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D:\KrosData\Export\"/>
    </mc:Choice>
  </mc:AlternateContent>
  <bookViews>
    <workbookView xWindow="0" yWindow="0" windowWidth="0" windowHeight="0"/>
  </bookViews>
  <sheets>
    <sheet name="Rekapitulace stavby" sheetId="1" r:id="rId1"/>
    <sheet name="VON - Vedlejší a ostatní ..." sheetId="2" r:id="rId2"/>
    <sheet name="D.1.1 - Architektonicko -..." sheetId="3" r:id="rId3"/>
    <sheet name="D.1.2 - Stavebně konstruk..." sheetId="4" r:id="rId4"/>
    <sheet name="D.1.3 - Požárně bezpečnos..." sheetId="5" r:id="rId5"/>
    <sheet name="D.1.4 - Vzduchotechnika a..." sheetId="6" r:id="rId6"/>
    <sheet name="D.1.5 - Silnoproudá elekt..." sheetId="7" r:id="rId7"/>
    <sheet name="D.1.6.1 - EPS " sheetId="8" r:id="rId8"/>
    <sheet name="D.1.6.2 - Slaboproudá zař..." sheetId="9" r:id="rId9"/>
    <sheet name="D.1.7 - Vytápění a rozvod..." sheetId="10" r:id="rId10"/>
    <sheet name="D.1.8 - Rozvody medicinál..." sheetId="11" r:id="rId11"/>
    <sheet name="D.1.9 - Zdravotně technic..." sheetId="12" r:id="rId12"/>
    <sheet name="D.1.10 - Měření a regulace" sheetId="13" r:id="rId13"/>
    <sheet name="PS 01 - Potrubní pošta" sheetId="14" r:id="rId14"/>
  </sheets>
  <definedNames>
    <definedName name="_xlnm.Print_Area" localSheetId="0">'Rekapitulace stavby'!$D$4:$AO$76,'Rekapitulace stavby'!$C$82:$AQ$111</definedName>
    <definedName name="_xlnm.Print_Titles" localSheetId="0">'Rekapitulace stavby'!$92:$92</definedName>
    <definedName name="_xlnm._FilterDatabase" localSheetId="1" hidden="1">'VON - Vedlejší a ostatní ...'!$C$122:$K$151</definedName>
    <definedName name="_xlnm.Print_Area" localSheetId="1">'VON - Vedlejší a ostatní ...'!$C$4:$J$39,'VON - Vedlejší a ostatní ...'!$C$50:$J$76,'VON - Vedlejší a ostatní ...'!$C$82:$J$104,'VON - Vedlejší a ostatní ...'!$C$110:$K$151</definedName>
    <definedName name="_xlnm.Print_Titles" localSheetId="1">'VON - Vedlejší a ostatní ...'!$122:$122</definedName>
    <definedName name="_xlnm._FilterDatabase" localSheetId="2" hidden="1">'D.1.1 - Architektonicko -...'!$C$151:$K$1902</definedName>
    <definedName name="_xlnm.Print_Area" localSheetId="2">'D.1.1 - Architektonicko -...'!$C$4:$J$41,'D.1.1 - Architektonicko -...'!$C$50:$J$76,'D.1.1 - Architektonicko -...'!$C$82:$J$131,'D.1.1 - Architektonicko -...'!$C$137:$K$1902</definedName>
    <definedName name="_xlnm.Print_Titles" localSheetId="2">'D.1.1 - Architektonicko -...'!$151:$151</definedName>
    <definedName name="_xlnm._FilterDatabase" localSheetId="3" hidden="1">'D.1.2 - Stavebně konstruk...'!$C$126:$K$281</definedName>
    <definedName name="_xlnm.Print_Area" localSheetId="3">'D.1.2 - Stavebně konstruk...'!$C$4:$J$41,'D.1.2 - Stavebně konstruk...'!$C$50:$J$76,'D.1.2 - Stavebně konstruk...'!$C$82:$J$106,'D.1.2 - Stavebně konstruk...'!$C$112:$K$281</definedName>
    <definedName name="_xlnm.Print_Titles" localSheetId="3">'D.1.2 - Stavebně konstruk...'!$126:$126</definedName>
    <definedName name="_xlnm._FilterDatabase" localSheetId="4" hidden="1">'D.1.3 - Požárně bezpečnos...'!$C$124:$K$153</definedName>
    <definedName name="_xlnm.Print_Area" localSheetId="4">'D.1.3 - Požárně bezpečnos...'!$C$4:$J$41,'D.1.3 - Požárně bezpečnos...'!$C$50:$J$76,'D.1.3 - Požárně bezpečnos...'!$C$82:$J$104,'D.1.3 - Požárně bezpečnos...'!$C$110:$K$153</definedName>
    <definedName name="_xlnm.Print_Titles" localSheetId="4">'D.1.3 - Požárně bezpečnos...'!$124:$124</definedName>
    <definedName name="_xlnm._FilterDatabase" localSheetId="5" hidden="1">'D.1.4 - Vzduchotechnika a...'!$C$223:$K$817</definedName>
    <definedName name="_xlnm.Print_Area" localSheetId="5">'D.1.4 - Vzduchotechnika a...'!$C$4:$J$41,'D.1.4 - Vzduchotechnika a...'!$C$50:$J$76,'D.1.4 - Vzduchotechnika a...'!$C$82:$J$203,'D.1.4 - Vzduchotechnika a...'!$C$209:$K$817</definedName>
    <definedName name="_xlnm.Print_Titles" localSheetId="5">'D.1.4 - Vzduchotechnika a...'!$223:$223</definedName>
    <definedName name="_xlnm._FilterDatabase" localSheetId="6" hidden="1">'D.1.5 - Silnoproudá elekt...'!$C$125:$K$282</definedName>
    <definedName name="_xlnm.Print_Area" localSheetId="6">'D.1.5 - Silnoproudá elekt...'!$C$4:$J$41,'D.1.5 - Silnoproudá elekt...'!$C$50:$J$76,'D.1.5 - Silnoproudá elekt...'!$C$82:$J$105,'D.1.5 - Silnoproudá elekt...'!$C$111:$K$282</definedName>
    <definedName name="_xlnm.Print_Titles" localSheetId="6">'D.1.5 - Silnoproudá elekt...'!$125:$125</definedName>
    <definedName name="_xlnm._FilterDatabase" localSheetId="7" hidden="1">'D.1.6.1 - EPS '!$C$127:$K$166</definedName>
    <definedName name="_xlnm.Print_Area" localSheetId="7">'D.1.6.1 - EPS '!$C$4:$J$43,'D.1.6.1 - EPS '!$C$50:$J$76,'D.1.6.1 - EPS '!$C$82:$J$105,'D.1.6.1 - EPS '!$C$111:$K$166</definedName>
    <definedName name="_xlnm.Print_Titles" localSheetId="7">'D.1.6.1 - EPS '!$127:$127</definedName>
    <definedName name="_xlnm._FilterDatabase" localSheetId="8" hidden="1">'D.1.6.2 - Slaboproudá zař...'!$C$136:$K$313</definedName>
    <definedName name="_xlnm.Print_Area" localSheetId="8">'D.1.6.2 - Slaboproudá zař...'!$C$4:$J$43,'D.1.6.2 - Slaboproudá zař...'!$C$50:$J$76,'D.1.6.2 - Slaboproudá zař...'!$C$82:$J$114,'D.1.6.2 - Slaboproudá zař...'!$C$120:$K$313</definedName>
    <definedName name="_xlnm.Print_Titles" localSheetId="8">'D.1.6.2 - Slaboproudá zař...'!$136:$136</definedName>
    <definedName name="_xlnm._FilterDatabase" localSheetId="9" hidden="1">'D.1.7 - Vytápění a rozvod...'!$C$129:$K$328</definedName>
    <definedName name="_xlnm.Print_Area" localSheetId="9">'D.1.7 - Vytápění a rozvod...'!$C$4:$J$41,'D.1.7 - Vytápění a rozvod...'!$C$50:$J$76,'D.1.7 - Vytápění a rozvod...'!$C$82:$J$109,'D.1.7 - Vytápění a rozvod...'!$C$115:$K$328</definedName>
    <definedName name="_xlnm.Print_Titles" localSheetId="9">'D.1.7 - Vytápění a rozvod...'!$129:$129</definedName>
    <definedName name="_xlnm._FilterDatabase" localSheetId="10" hidden="1">'D.1.8 - Rozvody medicinál...'!$C$123:$K$183</definedName>
    <definedName name="_xlnm.Print_Area" localSheetId="10">'D.1.8 - Rozvody medicinál...'!$C$4:$J$41,'D.1.8 - Rozvody medicinál...'!$C$50:$J$76,'D.1.8 - Rozvody medicinál...'!$C$82:$J$103,'D.1.8 - Rozvody medicinál...'!$C$109:$K$183</definedName>
    <definedName name="_xlnm.Print_Titles" localSheetId="10">'D.1.8 - Rozvody medicinál...'!$123:$123</definedName>
    <definedName name="_xlnm._FilterDatabase" localSheetId="11" hidden="1">'D.1.9 - Zdravotně technic...'!$C$141:$K$1671</definedName>
    <definedName name="_xlnm.Print_Area" localSheetId="11">'D.1.9 - Zdravotně technic...'!$C$4:$J$41,'D.1.9 - Zdravotně technic...'!$C$50:$J$76,'D.1.9 - Zdravotně technic...'!$C$82:$J$121,'D.1.9 - Zdravotně technic...'!$C$127:$K$1671</definedName>
    <definedName name="_xlnm.Print_Titles" localSheetId="11">'D.1.9 - Zdravotně technic...'!$141:$141</definedName>
    <definedName name="_xlnm._FilterDatabase" localSheetId="12" hidden="1">'D.1.10 - Měření a regulace'!$C$123:$K$247</definedName>
    <definedName name="_xlnm.Print_Area" localSheetId="12">'D.1.10 - Měření a regulace'!$C$4:$J$41,'D.1.10 - Měření a regulace'!$C$50:$J$76,'D.1.10 - Měření a regulace'!$C$82:$J$103,'D.1.10 - Měření a regulace'!$C$109:$K$247</definedName>
    <definedName name="_xlnm.Print_Titles" localSheetId="12">'D.1.10 - Měření a regulace'!$123:$123</definedName>
    <definedName name="_xlnm._FilterDatabase" localSheetId="13" hidden="1">'PS 01 - Potrubní pošta'!$C$130:$K$239</definedName>
    <definedName name="_xlnm.Print_Area" localSheetId="13">'PS 01 - Potrubní pošta'!$C$4:$J$41,'PS 01 - Potrubní pošta'!$C$50:$J$76,'PS 01 - Potrubní pošta'!$C$82:$J$110,'PS 01 - Potrubní pošta'!$C$116:$K$239</definedName>
    <definedName name="_xlnm.Print_Titles" localSheetId="13">'PS 01 - Potrubní pošta'!$130:$130</definedName>
  </definedNames>
  <calcPr/>
</workbook>
</file>

<file path=xl/calcChain.xml><?xml version="1.0" encoding="utf-8"?>
<calcChain xmlns="http://schemas.openxmlformats.org/spreadsheetml/2006/main">
  <c i="14" l="1" r="J39"/>
  <c r="J38"/>
  <c i="1" r="AY110"/>
  <c i="14" r="J37"/>
  <c i="1" r="AX110"/>
  <c i="14"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F125"/>
  <c r="E123"/>
  <c r="F91"/>
  <c r="E89"/>
  <c r="J26"/>
  <c r="E26"/>
  <c r="J128"/>
  <c r="J25"/>
  <c r="J23"/>
  <c r="E23"/>
  <c r="J127"/>
  <c r="J22"/>
  <c r="J20"/>
  <c r="E20"/>
  <c r="F128"/>
  <c r="J19"/>
  <c r="J17"/>
  <c r="E17"/>
  <c r="F93"/>
  <c r="J16"/>
  <c r="J14"/>
  <c r="J91"/>
  <c r="E7"/>
  <c r="E85"/>
  <c i="13" r="J39"/>
  <c r="J38"/>
  <c i="1" r="AY108"/>
  <c i="13" r="J37"/>
  <c i="1" r="AX108"/>
  <c i="13"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J121"/>
  <c r="J120"/>
  <c r="F120"/>
  <c r="F118"/>
  <c r="E116"/>
  <c r="J94"/>
  <c r="J93"/>
  <c r="F93"/>
  <c r="F91"/>
  <c r="E89"/>
  <c r="J20"/>
  <c r="E20"/>
  <c r="F121"/>
  <c r="J19"/>
  <c r="J14"/>
  <c r="J118"/>
  <c r="E7"/>
  <c r="E85"/>
  <c i="12" r="J39"/>
  <c r="J38"/>
  <c i="1" r="AY107"/>
  <c i="12" r="J37"/>
  <c i="1" r="AX107"/>
  <c i="12" r="BI1669"/>
  <c r="BH1669"/>
  <c r="BG1669"/>
  <c r="BF1669"/>
  <c r="T1669"/>
  <c r="T1668"/>
  <c r="R1669"/>
  <c r="R1668"/>
  <c r="P1669"/>
  <c r="P1668"/>
  <c r="BI1667"/>
  <c r="BH1667"/>
  <c r="BG1667"/>
  <c r="BF1667"/>
  <c r="T1667"/>
  <c r="R1667"/>
  <c r="P1667"/>
  <c r="BI1666"/>
  <c r="BH1666"/>
  <c r="BG1666"/>
  <c r="BF1666"/>
  <c r="T1666"/>
  <c r="R1666"/>
  <c r="P1666"/>
  <c r="BI1665"/>
  <c r="BH1665"/>
  <c r="BG1665"/>
  <c r="BF1665"/>
  <c r="T1665"/>
  <c r="R1665"/>
  <c r="P1665"/>
  <c r="BI1664"/>
  <c r="BH1664"/>
  <c r="BG1664"/>
  <c r="BF1664"/>
  <c r="T1664"/>
  <c r="R1664"/>
  <c r="P1664"/>
  <c r="BI1663"/>
  <c r="BH1663"/>
  <c r="BG1663"/>
  <c r="BF1663"/>
  <c r="T1663"/>
  <c r="R1663"/>
  <c r="P1663"/>
  <c r="BI1660"/>
  <c r="BH1660"/>
  <c r="BG1660"/>
  <c r="BF1660"/>
  <c r="T1660"/>
  <c r="R1660"/>
  <c r="P1660"/>
  <c r="BI1655"/>
  <c r="BH1655"/>
  <c r="BG1655"/>
  <c r="BF1655"/>
  <c r="T1655"/>
  <c r="R1655"/>
  <c r="P1655"/>
  <c r="BI1651"/>
  <c r="BH1651"/>
  <c r="BG1651"/>
  <c r="BF1651"/>
  <c r="T1651"/>
  <c r="R1651"/>
  <c r="P1651"/>
  <c r="BI1649"/>
  <c r="BH1649"/>
  <c r="BG1649"/>
  <c r="BF1649"/>
  <c r="T1649"/>
  <c r="R1649"/>
  <c r="P1649"/>
  <c r="BI1648"/>
  <c r="BH1648"/>
  <c r="BG1648"/>
  <c r="BF1648"/>
  <c r="T1648"/>
  <c r="R1648"/>
  <c r="P1648"/>
  <c r="BI1624"/>
  <c r="BH1624"/>
  <c r="BG1624"/>
  <c r="BF1624"/>
  <c r="T1624"/>
  <c r="R1624"/>
  <c r="P1624"/>
  <c r="BI1621"/>
  <c r="BH1621"/>
  <c r="BG1621"/>
  <c r="BF1621"/>
  <c r="T1621"/>
  <c r="R1621"/>
  <c r="P1621"/>
  <c r="BI1618"/>
  <c r="BH1618"/>
  <c r="BG1618"/>
  <c r="BF1618"/>
  <c r="T1618"/>
  <c r="R1618"/>
  <c r="P1618"/>
  <c r="BI1612"/>
  <c r="BH1612"/>
  <c r="BG1612"/>
  <c r="BF1612"/>
  <c r="T1612"/>
  <c r="R1612"/>
  <c r="P1612"/>
  <c r="BI1609"/>
  <c r="BH1609"/>
  <c r="BG1609"/>
  <c r="BF1609"/>
  <c r="T1609"/>
  <c r="R1609"/>
  <c r="P1609"/>
  <c r="BI1606"/>
  <c r="BH1606"/>
  <c r="BG1606"/>
  <c r="BF1606"/>
  <c r="T1606"/>
  <c r="R1606"/>
  <c r="P1606"/>
  <c r="BI1604"/>
  <c r="BH1604"/>
  <c r="BG1604"/>
  <c r="BF1604"/>
  <c r="T1604"/>
  <c r="R1604"/>
  <c r="P1604"/>
  <c r="BI1602"/>
  <c r="BH1602"/>
  <c r="BG1602"/>
  <c r="BF1602"/>
  <c r="T1602"/>
  <c r="R1602"/>
  <c r="P1602"/>
  <c r="BI1600"/>
  <c r="BH1600"/>
  <c r="BG1600"/>
  <c r="BF1600"/>
  <c r="T1600"/>
  <c r="R1600"/>
  <c r="P1600"/>
  <c r="BI1598"/>
  <c r="BH1598"/>
  <c r="BG1598"/>
  <c r="BF1598"/>
  <c r="T1598"/>
  <c r="R1598"/>
  <c r="P1598"/>
  <c r="BI1597"/>
  <c r="BH1597"/>
  <c r="BG1597"/>
  <c r="BF1597"/>
  <c r="T1597"/>
  <c r="R1597"/>
  <c r="P1597"/>
  <c r="BI1595"/>
  <c r="BH1595"/>
  <c r="BG1595"/>
  <c r="BF1595"/>
  <c r="T1595"/>
  <c r="R1595"/>
  <c r="P1595"/>
  <c r="BI1593"/>
  <c r="BH1593"/>
  <c r="BG1593"/>
  <c r="BF1593"/>
  <c r="T1593"/>
  <c r="R1593"/>
  <c r="P1593"/>
  <c r="BI1591"/>
  <c r="BH1591"/>
  <c r="BG1591"/>
  <c r="BF1591"/>
  <c r="T1591"/>
  <c r="R1591"/>
  <c r="P1591"/>
  <c r="BI1589"/>
  <c r="BH1589"/>
  <c r="BG1589"/>
  <c r="BF1589"/>
  <c r="T1589"/>
  <c r="R1589"/>
  <c r="P1589"/>
  <c r="BI1586"/>
  <c r="BH1586"/>
  <c r="BG1586"/>
  <c r="BF1586"/>
  <c r="T1586"/>
  <c r="R1586"/>
  <c r="P1586"/>
  <c r="BI1582"/>
  <c r="BH1582"/>
  <c r="BG1582"/>
  <c r="BF1582"/>
  <c r="T1582"/>
  <c r="R1582"/>
  <c r="P1582"/>
  <c r="BI1579"/>
  <c r="BH1579"/>
  <c r="BG1579"/>
  <c r="BF1579"/>
  <c r="T1579"/>
  <c r="R1579"/>
  <c r="P1579"/>
  <c r="BI1578"/>
  <c r="BH1578"/>
  <c r="BG1578"/>
  <c r="BF1578"/>
  <c r="T1578"/>
  <c r="R1578"/>
  <c r="P1578"/>
  <c r="BI1575"/>
  <c r="BH1575"/>
  <c r="BG1575"/>
  <c r="BF1575"/>
  <c r="T1575"/>
  <c r="R1575"/>
  <c r="P1575"/>
  <c r="BI1572"/>
  <c r="BH1572"/>
  <c r="BG1572"/>
  <c r="BF1572"/>
  <c r="T1572"/>
  <c r="R1572"/>
  <c r="P1572"/>
  <c r="BI1569"/>
  <c r="BH1569"/>
  <c r="BG1569"/>
  <c r="BF1569"/>
  <c r="T1569"/>
  <c r="R1569"/>
  <c r="P1569"/>
  <c r="BI1566"/>
  <c r="BH1566"/>
  <c r="BG1566"/>
  <c r="BF1566"/>
  <c r="T1566"/>
  <c r="R1566"/>
  <c r="P1566"/>
  <c r="BI1562"/>
  <c r="BH1562"/>
  <c r="BG1562"/>
  <c r="BF1562"/>
  <c r="T1562"/>
  <c r="R1562"/>
  <c r="P1562"/>
  <c r="BI1560"/>
  <c r="BH1560"/>
  <c r="BG1560"/>
  <c r="BF1560"/>
  <c r="T1560"/>
  <c r="R1560"/>
  <c r="P1560"/>
  <c r="BI1558"/>
  <c r="BH1558"/>
  <c r="BG1558"/>
  <c r="BF1558"/>
  <c r="T1558"/>
  <c r="R1558"/>
  <c r="P1558"/>
  <c r="BI1555"/>
  <c r="BH1555"/>
  <c r="BG1555"/>
  <c r="BF1555"/>
  <c r="T1555"/>
  <c r="R1555"/>
  <c r="P1555"/>
  <c r="BI1551"/>
  <c r="BH1551"/>
  <c r="BG1551"/>
  <c r="BF1551"/>
  <c r="T1551"/>
  <c r="R1551"/>
  <c r="P1551"/>
  <c r="BI1548"/>
  <c r="BH1548"/>
  <c r="BG1548"/>
  <c r="BF1548"/>
  <c r="T1548"/>
  <c r="R1548"/>
  <c r="P1548"/>
  <c r="BI1546"/>
  <c r="BH1546"/>
  <c r="BG1546"/>
  <c r="BF1546"/>
  <c r="T1546"/>
  <c r="R1546"/>
  <c r="P1546"/>
  <c r="BI1542"/>
  <c r="BH1542"/>
  <c r="BG1542"/>
  <c r="BF1542"/>
  <c r="T1542"/>
  <c r="R1542"/>
  <c r="P1542"/>
  <c r="BI1539"/>
  <c r="BH1539"/>
  <c r="BG1539"/>
  <c r="BF1539"/>
  <c r="T1539"/>
  <c r="R1539"/>
  <c r="P1539"/>
  <c r="BI1533"/>
  <c r="BH1533"/>
  <c r="BG1533"/>
  <c r="BF1533"/>
  <c r="T1533"/>
  <c r="R1533"/>
  <c r="P1533"/>
  <c r="BI1527"/>
  <c r="BH1527"/>
  <c r="BG1527"/>
  <c r="BF1527"/>
  <c r="T1527"/>
  <c r="R1527"/>
  <c r="P1527"/>
  <c r="BI1524"/>
  <c r="BH1524"/>
  <c r="BG1524"/>
  <c r="BF1524"/>
  <c r="T1524"/>
  <c r="R1524"/>
  <c r="P1524"/>
  <c r="BI1518"/>
  <c r="BH1518"/>
  <c r="BG1518"/>
  <c r="BF1518"/>
  <c r="T1518"/>
  <c r="R1518"/>
  <c r="P1518"/>
  <c r="BI1512"/>
  <c r="BH1512"/>
  <c r="BG1512"/>
  <c r="BF1512"/>
  <c r="T1512"/>
  <c r="R1512"/>
  <c r="P1512"/>
  <c r="BI1506"/>
  <c r="BH1506"/>
  <c r="BG1506"/>
  <c r="BF1506"/>
  <c r="T1506"/>
  <c r="R1506"/>
  <c r="P1506"/>
  <c r="BI1502"/>
  <c r="BH1502"/>
  <c r="BG1502"/>
  <c r="BF1502"/>
  <c r="T1502"/>
  <c r="R1502"/>
  <c r="P1502"/>
  <c r="BI1500"/>
  <c r="BH1500"/>
  <c r="BG1500"/>
  <c r="BF1500"/>
  <c r="T1500"/>
  <c r="R1500"/>
  <c r="P1500"/>
  <c r="BI1498"/>
  <c r="BH1498"/>
  <c r="BG1498"/>
  <c r="BF1498"/>
  <c r="T1498"/>
  <c r="R1498"/>
  <c r="P1498"/>
  <c r="BI1495"/>
  <c r="BH1495"/>
  <c r="BG1495"/>
  <c r="BF1495"/>
  <c r="T1495"/>
  <c r="R1495"/>
  <c r="P1495"/>
  <c r="BI1485"/>
  <c r="BH1485"/>
  <c r="BG1485"/>
  <c r="BF1485"/>
  <c r="T1485"/>
  <c r="R1485"/>
  <c r="P1485"/>
  <c r="BI1482"/>
  <c r="BH1482"/>
  <c r="BG1482"/>
  <c r="BF1482"/>
  <c r="T1482"/>
  <c r="R1482"/>
  <c r="P1482"/>
  <c r="BI1480"/>
  <c r="BH1480"/>
  <c r="BG1480"/>
  <c r="BF1480"/>
  <c r="T1480"/>
  <c r="R1480"/>
  <c r="P1480"/>
  <c r="BI1479"/>
  <c r="BH1479"/>
  <c r="BG1479"/>
  <c r="BF1479"/>
  <c r="T1479"/>
  <c r="R1479"/>
  <c r="P1479"/>
  <c r="BI1475"/>
  <c r="BH1475"/>
  <c r="BG1475"/>
  <c r="BF1475"/>
  <c r="T1475"/>
  <c r="R1475"/>
  <c r="P1475"/>
  <c r="BI1473"/>
  <c r="BH1473"/>
  <c r="BG1473"/>
  <c r="BF1473"/>
  <c r="T1473"/>
  <c r="R1473"/>
  <c r="P1473"/>
  <c r="BI1471"/>
  <c r="BH1471"/>
  <c r="BG1471"/>
  <c r="BF1471"/>
  <c r="T1471"/>
  <c r="R1471"/>
  <c r="P1471"/>
  <c r="BI1468"/>
  <c r="BH1468"/>
  <c r="BG1468"/>
  <c r="BF1468"/>
  <c r="T1468"/>
  <c r="R1468"/>
  <c r="P1468"/>
  <c r="BI1466"/>
  <c r="BH1466"/>
  <c r="BG1466"/>
  <c r="BF1466"/>
  <c r="T1466"/>
  <c r="R1466"/>
  <c r="P1466"/>
  <c r="BI1458"/>
  <c r="BH1458"/>
  <c r="BG1458"/>
  <c r="BF1458"/>
  <c r="T1458"/>
  <c r="R1458"/>
  <c r="P1458"/>
  <c r="BI1450"/>
  <c r="BH1450"/>
  <c r="BG1450"/>
  <c r="BF1450"/>
  <c r="T1450"/>
  <c r="R1450"/>
  <c r="P1450"/>
  <c r="BI1442"/>
  <c r="BH1442"/>
  <c r="BG1442"/>
  <c r="BF1442"/>
  <c r="T1442"/>
  <c r="R1442"/>
  <c r="P1442"/>
  <c r="BI1438"/>
  <c r="BH1438"/>
  <c r="BG1438"/>
  <c r="BF1438"/>
  <c r="T1438"/>
  <c r="R1438"/>
  <c r="P1438"/>
  <c r="BI1430"/>
  <c r="BH1430"/>
  <c r="BG1430"/>
  <c r="BF1430"/>
  <c r="T1430"/>
  <c r="R1430"/>
  <c r="P1430"/>
  <c r="BI1426"/>
  <c r="BH1426"/>
  <c r="BG1426"/>
  <c r="BF1426"/>
  <c r="T1426"/>
  <c r="R1426"/>
  <c r="P1426"/>
  <c r="BI1422"/>
  <c r="BH1422"/>
  <c r="BG1422"/>
  <c r="BF1422"/>
  <c r="T1422"/>
  <c r="R1422"/>
  <c r="P1422"/>
  <c r="BI1409"/>
  <c r="BH1409"/>
  <c r="BG1409"/>
  <c r="BF1409"/>
  <c r="T1409"/>
  <c r="R1409"/>
  <c r="P1409"/>
  <c r="BI1392"/>
  <c r="BH1392"/>
  <c r="BG1392"/>
  <c r="BF1392"/>
  <c r="T1392"/>
  <c r="R1392"/>
  <c r="P1392"/>
  <c r="BI1388"/>
  <c r="BH1388"/>
  <c r="BG1388"/>
  <c r="BF1388"/>
  <c r="T1388"/>
  <c r="R1388"/>
  <c r="P1388"/>
  <c r="BI1376"/>
  <c r="BH1376"/>
  <c r="BG1376"/>
  <c r="BF1376"/>
  <c r="T1376"/>
  <c r="R1376"/>
  <c r="P1376"/>
  <c r="BI1364"/>
  <c r="BH1364"/>
  <c r="BG1364"/>
  <c r="BF1364"/>
  <c r="T1364"/>
  <c r="R1364"/>
  <c r="P1364"/>
  <c r="BI1353"/>
  <c r="BH1353"/>
  <c r="BG1353"/>
  <c r="BF1353"/>
  <c r="T1353"/>
  <c r="R1353"/>
  <c r="P1353"/>
  <c r="BI1352"/>
  <c r="BH1352"/>
  <c r="BG1352"/>
  <c r="BF1352"/>
  <c r="T1352"/>
  <c r="R1352"/>
  <c r="P1352"/>
  <c r="BI1351"/>
  <c r="BH1351"/>
  <c r="BG1351"/>
  <c r="BF1351"/>
  <c r="T1351"/>
  <c r="R1351"/>
  <c r="P1351"/>
  <c r="BI1349"/>
  <c r="BH1349"/>
  <c r="BG1349"/>
  <c r="BF1349"/>
  <c r="T1349"/>
  <c r="R1349"/>
  <c r="P1349"/>
  <c r="BI1335"/>
  <c r="BH1335"/>
  <c r="BG1335"/>
  <c r="BF1335"/>
  <c r="T1335"/>
  <c r="R1335"/>
  <c r="P1335"/>
  <c r="BI1333"/>
  <c r="BH1333"/>
  <c r="BG1333"/>
  <c r="BF1333"/>
  <c r="T1333"/>
  <c r="R1333"/>
  <c r="P1333"/>
  <c r="BI1329"/>
  <c r="BH1329"/>
  <c r="BG1329"/>
  <c r="BF1329"/>
  <c r="T1329"/>
  <c r="R1329"/>
  <c r="P1329"/>
  <c r="BI1323"/>
  <c r="BH1323"/>
  <c r="BG1323"/>
  <c r="BF1323"/>
  <c r="T1323"/>
  <c r="R1323"/>
  <c r="P1323"/>
  <c r="BI1320"/>
  <c r="BH1320"/>
  <c r="BG1320"/>
  <c r="BF1320"/>
  <c r="T1320"/>
  <c r="R1320"/>
  <c r="P1320"/>
  <c r="BI1317"/>
  <c r="BH1317"/>
  <c r="BG1317"/>
  <c r="BF1317"/>
  <c r="T1317"/>
  <c r="R1317"/>
  <c r="P1317"/>
  <c r="BI1316"/>
  <c r="BH1316"/>
  <c r="BG1316"/>
  <c r="BF1316"/>
  <c r="T1316"/>
  <c r="R1316"/>
  <c r="P1316"/>
  <c r="BI1315"/>
  <c r="BH1315"/>
  <c r="BG1315"/>
  <c r="BF1315"/>
  <c r="T1315"/>
  <c r="R1315"/>
  <c r="P1315"/>
  <c r="BI1303"/>
  <c r="BH1303"/>
  <c r="BG1303"/>
  <c r="BF1303"/>
  <c r="T1303"/>
  <c r="R1303"/>
  <c r="P1303"/>
  <c r="BI1294"/>
  <c r="BH1294"/>
  <c r="BG1294"/>
  <c r="BF1294"/>
  <c r="T1294"/>
  <c r="R1294"/>
  <c r="P1294"/>
  <c r="BI1292"/>
  <c r="BH1292"/>
  <c r="BG1292"/>
  <c r="BF1292"/>
  <c r="T1292"/>
  <c r="R1292"/>
  <c r="P1292"/>
  <c r="BI1288"/>
  <c r="BH1288"/>
  <c r="BG1288"/>
  <c r="BF1288"/>
  <c r="T1288"/>
  <c r="R1288"/>
  <c r="P1288"/>
  <c r="BI1284"/>
  <c r="BH1284"/>
  <c r="BG1284"/>
  <c r="BF1284"/>
  <c r="T1284"/>
  <c r="R1284"/>
  <c r="P1284"/>
  <c r="BI1280"/>
  <c r="BH1280"/>
  <c r="BG1280"/>
  <c r="BF1280"/>
  <c r="T1280"/>
  <c r="R1280"/>
  <c r="P1280"/>
  <c r="BI1276"/>
  <c r="BH1276"/>
  <c r="BG1276"/>
  <c r="BF1276"/>
  <c r="T1276"/>
  <c r="R1276"/>
  <c r="P1276"/>
  <c r="BI1272"/>
  <c r="BH1272"/>
  <c r="BG1272"/>
  <c r="BF1272"/>
  <c r="T1272"/>
  <c r="R1272"/>
  <c r="P1272"/>
  <c r="BI1268"/>
  <c r="BH1268"/>
  <c r="BG1268"/>
  <c r="BF1268"/>
  <c r="T1268"/>
  <c r="R1268"/>
  <c r="P1268"/>
  <c r="BI1252"/>
  <c r="BH1252"/>
  <c r="BG1252"/>
  <c r="BF1252"/>
  <c r="T1252"/>
  <c r="R1252"/>
  <c r="P1252"/>
  <c r="BI1244"/>
  <c r="BH1244"/>
  <c r="BG1244"/>
  <c r="BF1244"/>
  <c r="T1244"/>
  <c r="R1244"/>
  <c r="P1244"/>
  <c r="BI1242"/>
  <c r="BH1242"/>
  <c r="BG1242"/>
  <c r="BF1242"/>
  <c r="T1242"/>
  <c r="R1242"/>
  <c r="P1242"/>
  <c r="BI1240"/>
  <c r="BH1240"/>
  <c r="BG1240"/>
  <c r="BF1240"/>
  <c r="T1240"/>
  <c r="R1240"/>
  <c r="P1240"/>
  <c r="BI1239"/>
  <c r="BH1239"/>
  <c r="BG1239"/>
  <c r="BF1239"/>
  <c r="T1239"/>
  <c r="R1239"/>
  <c r="P1239"/>
  <c r="BI1238"/>
  <c r="BH1238"/>
  <c r="BG1238"/>
  <c r="BF1238"/>
  <c r="T1238"/>
  <c r="R1238"/>
  <c r="P1238"/>
  <c r="BI1237"/>
  <c r="BH1237"/>
  <c r="BG1237"/>
  <c r="BF1237"/>
  <c r="T1237"/>
  <c r="R1237"/>
  <c r="P1237"/>
  <c r="BI1236"/>
  <c r="BH1236"/>
  <c r="BG1236"/>
  <c r="BF1236"/>
  <c r="T1236"/>
  <c r="R1236"/>
  <c r="P1236"/>
  <c r="BI1235"/>
  <c r="BH1235"/>
  <c r="BG1235"/>
  <c r="BF1235"/>
  <c r="T1235"/>
  <c r="R1235"/>
  <c r="P1235"/>
  <c r="BI1234"/>
  <c r="BH1234"/>
  <c r="BG1234"/>
  <c r="BF1234"/>
  <c r="T1234"/>
  <c r="R1234"/>
  <c r="P1234"/>
  <c r="BI1232"/>
  <c r="BH1232"/>
  <c r="BG1232"/>
  <c r="BF1232"/>
  <c r="T1232"/>
  <c r="R1232"/>
  <c r="P1232"/>
  <c r="BI1230"/>
  <c r="BH1230"/>
  <c r="BG1230"/>
  <c r="BF1230"/>
  <c r="T1230"/>
  <c r="R1230"/>
  <c r="P1230"/>
  <c r="BI1228"/>
  <c r="BH1228"/>
  <c r="BG1228"/>
  <c r="BF1228"/>
  <c r="T1228"/>
  <c r="R1228"/>
  <c r="P1228"/>
  <c r="BI1226"/>
  <c r="BH1226"/>
  <c r="BG1226"/>
  <c r="BF1226"/>
  <c r="T1226"/>
  <c r="R1226"/>
  <c r="P1226"/>
  <c r="BI1224"/>
  <c r="BH1224"/>
  <c r="BG1224"/>
  <c r="BF1224"/>
  <c r="T1224"/>
  <c r="R1224"/>
  <c r="P1224"/>
  <c r="BI1223"/>
  <c r="BH1223"/>
  <c r="BG1223"/>
  <c r="BF1223"/>
  <c r="T1223"/>
  <c r="R1223"/>
  <c r="P1223"/>
  <c r="BI1222"/>
  <c r="BH1222"/>
  <c r="BG1222"/>
  <c r="BF1222"/>
  <c r="T1222"/>
  <c r="R1222"/>
  <c r="P1222"/>
  <c r="BI1221"/>
  <c r="BH1221"/>
  <c r="BG1221"/>
  <c r="BF1221"/>
  <c r="T1221"/>
  <c r="R1221"/>
  <c r="P1221"/>
  <c r="BI1220"/>
  <c r="BH1220"/>
  <c r="BG1220"/>
  <c r="BF1220"/>
  <c r="T1220"/>
  <c r="R1220"/>
  <c r="P1220"/>
  <c r="BI1219"/>
  <c r="BH1219"/>
  <c r="BG1219"/>
  <c r="BF1219"/>
  <c r="T1219"/>
  <c r="R1219"/>
  <c r="P1219"/>
  <c r="BI1218"/>
  <c r="BH1218"/>
  <c r="BG1218"/>
  <c r="BF1218"/>
  <c r="T1218"/>
  <c r="R1218"/>
  <c r="P1218"/>
  <c r="BI1217"/>
  <c r="BH1217"/>
  <c r="BG1217"/>
  <c r="BF1217"/>
  <c r="T1217"/>
  <c r="R1217"/>
  <c r="P1217"/>
  <c r="BI1216"/>
  <c r="BH1216"/>
  <c r="BG1216"/>
  <c r="BF1216"/>
  <c r="T1216"/>
  <c r="R1216"/>
  <c r="P1216"/>
  <c r="BI1215"/>
  <c r="BH1215"/>
  <c r="BG1215"/>
  <c r="BF1215"/>
  <c r="T1215"/>
  <c r="R1215"/>
  <c r="P1215"/>
  <c r="BI1214"/>
  <c r="BH1214"/>
  <c r="BG1214"/>
  <c r="BF1214"/>
  <c r="T1214"/>
  <c r="R1214"/>
  <c r="P1214"/>
  <c r="BI1213"/>
  <c r="BH1213"/>
  <c r="BG1213"/>
  <c r="BF1213"/>
  <c r="T1213"/>
  <c r="R1213"/>
  <c r="P1213"/>
  <c r="BI1212"/>
  <c r="BH1212"/>
  <c r="BG1212"/>
  <c r="BF1212"/>
  <c r="T1212"/>
  <c r="R1212"/>
  <c r="P1212"/>
  <c r="BI1211"/>
  <c r="BH1211"/>
  <c r="BG1211"/>
  <c r="BF1211"/>
  <c r="T1211"/>
  <c r="R1211"/>
  <c r="P1211"/>
  <c r="BI1210"/>
  <c r="BH1210"/>
  <c r="BG1210"/>
  <c r="BF1210"/>
  <c r="T1210"/>
  <c r="R1210"/>
  <c r="P1210"/>
  <c r="BI1208"/>
  <c r="BH1208"/>
  <c r="BG1208"/>
  <c r="BF1208"/>
  <c r="T1208"/>
  <c r="R1208"/>
  <c r="P1208"/>
  <c r="BI1206"/>
  <c r="BH1206"/>
  <c r="BG1206"/>
  <c r="BF1206"/>
  <c r="T1206"/>
  <c r="R1206"/>
  <c r="P1206"/>
  <c r="BI1205"/>
  <c r="BH1205"/>
  <c r="BG1205"/>
  <c r="BF1205"/>
  <c r="T1205"/>
  <c r="R1205"/>
  <c r="P1205"/>
  <c r="BI1204"/>
  <c r="BH1204"/>
  <c r="BG1204"/>
  <c r="BF1204"/>
  <c r="T1204"/>
  <c r="R1204"/>
  <c r="P1204"/>
  <c r="BI1203"/>
  <c r="BH1203"/>
  <c r="BG1203"/>
  <c r="BF1203"/>
  <c r="T1203"/>
  <c r="R1203"/>
  <c r="P1203"/>
  <c r="BI1202"/>
  <c r="BH1202"/>
  <c r="BG1202"/>
  <c r="BF1202"/>
  <c r="T1202"/>
  <c r="R1202"/>
  <c r="P1202"/>
  <c r="BI1200"/>
  <c r="BH1200"/>
  <c r="BG1200"/>
  <c r="BF1200"/>
  <c r="T1200"/>
  <c r="R1200"/>
  <c r="P1200"/>
  <c r="BI1198"/>
  <c r="BH1198"/>
  <c r="BG1198"/>
  <c r="BF1198"/>
  <c r="T1198"/>
  <c r="R1198"/>
  <c r="P1198"/>
  <c r="BI1196"/>
  <c r="BH1196"/>
  <c r="BG1196"/>
  <c r="BF1196"/>
  <c r="T1196"/>
  <c r="R1196"/>
  <c r="P1196"/>
  <c r="BI1194"/>
  <c r="BH1194"/>
  <c r="BG1194"/>
  <c r="BF1194"/>
  <c r="T1194"/>
  <c r="R1194"/>
  <c r="P1194"/>
  <c r="BI1192"/>
  <c r="BH1192"/>
  <c r="BG1192"/>
  <c r="BF1192"/>
  <c r="T1192"/>
  <c r="R1192"/>
  <c r="P1192"/>
  <c r="BI1190"/>
  <c r="BH1190"/>
  <c r="BG1190"/>
  <c r="BF1190"/>
  <c r="T1190"/>
  <c r="R1190"/>
  <c r="P1190"/>
  <c r="BI1188"/>
  <c r="BH1188"/>
  <c r="BG1188"/>
  <c r="BF1188"/>
  <c r="T1188"/>
  <c r="R1188"/>
  <c r="P1188"/>
  <c r="BI1186"/>
  <c r="BH1186"/>
  <c r="BG1186"/>
  <c r="BF1186"/>
  <c r="T1186"/>
  <c r="R1186"/>
  <c r="P1186"/>
  <c r="BI1183"/>
  <c r="BH1183"/>
  <c r="BG1183"/>
  <c r="BF1183"/>
  <c r="T1183"/>
  <c r="R1183"/>
  <c r="P1183"/>
  <c r="BI1182"/>
  <c r="BH1182"/>
  <c r="BG1182"/>
  <c r="BF1182"/>
  <c r="T1182"/>
  <c r="R1182"/>
  <c r="P1182"/>
  <c r="BI1181"/>
  <c r="BH1181"/>
  <c r="BG1181"/>
  <c r="BF1181"/>
  <c r="T1181"/>
  <c r="R1181"/>
  <c r="P1181"/>
  <c r="BI1180"/>
  <c r="BH1180"/>
  <c r="BG1180"/>
  <c r="BF1180"/>
  <c r="T1180"/>
  <c r="R1180"/>
  <c r="P1180"/>
  <c r="BI1179"/>
  <c r="BH1179"/>
  <c r="BG1179"/>
  <c r="BF1179"/>
  <c r="T1179"/>
  <c r="R1179"/>
  <c r="P1179"/>
  <c r="BI1178"/>
  <c r="BH1178"/>
  <c r="BG1178"/>
  <c r="BF1178"/>
  <c r="T1178"/>
  <c r="R1178"/>
  <c r="P1178"/>
  <c r="BI1176"/>
  <c r="BH1176"/>
  <c r="BG1176"/>
  <c r="BF1176"/>
  <c r="T1176"/>
  <c r="R1176"/>
  <c r="P1176"/>
  <c r="BI1174"/>
  <c r="BH1174"/>
  <c r="BG1174"/>
  <c r="BF1174"/>
  <c r="T1174"/>
  <c r="R1174"/>
  <c r="P1174"/>
  <c r="BI1173"/>
  <c r="BH1173"/>
  <c r="BG1173"/>
  <c r="BF1173"/>
  <c r="T1173"/>
  <c r="R1173"/>
  <c r="P1173"/>
  <c r="BI1172"/>
  <c r="BH1172"/>
  <c r="BG1172"/>
  <c r="BF1172"/>
  <c r="T1172"/>
  <c r="R1172"/>
  <c r="P1172"/>
  <c r="BI1171"/>
  <c r="BH1171"/>
  <c r="BG1171"/>
  <c r="BF1171"/>
  <c r="T1171"/>
  <c r="R1171"/>
  <c r="P1171"/>
  <c r="BI1169"/>
  <c r="BH1169"/>
  <c r="BG1169"/>
  <c r="BF1169"/>
  <c r="T1169"/>
  <c r="R1169"/>
  <c r="P1169"/>
  <c r="BI1167"/>
  <c r="BH1167"/>
  <c r="BG1167"/>
  <c r="BF1167"/>
  <c r="T1167"/>
  <c r="R1167"/>
  <c r="P1167"/>
  <c r="BI1165"/>
  <c r="BH1165"/>
  <c r="BG1165"/>
  <c r="BF1165"/>
  <c r="T1165"/>
  <c r="R1165"/>
  <c r="P1165"/>
  <c r="BI1164"/>
  <c r="BH1164"/>
  <c r="BG1164"/>
  <c r="BF1164"/>
  <c r="T1164"/>
  <c r="R1164"/>
  <c r="P1164"/>
  <c r="BI1162"/>
  <c r="BH1162"/>
  <c r="BG1162"/>
  <c r="BF1162"/>
  <c r="T1162"/>
  <c r="R1162"/>
  <c r="P1162"/>
  <c r="BI1157"/>
  <c r="BH1157"/>
  <c r="BG1157"/>
  <c r="BF1157"/>
  <c r="T1157"/>
  <c r="R1157"/>
  <c r="P1157"/>
  <c r="BI1152"/>
  <c r="BH1152"/>
  <c r="BG1152"/>
  <c r="BF1152"/>
  <c r="T1152"/>
  <c r="R1152"/>
  <c r="P1152"/>
  <c r="BI1150"/>
  <c r="BH1150"/>
  <c r="BG1150"/>
  <c r="BF1150"/>
  <c r="T1150"/>
  <c r="R1150"/>
  <c r="P1150"/>
  <c r="BI1148"/>
  <c r="BH1148"/>
  <c r="BG1148"/>
  <c r="BF1148"/>
  <c r="T1148"/>
  <c r="R1148"/>
  <c r="P1148"/>
  <c r="BI1143"/>
  <c r="BH1143"/>
  <c r="BG1143"/>
  <c r="BF1143"/>
  <c r="T1143"/>
  <c r="R1143"/>
  <c r="P1143"/>
  <c r="BI1141"/>
  <c r="BH1141"/>
  <c r="BG1141"/>
  <c r="BF1141"/>
  <c r="T1141"/>
  <c r="R1141"/>
  <c r="P1141"/>
  <c r="BI1139"/>
  <c r="BH1139"/>
  <c r="BG1139"/>
  <c r="BF1139"/>
  <c r="T1139"/>
  <c r="R1139"/>
  <c r="P1139"/>
  <c r="BI1134"/>
  <c r="BH1134"/>
  <c r="BG1134"/>
  <c r="BF1134"/>
  <c r="T1134"/>
  <c r="R1134"/>
  <c r="P1134"/>
  <c r="BI1129"/>
  <c r="BH1129"/>
  <c r="BG1129"/>
  <c r="BF1129"/>
  <c r="T1129"/>
  <c r="R1129"/>
  <c r="P1129"/>
  <c r="BI1124"/>
  <c r="BH1124"/>
  <c r="BG1124"/>
  <c r="BF1124"/>
  <c r="T1124"/>
  <c r="R1124"/>
  <c r="P1124"/>
  <c r="BI1122"/>
  <c r="BH1122"/>
  <c r="BG1122"/>
  <c r="BF1122"/>
  <c r="T1122"/>
  <c r="R1122"/>
  <c r="P1122"/>
  <c r="BI1110"/>
  <c r="BH1110"/>
  <c r="BG1110"/>
  <c r="BF1110"/>
  <c r="T1110"/>
  <c r="R1110"/>
  <c r="P1110"/>
  <c r="BI1093"/>
  <c r="BH1093"/>
  <c r="BG1093"/>
  <c r="BF1093"/>
  <c r="T1093"/>
  <c r="R1093"/>
  <c r="P1093"/>
  <c r="BI1075"/>
  <c r="BH1075"/>
  <c r="BG1075"/>
  <c r="BF1075"/>
  <c r="T1075"/>
  <c r="R1075"/>
  <c r="P1075"/>
  <c r="BI1052"/>
  <c r="BH1052"/>
  <c r="BG1052"/>
  <c r="BF1052"/>
  <c r="T1052"/>
  <c r="R1052"/>
  <c r="P1052"/>
  <c r="BI1032"/>
  <c r="BH1032"/>
  <c r="BG1032"/>
  <c r="BF1032"/>
  <c r="T1032"/>
  <c r="R1032"/>
  <c r="P1032"/>
  <c r="BI1008"/>
  <c r="BH1008"/>
  <c r="BG1008"/>
  <c r="BF1008"/>
  <c r="T1008"/>
  <c r="R1008"/>
  <c r="P1008"/>
  <c r="BI968"/>
  <c r="BH968"/>
  <c r="BG968"/>
  <c r="BF968"/>
  <c r="T968"/>
  <c r="R968"/>
  <c r="P968"/>
  <c r="BI930"/>
  <c r="BH930"/>
  <c r="BG930"/>
  <c r="BF930"/>
  <c r="T930"/>
  <c r="R930"/>
  <c r="P930"/>
  <c r="BI924"/>
  <c r="BH924"/>
  <c r="BG924"/>
  <c r="BF924"/>
  <c r="T924"/>
  <c r="R924"/>
  <c r="P924"/>
  <c r="BI903"/>
  <c r="BH903"/>
  <c r="BG903"/>
  <c r="BF903"/>
  <c r="T903"/>
  <c r="R903"/>
  <c r="P903"/>
  <c r="BI873"/>
  <c r="BH873"/>
  <c r="BG873"/>
  <c r="BF873"/>
  <c r="T873"/>
  <c r="R873"/>
  <c r="P873"/>
  <c r="BI849"/>
  <c r="BH849"/>
  <c r="BG849"/>
  <c r="BF849"/>
  <c r="T849"/>
  <c r="R849"/>
  <c r="P849"/>
  <c r="BI848"/>
  <c r="BH848"/>
  <c r="BG848"/>
  <c r="BF848"/>
  <c r="T848"/>
  <c r="R848"/>
  <c r="P848"/>
  <c r="BI845"/>
  <c r="BH845"/>
  <c r="BG845"/>
  <c r="BF845"/>
  <c r="T845"/>
  <c r="R845"/>
  <c r="P845"/>
  <c r="BI844"/>
  <c r="BH844"/>
  <c r="BG844"/>
  <c r="BF844"/>
  <c r="T844"/>
  <c r="R844"/>
  <c r="P844"/>
  <c r="BI841"/>
  <c r="BH841"/>
  <c r="BG841"/>
  <c r="BF841"/>
  <c r="T841"/>
  <c r="R841"/>
  <c r="P841"/>
  <c r="BI840"/>
  <c r="BH840"/>
  <c r="BG840"/>
  <c r="BF840"/>
  <c r="T840"/>
  <c r="R840"/>
  <c r="P840"/>
  <c r="BI837"/>
  <c r="BH837"/>
  <c r="BG837"/>
  <c r="BF837"/>
  <c r="T837"/>
  <c r="R837"/>
  <c r="P837"/>
  <c r="BI836"/>
  <c r="BH836"/>
  <c r="BG836"/>
  <c r="BF836"/>
  <c r="T836"/>
  <c r="R836"/>
  <c r="P836"/>
  <c r="BI833"/>
  <c r="BH833"/>
  <c r="BG833"/>
  <c r="BF833"/>
  <c r="T833"/>
  <c r="R833"/>
  <c r="P833"/>
  <c r="BI832"/>
  <c r="BH832"/>
  <c r="BG832"/>
  <c r="BF832"/>
  <c r="T832"/>
  <c r="R832"/>
  <c r="P832"/>
  <c r="BI829"/>
  <c r="BH829"/>
  <c r="BG829"/>
  <c r="BF829"/>
  <c r="T829"/>
  <c r="R829"/>
  <c r="P829"/>
  <c r="BI827"/>
  <c r="BH827"/>
  <c r="BG827"/>
  <c r="BF827"/>
  <c r="T827"/>
  <c r="R827"/>
  <c r="P827"/>
  <c r="BI825"/>
  <c r="BH825"/>
  <c r="BG825"/>
  <c r="BF825"/>
  <c r="T825"/>
  <c r="R825"/>
  <c r="P825"/>
  <c r="BI822"/>
  <c r="BH822"/>
  <c r="BG822"/>
  <c r="BF822"/>
  <c r="T822"/>
  <c r="R822"/>
  <c r="P822"/>
  <c r="BI821"/>
  <c r="BH821"/>
  <c r="BG821"/>
  <c r="BF821"/>
  <c r="T821"/>
  <c r="R821"/>
  <c r="P821"/>
  <c r="BI819"/>
  <c r="BH819"/>
  <c r="BG819"/>
  <c r="BF819"/>
  <c r="T819"/>
  <c r="R819"/>
  <c r="P819"/>
  <c r="BI817"/>
  <c r="BH817"/>
  <c r="BG817"/>
  <c r="BF817"/>
  <c r="T817"/>
  <c r="R817"/>
  <c r="P817"/>
  <c r="BI815"/>
  <c r="BH815"/>
  <c r="BG815"/>
  <c r="BF815"/>
  <c r="T815"/>
  <c r="R815"/>
  <c r="P815"/>
  <c r="BI813"/>
  <c r="BH813"/>
  <c r="BG813"/>
  <c r="BF813"/>
  <c r="T813"/>
  <c r="R813"/>
  <c r="P813"/>
  <c r="BI811"/>
  <c r="BH811"/>
  <c r="BG811"/>
  <c r="BF811"/>
  <c r="T811"/>
  <c r="R811"/>
  <c r="P811"/>
  <c r="BI804"/>
  <c r="BH804"/>
  <c r="BG804"/>
  <c r="BF804"/>
  <c r="T804"/>
  <c r="R804"/>
  <c r="P804"/>
  <c r="BI802"/>
  <c r="BH802"/>
  <c r="BG802"/>
  <c r="BF802"/>
  <c r="T802"/>
  <c r="R802"/>
  <c r="P802"/>
  <c r="BI799"/>
  <c r="BH799"/>
  <c r="BG799"/>
  <c r="BF799"/>
  <c r="T799"/>
  <c r="R799"/>
  <c r="P799"/>
  <c r="BI794"/>
  <c r="BH794"/>
  <c r="BG794"/>
  <c r="BF794"/>
  <c r="T794"/>
  <c r="R794"/>
  <c r="P794"/>
  <c r="BI789"/>
  <c r="BH789"/>
  <c r="BG789"/>
  <c r="BF789"/>
  <c r="T789"/>
  <c r="R789"/>
  <c r="P789"/>
  <c r="BI786"/>
  <c r="BH786"/>
  <c r="BG786"/>
  <c r="BF786"/>
  <c r="T786"/>
  <c r="R786"/>
  <c r="P786"/>
  <c r="BI784"/>
  <c r="BH784"/>
  <c r="BG784"/>
  <c r="BF784"/>
  <c r="T784"/>
  <c r="R784"/>
  <c r="P784"/>
  <c r="BI783"/>
  <c r="BH783"/>
  <c r="BG783"/>
  <c r="BF783"/>
  <c r="T783"/>
  <c r="R783"/>
  <c r="P783"/>
  <c r="BI781"/>
  <c r="BH781"/>
  <c r="BG781"/>
  <c r="BF781"/>
  <c r="T781"/>
  <c r="R781"/>
  <c r="P781"/>
  <c r="BI779"/>
  <c r="BH779"/>
  <c r="BG779"/>
  <c r="BF779"/>
  <c r="T779"/>
  <c r="R779"/>
  <c r="P779"/>
  <c r="BI767"/>
  <c r="BH767"/>
  <c r="BG767"/>
  <c r="BF767"/>
  <c r="T767"/>
  <c r="R767"/>
  <c r="P767"/>
  <c r="BI757"/>
  <c r="BH757"/>
  <c r="BG757"/>
  <c r="BF757"/>
  <c r="T757"/>
  <c r="R757"/>
  <c r="P757"/>
  <c r="BI752"/>
  <c r="BH752"/>
  <c r="BG752"/>
  <c r="BF752"/>
  <c r="T752"/>
  <c r="R752"/>
  <c r="P752"/>
  <c r="BI750"/>
  <c r="BH750"/>
  <c r="BG750"/>
  <c r="BF750"/>
  <c r="T750"/>
  <c r="R750"/>
  <c r="P750"/>
  <c r="BI749"/>
  <c r="BH749"/>
  <c r="BG749"/>
  <c r="BF749"/>
  <c r="T749"/>
  <c r="R749"/>
  <c r="P749"/>
  <c r="BI746"/>
  <c r="BH746"/>
  <c r="BG746"/>
  <c r="BF746"/>
  <c r="T746"/>
  <c r="R746"/>
  <c r="P746"/>
  <c r="BI744"/>
  <c r="BH744"/>
  <c r="BG744"/>
  <c r="BF744"/>
  <c r="T744"/>
  <c r="R744"/>
  <c r="P744"/>
  <c r="BI742"/>
  <c r="BH742"/>
  <c r="BG742"/>
  <c r="BF742"/>
  <c r="T742"/>
  <c r="R742"/>
  <c r="P742"/>
  <c r="BI735"/>
  <c r="BH735"/>
  <c r="BG735"/>
  <c r="BF735"/>
  <c r="T735"/>
  <c r="R735"/>
  <c r="P735"/>
  <c r="BI731"/>
  <c r="BH731"/>
  <c r="BG731"/>
  <c r="BF731"/>
  <c r="T731"/>
  <c r="R731"/>
  <c r="P731"/>
  <c r="BI725"/>
  <c r="BH725"/>
  <c r="BG725"/>
  <c r="BF725"/>
  <c r="T725"/>
  <c r="R725"/>
  <c r="P725"/>
  <c r="BI722"/>
  <c r="BH722"/>
  <c r="BG722"/>
  <c r="BF722"/>
  <c r="T722"/>
  <c r="R722"/>
  <c r="P722"/>
  <c r="BI713"/>
  <c r="BH713"/>
  <c r="BG713"/>
  <c r="BF713"/>
  <c r="T713"/>
  <c r="R713"/>
  <c r="P713"/>
  <c r="BI707"/>
  <c r="BH707"/>
  <c r="BG707"/>
  <c r="BF707"/>
  <c r="T707"/>
  <c r="R707"/>
  <c r="P707"/>
  <c r="BI701"/>
  <c r="BH701"/>
  <c r="BG701"/>
  <c r="BF701"/>
  <c r="T701"/>
  <c r="R701"/>
  <c r="P701"/>
  <c r="BI690"/>
  <c r="BH690"/>
  <c r="BG690"/>
  <c r="BF690"/>
  <c r="T690"/>
  <c r="R690"/>
  <c r="P690"/>
  <c r="BI679"/>
  <c r="BH679"/>
  <c r="BG679"/>
  <c r="BF679"/>
  <c r="T679"/>
  <c r="R679"/>
  <c r="P679"/>
  <c r="BI673"/>
  <c r="BH673"/>
  <c r="BG673"/>
  <c r="BF673"/>
  <c r="T673"/>
  <c r="R673"/>
  <c r="P673"/>
  <c r="BI672"/>
  <c r="BH672"/>
  <c r="BG672"/>
  <c r="BF672"/>
  <c r="T672"/>
  <c r="R672"/>
  <c r="P672"/>
  <c r="BI671"/>
  <c r="BH671"/>
  <c r="BG671"/>
  <c r="BF671"/>
  <c r="T671"/>
  <c r="R671"/>
  <c r="P671"/>
  <c r="BI665"/>
  <c r="BH665"/>
  <c r="BG665"/>
  <c r="BF665"/>
  <c r="T665"/>
  <c r="R665"/>
  <c r="P665"/>
  <c r="BI664"/>
  <c r="BH664"/>
  <c r="BG664"/>
  <c r="BF664"/>
  <c r="T664"/>
  <c r="R664"/>
  <c r="P664"/>
  <c r="BI656"/>
  <c r="BH656"/>
  <c r="BG656"/>
  <c r="BF656"/>
  <c r="T656"/>
  <c r="R656"/>
  <c r="P656"/>
  <c r="BI655"/>
  <c r="BH655"/>
  <c r="BG655"/>
  <c r="BF655"/>
  <c r="T655"/>
  <c r="R655"/>
  <c r="P655"/>
  <c r="BI649"/>
  <c r="BH649"/>
  <c r="BG649"/>
  <c r="BF649"/>
  <c r="T649"/>
  <c r="R649"/>
  <c r="P649"/>
  <c r="BI648"/>
  <c r="BH648"/>
  <c r="BG648"/>
  <c r="BF648"/>
  <c r="T648"/>
  <c r="R648"/>
  <c r="P648"/>
  <c r="BI647"/>
  <c r="BH647"/>
  <c r="BG647"/>
  <c r="BF647"/>
  <c r="T647"/>
  <c r="R647"/>
  <c r="P647"/>
  <c r="BI646"/>
  <c r="BH646"/>
  <c r="BG646"/>
  <c r="BF646"/>
  <c r="T646"/>
  <c r="R646"/>
  <c r="P646"/>
  <c r="BI641"/>
  <c r="BH641"/>
  <c r="BG641"/>
  <c r="BF641"/>
  <c r="T641"/>
  <c r="R641"/>
  <c r="P641"/>
  <c r="BI640"/>
  <c r="BH640"/>
  <c r="BG640"/>
  <c r="BF640"/>
  <c r="T640"/>
  <c r="R640"/>
  <c r="P640"/>
  <c r="BI639"/>
  <c r="BH639"/>
  <c r="BG639"/>
  <c r="BF639"/>
  <c r="T639"/>
  <c r="R639"/>
  <c r="P639"/>
  <c r="BI638"/>
  <c r="BH638"/>
  <c r="BG638"/>
  <c r="BF638"/>
  <c r="T638"/>
  <c r="R638"/>
  <c r="P638"/>
  <c r="BI637"/>
  <c r="BH637"/>
  <c r="BG637"/>
  <c r="BF637"/>
  <c r="T637"/>
  <c r="R637"/>
  <c r="P637"/>
  <c r="BI636"/>
  <c r="BH636"/>
  <c r="BG636"/>
  <c r="BF636"/>
  <c r="T636"/>
  <c r="R636"/>
  <c r="P636"/>
  <c r="BI635"/>
  <c r="BH635"/>
  <c r="BG635"/>
  <c r="BF635"/>
  <c r="T635"/>
  <c r="R635"/>
  <c r="P635"/>
  <c r="BI634"/>
  <c r="BH634"/>
  <c r="BG634"/>
  <c r="BF634"/>
  <c r="T634"/>
  <c r="R634"/>
  <c r="P634"/>
  <c r="BI633"/>
  <c r="BH633"/>
  <c r="BG633"/>
  <c r="BF633"/>
  <c r="T633"/>
  <c r="R633"/>
  <c r="P633"/>
  <c r="BI622"/>
  <c r="BH622"/>
  <c r="BG622"/>
  <c r="BF622"/>
  <c r="T622"/>
  <c r="R622"/>
  <c r="P622"/>
  <c r="BI611"/>
  <c r="BH611"/>
  <c r="BG611"/>
  <c r="BF611"/>
  <c r="T611"/>
  <c r="R611"/>
  <c r="P611"/>
  <c r="BI604"/>
  <c r="BH604"/>
  <c r="BG604"/>
  <c r="BF604"/>
  <c r="T604"/>
  <c r="R604"/>
  <c r="P604"/>
  <c r="BI597"/>
  <c r="BH597"/>
  <c r="BG597"/>
  <c r="BF597"/>
  <c r="T597"/>
  <c r="R597"/>
  <c r="P597"/>
  <c r="BI582"/>
  <c r="BH582"/>
  <c r="BG582"/>
  <c r="BF582"/>
  <c r="T582"/>
  <c r="R582"/>
  <c r="P582"/>
  <c r="BI571"/>
  <c r="BH571"/>
  <c r="BG571"/>
  <c r="BF571"/>
  <c r="T571"/>
  <c r="R571"/>
  <c r="P571"/>
  <c r="BI552"/>
  <c r="BH552"/>
  <c r="BG552"/>
  <c r="BF552"/>
  <c r="T552"/>
  <c r="R552"/>
  <c r="P552"/>
  <c r="BI537"/>
  <c r="BH537"/>
  <c r="BG537"/>
  <c r="BF537"/>
  <c r="T537"/>
  <c r="R537"/>
  <c r="P537"/>
  <c r="BI523"/>
  <c r="BH523"/>
  <c r="BG523"/>
  <c r="BF523"/>
  <c r="T523"/>
  <c r="R523"/>
  <c r="P523"/>
  <c r="BI515"/>
  <c r="BH515"/>
  <c r="BG515"/>
  <c r="BF515"/>
  <c r="T515"/>
  <c r="R515"/>
  <c r="P515"/>
  <c r="BI504"/>
  <c r="BH504"/>
  <c r="BG504"/>
  <c r="BF504"/>
  <c r="T504"/>
  <c r="R504"/>
  <c r="P504"/>
  <c r="BI487"/>
  <c r="BH487"/>
  <c r="BG487"/>
  <c r="BF487"/>
  <c r="T487"/>
  <c r="R487"/>
  <c r="P487"/>
  <c r="BI470"/>
  <c r="BH470"/>
  <c r="BG470"/>
  <c r="BF470"/>
  <c r="T470"/>
  <c r="R470"/>
  <c r="P470"/>
  <c r="BI465"/>
  <c r="BH465"/>
  <c r="BG465"/>
  <c r="BF465"/>
  <c r="T465"/>
  <c r="R465"/>
  <c r="P465"/>
  <c r="BI460"/>
  <c r="BH460"/>
  <c r="BG460"/>
  <c r="BF460"/>
  <c r="T460"/>
  <c r="R460"/>
  <c r="P460"/>
  <c r="BI455"/>
  <c r="BH455"/>
  <c r="BG455"/>
  <c r="BF455"/>
  <c r="T455"/>
  <c r="R455"/>
  <c r="P455"/>
  <c r="BI450"/>
  <c r="BH450"/>
  <c r="BG450"/>
  <c r="BF450"/>
  <c r="T450"/>
  <c r="R450"/>
  <c r="P450"/>
  <c r="BI444"/>
  <c r="BH444"/>
  <c r="BG444"/>
  <c r="BF444"/>
  <c r="T444"/>
  <c r="R444"/>
  <c r="P444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0"/>
  <c r="BH430"/>
  <c r="BG430"/>
  <c r="BF430"/>
  <c r="T430"/>
  <c r="R430"/>
  <c r="P430"/>
  <c r="BI429"/>
  <c r="BH429"/>
  <c r="BG429"/>
  <c r="BF429"/>
  <c r="T429"/>
  <c r="R429"/>
  <c r="P429"/>
  <c r="BI427"/>
  <c r="BH427"/>
  <c r="BG427"/>
  <c r="BF427"/>
  <c r="T427"/>
  <c r="R427"/>
  <c r="P427"/>
  <c r="BI421"/>
  <c r="BH421"/>
  <c r="BG421"/>
  <c r="BF421"/>
  <c r="T421"/>
  <c r="R421"/>
  <c r="P421"/>
  <c r="BI416"/>
  <c r="BH416"/>
  <c r="BG416"/>
  <c r="BF416"/>
  <c r="T416"/>
  <c r="R416"/>
  <c r="P416"/>
  <c r="BI411"/>
  <c r="BH411"/>
  <c r="BG411"/>
  <c r="BF411"/>
  <c r="T411"/>
  <c r="R411"/>
  <c r="P411"/>
  <c r="BI405"/>
  <c r="BH405"/>
  <c r="BG405"/>
  <c r="BF405"/>
  <c r="T405"/>
  <c r="R405"/>
  <c r="P405"/>
  <c r="BI399"/>
  <c r="BH399"/>
  <c r="BG399"/>
  <c r="BF399"/>
  <c r="T399"/>
  <c r="R399"/>
  <c r="P399"/>
  <c r="BI393"/>
  <c r="BH393"/>
  <c r="BG393"/>
  <c r="BF393"/>
  <c r="T393"/>
  <c r="R393"/>
  <c r="P393"/>
  <c r="BI387"/>
  <c r="BH387"/>
  <c r="BG387"/>
  <c r="BF387"/>
  <c r="T387"/>
  <c r="R387"/>
  <c r="P387"/>
  <c r="BI381"/>
  <c r="BH381"/>
  <c r="BG381"/>
  <c r="BF381"/>
  <c r="T381"/>
  <c r="R381"/>
  <c r="P381"/>
  <c r="BI375"/>
  <c r="BH375"/>
  <c r="BG375"/>
  <c r="BF375"/>
  <c r="T375"/>
  <c r="R375"/>
  <c r="P375"/>
  <c r="BI369"/>
  <c r="BH369"/>
  <c r="BG369"/>
  <c r="BF369"/>
  <c r="T369"/>
  <c r="R369"/>
  <c r="P369"/>
  <c r="BI364"/>
  <c r="BH364"/>
  <c r="BG364"/>
  <c r="BF364"/>
  <c r="T364"/>
  <c r="R364"/>
  <c r="P364"/>
  <c r="BI358"/>
  <c r="BH358"/>
  <c r="BG358"/>
  <c r="BF358"/>
  <c r="T358"/>
  <c r="R358"/>
  <c r="P358"/>
  <c r="BI351"/>
  <c r="BH351"/>
  <c r="BG351"/>
  <c r="BF351"/>
  <c r="T351"/>
  <c r="R351"/>
  <c r="P351"/>
  <c r="BI344"/>
  <c r="BH344"/>
  <c r="BG344"/>
  <c r="BF344"/>
  <c r="T344"/>
  <c r="R344"/>
  <c r="P344"/>
  <c r="BI337"/>
  <c r="BH337"/>
  <c r="BG337"/>
  <c r="BF337"/>
  <c r="T337"/>
  <c r="R337"/>
  <c r="P337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3"/>
  <c r="BH323"/>
  <c r="BG323"/>
  <c r="BF323"/>
  <c r="T323"/>
  <c r="T322"/>
  <c r="R323"/>
  <c r="R322"/>
  <c r="P323"/>
  <c r="P322"/>
  <c r="BI320"/>
  <c r="BH320"/>
  <c r="BG320"/>
  <c r="BF320"/>
  <c r="T320"/>
  <c r="R320"/>
  <c r="P320"/>
  <c r="BI319"/>
  <c r="BH319"/>
  <c r="BG319"/>
  <c r="BF319"/>
  <c r="T319"/>
  <c r="R319"/>
  <c r="P319"/>
  <c r="BI317"/>
  <c r="BH317"/>
  <c r="BG317"/>
  <c r="BF317"/>
  <c r="T317"/>
  <c r="R317"/>
  <c r="P317"/>
  <c r="BI316"/>
  <c r="BH316"/>
  <c r="BG316"/>
  <c r="BF316"/>
  <c r="T316"/>
  <c r="R316"/>
  <c r="P316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2"/>
  <c r="BH282"/>
  <c r="BG282"/>
  <c r="BF282"/>
  <c r="T282"/>
  <c r="R282"/>
  <c r="P282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59"/>
  <c r="BH259"/>
  <c r="BG259"/>
  <c r="BF259"/>
  <c r="T259"/>
  <c r="T258"/>
  <c r="R259"/>
  <c r="R258"/>
  <c r="P259"/>
  <c r="P258"/>
  <c r="BI256"/>
  <c r="BH256"/>
  <c r="BG256"/>
  <c r="BF256"/>
  <c r="T256"/>
  <c r="T255"/>
  <c r="R256"/>
  <c r="R255"/>
  <c r="P256"/>
  <c r="P255"/>
  <c r="BI249"/>
  <c r="BH249"/>
  <c r="BG249"/>
  <c r="BF249"/>
  <c r="T249"/>
  <c r="T248"/>
  <c r="R249"/>
  <c r="R248"/>
  <c r="P249"/>
  <c r="P248"/>
  <c r="BI246"/>
  <c r="BH246"/>
  <c r="BG246"/>
  <c r="BF246"/>
  <c r="T246"/>
  <c r="R246"/>
  <c r="P246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0"/>
  <c r="BH230"/>
  <c r="BG230"/>
  <c r="BF230"/>
  <c r="T230"/>
  <c r="R230"/>
  <c r="P230"/>
  <c r="BI227"/>
  <c r="BH227"/>
  <c r="BG227"/>
  <c r="BF227"/>
  <c r="T227"/>
  <c r="R227"/>
  <c r="P227"/>
  <c r="BI222"/>
  <c r="BH222"/>
  <c r="BG222"/>
  <c r="BF222"/>
  <c r="T222"/>
  <c r="R222"/>
  <c r="P222"/>
  <c r="BI219"/>
  <c r="BH219"/>
  <c r="BG219"/>
  <c r="BF219"/>
  <c r="T219"/>
  <c r="R219"/>
  <c r="P219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199"/>
  <c r="BH199"/>
  <c r="BG199"/>
  <c r="BF199"/>
  <c r="T199"/>
  <c r="R199"/>
  <c r="P199"/>
  <c r="BI196"/>
  <c r="BH196"/>
  <c r="BG196"/>
  <c r="BF196"/>
  <c r="T196"/>
  <c r="R196"/>
  <c r="P196"/>
  <c r="BI189"/>
  <c r="BH189"/>
  <c r="BG189"/>
  <c r="BF189"/>
  <c r="T189"/>
  <c r="R189"/>
  <c r="P189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7"/>
  <c r="BH177"/>
  <c r="BG177"/>
  <c r="BF177"/>
  <c r="T177"/>
  <c r="R177"/>
  <c r="P177"/>
  <c r="BI170"/>
  <c r="BH170"/>
  <c r="BG170"/>
  <c r="BF170"/>
  <c r="T170"/>
  <c r="R170"/>
  <c r="P170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J139"/>
  <c r="J138"/>
  <c r="F136"/>
  <c r="E134"/>
  <c r="J94"/>
  <c r="J93"/>
  <c r="F91"/>
  <c r="E89"/>
  <c r="J20"/>
  <c r="E20"/>
  <c r="F94"/>
  <c r="J19"/>
  <c r="J17"/>
  <c r="E17"/>
  <c r="F93"/>
  <c r="J16"/>
  <c r="J14"/>
  <c r="J136"/>
  <c r="E7"/>
  <c r="E85"/>
  <c i="11" r="J39"/>
  <c r="J38"/>
  <c i="1" r="AY106"/>
  <c i="11" r="J37"/>
  <c i="1" r="AX106"/>
  <c i="11"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5"/>
  <c r="BH175"/>
  <c r="BG175"/>
  <c r="BF175"/>
  <c r="T175"/>
  <c r="T174"/>
  <c r="R175"/>
  <c r="R174"/>
  <c r="P175"/>
  <c r="P174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1"/>
  <c r="J120"/>
  <c r="F120"/>
  <c r="F118"/>
  <c r="E116"/>
  <c r="J94"/>
  <c r="J93"/>
  <c r="F93"/>
  <c r="F91"/>
  <c r="E89"/>
  <c r="J20"/>
  <c r="E20"/>
  <c r="F121"/>
  <c r="J19"/>
  <c r="J14"/>
  <c r="J118"/>
  <c r="E7"/>
  <c r="E85"/>
  <c i="10" r="J39"/>
  <c r="J38"/>
  <c i="1" r="AY105"/>
  <c i="10" r="J37"/>
  <c i="1" r="AX105"/>
  <c i="10"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09"/>
  <c r="BH309"/>
  <c r="BG309"/>
  <c r="BF309"/>
  <c r="T309"/>
  <c r="R309"/>
  <c r="P309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6"/>
  <c r="F126"/>
  <c r="F124"/>
  <c r="E122"/>
  <c r="J93"/>
  <c r="F93"/>
  <c r="F91"/>
  <c r="E89"/>
  <c r="J26"/>
  <c r="E26"/>
  <c r="J127"/>
  <c r="J25"/>
  <c r="J20"/>
  <c r="E20"/>
  <c r="F127"/>
  <c r="J19"/>
  <c r="J14"/>
  <c r="J91"/>
  <c r="E7"/>
  <c r="E118"/>
  <c i="9" r="J41"/>
  <c r="J40"/>
  <c i="1" r="AY104"/>
  <c i="9" r="J39"/>
  <c i="1" r="AX104"/>
  <c i="9"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4"/>
  <c r="J133"/>
  <c r="F133"/>
  <c r="F131"/>
  <c r="E129"/>
  <c r="J96"/>
  <c r="J95"/>
  <c r="F95"/>
  <c r="F93"/>
  <c r="E91"/>
  <c r="J22"/>
  <c r="E22"/>
  <c r="F134"/>
  <c r="J21"/>
  <c r="J16"/>
  <c r="J131"/>
  <c r="E7"/>
  <c r="E85"/>
  <c i="8" r="J41"/>
  <c r="J40"/>
  <c i="1" r="AY103"/>
  <c i="8" r="J39"/>
  <c i="1" r="AX103"/>
  <c i="8"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5"/>
  <c r="J124"/>
  <c r="F124"/>
  <c r="F122"/>
  <c r="E120"/>
  <c r="J96"/>
  <c r="J95"/>
  <c r="F95"/>
  <c r="F93"/>
  <c r="E91"/>
  <c r="J22"/>
  <c r="E22"/>
  <c r="F96"/>
  <c r="J21"/>
  <c r="J16"/>
  <c r="J93"/>
  <c r="E7"/>
  <c r="E114"/>
  <c i="7" r="J39"/>
  <c r="J38"/>
  <c i="1" r="AY101"/>
  <c i="7" r="J37"/>
  <c i="1" r="AX101"/>
  <c i="7"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T260"/>
  <c r="R261"/>
  <c r="R260"/>
  <c r="P261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3"/>
  <c r="J122"/>
  <c r="F122"/>
  <c r="F120"/>
  <c r="E118"/>
  <c r="J94"/>
  <c r="J93"/>
  <c r="F93"/>
  <c r="F91"/>
  <c r="E89"/>
  <c r="J20"/>
  <c r="E20"/>
  <c r="F94"/>
  <c r="J19"/>
  <c r="J14"/>
  <c r="J120"/>
  <c r="E7"/>
  <c r="E114"/>
  <c i="6" r="J39"/>
  <c r="J38"/>
  <c i="1" r="AY100"/>
  <c i="6" r="J37"/>
  <c i="1" r="AX100"/>
  <c i="6" r="BI815"/>
  <c r="BH815"/>
  <c r="BG815"/>
  <c r="BF815"/>
  <c r="T815"/>
  <c r="R815"/>
  <c r="P815"/>
  <c r="BI812"/>
  <c r="BH812"/>
  <c r="BG812"/>
  <c r="BF812"/>
  <c r="T812"/>
  <c r="R812"/>
  <c r="P812"/>
  <c r="BI810"/>
  <c r="BH810"/>
  <c r="BG810"/>
  <c r="BF810"/>
  <c r="T810"/>
  <c r="R810"/>
  <c r="P810"/>
  <c r="BI809"/>
  <c r="BH809"/>
  <c r="BG809"/>
  <c r="BF809"/>
  <c r="T809"/>
  <c r="R809"/>
  <c r="P809"/>
  <c r="BI808"/>
  <c r="BH808"/>
  <c r="BG808"/>
  <c r="BF808"/>
  <c r="T808"/>
  <c r="R808"/>
  <c r="P808"/>
  <c r="BI807"/>
  <c r="BH807"/>
  <c r="BG807"/>
  <c r="BF807"/>
  <c r="T807"/>
  <c r="R807"/>
  <c r="P807"/>
  <c r="BI805"/>
  <c r="BH805"/>
  <c r="BG805"/>
  <c r="BF805"/>
  <c r="T805"/>
  <c r="R805"/>
  <c r="P805"/>
  <c r="BI803"/>
  <c r="BH803"/>
  <c r="BG803"/>
  <c r="BF803"/>
  <c r="T803"/>
  <c r="R803"/>
  <c r="P803"/>
  <c r="BI801"/>
  <c r="BH801"/>
  <c r="BG801"/>
  <c r="BF801"/>
  <c r="T801"/>
  <c r="R801"/>
  <c r="P801"/>
  <c r="BI799"/>
  <c r="BH799"/>
  <c r="BG799"/>
  <c r="BF799"/>
  <c r="T799"/>
  <c r="R799"/>
  <c r="P799"/>
  <c r="BI798"/>
  <c r="BH798"/>
  <c r="BG798"/>
  <c r="BF798"/>
  <c r="T798"/>
  <c r="R798"/>
  <c r="P798"/>
  <c r="BI797"/>
  <c r="BH797"/>
  <c r="BG797"/>
  <c r="BF797"/>
  <c r="T797"/>
  <c r="R797"/>
  <c r="P797"/>
  <c r="BI796"/>
  <c r="BH796"/>
  <c r="BG796"/>
  <c r="BF796"/>
  <c r="T796"/>
  <c r="R796"/>
  <c r="P796"/>
  <c r="BI795"/>
  <c r="BH795"/>
  <c r="BG795"/>
  <c r="BF795"/>
  <c r="T795"/>
  <c r="R795"/>
  <c r="P795"/>
  <c r="BI794"/>
  <c r="BH794"/>
  <c r="BG794"/>
  <c r="BF794"/>
  <c r="T794"/>
  <c r="R794"/>
  <c r="P794"/>
  <c r="BI793"/>
  <c r="BH793"/>
  <c r="BG793"/>
  <c r="BF793"/>
  <c r="T793"/>
  <c r="R793"/>
  <c r="P793"/>
  <c r="BI791"/>
  <c r="BH791"/>
  <c r="BG791"/>
  <c r="BF791"/>
  <c r="T791"/>
  <c r="R791"/>
  <c r="P791"/>
  <c r="BI789"/>
  <c r="BH789"/>
  <c r="BG789"/>
  <c r="BF789"/>
  <c r="T789"/>
  <c r="R789"/>
  <c r="P789"/>
  <c r="BI788"/>
  <c r="BH788"/>
  <c r="BG788"/>
  <c r="BF788"/>
  <c r="T788"/>
  <c r="R788"/>
  <c r="P788"/>
  <c r="BI786"/>
  <c r="BH786"/>
  <c r="BG786"/>
  <c r="BF786"/>
  <c r="T786"/>
  <c r="R786"/>
  <c r="P786"/>
  <c r="BI785"/>
  <c r="BH785"/>
  <c r="BG785"/>
  <c r="BF785"/>
  <c r="T785"/>
  <c r="R785"/>
  <c r="P785"/>
  <c r="BI784"/>
  <c r="BH784"/>
  <c r="BG784"/>
  <c r="BF784"/>
  <c r="T784"/>
  <c r="R784"/>
  <c r="P784"/>
  <c r="BI782"/>
  <c r="BH782"/>
  <c r="BG782"/>
  <c r="BF782"/>
  <c r="T782"/>
  <c r="R782"/>
  <c r="P782"/>
  <c r="BI780"/>
  <c r="BH780"/>
  <c r="BG780"/>
  <c r="BF780"/>
  <c r="T780"/>
  <c r="R780"/>
  <c r="P780"/>
  <c r="BI778"/>
  <c r="BH778"/>
  <c r="BG778"/>
  <c r="BF778"/>
  <c r="T778"/>
  <c r="R778"/>
  <c r="P778"/>
  <c r="BI776"/>
  <c r="BH776"/>
  <c r="BG776"/>
  <c r="BF776"/>
  <c r="T776"/>
  <c r="R776"/>
  <c r="P776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8"/>
  <c r="BH768"/>
  <c r="BG768"/>
  <c r="BF768"/>
  <c r="T768"/>
  <c r="R768"/>
  <c r="P768"/>
  <c r="BI766"/>
  <c r="BH766"/>
  <c r="BG766"/>
  <c r="BF766"/>
  <c r="T766"/>
  <c r="R766"/>
  <c r="P766"/>
  <c r="BI764"/>
  <c r="BH764"/>
  <c r="BG764"/>
  <c r="BF764"/>
  <c r="T764"/>
  <c r="R764"/>
  <c r="P764"/>
  <c r="BI761"/>
  <c r="BH761"/>
  <c r="BG761"/>
  <c r="BF761"/>
  <c r="T761"/>
  <c r="T760"/>
  <c r="R761"/>
  <c r="R760"/>
  <c r="P761"/>
  <c r="P760"/>
  <c r="BI759"/>
  <c r="BH759"/>
  <c r="BG759"/>
  <c r="BF759"/>
  <c r="T759"/>
  <c r="R759"/>
  <c r="P759"/>
  <c r="BI758"/>
  <c r="BH758"/>
  <c r="BG758"/>
  <c r="BF758"/>
  <c r="T758"/>
  <c r="R758"/>
  <c r="P758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49"/>
  <c r="BH749"/>
  <c r="BG749"/>
  <c r="BF749"/>
  <c r="T749"/>
  <c r="R749"/>
  <c r="P749"/>
  <c r="BI748"/>
  <c r="BH748"/>
  <c r="BG748"/>
  <c r="BF748"/>
  <c r="T748"/>
  <c r="R748"/>
  <c r="P748"/>
  <c r="BI747"/>
  <c r="BH747"/>
  <c r="BG747"/>
  <c r="BF747"/>
  <c r="T747"/>
  <c r="R747"/>
  <c r="P747"/>
  <c r="BI746"/>
  <c r="BH746"/>
  <c r="BG746"/>
  <c r="BF746"/>
  <c r="T746"/>
  <c r="R746"/>
  <c r="P746"/>
  <c r="BI744"/>
  <c r="BH744"/>
  <c r="BG744"/>
  <c r="BF744"/>
  <c r="T744"/>
  <c r="R744"/>
  <c r="P744"/>
  <c r="BI743"/>
  <c r="BH743"/>
  <c r="BG743"/>
  <c r="BF743"/>
  <c r="T743"/>
  <c r="R743"/>
  <c r="P743"/>
  <c r="BI742"/>
  <c r="BH742"/>
  <c r="BG742"/>
  <c r="BF742"/>
  <c r="T742"/>
  <c r="R742"/>
  <c r="P742"/>
  <c r="BI739"/>
  <c r="BH739"/>
  <c r="BG739"/>
  <c r="BF739"/>
  <c r="T739"/>
  <c r="T738"/>
  <c r="R739"/>
  <c r="R738"/>
  <c r="P739"/>
  <c r="P738"/>
  <c r="BI736"/>
  <c r="BH736"/>
  <c r="BG736"/>
  <c r="BF736"/>
  <c r="T736"/>
  <c r="R736"/>
  <c r="P736"/>
  <c r="BI735"/>
  <c r="BH735"/>
  <c r="BG735"/>
  <c r="BF735"/>
  <c r="T735"/>
  <c r="R735"/>
  <c r="P735"/>
  <c r="BI732"/>
  <c r="BH732"/>
  <c r="BG732"/>
  <c r="BF732"/>
  <c r="T732"/>
  <c r="R732"/>
  <c r="P732"/>
  <c r="BI730"/>
  <c r="BH730"/>
  <c r="BG730"/>
  <c r="BF730"/>
  <c r="T730"/>
  <c r="R730"/>
  <c r="P730"/>
  <c r="BI728"/>
  <c r="BH728"/>
  <c r="BG728"/>
  <c r="BF728"/>
  <c r="T728"/>
  <c r="R728"/>
  <c r="P728"/>
  <c r="BI726"/>
  <c r="BH726"/>
  <c r="BG726"/>
  <c r="BF726"/>
  <c r="T726"/>
  <c r="R726"/>
  <c r="P726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4"/>
  <c r="BH714"/>
  <c r="BG714"/>
  <c r="BF714"/>
  <c r="T714"/>
  <c r="T713"/>
  <c r="R714"/>
  <c r="R713"/>
  <c r="P714"/>
  <c r="P713"/>
  <c r="BI712"/>
  <c r="BH712"/>
  <c r="BG712"/>
  <c r="BF712"/>
  <c r="T712"/>
  <c r="T711"/>
  <c r="R712"/>
  <c r="R711"/>
  <c r="P712"/>
  <c r="P711"/>
  <c r="BI709"/>
  <c r="BH709"/>
  <c r="BG709"/>
  <c r="BF709"/>
  <c r="T709"/>
  <c r="R709"/>
  <c r="P709"/>
  <c r="BI707"/>
  <c r="BH707"/>
  <c r="BG707"/>
  <c r="BF707"/>
  <c r="T707"/>
  <c r="R707"/>
  <c r="P707"/>
  <c r="BI705"/>
  <c r="BH705"/>
  <c r="BG705"/>
  <c r="BF705"/>
  <c r="T705"/>
  <c r="R705"/>
  <c r="P705"/>
  <c r="BI702"/>
  <c r="BH702"/>
  <c r="BG702"/>
  <c r="BF702"/>
  <c r="T702"/>
  <c r="R702"/>
  <c r="P702"/>
  <c r="BI700"/>
  <c r="BH700"/>
  <c r="BG700"/>
  <c r="BF700"/>
  <c r="T700"/>
  <c r="R700"/>
  <c r="P700"/>
  <c r="BI698"/>
  <c r="BH698"/>
  <c r="BG698"/>
  <c r="BF698"/>
  <c r="T698"/>
  <c r="R698"/>
  <c r="P698"/>
  <c r="BI695"/>
  <c r="BH695"/>
  <c r="BG695"/>
  <c r="BF695"/>
  <c r="T695"/>
  <c r="R695"/>
  <c r="P695"/>
  <c r="BI694"/>
  <c r="BH694"/>
  <c r="BG694"/>
  <c r="BF694"/>
  <c r="T694"/>
  <c r="R694"/>
  <c r="P694"/>
  <c r="BI693"/>
  <c r="BH693"/>
  <c r="BG693"/>
  <c r="BF693"/>
  <c r="T693"/>
  <c r="R693"/>
  <c r="P693"/>
  <c r="BI692"/>
  <c r="BH692"/>
  <c r="BG692"/>
  <c r="BF692"/>
  <c r="T692"/>
  <c r="R692"/>
  <c r="P692"/>
  <c r="BI690"/>
  <c r="BH690"/>
  <c r="BG690"/>
  <c r="BF690"/>
  <c r="T690"/>
  <c r="R690"/>
  <c r="P690"/>
  <c r="BI689"/>
  <c r="BH689"/>
  <c r="BG689"/>
  <c r="BF689"/>
  <c r="T689"/>
  <c r="R689"/>
  <c r="P689"/>
  <c r="BI687"/>
  <c r="BH687"/>
  <c r="BG687"/>
  <c r="BF687"/>
  <c r="T687"/>
  <c r="R687"/>
  <c r="P687"/>
  <c r="BI686"/>
  <c r="BH686"/>
  <c r="BG686"/>
  <c r="BF686"/>
  <c r="T686"/>
  <c r="R686"/>
  <c r="P686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6"/>
  <c r="BH676"/>
  <c r="BG676"/>
  <c r="BF676"/>
  <c r="T676"/>
  <c r="R676"/>
  <c r="P676"/>
  <c r="BI675"/>
  <c r="BH675"/>
  <c r="BG675"/>
  <c r="BF675"/>
  <c r="T675"/>
  <c r="R675"/>
  <c r="P675"/>
  <c r="BI673"/>
  <c r="BH673"/>
  <c r="BG673"/>
  <c r="BF673"/>
  <c r="T673"/>
  <c r="R673"/>
  <c r="P673"/>
  <c r="BI671"/>
  <c r="BH671"/>
  <c r="BG671"/>
  <c r="BF671"/>
  <c r="T671"/>
  <c r="R671"/>
  <c r="P671"/>
  <c r="BI669"/>
  <c r="BH669"/>
  <c r="BG669"/>
  <c r="BF669"/>
  <c r="T669"/>
  <c r="R669"/>
  <c r="P669"/>
  <c r="BI667"/>
  <c r="BH667"/>
  <c r="BG667"/>
  <c r="BF667"/>
  <c r="T667"/>
  <c r="R667"/>
  <c r="P667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9"/>
  <c r="BH659"/>
  <c r="BG659"/>
  <c r="BF659"/>
  <c r="T659"/>
  <c r="R659"/>
  <c r="P659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51"/>
  <c r="BH651"/>
  <c r="BG651"/>
  <c r="BF651"/>
  <c r="T651"/>
  <c r="R651"/>
  <c r="P651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4"/>
  <c r="BH644"/>
  <c r="BG644"/>
  <c r="BF644"/>
  <c r="T644"/>
  <c r="R644"/>
  <c r="P644"/>
  <c r="BI643"/>
  <c r="BH643"/>
  <c r="BG643"/>
  <c r="BF643"/>
  <c r="T643"/>
  <c r="R643"/>
  <c r="P643"/>
  <c r="BI642"/>
  <c r="BH642"/>
  <c r="BG642"/>
  <c r="BF642"/>
  <c r="T642"/>
  <c r="R642"/>
  <c r="P642"/>
  <c r="BI641"/>
  <c r="BH641"/>
  <c r="BG641"/>
  <c r="BF641"/>
  <c r="T641"/>
  <c r="R641"/>
  <c r="P641"/>
  <c r="BI640"/>
  <c r="BH640"/>
  <c r="BG640"/>
  <c r="BF640"/>
  <c r="T640"/>
  <c r="R640"/>
  <c r="P640"/>
  <c r="BI639"/>
  <c r="BH639"/>
  <c r="BG639"/>
  <c r="BF639"/>
  <c r="T639"/>
  <c r="R639"/>
  <c r="P639"/>
  <c r="BI637"/>
  <c r="BH637"/>
  <c r="BG637"/>
  <c r="BF637"/>
  <c r="T637"/>
  <c r="R637"/>
  <c r="P637"/>
  <c r="BI635"/>
  <c r="BH635"/>
  <c r="BG635"/>
  <c r="BF635"/>
  <c r="T635"/>
  <c r="R635"/>
  <c r="P635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1"/>
  <c r="BH621"/>
  <c r="BG621"/>
  <c r="BF621"/>
  <c r="T621"/>
  <c r="R621"/>
  <c r="P621"/>
  <c r="BI619"/>
  <c r="BH619"/>
  <c r="BG619"/>
  <c r="BF619"/>
  <c r="T619"/>
  <c r="R619"/>
  <c r="P619"/>
  <c r="BI616"/>
  <c r="BH616"/>
  <c r="BG616"/>
  <c r="BF616"/>
  <c r="T616"/>
  <c r="R616"/>
  <c r="P616"/>
  <c r="BI614"/>
  <c r="BH614"/>
  <c r="BG614"/>
  <c r="BF614"/>
  <c r="T614"/>
  <c r="R614"/>
  <c r="P614"/>
  <c r="BI612"/>
  <c r="BH612"/>
  <c r="BG612"/>
  <c r="BF612"/>
  <c r="T612"/>
  <c r="R612"/>
  <c r="P612"/>
  <c r="BI609"/>
  <c r="BH609"/>
  <c r="BG609"/>
  <c r="BF609"/>
  <c r="T609"/>
  <c r="R609"/>
  <c r="P609"/>
  <c r="BI607"/>
  <c r="BH607"/>
  <c r="BG607"/>
  <c r="BF607"/>
  <c r="T607"/>
  <c r="R607"/>
  <c r="P607"/>
  <c r="BI605"/>
  <c r="BH605"/>
  <c r="BG605"/>
  <c r="BF605"/>
  <c r="T605"/>
  <c r="R605"/>
  <c r="P605"/>
  <c r="BI603"/>
  <c r="BH603"/>
  <c r="BG603"/>
  <c r="BF603"/>
  <c r="T603"/>
  <c r="R603"/>
  <c r="P603"/>
  <c r="BI601"/>
  <c r="BH601"/>
  <c r="BG601"/>
  <c r="BF601"/>
  <c r="T601"/>
  <c r="R601"/>
  <c r="P601"/>
  <c r="BI599"/>
  <c r="BH599"/>
  <c r="BG599"/>
  <c r="BF599"/>
  <c r="T599"/>
  <c r="R599"/>
  <c r="P599"/>
  <c r="BI597"/>
  <c r="BH597"/>
  <c r="BG597"/>
  <c r="BF597"/>
  <c r="T597"/>
  <c r="R597"/>
  <c r="P597"/>
  <c r="BI595"/>
  <c r="BH595"/>
  <c r="BG595"/>
  <c r="BF595"/>
  <c r="T595"/>
  <c r="R595"/>
  <c r="P595"/>
  <c r="BI593"/>
  <c r="BH593"/>
  <c r="BG593"/>
  <c r="BF593"/>
  <c r="T593"/>
  <c r="R593"/>
  <c r="P593"/>
  <c r="BI591"/>
  <c r="BH591"/>
  <c r="BG591"/>
  <c r="BF591"/>
  <c r="T591"/>
  <c r="T590"/>
  <c r="R591"/>
  <c r="R590"/>
  <c r="P591"/>
  <c r="P590"/>
  <c r="BI589"/>
  <c r="BH589"/>
  <c r="BG589"/>
  <c r="BF589"/>
  <c r="T589"/>
  <c r="T588"/>
  <c r="R589"/>
  <c r="R588"/>
  <c r="P589"/>
  <c r="P588"/>
  <c r="BI586"/>
  <c r="BH586"/>
  <c r="BG586"/>
  <c r="BF586"/>
  <c r="T586"/>
  <c r="R586"/>
  <c r="P586"/>
  <c r="BI584"/>
  <c r="BH584"/>
  <c r="BG584"/>
  <c r="BF584"/>
  <c r="T584"/>
  <c r="R584"/>
  <c r="P584"/>
  <c r="BI582"/>
  <c r="BH582"/>
  <c r="BG582"/>
  <c r="BF582"/>
  <c r="T582"/>
  <c r="R582"/>
  <c r="P582"/>
  <c r="BI580"/>
  <c r="BH580"/>
  <c r="BG580"/>
  <c r="BF580"/>
  <c r="T580"/>
  <c r="T579"/>
  <c r="R580"/>
  <c r="R579"/>
  <c r="P580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4"/>
  <c r="BH574"/>
  <c r="BG574"/>
  <c r="BF574"/>
  <c r="T574"/>
  <c r="R574"/>
  <c r="P574"/>
  <c r="BI572"/>
  <c r="BH572"/>
  <c r="BG572"/>
  <c r="BF572"/>
  <c r="T572"/>
  <c r="R572"/>
  <c r="P572"/>
  <c r="BI569"/>
  <c r="BH569"/>
  <c r="BG569"/>
  <c r="BF569"/>
  <c r="T569"/>
  <c r="T568"/>
  <c r="R569"/>
  <c r="R568"/>
  <c r="P569"/>
  <c r="P568"/>
  <c r="BI567"/>
  <c r="BH567"/>
  <c r="BG567"/>
  <c r="BF567"/>
  <c r="T567"/>
  <c r="T566"/>
  <c r="R567"/>
  <c r="R566"/>
  <c r="P567"/>
  <c r="P566"/>
  <c r="BI564"/>
  <c r="BH564"/>
  <c r="BG564"/>
  <c r="BF564"/>
  <c r="T564"/>
  <c r="R564"/>
  <c r="P564"/>
  <c r="BI562"/>
  <c r="BH562"/>
  <c r="BG562"/>
  <c r="BF562"/>
  <c r="T562"/>
  <c r="R562"/>
  <c r="P562"/>
  <c r="BI560"/>
  <c r="BH560"/>
  <c r="BG560"/>
  <c r="BF560"/>
  <c r="T560"/>
  <c r="R560"/>
  <c r="P560"/>
  <c r="BI558"/>
  <c r="BH558"/>
  <c r="BG558"/>
  <c r="BF558"/>
  <c r="T558"/>
  <c r="R558"/>
  <c r="P558"/>
  <c r="BI556"/>
  <c r="BH556"/>
  <c r="BG556"/>
  <c r="BF556"/>
  <c r="T556"/>
  <c r="R556"/>
  <c r="P556"/>
  <c r="BI554"/>
  <c r="BH554"/>
  <c r="BG554"/>
  <c r="BF554"/>
  <c r="T554"/>
  <c r="T553"/>
  <c r="R554"/>
  <c r="R553"/>
  <c r="P554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8"/>
  <c r="BH548"/>
  <c r="BG548"/>
  <c r="BF548"/>
  <c r="T548"/>
  <c r="R548"/>
  <c r="P548"/>
  <c r="BI546"/>
  <c r="BH546"/>
  <c r="BG546"/>
  <c r="BF546"/>
  <c r="T546"/>
  <c r="R546"/>
  <c r="P546"/>
  <c r="BI543"/>
  <c r="BH543"/>
  <c r="BG543"/>
  <c r="BF543"/>
  <c r="T543"/>
  <c r="R543"/>
  <c r="P543"/>
  <c r="BI542"/>
  <c r="BH542"/>
  <c r="BG542"/>
  <c r="BF542"/>
  <c r="T542"/>
  <c r="R542"/>
  <c r="P542"/>
  <c r="BI540"/>
  <c r="BH540"/>
  <c r="BG540"/>
  <c r="BF540"/>
  <c r="T540"/>
  <c r="T539"/>
  <c r="R540"/>
  <c r="R539"/>
  <c r="P540"/>
  <c r="P539"/>
  <c r="BI537"/>
  <c r="BH537"/>
  <c r="BG537"/>
  <c r="BF537"/>
  <c r="T537"/>
  <c r="R537"/>
  <c r="P537"/>
  <c r="BI535"/>
  <c r="BH535"/>
  <c r="BG535"/>
  <c r="BF535"/>
  <c r="T535"/>
  <c r="R535"/>
  <c r="P535"/>
  <c r="BI533"/>
  <c r="BH533"/>
  <c r="BG533"/>
  <c r="BF533"/>
  <c r="T533"/>
  <c r="R533"/>
  <c r="P533"/>
  <c r="BI531"/>
  <c r="BH531"/>
  <c r="BG531"/>
  <c r="BF531"/>
  <c r="T531"/>
  <c r="R531"/>
  <c r="P531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T524"/>
  <c r="R525"/>
  <c r="R524"/>
  <c r="P525"/>
  <c r="P524"/>
  <c r="BI522"/>
  <c r="BH522"/>
  <c r="BG522"/>
  <c r="BF522"/>
  <c r="T522"/>
  <c r="T521"/>
  <c r="R522"/>
  <c r="R521"/>
  <c r="P522"/>
  <c r="P521"/>
  <c r="BI520"/>
  <c r="BH520"/>
  <c r="BG520"/>
  <c r="BF520"/>
  <c r="T520"/>
  <c r="R520"/>
  <c r="P520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2"/>
  <c r="BH512"/>
  <c r="BG512"/>
  <c r="BF512"/>
  <c r="T512"/>
  <c r="R512"/>
  <c r="P512"/>
  <c r="BI511"/>
  <c r="BH511"/>
  <c r="BG511"/>
  <c r="BF511"/>
  <c r="T511"/>
  <c r="R511"/>
  <c r="P511"/>
  <c r="BI509"/>
  <c r="BH509"/>
  <c r="BG509"/>
  <c r="BF509"/>
  <c r="T509"/>
  <c r="T508"/>
  <c r="R509"/>
  <c r="R508"/>
  <c r="P509"/>
  <c r="P508"/>
  <c r="BI506"/>
  <c r="BH506"/>
  <c r="BG506"/>
  <c r="BF506"/>
  <c r="T506"/>
  <c r="R506"/>
  <c r="P506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8"/>
  <c r="BH498"/>
  <c r="BG498"/>
  <c r="BF498"/>
  <c r="T498"/>
  <c r="R498"/>
  <c r="P498"/>
  <c r="BI496"/>
  <c r="BH496"/>
  <c r="BG496"/>
  <c r="BF496"/>
  <c r="T496"/>
  <c r="R496"/>
  <c r="P496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8"/>
  <c r="BH478"/>
  <c r="BG478"/>
  <c r="BF478"/>
  <c r="T478"/>
  <c r="R478"/>
  <c r="P478"/>
  <c r="BI477"/>
  <c r="BH477"/>
  <c r="BG477"/>
  <c r="BF477"/>
  <c r="T477"/>
  <c r="R477"/>
  <c r="P477"/>
  <c r="BI475"/>
  <c r="BH475"/>
  <c r="BG475"/>
  <c r="BF475"/>
  <c r="T475"/>
  <c r="T474"/>
  <c r="R475"/>
  <c r="R474"/>
  <c r="P475"/>
  <c r="P474"/>
  <c r="BI472"/>
  <c r="BH472"/>
  <c r="BG472"/>
  <c r="BF472"/>
  <c r="T472"/>
  <c r="R472"/>
  <c r="P472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4"/>
  <c r="BH464"/>
  <c r="BG464"/>
  <c r="BF464"/>
  <c r="T464"/>
  <c r="R464"/>
  <c r="P464"/>
  <c r="BI462"/>
  <c r="BH462"/>
  <c r="BG462"/>
  <c r="BF462"/>
  <c r="T462"/>
  <c r="T461"/>
  <c r="R462"/>
  <c r="R461"/>
  <c r="P462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4"/>
  <c r="BH454"/>
  <c r="BG454"/>
  <c r="BF454"/>
  <c r="T454"/>
  <c r="R454"/>
  <c r="P454"/>
  <c r="BI452"/>
  <c r="BH452"/>
  <c r="BG452"/>
  <c r="BF452"/>
  <c r="T452"/>
  <c r="R452"/>
  <c r="P452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3"/>
  <c r="BH443"/>
  <c r="BG443"/>
  <c r="BF443"/>
  <c r="T443"/>
  <c r="R443"/>
  <c r="P443"/>
  <c r="BI442"/>
  <c r="BH442"/>
  <c r="BG442"/>
  <c r="BF442"/>
  <c r="T442"/>
  <c r="R442"/>
  <c r="P442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7"/>
  <c r="BH417"/>
  <c r="BG417"/>
  <c r="BF417"/>
  <c r="T417"/>
  <c r="R417"/>
  <c r="P417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6"/>
  <c r="BH396"/>
  <c r="BG396"/>
  <c r="BF396"/>
  <c r="T396"/>
  <c r="R396"/>
  <c r="P396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T358"/>
  <c r="R359"/>
  <c r="R358"/>
  <c r="P359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T259"/>
  <c r="R260"/>
  <c r="R259"/>
  <c r="P260"/>
  <c r="P259"/>
  <c r="BI257"/>
  <c r="BH257"/>
  <c r="BG257"/>
  <c r="BF257"/>
  <c r="T257"/>
  <c r="T256"/>
  <c r="R257"/>
  <c r="R256"/>
  <c r="P257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F218"/>
  <c r="E216"/>
  <c r="F91"/>
  <c r="E89"/>
  <c r="J26"/>
  <c r="E26"/>
  <c r="J94"/>
  <c r="J25"/>
  <c r="J23"/>
  <c r="E23"/>
  <c r="J220"/>
  <c r="J22"/>
  <c r="J20"/>
  <c r="E20"/>
  <c r="F221"/>
  <c r="J19"/>
  <c r="J17"/>
  <c r="E17"/>
  <c r="F220"/>
  <c r="J16"/>
  <c r="J14"/>
  <c r="J218"/>
  <c r="E7"/>
  <c r="E212"/>
  <c i="5" r="J39"/>
  <c r="J38"/>
  <c i="1" r="AY99"/>
  <c i="5" r="J37"/>
  <c i="1" r="AX99"/>
  <c i="5" r="BI149"/>
  <c r="BH149"/>
  <c r="BG149"/>
  <c r="BF149"/>
  <c r="T149"/>
  <c r="T148"/>
  <c r="T147"/>
  <c r="R149"/>
  <c r="R148"/>
  <c r="R147"/>
  <c r="P149"/>
  <c r="P148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J121"/>
  <c r="F121"/>
  <c r="F119"/>
  <c r="E117"/>
  <c r="J93"/>
  <c r="F93"/>
  <c r="F91"/>
  <c r="E89"/>
  <c r="J26"/>
  <c r="E26"/>
  <c r="J94"/>
  <c r="J25"/>
  <c r="J20"/>
  <c r="E20"/>
  <c r="F94"/>
  <c r="J19"/>
  <c r="J14"/>
  <c r="J91"/>
  <c r="E7"/>
  <c r="E85"/>
  <c i="4" r="J39"/>
  <c r="J38"/>
  <c i="1" r="AY98"/>
  <c i="4" r="J37"/>
  <c i="1" r="AX98"/>
  <c i="4"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4"/>
  <c r="BH254"/>
  <c r="BG254"/>
  <c r="BF254"/>
  <c r="T254"/>
  <c r="R254"/>
  <c r="P254"/>
  <c r="BI248"/>
  <c r="BH248"/>
  <c r="BG248"/>
  <c r="BF248"/>
  <c r="T248"/>
  <c r="R248"/>
  <c r="P248"/>
  <c r="BI247"/>
  <c r="BH247"/>
  <c r="BG247"/>
  <c r="BF247"/>
  <c r="T247"/>
  <c r="R247"/>
  <c r="P247"/>
  <c r="BI243"/>
  <c r="BH243"/>
  <c r="BG243"/>
  <c r="BF243"/>
  <c r="T243"/>
  <c r="R243"/>
  <c r="P243"/>
  <c r="BI237"/>
  <c r="BH237"/>
  <c r="BG237"/>
  <c r="BF237"/>
  <c r="T237"/>
  <c r="R237"/>
  <c r="P237"/>
  <c r="BI230"/>
  <c r="BH230"/>
  <c r="BG230"/>
  <c r="BF230"/>
  <c r="T230"/>
  <c r="R230"/>
  <c r="P230"/>
  <c r="BI225"/>
  <c r="BH225"/>
  <c r="BG225"/>
  <c r="BF225"/>
  <c r="T225"/>
  <c r="R225"/>
  <c r="P225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6"/>
  <c r="BH216"/>
  <c r="BG216"/>
  <c r="BF216"/>
  <c r="T216"/>
  <c r="R216"/>
  <c r="P216"/>
  <c r="BI211"/>
  <c r="BH211"/>
  <c r="BG211"/>
  <c r="BF211"/>
  <c r="T211"/>
  <c r="R211"/>
  <c r="P211"/>
  <c r="BI210"/>
  <c r="BH210"/>
  <c r="BG210"/>
  <c r="BF210"/>
  <c r="T210"/>
  <c r="R210"/>
  <c r="P210"/>
  <c r="BI205"/>
  <c r="BH205"/>
  <c r="BG205"/>
  <c r="BF205"/>
  <c r="T205"/>
  <c r="R205"/>
  <c r="P205"/>
  <c r="BI204"/>
  <c r="BH204"/>
  <c r="BG204"/>
  <c r="BF204"/>
  <c r="T204"/>
  <c r="R204"/>
  <c r="P204"/>
  <c r="BI199"/>
  <c r="BH199"/>
  <c r="BG199"/>
  <c r="BF199"/>
  <c r="T199"/>
  <c r="R199"/>
  <c r="P199"/>
  <c r="BI193"/>
  <c r="BH193"/>
  <c r="BG193"/>
  <c r="BF193"/>
  <c r="T193"/>
  <c r="R193"/>
  <c r="P193"/>
  <c r="BI186"/>
  <c r="BH186"/>
  <c r="BG186"/>
  <c r="BF186"/>
  <c r="T186"/>
  <c r="R186"/>
  <c r="P186"/>
  <c r="BI185"/>
  <c r="BH185"/>
  <c r="BG185"/>
  <c r="BF185"/>
  <c r="T185"/>
  <c r="R185"/>
  <c r="P185"/>
  <c r="BI178"/>
  <c r="BH178"/>
  <c r="BG178"/>
  <c r="BF178"/>
  <c r="T178"/>
  <c r="R178"/>
  <c r="P178"/>
  <c r="BI173"/>
  <c r="BH173"/>
  <c r="BG173"/>
  <c r="BF173"/>
  <c r="T173"/>
  <c r="R173"/>
  <c r="P173"/>
  <c r="BI167"/>
  <c r="BH167"/>
  <c r="BG167"/>
  <c r="BF167"/>
  <c r="T167"/>
  <c r="R167"/>
  <c r="P167"/>
  <c r="BI161"/>
  <c r="BH161"/>
  <c r="BG161"/>
  <c r="BF161"/>
  <c r="T161"/>
  <c r="R161"/>
  <c r="P161"/>
  <c r="BI158"/>
  <c r="BH158"/>
  <c r="BG158"/>
  <c r="BF158"/>
  <c r="T158"/>
  <c r="R158"/>
  <c r="P158"/>
  <c r="BI157"/>
  <c r="BH157"/>
  <c r="BG157"/>
  <c r="BF157"/>
  <c r="T157"/>
  <c r="R157"/>
  <c r="P157"/>
  <c r="BI153"/>
  <c r="BH153"/>
  <c r="BG153"/>
  <c r="BF153"/>
  <c r="T153"/>
  <c r="R153"/>
  <c r="P153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37"/>
  <c r="BH137"/>
  <c r="BG137"/>
  <c r="BF137"/>
  <c r="T137"/>
  <c r="R137"/>
  <c r="P137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J123"/>
  <c r="F123"/>
  <c r="F121"/>
  <c r="E119"/>
  <c r="J93"/>
  <c r="F93"/>
  <c r="F91"/>
  <c r="E89"/>
  <c r="J26"/>
  <c r="E26"/>
  <c r="J124"/>
  <c r="J25"/>
  <c r="J20"/>
  <c r="E20"/>
  <c r="F124"/>
  <c r="J19"/>
  <c r="J14"/>
  <c r="J121"/>
  <c r="E7"/>
  <c r="E115"/>
  <c i="3" r="J39"/>
  <c r="J38"/>
  <c i="1" r="AY97"/>
  <c i="3" r="J37"/>
  <c i="1" r="AX97"/>
  <c i="3" r="BI1901"/>
  <c r="BH1901"/>
  <c r="BG1901"/>
  <c r="BF1901"/>
  <c r="T1901"/>
  <c r="R1901"/>
  <c r="P1901"/>
  <c r="BI1899"/>
  <c r="BH1899"/>
  <c r="BG1899"/>
  <c r="BF1899"/>
  <c r="T1899"/>
  <c r="R1899"/>
  <c r="P1899"/>
  <c r="BI1897"/>
  <c r="BH1897"/>
  <c r="BG1897"/>
  <c r="BF1897"/>
  <c r="T1897"/>
  <c r="R1897"/>
  <c r="P1897"/>
  <c r="BI1895"/>
  <c r="BH1895"/>
  <c r="BG1895"/>
  <c r="BF1895"/>
  <c r="T1895"/>
  <c r="R1895"/>
  <c r="P1895"/>
  <c r="BI1891"/>
  <c r="BH1891"/>
  <c r="BG1891"/>
  <c r="BF1891"/>
  <c r="T1891"/>
  <c r="R1891"/>
  <c r="P1891"/>
  <c r="BI1889"/>
  <c r="BH1889"/>
  <c r="BG1889"/>
  <c r="BF1889"/>
  <c r="T1889"/>
  <c r="R1889"/>
  <c r="P1889"/>
  <c r="BI1887"/>
  <c r="BH1887"/>
  <c r="BG1887"/>
  <c r="BF1887"/>
  <c r="T1887"/>
  <c r="R1887"/>
  <c r="P1887"/>
  <c r="BI1885"/>
  <c r="BH1885"/>
  <c r="BG1885"/>
  <c r="BF1885"/>
  <c r="T1885"/>
  <c r="R1885"/>
  <c r="P1885"/>
  <c r="BI1881"/>
  <c r="BH1881"/>
  <c r="BG1881"/>
  <c r="BF1881"/>
  <c r="T1881"/>
  <c r="R1881"/>
  <c r="P1881"/>
  <c r="BI1878"/>
  <c r="BH1878"/>
  <c r="BG1878"/>
  <c r="BF1878"/>
  <c r="T1878"/>
  <c r="R1878"/>
  <c r="P1878"/>
  <c r="BI1876"/>
  <c r="BH1876"/>
  <c r="BG1876"/>
  <c r="BF1876"/>
  <c r="T1876"/>
  <c r="R1876"/>
  <c r="P1876"/>
  <c r="BI1874"/>
  <c r="BH1874"/>
  <c r="BG1874"/>
  <c r="BF1874"/>
  <c r="T1874"/>
  <c r="R1874"/>
  <c r="P1874"/>
  <c r="BI1872"/>
  <c r="BH1872"/>
  <c r="BG1872"/>
  <c r="BF1872"/>
  <c r="T1872"/>
  <c r="R1872"/>
  <c r="P1872"/>
  <c r="BI1870"/>
  <c r="BH1870"/>
  <c r="BG1870"/>
  <c r="BF1870"/>
  <c r="T1870"/>
  <c r="R1870"/>
  <c r="P1870"/>
  <c r="BI1868"/>
  <c r="BH1868"/>
  <c r="BG1868"/>
  <c r="BF1868"/>
  <c r="T1868"/>
  <c r="R1868"/>
  <c r="P1868"/>
  <c r="BI1866"/>
  <c r="BH1866"/>
  <c r="BG1866"/>
  <c r="BF1866"/>
  <c r="T1866"/>
  <c r="R1866"/>
  <c r="P1866"/>
  <c r="BI1864"/>
  <c r="BH1864"/>
  <c r="BG1864"/>
  <c r="BF1864"/>
  <c r="T1864"/>
  <c r="R1864"/>
  <c r="P1864"/>
  <c r="BI1862"/>
  <c r="BH1862"/>
  <c r="BG1862"/>
  <c r="BF1862"/>
  <c r="T1862"/>
  <c r="R1862"/>
  <c r="P1862"/>
  <c r="BI1860"/>
  <c r="BH1860"/>
  <c r="BG1860"/>
  <c r="BF1860"/>
  <c r="T1860"/>
  <c r="R1860"/>
  <c r="P1860"/>
  <c r="BI1858"/>
  <c r="BH1858"/>
  <c r="BG1858"/>
  <c r="BF1858"/>
  <c r="T1858"/>
  <c r="R1858"/>
  <c r="P1858"/>
  <c r="BI1854"/>
  <c r="BH1854"/>
  <c r="BG1854"/>
  <c r="BF1854"/>
  <c r="T1854"/>
  <c r="R1854"/>
  <c r="P1854"/>
  <c r="BI1852"/>
  <c r="BH1852"/>
  <c r="BG1852"/>
  <c r="BF1852"/>
  <c r="T1852"/>
  <c r="R1852"/>
  <c r="P1852"/>
  <c r="BI1850"/>
  <c r="BH1850"/>
  <c r="BG1850"/>
  <c r="BF1850"/>
  <c r="T1850"/>
  <c r="R1850"/>
  <c r="P1850"/>
  <c r="BI1848"/>
  <c r="BH1848"/>
  <c r="BG1848"/>
  <c r="BF1848"/>
  <c r="T1848"/>
  <c r="R1848"/>
  <c r="P1848"/>
  <c r="BI1846"/>
  <c r="BH1846"/>
  <c r="BG1846"/>
  <c r="BF1846"/>
  <c r="T1846"/>
  <c r="R1846"/>
  <c r="P1846"/>
  <c r="BI1844"/>
  <c r="BH1844"/>
  <c r="BG1844"/>
  <c r="BF1844"/>
  <c r="T1844"/>
  <c r="R1844"/>
  <c r="P1844"/>
  <c r="BI1842"/>
  <c r="BH1842"/>
  <c r="BG1842"/>
  <c r="BF1842"/>
  <c r="T1842"/>
  <c r="R1842"/>
  <c r="P1842"/>
  <c r="BI1840"/>
  <c r="BH1840"/>
  <c r="BG1840"/>
  <c r="BF1840"/>
  <c r="T1840"/>
  <c r="R1840"/>
  <c r="P1840"/>
  <c r="BI1838"/>
  <c r="BH1838"/>
  <c r="BG1838"/>
  <c r="BF1838"/>
  <c r="T1838"/>
  <c r="R1838"/>
  <c r="P1838"/>
  <c r="BI1836"/>
  <c r="BH1836"/>
  <c r="BG1836"/>
  <c r="BF1836"/>
  <c r="T1836"/>
  <c r="R1836"/>
  <c r="P1836"/>
  <c r="BI1834"/>
  <c r="BH1834"/>
  <c r="BG1834"/>
  <c r="BF1834"/>
  <c r="T1834"/>
  <c r="R1834"/>
  <c r="P1834"/>
  <c r="BI1832"/>
  <c r="BH1832"/>
  <c r="BG1832"/>
  <c r="BF1832"/>
  <c r="T1832"/>
  <c r="R1832"/>
  <c r="P1832"/>
  <c r="BI1830"/>
  <c r="BH1830"/>
  <c r="BG1830"/>
  <c r="BF1830"/>
  <c r="T1830"/>
  <c r="R1830"/>
  <c r="P1830"/>
  <c r="BI1828"/>
  <c r="BH1828"/>
  <c r="BG1828"/>
  <c r="BF1828"/>
  <c r="T1828"/>
  <c r="R1828"/>
  <c r="P1828"/>
  <c r="BI1826"/>
  <c r="BH1826"/>
  <c r="BG1826"/>
  <c r="BF1826"/>
  <c r="T1826"/>
  <c r="R1826"/>
  <c r="P1826"/>
  <c r="BI1824"/>
  <c r="BH1824"/>
  <c r="BG1824"/>
  <c r="BF1824"/>
  <c r="T1824"/>
  <c r="R1824"/>
  <c r="P1824"/>
  <c r="BI1818"/>
  <c r="BH1818"/>
  <c r="BG1818"/>
  <c r="BF1818"/>
  <c r="T1818"/>
  <c r="T1817"/>
  <c r="R1818"/>
  <c r="R1817"/>
  <c r="P1818"/>
  <c r="P1817"/>
  <c r="BI1815"/>
  <c r="BH1815"/>
  <c r="BG1815"/>
  <c r="BF1815"/>
  <c r="T1815"/>
  <c r="R1815"/>
  <c r="P1815"/>
  <c r="BI1813"/>
  <c r="BH1813"/>
  <c r="BG1813"/>
  <c r="BF1813"/>
  <c r="T1813"/>
  <c r="R1813"/>
  <c r="P1813"/>
  <c r="BI1811"/>
  <c r="BH1811"/>
  <c r="BG1811"/>
  <c r="BF1811"/>
  <c r="T1811"/>
  <c r="R1811"/>
  <c r="P1811"/>
  <c r="BI1809"/>
  <c r="BH1809"/>
  <c r="BG1809"/>
  <c r="BF1809"/>
  <c r="T1809"/>
  <c r="R1809"/>
  <c r="P1809"/>
  <c r="BI1807"/>
  <c r="BH1807"/>
  <c r="BG1807"/>
  <c r="BF1807"/>
  <c r="T1807"/>
  <c r="R1807"/>
  <c r="P1807"/>
  <c r="BI1805"/>
  <c r="BH1805"/>
  <c r="BG1805"/>
  <c r="BF1805"/>
  <c r="T1805"/>
  <c r="R1805"/>
  <c r="P1805"/>
  <c r="BI1803"/>
  <c r="BH1803"/>
  <c r="BG1803"/>
  <c r="BF1803"/>
  <c r="T1803"/>
  <c r="R1803"/>
  <c r="P1803"/>
  <c r="BI1801"/>
  <c r="BH1801"/>
  <c r="BG1801"/>
  <c r="BF1801"/>
  <c r="T1801"/>
  <c r="R1801"/>
  <c r="P1801"/>
  <c r="BI1799"/>
  <c r="BH1799"/>
  <c r="BG1799"/>
  <c r="BF1799"/>
  <c r="T1799"/>
  <c r="R1799"/>
  <c r="P1799"/>
  <c r="BI1797"/>
  <c r="BH1797"/>
  <c r="BG1797"/>
  <c r="BF1797"/>
  <c r="T1797"/>
  <c r="R1797"/>
  <c r="P1797"/>
  <c r="BI1795"/>
  <c r="BH1795"/>
  <c r="BG1795"/>
  <c r="BF1795"/>
  <c r="T1795"/>
  <c r="R1795"/>
  <c r="P1795"/>
  <c r="BI1793"/>
  <c r="BH1793"/>
  <c r="BG1793"/>
  <c r="BF1793"/>
  <c r="T1793"/>
  <c r="R1793"/>
  <c r="P1793"/>
  <c r="BI1791"/>
  <c r="BH1791"/>
  <c r="BG1791"/>
  <c r="BF1791"/>
  <c r="T1791"/>
  <c r="R1791"/>
  <c r="P1791"/>
  <c r="BI1789"/>
  <c r="BH1789"/>
  <c r="BG1789"/>
  <c r="BF1789"/>
  <c r="T1789"/>
  <c r="R1789"/>
  <c r="P1789"/>
  <c r="BI1787"/>
  <c r="BH1787"/>
  <c r="BG1787"/>
  <c r="BF1787"/>
  <c r="T1787"/>
  <c r="R1787"/>
  <c r="P1787"/>
  <c r="BI1785"/>
  <c r="BH1785"/>
  <c r="BG1785"/>
  <c r="BF1785"/>
  <c r="T1785"/>
  <c r="R1785"/>
  <c r="P1785"/>
  <c r="BI1783"/>
  <c r="BH1783"/>
  <c r="BG1783"/>
  <c r="BF1783"/>
  <c r="T1783"/>
  <c r="R1783"/>
  <c r="P1783"/>
  <c r="BI1781"/>
  <c r="BH1781"/>
  <c r="BG1781"/>
  <c r="BF1781"/>
  <c r="T1781"/>
  <c r="R1781"/>
  <c r="P1781"/>
  <c r="BI1779"/>
  <c r="BH1779"/>
  <c r="BG1779"/>
  <c r="BF1779"/>
  <c r="T1779"/>
  <c r="R1779"/>
  <c r="P1779"/>
  <c r="BI1777"/>
  <c r="BH1777"/>
  <c r="BG1777"/>
  <c r="BF1777"/>
  <c r="T1777"/>
  <c r="R1777"/>
  <c r="P1777"/>
  <c r="BI1775"/>
  <c r="BH1775"/>
  <c r="BG1775"/>
  <c r="BF1775"/>
  <c r="T1775"/>
  <c r="R1775"/>
  <c r="P1775"/>
  <c r="BI1772"/>
  <c r="BH1772"/>
  <c r="BG1772"/>
  <c r="BF1772"/>
  <c r="T1772"/>
  <c r="R1772"/>
  <c r="P1772"/>
  <c r="BI1770"/>
  <c r="BH1770"/>
  <c r="BG1770"/>
  <c r="BF1770"/>
  <c r="T1770"/>
  <c r="R1770"/>
  <c r="P1770"/>
  <c r="BI1768"/>
  <c r="BH1768"/>
  <c r="BG1768"/>
  <c r="BF1768"/>
  <c r="T1768"/>
  <c r="R1768"/>
  <c r="P1768"/>
  <c r="BI1765"/>
  <c r="BH1765"/>
  <c r="BG1765"/>
  <c r="BF1765"/>
  <c r="T1765"/>
  <c r="R1765"/>
  <c r="P1765"/>
  <c r="BI1764"/>
  <c r="BH1764"/>
  <c r="BG1764"/>
  <c r="BF1764"/>
  <c r="T1764"/>
  <c r="R1764"/>
  <c r="P1764"/>
  <c r="BI1763"/>
  <c r="BH1763"/>
  <c r="BG1763"/>
  <c r="BF1763"/>
  <c r="T1763"/>
  <c r="R1763"/>
  <c r="P1763"/>
  <c r="BI1759"/>
  <c r="BH1759"/>
  <c r="BG1759"/>
  <c r="BF1759"/>
  <c r="T1759"/>
  <c r="R1759"/>
  <c r="P1759"/>
  <c r="BI1741"/>
  <c r="BH1741"/>
  <c r="BG1741"/>
  <c r="BF1741"/>
  <c r="T1741"/>
  <c r="R1741"/>
  <c r="P1741"/>
  <c r="BI1725"/>
  <c r="BH1725"/>
  <c r="BG1725"/>
  <c r="BF1725"/>
  <c r="T1725"/>
  <c r="R1725"/>
  <c r="P1725"/>
  <c r="BI1720"/>
  <c r="BH1720"/>
  <c r="BG1720"/>
  <c r="BF1720"/>
  <c r="T1720"/>
  <c r="R1720"/>
  <c r="P1720"/>
  <c r="BI1714"/>
  <c r="BH1714"/>
  <c r="BG1714"/>
  <c r="BF1714"/>
  <c r="T1714"/>
  <c r="R1714"/>
  <c r="P1714"/>
  <c r="BI1708"/>
  <c r="BH1708"/>
  <c r="BG1708"/>
  <c r="BF1708"/>
  <c r="T1708"/>
  <c r="R1708"/>
  <c r="P1708"/>
  <c r="BI1706"/>
  <c r="BH1706"/>
  <c r="BG1706"/>
  <c r="BF1706"/>
  <c r="T1706"/>
  <c r="R1706"/>
  <c r="P1706"/>
  <c r="BI1704"/>
  <c r="BH1704"/>
  <c r="BG1704"/>
  <c r="BF1704"/>
  <c r="T1704"/>
  <c r="R1704"/>
  <c r="P1704"/>
  <c r="BI1702"/>
  <c r="BH1702"/>
  <c r="BG1702"/>
  <c r="BF1702"/>
  <c r="T1702"/>
  <c r="R1702"/>
  <c r="P1702"/>
  <c r="BI1701"/>
  <c r="BH1701"/>
  <c r="BG1701"/>
  <c r="BF1701"/>
  <c r="T1701"/>
  <c r="R1701"/>
  <c r="P1701"/>
  <c r="BI1698"/>
  <c r="BH1698"/>
  <c r="BG1698"/>
  <c r="BF1698"/>
  <c r="T1698"/>
  <c r="R1698"/>
  <c r="P1698"/>
  <c r="BI1687"/>
  <c r="BH1687"/>
  <c r="BG1687"/>
  <c r="BF1687"/>
  <c r="T1687"/>
  <c r="R1687"/>
  <c r="P1687"/>
  <c r="BI1677"/>
  <c r="BH1677"/>
  <c r="BG1677"/>
  <c r="BF1677"/>
  <c r="T1677"/>
  <c r="R1677"/>
  <c r="P1677"/>
  <c r="BI1667"/>
  <c r="BH1667"/>
  <c r="BG1667"/>
  <c r="BF1667"/>
  <c r="T1667"/>
  <c r="R1667"/>
  <c r="P1667"/>
  <c r="BI1657"/>
  <c r="BH1657"/>
  <c r="BG1657"/>
  <c r="BF1657"/>
  <c r="T1657"/>
  <c r="R1657"/>
  <c r="P1657"/>
  <c r="BI1655"/>
  <c r="BH1655"/>
  <c r="BG1655"/>
  <c r="BF1655"/>
  <c r="T1655"/>
  <c r="R1655"/>
  <c r="P1655"/>
  <c r="BI1648"/>
  <c r="BH1648"/>
  <c r="BG1648"/>
  <c r="BF1648"/>
  <c r="T1648"/>
  <c r="R1648"/>
  <c r="P1648"/>
  <c r="BI1644"/>
  <c r="BH1644"/>
  <c r="BG1644"/>
  <c r="BF1644"/>
  <c r="T1644"/>
  <c r="R1644"/>
  <c r="P1644"/>
  <c r="BI1642"/>
  <c r="BH1642"/>
  <c r="BG1642"/>
  <c r="BF1642"/>
  <c r="T1642"/>
  <c r="R1642"/>
  <c r="P1642"/>
  <c r="BI1639"/>
  <c r="BH1639"/>
  <c r="BG1639"/>
  <c r="BF1639"/>
  <c r="T1639"/>
  <c r="R1639"/>
  <c r="P1639"/>
  <c r="BI1634"/>
  <c r="BH1634"/>
  <c r="BG1634"/>
  <c r="BF1634"/>
  <c r="T1634"/>
  <c r="R1634"/>
  <c r="P1634"/>
  <c r="BI1631"/>
  <c r="BH1631"/>
  <c r="BG1631"/>
  <c r="BF1631"/>
  <c r="T1631"/>
  <c r="R1631"/>
  <c r="P1631"/>
  <c r="BI1626"/>
  <c r="BH1626"/>
  <c r="BG1626"/>
  <c r="BF1626"/>
  <c r="T1626"/>
  <c r="R1626"/>
  <c r="P1626"/>
  <c r="BI1623"/>
  <c r="BH1623"/>
  <c r="BG1623"/>
  <c r="BF1623"/>
  <c r="T1623"/>
  <c r="R1623"/>
  <c r="P1623"/>
  <c r="BI1613"/>
  <c r="BH1613"/>
  <c r="BG1613"/>
  <c r="BF1613"/>
  <c r="T1613"/>
  <c r="R1613"/>
  <c r="P1613"/>
  <c r="BI1610"/>
  <c r="BH1610"/>
  <c r="BG1610"/>
  <c r="BF1610"/>
  <c r="T1610"/>
  <c r="R1610"/>
  <c r="P1610"/>
  <c r="BI1603"/>
  <c r="BH1603"/>
  <c r="BG1603"/>
  <c r="BF1603"/>
  <c r="T1603"/>
  <c r="R1603"/>
  <c r="P1603"/>
  <c r="BI1594"/>
  <c r="BH1594"/>
  <c r="BG1594"/>
  <c r="BF1594"/>
  <c r="T1594"/>
  <c r="R1594"/>
  <c r="P1594"/>
  <c r="BI1593"/>
  <c r="BH1593"/>
  <c r="BG1593"/>
  <c r="BF1593"/>
  <c r="T1593"/>
  <c r="R1593"/>
  <c r="P1593"/>
  <c r="BI1592"/>
  <c r="BH1592"/>
  <c r="BG1592"/>
  <c r="BF1592"/>
  <c r="T1592"/>
  <c r="R1592"/>
  <c r="P1592"/>
  <c r="BI1591"/>
  <c r="BH1591"/>
  <c r="BG1591"/>
  <c r="BF1591"/>
  <c r="T1591"/>
  <c r="R1591"/>
  <c r="P1591"/>
  <c r="BI1590"/>
  <c r="BH1590"/>
  <c r="BG1590"/>
  <c r="BF1590"/>
  <c r="T1590"/>
  <c r="R1590"/>
  <c r="P1590"/>
  <c r="BI1589"/>
  <c r="BH1589"/>
  <c r="BG1589"/>
  <c r="BF1589"/>
  <c r="T1589"/>
  <c r="R1589"/>
  <c r="P1589"/>
  <c r="BI1588"/>
  <c r="BH1588"/>
  <c r="BG1588"/>
  <c r="BF1588"/>
  <c r="T1588"/>
  <c r="R1588"/>
  <c r="P1588"/>
  <c r="BI1585"/>
  <c r="BH1585"/>
  <c r="BG1585"/>
  <c r="BF1585"/>
  <c r="T1585"/>
  <c r="R1585"/>
  <c r="P1585"/>
  <c r="BI1583"/>
  <c r="BH1583"/>
  <c r="BG1583"/>
  <c r="BF1583"/>
  <c r="T1583"/>
  <c r="R1583"/>
  <c r="P1583"/>
  <c r="BI1578"/>
  <c r="BH1578"/>
  <c r="BG1578"/>
  <c r="BF1578"/>
  <c r="T1578"/>
  <c r="R1578"/>
  <c r="P1578"/>
  <c r="BI1571"/>
  <c r="BH1571"/>
  <c r="BG1571"/>
  <c r="BF1571"/>
  <c r="T1571"/>
  <c r="R1571"/>
  <c r="P1571"/>
  <c r="BI1569"/>
  <c r="BH1569"/>
  <c r="BG1569"/>
  <c r="BF1569"/>
  <c r="T1569"/>
  <c r="R1569"/>
  <c r="P1569"/>
  <c r="BI1567"/>
  <c r="BH1567"/>
  <c r="BG1567"/>
  <c r="BF1567"/>
  <c r="T1567"/>
  <c r="R1567"/>
  <c r="P1567"/>
  <c r="BI1564"/>
  <c r="BH1564"/>
  <c r="BG1564"/>
  <c r="BF1564"/>
  <c r="T1564"/>
  <c r="R1564"/>
  <c r="P1564"/>
  <c r="BI1554"/>
  <c r="BH1554"/>
  <c r="BG1554"/>
  <c r="BF1554"/>
  <c r="T1554"/>
  <c r="R1554"/>
  <c r="P1554"/>
  <c r="BI1545"/>
  <c r="BH1545"/>
  <c r="BG1545"/>
  <c r="BF1545"/>
  <c r="T1545"/>
  <c r="R1545"/>
  <c r="P1545"/>
  <c r="BI1536"/>
  <c r="BH1536"/>
  <c r="BG1536"/>
  <c r="BF1536"/>
  <c r="T1536"/>
  <c r="R1536"/>
  <c r="P1536"/>
  <c r="BI1527"/>
  <c r="BH1527"/>
  <c r="BG1527"/>
  <c r="BF1527"/>
  <c r="T1527"/>
  <c r="R1527"/>
  <c r="P1527"/>
  <c r="BI1525"/>
  <c r="BH1525"/>
  <c r="BG1525"/>
  <c r="BF1525"/>
  <c r="T1525"/>
  <c r="R1525"/>
  <c r="P1525"/>
  <c r="BI1523"/>
  <c r="BH1523"/>
  <c r="BG1523"/>
  <c r="BF1523"/>
  <c r="T1523"/>
  <c r="R1523"/>
  <c r="P1523"/>
  <c r="BI1521"/>
  <c r="BH1521"/>
  <c r="BG1521"/>
  <c r="BF1521"/>
  <c r="T1521"/>
  <c r="R1521"/>
  <c r="P1521"/>
  <c r="BI1519"/>
  <c r="BH1519"/>
  <c r="BG1519"/>
  <c r="BF1519"/>
  <c r="T1519"/>
  <c r="R1519"/>
  <c r="P1519"/>
  <c r="BI1517"/>
  <c r="BH1517"/>
  <c r="BG1517"/>
  <c r="BF1517"/>
  <c r="T1517"/>
  <c r="R1517"/>
  <c r="P1517"/>
  <c r="BI1515"/>
  <c r="BH1515"/>
  <c r="BG1515"/>
  <c r="BF1515"/>
  <c r="T1515"/>
  <c r="R1515"/>
  <c r="P1515"/>
  <c r="BI1513"/>
  <c r="BH1513"/>
  <c r="BG1513"/>
  <c r="BF1513"/>
  <c r="T1513"/>
  <c r="R1513"/>
  <c r="P1513"/>
  <c r="BI1511"/>
  <c r="BH1511"/>
  <c r="BG1511"/>
  <c r="BF1511"/>
  <c r="T1511"/>
  <c r="R1511"/>
  <c r="P1511"/>
  <c r="BI1509"/>
  <c r="BH1509"/>
  <c r="BG1509"/>
  <c r="BF1509"/>
  <c r="T1509"/>
  <c r="R1509"/>
  <c r="P1509"/>
  <c r="BI1507"/>
  <c r="BH1507"/>
  <c r="BG1507"/>
  <c r="BF1507"/>
  <c r="T1507"/>
  <c r="R1507"/>
  <c r="P1507"/>
  <c r="BI1505"/>
  <c r="BH1505"/>
  <c r="BG1505"/>
  <c r="BF1505"/>
  <c r="T1505"/>
  <c r="R1505"/>
  <c r="P1505"/>
  <c r="BI1503"/>
  <c r="BH1503"/>
  <c r="BG1503"/>
  <c r="BF1503"/>
  <c r="T1503"/>
  <c r="R1503"/>
  <c r="P1503"/>
  <c r="BI1501"/>
  <c r="BH1501"/>
  <c r="BG1501"/>
  <c r="BF1501"/>
  <c r="T1501"/>
  <c r="R1501"/>
  <c r="P1501"/>
  <c r="BI1497"/>
  <c r="BH1497"/>
  <c r="BG1497"/>
  <c r="BF1497"/>
  <c r="T1497"/>
  <c r="R1497"/>
  <c r="P1497"/>
  <c r="BI1493"/>
  <c r="BH1493"/>
  <c r="BG1493"/>
  <c r="BF1493"/>
  <c r="T1493"/>
  <c r="R1493"/>
  <c r="P1493"/>
  <c r="BI1489"/>
  <c r="BH1489"/>
  <c r="BG1489"/>
  <c r="BF1489"/>
  <c r="T1489"/>
  <c r="R1489"/>
  <c r="P1489"/>
  <c r="BI1487"/>
  <c r="BH1487"/>
  <c r="BG1487"/>
  <c r="BF1487"/>
  <c r="T1487"/>
  <c r="R1487"/>
  <c r="P1487"/>
  <c r="BI1485"/>
  <c r="BH1485"/>
  <c r="BG1485"/>
  <c r="BF1485"/>
  <c r="T1485"/>
  <c r="R1485"/>
  <c r="P1485"/>
  <c r="BI1483"/>
  <c r="BH1483"/>
  <c r="BG1483"/>
  <c r="BF1483"/>
  <c r="T1483"/>
  <c r="R1483"/>
  <c r="P1483"/>
  <c r="BI1481"/>
  <c r="BH1481"/>
  <c r="BG1481"/>
  <c r="BF1481"/>
  <c r="T1481"/>
  <c r="R1481"/>
  <c r="P1481"/>
  <c r="BI1479"/>
  <c r="BH1479"/>
  <c r="BG1479"/>
  <c r="BF1479"/>
  <c r="T1479"/>
  <c r="R1479"/>
  <c r="P1479"/>
  <c r="BI1477"/>
  <c r="BH1477"/>
  <c r="BG1477"/>
  <c r="BF1477"/>
  <c r="T1477"/>
  <c r="R1477"/>
  <c r="P1477"/>
  <c r="BI1475"/>
  <c r="BH1475"/>
  <c r="BG1475"/>
  <c r="BF1475"/>
  <c r="T1475"/>
  <c r="R1475"/>
  <c r="P1475"/>
  <c r="BI1473"/>
  <c r="BH1473"/>
  <c r="BG1473"/>
  <c r="BF1473"/>
  <c r="T1473"/>
  <c r="R1473"/>
  <c r="P1473"/>
  <c r="BI1471"/>
  <c r="BH1471"/>
  <c r="BG1471"/>
  <c r="BF1471"/>
  <c r="T1471"/>
  <c r="R1471"/>
  <c r="P1471"/>
  <c r="BI1469"/>
  <c r="BH1469"/>
  <c r="BG1469"/>
  <c r="BF1469"/>
  <c r="T1469"/>
  <c r="R1469"/>
  <c r="P1469"/>
  <c r="BI1467"/>
  <c r="BH1467"/>
  <c r="BG1467"/>
  <c r="BF1467"/>
  <c r="T1467"/>
  <c r="R1467"/>
  <c r="P1467"/>
  <c r="BI1465"/>
  <c r="BH1465"/>
  <c r="BG1465"/>
  <c r="BF1465"/>
  <c r="T1465"/>
  <c r="R1465"/>
  <c r="P1465"/>
  <c r="BI1463"/>
  <c r="BH1463"/>
  <c r="BG1463"/>
  <c r="BF1463"/>
  <c r="T1463"/>
  <c r="R1463"/>
  <c r="P1463"/>
  <c r="BI1461"/>
  <c r="BH1461"/>
  <c r="BG1461"/>
  <c r="BF1461"/>
  <c r="T1461"/>
  <c r="R1461"/>
  <c r="P1461"/>
  <c r="BI1459"/>
  <c r="BH1459"/>
  <c r="BG1459"/>
  <c r="BF1459"/>
  <c r="T1459"/>
  <c r="R1459"/>
  <c r="P1459"/>
  <c r="BI1457"/>
  <c r="BH1457"/>
  <c r="BG1457"/>
  <c r="BF1457"/>
  <c r="T1457"/>
  <c r="R1457"/>
  <c r="P1457"/>
  <c r="BI1455"/>
  <c r="BH1455"/>
  <c r="BG1455"/>
  <c r="BF1455"/>
  <c r="T1455"/>
  <c r="R1455"/>
  <c r="P1455"/>
  <c r="BI1453"/>
  <c r="BH1453"/>
  <c r="BG1453"/>
  <c r="BF1453"/>
  <c r="T1453"/>
  <c r="R1453"/>
  <c r="P1453"/>
  <c r="BI1451"/>
  <c r="BH1451"/>
  <c r="BG1451"/>
  <c r="BF1451"/>
  <c r="T1451"/>
  <c r="R1451"/>
  <c r="P1451"/>
  <c r="BI1449"/>
  <c r="BH1449"/>
  <c r="BG1449"/>
  <c r="BF1449"/>
  <c r="T1449"/>
  <c r="R1449"/>
  <c r="P1449"/>
  <c r="BI1447"/>
  <c r="BH1447"/>
  <c r="BG1447"/>
  <c r="BF1447"/>
  <c r="T1447"/>
  <c r="R1447"/>
  <c r="P1447"/>
  <c r="BI1445"/>
  <c r="BH1445"/>
  <c r="BG1445"/>
  <c r="BF1445"/>
  <c r="T1445"/>
  <c r="R1445"/>
  <c r="P1445"/>
  <c r="BI1443"/>
  <c r="BH1443"/>
  <c r="BG1443"/>
  <c r="BF1443"/>
  <c r="T1443"/>
  <c r="R1443"/>
  <c r="P1443"/>
  <c r="BI1441"/>
  <c r="BH1441"/>
  <c r="BG1441"/>
  <c r="BF1441"/>
  <c r="T1441"/>
  <c r="R1441"/>
  <c r="P1441"/>
  <c r="BI1439"/>
  <c r="BH1439"/>
  <c r="BG1439"/>
  <c r="BF1439"/>
  <c r="T1439"/>
  <c r="R1439"/>
  <c r="P1439"/>
  <c r="BI1437"/>
  <c r="BH1437"/>
  <c r="BG1437"/>
  <c r="BF1437"/>
  <c r="T1437"/>
  <c r="R1437"/>
  <c r="P1437"/>
  <c r="BI1435"/>
  <c r="BH1435"/>
  <c r="BG1435"/>
  <c r="BF1435"/>
  <c r="T1435"/>
  <c r="R1435"/>
  <c r="P1435"/>
  <c r="BI1433"/>
  <c r="BH1433"/>
  <c r="BG1433"/>
  <c r="BF1433"/>
  <c r="T1433"/>
  <c r="R1433"/>
  <c r="P1433"/>
  <c r="BI1431"/>
  <c r="BH1431"/>
  <c r="BG1431"/>
  <c r="BF1431"/>
  <c r="T1431"/>
  <c r="R1431"/>
  <c r="P1431"/>
  <c r="BI1429"/>
  <c r="BH1429"/>
  <c r="BG1429"/>
  <c r="BF1429"/>
  <c r="T1429"/>
  <c r="R1429"/>
  <c r="P1429"/>
  <c r="BI1427"/>
  <c r="BH1427"/>
  <c r="BG1427"/>
  <c r="BF1427"/>
  <c r="T1427"/>
  <c r="R1427"/>
  <c r="P1427"/>
  <c r="BI1425"/>
  <c r="BH1425"/>
  <c r="BG1425"/>
  <c r="BF1425"/>
  <c r="T1425"/>
  <c r="R1425"/>
  <c r="P1425"/>
  <c r="BI1423"/>
  <c r="BH1423"/>
  <c r="BG1423"/>
  <c r="BF1423"/>
  <c r="T1423"/>
  <c r="R1423"/>
  <c r="P1423"/>
  <c r="BI1421"/>
  <c r="BH1421"/>
  <c r="BG1421"/>
  <c r="BF1421"/>
  <c r="T1421"/>
  <c r="R1421"/>
  <c r="P1421"/>
  <c r="BI1419"/>
  <c r="BH1419"/>
  <c r="BG1419"/>
  <c r="BF1419"/>
  <c r="T1419"/>
  <c r="R1419"/>
  <c r="P1419"/>
  <c r="BI1417"/>
  <c r="BH1417"/>
  <c r="BG1417"/>
  <c r="BF1417"/>
  <c r="T1417"/>
  <c r="R1417"/>
  <c r="P1417"/>
  <c r="BI1415"/>
  <c r="BH1415"/>
  <c r="BG1415"/>
  <c r="BF1415"/>
  <c r="T1415"/>
  <c r="R1415"/>
  <c r="P1415"/>
  <c r="BI1413"/>
  <c r="BH1413"/>
  <c r="BG1413"/>
  <c r="BF1413"/>
  <c r="T1413"/>
  <c r="R1413"/>
  <c r="P1413"/>
  <c r="BI1411"/>
  <c r="BH1411"/>
  <c r="BG1411"/>
  <c r="BF1411"/>
  <c r="T1411"/>
  <c r="R1411"/>
  <c r="P1411"/>
  <c r="BI1409"/>
  <c r="BH1409"/>
  <c r="BG1409"/>
  <c r="BF1409"/>
  <c r="T1409"/>
  <c r="R1409"/>
  <c r="P1409"/>
  <c r="BI1407"/>
  <c r="BH1407"/>
  <c r="BG1407"/>
  <c r="BF1407"/>
  <c r="T1407"/>
  <c r="R1407"/>
  <c r="P1407"/>
  <c r="BI1405"/>
  <c r="BH1405"/>
  <c r="BG1405"/>
  <c r="BF1405"/>
  <c r="T1405"/>
  <c r="R1405"/>
  <c r="P1405"/>
  <c r="BI1403"/>
  <c r="BH1403"/>
  <c r="BG1403"/>
  <c r="BF1403"/>
  <c r="T1403"/>
  <c r="R1403"/>
  <c r="P1403"/>
  <c r="BI1401"/>
  <c r="BH1401"/>
  <c r="BG1401"/>
  <c r="BF1401"/>
  <c r="T1401"/>
  <c r="R1401"/>
  <c r="P1401"/>
  <c r="BI1399"/>
  <c r="BH1399"/>
  <c r="BG1399"/>
  <c r="BF1399"/>
  <c r="T1399"/>
  <c r="R1399"/>
  <c r="P1399"/>
  <c r="BI1397"/>
  <c r="BH1397"/>
  <c r="BG1397"/>
  <c r="BF1397"/>
  <c r="T1397"/>
  <c r="R1397"/>
  <c r="P1397"/>
  <c r="BI1395"/>
  <c r="BH1395"/>
  <c r="BG1395"/>
  <c r="BF1395"/>
  <c r="T1395"/>
  <c r="R1395"/>
  <c r="P1395"/>
  <c r="BI1393"/>
  <c r="BH1393"/>
  <c r="BG1393"/>
  <c r="BF1393"/>
  <c r="T1393"/>
  <c r="R1393"/>
  <c r="P1393"/>
  <c r="BI1391"/>
  <c r="BH1391"/>
  <c r="BG1391"/>
  <c r="BF1391"/>
  <c r="T1391"/>
  <c r="R1391"/>
  <c r="P1391"/>
  <c r="BI1389"/>
  <c r="BH1389"/>
  <c r="BG1389"/>
  <c r="BF1389"/>
  <c r="T1389"/>
  <c r="R1389"/>
  <c r="P1389"/>
  <c r="BI1387"/>
  <c r="BH1387"/>
  <c r="BG1387"/>
  <c r="BF1387"/>
  <c r="T1387"/>
  <c r="R1387"/>
  <c r="P1387"/>
  <c r="BI1385"/>
  <c r="BH1385"/>
  <c r="BG1385"/>
  <c r="BF1385"/>
  <c r="T1385"/>
  <c r="R1385"/>
  <c r="P1385"/>
  <c r="BI1383"/>
  <c r="BH1383"/>
  <c r="BG1383"/>
  <c r="BF1383"/>
  <c r="T1383"/>
  <c r="R1383"/>
  <c r="P1383"/>
  <c r="BI1381"/>
  <c r="BH1381"/>
  <c r="BG1381"/>
  <c r="BF1381"/>
  <c r="T1381"/>
  <c r="R1381"/>
  <c r="P1381"/>
  <c r="BI1379"/>
  <c r="BH1379"/>
  <c r="BG1379"/>
  <c r="BF1379"/>
  <c r="T1379"/>
  <c r="R1379"/>
  <c r="P1379"/>
  <c r="BI1377"/>
  <c r="BH1377"/>
  <c r="BG1377"/>
  <c r="BF1377"/>
  <c r="T1377"/>
  <c r="R1377"/>
  <c r="P1377"/>
  <c r="BI1375"/>
  <c r="BH1375"/>
  <c r="BG1375"/>
  <c r="BF1375"/>
  <c r="T1375"/>
  <c r="R1375"/>
  <c r="P1375"/>
  <c r="BI1373"/>
  <c r="BH1373"/>
  <c r="BG1373"/>
  <c r="BF1373"/>
  <c r="T1373"/>
  <c r="R1373"/>
  <c r="P1373"/>
  <c r="BI1371"/>
  <c r="BH1371"/>
  <c r="BG1371"/>
  <c r="BF1371"/>
  <c r="T1371"/>
  <c r="R1371"/>
  <c r="P1371"/>
  <c r="BI1369"/>
  <c r="BH1369"/>
  <c r="BG1369"/>
  <c r="BF1369"/>
  <c r="T1369"/>
  <c r="R1369"/>
  <c r="P1369"/>
  <c r="BI1367"/>
  <c r="BH1367"/>
  <c r="BG1367"/>
  <c r="BF1367"/>
  <c r="T1367"/>
  <c r="R1367"/>
  <c r="P1367"/>
  <c r="BI1365"/>
  <c r="BH1365"/>
  <c r="BG1365"/>
  <c r="BF1365"/>
  <c r="T1365"/>
  <c r="R1365"/>
  <c r="P1365"/>
  <c r="BI1363"/>
  <c r="BH1363"/>
  <c r="BG1363"/>
  <c r="BF1363"/>
  <c r="T1363"/>
  <c r="R1363"/>
  <c r="P1363"/>
  <c r="BI1361"/>
  <c r="BH1361"/>
  <c r="BG1361"/>
  <c r="BF1361"/>
  <c r="T1361"/>
  <c r="R1361"/>
  <c r="P1361"/>
  <c r="BI1359"/>
  <c r="BH1359"/>
  <c r="BG1359"/>
  <c r="BF1359"/>
  <c r="T1359"/>
  <c r="R1359"/>
  <c r="P1359"/>
  <c r="BI1357"/>
  <c r="BH1357"/>
  <c r="BG1357"/>
  <c r="BF1357"/>
  <c r="T1357"/>
  <c r="R1357"/>
  <c r="P1357"/>
  <c r="BI1355"/>
  <c r="BH1355"/>
  <c r="BG1355"/>
  <c r="BF1355"/>
  <c r="T1355"/>
  <c r="R1355"/>
  <c r="P1355"/>
  <c r="BI1353"/>
  <c r="BH1353"/>
  <c r="BG1353"/>
  <c r="BF1353"/>
  <c r="T1353"/>
  <c r="R1353"/>
  <c r="P1353"/>
  <c r="BI1351"/>
  <c r="BH1351"/>
  <c r="BG1351"/>
  <c r="BF1351"/>
  <c r="T1351"/>
  <c r="R1351"/>
  <c r="P1351"/>
  <c r="BI1349"/>
  <c r="BH1349"/>
  <c r="BG1349"/>
  <c r="BF1349"/>
  <c r="T1349"/>
  <c r="R1349"/>
  <c r="P1349"/>
  <c r="BI1347"/>
  <c r="BH1347"/>
  <c r="BG1347"/>
  <c r="BF1347"/>
  <c r="T1347"/>
  <c r="R1347"/>
  <c r="P1347"/>
  <c r="BI1345"/>
  <c r="BH1345"/>
  <c r="BG1345"/>
  <c r="BF1345"/>
  <c r="T1345"/>
  <c r="R1345"/>
  <c r="P1345"/>
  <c r="BI1343"/>
  <c r="BH1343"/>
  <c r="BG1343"/>
  <c r="BF1343"/>
  <c r="T1343"/>
  <c r="R1343"/>
  <c r="P1343"/>
  <c r="BI1341"/>
  <c r="BH1341"/>
  <c r="BG1341"/>
  <c r="BF1341"/>
  <c r="T1341"/>
  <c r="R1341"/>
  <c r="P1341"/>
  <c r="BI1339"/>
  <c r="BH1339"/>
  <c r="BG1339"/>
  <c r="BF1339"/>
  <c r="T1339"/>
  <c r="R1339"/>
  <c r="P1339"/>
  <c r="BI1337"/>
  <c r="BH1337"/>
  <c r="BG1337"/>
  <c r="BF1337"/>
  <c r="T1337"/>
  <c r="R1337"/>
  <c r="P1337"/>
  <c r="BI1335"/>
  <c r="BH1335"/>
  <c r="BG1335"/>
  <c r="BF1335"/>
  <c r="T1335"/>
  <c r="R1335"/>
  <c r="P1335"/>
  <c r="BI1333"/>
  <c r="BH1333"/>
  <c r="BG1333"/>
  <c r="BF1333"/>
  <c r="T1333"/>
  <c r="R1333"/>
  <c r="P1333"/>
  <c r="BI1331"/>
  <c r="BH1331"/>
  <c r="BG1331"/>
  <c r="BF1331"/>
  <c r="T1331"/>
  <c r="R1331"/>
  <c r="P1331"/>
  <c r="BI1329"/>
  <c r="BH1329"/>
  <c r="BG1329"/>
  <c r="BF1329"/>
  <c r="T1329"/>
  <c r="R1329"/>
  <c r="P1329"/>
  <c r="BI1327"/>
  <c r="BH1327"/>
  <c r="BG1327"/>
  <c r="BF1327"/>
  <c r="T1327"/>
  <c r="R1327"/>
  <c r="P1327"/>
  <c r="BI1325"/>
  <c r="BH1325"/>
  <c r="BG1325"/>
  <c r="BF1325"/>
  <c r="T1325"/>
  <c r="R1325"/>
  <c r="P1325"/>
  <c r="BI1323"/>
  <c r="BH1323"/>
  <c r="BG1323"/>
  <c r="BF1323"/>
  <c r="T1323"/>
  <c r="R1323"/>
  <c r="P1323"/>
  <c r="BI1321"/>
  <c r="BH1321"/>
  <c r="BG1321"/>
  <c r="BF1321"/>
  <c r="T1321"/>
  <c r="R1321"/>
  <c r="P1321"/>
  <c r="BI1319"/>
  <c r="BH1319"/>
  <c r="BG1319"/>
  <c r="BF1319"/>
  <c r="T1319"/>
  <c r="R1319"/>
  <c r="P1319"/>
  <c r="BI1317"/>
  <c r="BH1317"/>
  <c r="BG1317"/>
  <c r="BF1317"/>
  <c r="T1317"/>
  <c r="R1317"/>
  <c r="P1317"/>
  <c r="BI1315"/>
  <c r="BH1315"/>
  <c r="BG1315"/>
  <c r="BF1315"/>
  <c r="T1315"/>
  <c r="R1315"/>
  <c r="P1315"/>
  <c r="BI1313"/>
  <c r="BH1313"/>
  <c r="BG1313"/>
  <c r="BF1313"/>
  <c r="T1313"/>
  <c r="R1313"/>
  <c r="P1313"/>
  <c r="BI1311"/>
  <c r="BH1311"/>
  <c r="BG1311"/>
  <c r="BF1311"/>
  <c r="T1311"/>
  <c r="R1311"/>
  <c r="P1311"/>
  <c r="BI1309"/>
  <c r="BH1309"/>
  <c r="BG1309"/>
  <c r="BF1309"/>
  <c r="T1309"/>
  <c r="R1309"/>
  <c r="P1309"/>
  <c r="BI1307"/>
  <c r="BH1307"/>
  <c r="BG1307"/>
  <c r="BF1307"/>
  <c r="T1307"/>
  <c r="R1307"/>
  <c r="P1307"/>
  <c r="BI1305"/>
  <c r="BH1305"/>
  <c r="BG1305"/>
  <c r="BF1305"/>
  <c r="T1305"/>
  <c r="R1305"/>
  <c r="P1305"/>
  <c r="BI1303"/>
  <c r="BH1303"/>
  <c r="BG1303"/>
  <c r="BF1303"/>
  <c r="T1303"/>
  <c r="R1303"/>
  <c r="P1303"/>
  <c r="BI1301"/>
  <c r="BH1301"/>
  <c r="BG1301"/>
  <c r="BF1301"/>
  <c r="T1301"/>
  <c r="R1301"/>
  <c r="P1301"/>
  <c r="BI1299"/>
  <c r="BH1299"/>
  <c r="BG1299"/>
  <c r="BF1299"/>
  <c r="T1299"/>
  <c r="R1299"/>
  <c r="P1299"/>
  <c r="BI1297"/>
  <c r="BH1297"/>
  <c r="BG1297"/>
  <c r="BF1297"/>
  <c r="T1297"/>
  <c r="R1297"/>
  <c r="P1297"/>
  <c r="BI1295"/>
  <c r="BH1295"/>
  <c r="BG1295"/>
  <c r="BF1295"/>
  <c r="T1295"/>
  <c r="R1295"/>
  <c r="P1295"/>
  <c r="BI1293"/>
  <c r="BH1293"/>
  <c r="BG1293"/>
  <c r="BF1293"/>
  <c r="T1293"/>
  <c r="R1293"/>
  <c r="P1293"/>
  <c r="BI1291"/>
  <c r="BH1291"/>
  <c r="BG1291"/>
  <c r="BF1291"/>
  <c r="T1291"/>
  <c r="R1291"/>
  <c r="P1291"/>
  <c r="BI1289"/>
  <c r="BH1289"/>
  <c r="BG1289"/>
  <c r="BF1289"/>
  <c r="T1289"/>
  <c r="R1289"/>
  <c r="P1289"/>
  <c r="BI1287"/>
  <c r="BH1287"/>
  <c r="BG1287"/>
  <c r="BF1287"/>
  <c r="T1287"/>
  <c r="R1287"/>
  <c r="P1287"/>
  <c r="BI1285"/>
  <c r="BH1285"/>
  <c r="BG1285"/>
  <c r="BF1285"/>
  <c r="T1285"/>
  <c r="R1285"/>
  <c r="P1285"/>
  <c r="BI1283"/>
  <c r="BH1283"/>
  <c r="BG1283"/>
  <c r="BF1283"/>
  <c r="T1283"/>
  <c r="R1283"/>
  <c r="P1283"/>
  <c r="BI1281"/>
  <c r="BH1281"/>
  <c r="BG1281"/>
  <c r="BF1281"/>
  <c r="T1281"/>
  <c r="R1281"/>
  <c r="P1281"/>
  <c r="BI1279"/>
  <c r="BH1279"/>
  <c r="BG1279"/>
  <c r="BF1279"/>
  <c r="T1279"/>
  <c r="R1279"/>
  <c r="P1279"/>
  <c r="BI1277"/>
  <c r="BH1277"/>
  <c r="BG1277"/>
  <c r="BF1277"/>
  <c r="T1277"/>
  <c r="R1277"/>
  <c r="P1277"/>
  <c r="BI1275"/>
  <c r="BH1275"/>
  <c r="BG1275"/>
  <c r="BF1275"/>
  <c r="T1275"/>
  <c r="R1275"/>
  <c r="P1275"/>
  <c r="BI1273"/>
  <c r="BH1273"/>
  <c r="BG1273"/>
  <c r="BF1273"/>
  <c r="T1273"/>
  <c r="R1273"/>
  <c r="P1273"/>
  <c r="BI1271"/>
  <c r="BH1271"/>
  <c r="BG1271"/>
  <c r="BF1271"/>
  <c r="T1271"/>
  <c r="R1271"/>
  <c r="P1271"/>
  <c r="BI1269"/>
  <c r="BH1269"/>
  <c r="BG1269"/>
  <c r="BF1269"/>
  <c r="T1269"/>
  <c r="R1269"/>
  <c r="P1269"/>
  <c r="BI1267"/>
  <c r="BH1267"/>
  <c r="BG1267"/>
  <c r="BF1267"/>
  <c r="T1267"/>
  <c r="R1267"/>
  <c r="P1267"/>
  <c r="BI1265"/>
  <c r="BH1265"/>
  <c r="BG1265"/>
  <c r="BF1265"/>
  <c r="T1265"/>
  <c r="R1265"/>
  <c r="P1265"/>
  <c r="BI1263"/>
  <c r="BH1263"/>
  <c r="BG1263"/>
  <c r="BF1263"/>
  <c r="T1263"/>
  <c r="R1263"/>
  <c r="P1263"/>
  <c r="BI1261"/>
  <c r="BH1261"/>
  <c r="BG1261"/>
  <c r="BF1261"/>
  <c r="T1261"/>
  <c r="R1261"/>
  <c r="P1261"/>
  <c r="BI1259"/>
  <c r="BH1259"/>
  <c r="BG1259"/>
  <c r="BF1259"/>
  <c r="T1259"/>
  <c r="R1259"/>
  <c r="P1259"/>
  <c r="BI1257"/>
  <c r="BH1257"/>
  <c r="BG1257"/>
  <c r="BF1257"/>
  <c r="T1257"/>
  <c r="R1257"/>
  <c r="P1257"/>
  <c r="BI1255"/>
  <c r="BH1255"/>
  <c r="BG1255"/>
  <c r="BF1255"/>
  <c r="T1255"/>
  <c r="R1255"/>
  <c r="P1255"/>
  <c r="BI1253"/>
  <c r="BH1253"/>
  <c r="BG1253"/>
  <c r="BF1253"/>
  <c r="T1253"/>
  <c r="R1253"/>
  <c r="P1253"/>
  <c r="BI1251"/>
  <c r="BH1251"/>
  <c r="BG1251"/>
  <c r="BF1251"/>
  <c r="T1251"/>
  <c r="R1251"/>
  <c r="P1251"/>
  <c r="BI1249"/>
  <c r="BH1249"/>
  <c r="BG1249"/>
  <c r="BF1249"/>
  <c r="T1249"/>
  <c r="R1249"/>
  <c r="P1249"/>
  <c r="BI1247"/>
  <c r="BH1247"/>
  <c r="BG1247"/>
  <c r="BF1247"/>
  <c r="T1247"/>
  <c r="R1247"/>
  <c r="P1247"/>
  <c r="BI1245"/>
  <c r="BH1245"/>
  <c r="BG1245"/>
  <c r="BF1245"/>
  <c r="T1245"/>
  <c r="R1245"/>
  <c r="P1245"/>
  <c r="BI1243"/>
  <c r="BH1243"/>
  <c r="BG1243"/>
  <c r="BF1243"/>
  <c r="T1243"/>
  <c r="R1243"/>
  <c r="P1243"/>
  <c r="BI1241"/>
  <c r="BH1241"/>
  <c r="BG1241"/>
  <c r="BF1241"/>
  <c r="T1241"/>
  <c r="R1241"/>
  <c r="P1241"/>
  <c r="BI1239"/>
  <c r="BH1239"/>
  <c r="BG1239"/>
  <c r="BF1239"/>
  <c r="T1239"/>
  <c r="R1239"/>
  <c r="P1239"/>
  <c r="BI1237"/>
  <c r="BH1237"/>
  <c r="BG1237"/>
  <c r="BF1237"/>
  <c r="T1237"/>
  <c r="R1237"/>
  <c r="P1237"/>
  <c r="BI1235"/>
  <c r="BH1235"/>
  <c r="BG1235"/>
  <c r="BF1235"/>
  <c r="T1235"/>
  <c r="R1235"/>
  <c r="P1235"/>
  <c r="BI1233"/>
  <c r="BH1233"/>
  <c r="BG1233"/>
  <c r="BF1233"/>
  <c r="T1233"/>
  <c r="R1233"/>
  <c r="P1233"/>
  <c r="BI1231"/>
  <c r="BH1231"/>
  <c r="BG1231"/>
  <c r="BF1231"/>
  <c r="T1231"/>
  <c r="R1231"/>
  <c r="P1231"/>
  <c r="BI1229"/>
  <c r="BH1229"/>
  <c r="BG1229"/>
  <c r="BF1229"/>
  <c r="T1229"/>
  <c r="R1229"/>
  <c r="P1229"/>
  <c r="BI1227"/>
  <c r="BH1227"/>
  <c r="BG1227"/>
  <c r="BF1227"/>
  <c r="T1227"/>
  <c r="R1227"/>
  <c r="P1227"/>
  <c r="BI1225"/>
  <c r="BH1225"/>
  <c r="BG1225"/>
  <c r="BF1225"/>
  <c r="T1225"/>
  <c r="R1225"/>
  <c r="P1225"/>
  <c r="BI1223"/>
  <c r="BH1223"/>
  <c r="BG1223"/>
  <c r="BF1223"/>
  <c r="T1223"/>
  <c r="R1223"/>
  <c r="P1223"/>
  <c r="BI1221"/>
  <c r="BH1221"/>
  <c r="BG1221"/>
  <c r="BF1221"/>
  <c r="T1221"/>
  <c r="R1221"/>
  <c r="P1221"/>
  <c r="BI1219"/>
  <c r="BH1219"/>
  <c r="BG1219"/>
  <c r="BF1219"/>
  <c r="T1219"/>
  <c r="R1219"/>
  <c r="P1219"/>
  <c r="BI1217"/>
  <c r="BH1217"/>
  <c r="BG1217"/>
  <c r="BF1217"/>
  <c r="T1217"/>
  <c r="R1217"/>
  <c r="P1217"/>
  <c r="BI1215"/>
  <c r="BH1215"/>
  <c r="BG1215"/>
  <c r="BF1215"/>
  <c r="T1215"/>
  <c r="R1215"/>
  <c r="P1215"/>
  <c r="BI1213"/>
  <c r="BH1213"/>
  <c r="BG1213"/>
  <c r="BF1213"/>
  <c r="T1213"/>
  <c r="R1213"/>
  <c r="P1213"/>
  <c r="BI1211"/>
  <c r="BH1211"/>
  <c r="BG1211"/>
  <c r="BF1211"/>
  <c r="T1211"/>
  <c r="R1211"/>
  <c r="P1211"/>
  <c r="BI1209"/>
  <c r="BH1209"/>
  <c r="BG1209"/>
  <c r="BF1209"/>
  <c r="T1209"/>
  <c r="R1209"/>
  <c r="P1209"/>
  <c r="BI1207"/>
  <c r="BH1207"/>
  <c r="BG1207"/>
  <c r="BF1207"/>
  <c r="T1207"/>
  <c r="R1207"/>
  <c r="P1207"/>
  <c r="BI1205"/>
  <c r="BH1205"/>
  <c r="BG1205"/>
  <c r="BF1205"/>
  <c r="T1205"/>
  <c r="R1205"/>
  <c r="P1205"/>
  <c r="BI1203"/>
  <c r="BH1203"/>
  <c r="BG1203"/>
  <c r="BF1203"/>
  <c r="T1203"/>
  <c r="R1203"/>
  <c r="P1203"/>
  <c r="BI1201"/>
  <c r="BH1201"/>
  <c r="BG1201"/>
  <c r="BF1201"/>
  <c r="T1201"/>
  <c r="R1201"/>
  <c r="P1201"/>
  <c r="BI1199"/>
  <c r="BH1199"/>
  <c r="BG1199"/>
  <c r="BF1199"/>
  <c r="T1199"/>
  <c r="R1199"/>
  <c r="P1199"/>
  <c r="BI1197"/>
  <c r="BH1197"/>
  <c r="BG1197"/>
  <c r="BF1197"/>
  <c r="T1197"/>
  <c r="R1197"/>
  <c r="P1197"/>
  <c r="BI1195"/>
  <c r="BH1195"/>
  <c r="BG1195"/>
  <c r="BF1195"/>
  <c r="T1195"/>
  <c r="R1195"/>
  <c r="P1195"/>
  <c r="BI1193"/>
  <c r="BH1193"/>
  <c r="BG1193"/>
  <c r="BF1193"/>
  <c r="T1193"/>
  <c r="R1193"/>
  <c r="P1193"/>
  <c r="BI1191"/>
  <c r="BH1191"/>
  <c r="BG1191"/>
  <c r="BF1191"/>
  <c r="T1191"/>
  <c r="R1191"/>
  <c r="P1191"/>
  <c r="BI1189"/>
  <c r="BH1189"/>
  <c r="BG1189"/>
  <c r="BF1189"/>
  <c r="T1189"/>
  <c r="R1189"/>
  <c r="P1189"/>
  <c r="BI1187"/>
  <c r="BH1187"/>
  <c r="BG1187"/>
  <c r="BF1187"/>
  <c r="T1187"/>
  <c r="R1187"/>
  <c r="P1187"/>
  <c r="BI1185"/>
  <c r="BH1185"/>
  <c r="BG1185"/>
  <c r="BF1185"/>
  <c r="T1185"/>
  <c r="R1185"/>
  <c r="P1185"/>
  <c r="BI1183"/>
  <c r="BH1183"/>
  <c r="BG1183"/>
  <c r="BF1183"/>
  <c r="T1183"/>
  <c r="R1183"/>
  <c r="P1183"/>
  <c r="BI1181"/>
  <c r="BH1181"/>
  <c r="BG1181"/>
  <c r="BF1181"/>
  <c r="T1181"/>
  <c r="R1181"/>
  <c r="P1181"/>
  <c r="BI1179"/>
  <c r="BH1179"/>
  <c r="BG1179"/>
  <c r="BF1179"/>
  <c r="T1179"/>
  <c r="R1179"/>
  <c r="P1179"/>
  <c r="BI1177"/>
  <c r="BH1177"/>
  <c r="BG1177"/>
  <c r="BF1177"/>
  <c r="T1177"/>
  <c r="R1177"/>
  <c r="P1177"/>
  <c r="BI1175"/>
  <c r="BH1175"/>
  <c r="BG1175"/>
  <c r="BF1175"/>
  <c r="T1175"/>
  <c r="R1175"/>
  <c r="P1175"/>
  <c r="BI1173"/>
  <c r="BH1173"/>
  <c r="BG1173"/>
  <c r="BF1173"/>
  <c r="T1173"/>
  <c r="R1173"/>
  <c r="P1173"/>
  <c r="BI1171"/>
  <c r="BH1171"/>
  <c r="BG1171"/>
  <c r="BF1171"/>
  <c r="T1171"/>
  <c r="R1171"/>
  <c r="P1171"/>
  <c r="BI1169"/>
  <c r="BH1169"/>
  <c r="BG1169"/>
  <c r="BF1169"/>
  <c r="T1169"/>
  <c r="R1169"/>
  <c r="P1169"/>
  <c r="BI1167"/>
  <c r="BH1167"/>
  <c r="BG1167"/>
  <c r="BF1167"/>
  <c r="T1167"/>
  <c r="R1167"/>
  <c r="P1167"/>
  <c r="BI1165"/>
  <c r="BH1165"/>
  <c r="BG1165"/>
  <c r="BF1165"/>
  <c r="T1165"/>
  <c r="R1165"/>
  <c r="P1165"/>
  <c r="BI1163"/>
  <c r="BH1163"/>
  <c r="BG1163"/>
  <c r="BF1163"/>
  <c r="T1163"/>
  <c r="R1163"/>
  <c r="P1163"/>
  <c r="BI1161"/>
  <c r="BH1161"/>
  <c r="BG1161"/>
  <c r="BF1161"/>
  <c r="T1161"/>
  <c r="R1161"/>
  <c r="P1161"/>
  <c r="BI1159"/>
  <c r="BH1159"/>
  <c r="BG1159"/>
  <c r="BF1159"/>
  <c r="T1159"/>
  <c r="R1159"/>
  <c r="P1159"/>
  <c r="BI1157"/>
  <c r="BH1157"/>
  <c r="BG1157"/>
  <c r="BF1157"/>
  <c r="T1157"/>
  <c r="R1157"/>
  <c r="P1157"/>
  <c r="BI1155"/>
  <c r="BH1155"/>
  <c r="BG1155"/>
  <c r="BF1155"/>
  <c r="T1155"/>
  <c r="R1155"/>
  <c r="P1155"/>
  <c r="BI1153"/>
  <c r="BH1153"/>
  <c r="BG1153"/>
  <c r="BF1153"/>
  <c r="T1153"/>
  <c r="R1153"/>
  <c r="P1153"/>
  <c r="BI1151"/>
  <c r="BH1151"/>
  <c r="BG1151"/>
  <c r="BF1151"/>
  <c r="T1151"/>
  <c r="R1151"/>
  <c r="P1151"/>
  <c r="BI1149"/>
  <c r="BH1149"/>
  <c r="BG1149"/>
  <c r="BF1149"/>
  <c r="T1149"/>
  <c r="R1149"/>
  <c r="P1149"/>
  <c r="BI1147"/>
  <c r="BH1147"/>
  <c r="BG1147"/>
  <c r="BF1147"/>
  <c r="T1147"/>
  <c r="R1147"/>
  <c r="P1147"/>
  <c r="BI1145"/>
  <c r="BH1145"/>
  <c r="BG1145"/>
  <c r="BF1145"/>
  <c r="T1145"/>
  <c r="R1145"/>
  <c r="P1145"/>
  <c r="BI1143"/>
  <c r="BH1143"/>
  <c r="BG1143"/>
  <c r="BF1143"/>
  <c r="T1143"/>
  <c r="R1143"/>
  <c r="P1143"/>
  <c r="BI1141"/>
  <c r="BH1141"/>
  <c r="BG1141"/>
  <c r="BF1141"/>
  <c r="T1141"/>
  <c r="R1141"/>
  <c r="P1141"/>
  <c r="BI1139"/>
  <c r="BH1139"/>
  <c r="BG1139"/>
  <c r="BF1139"/>
  <c r="T1139"/>
  <c r="R1139"/>
  <c r="P1139"/>
  <c r="BI1137"/>
  <c r="BH1137"/>
  <c r="BG1137"/>
  <c r="BF1137"/>
  <c r="T1137"/>
  <c r="R1137"/>
  <c r="P1137"/>
  <c r="BI1135"/>
  <c r="BH1135"/>
  <c r="BG1135"/>
  <c r="BF1135"/>
  <c r="T1135"/>
  <c r="R1135"/>
  <c r="P1135"/>
  <c r="BI1133"/>
  <c r="BH1133"/>
  <c r="BG1133"/>
  <c r="BF1133"/>
  <c r="T1133"/>
  <c r="R1133"/>
  <c r="P1133"/>
  <c r="BI1131"/>
  <c r="BH1131"/>
  <c r="BG1131"/>
  <c r="BF1131"/>
  <c r="T1131"/>
  <c r="R1131"/>
  <c r="P1131"/>
  <c r="BI1129"/>
  <c r="BH1129"/>
  <c r="BG1129"/>
  <c r="BF1129"/>
  <c r="T1129"/>
  <c r="R1129"/>
  <c r="P1129"/>
  <c r="BI1127"/>
  <c r="BH1127"/>
  <c r="BG1127"/>
  <c r="BF1127"/>
  <c r="T1127"/>
  <c r="R1127"/>
  <c r="P1127"/>
  <c r="BI1125"/>
  <c r="BH1125"/>
  <c r="BG1125"/>
  <c r="BF1125"/>
  <c r="T1125"/>
  <c r="R1125"/>
  <c r="P1125"/>
  <c r="BI1123"/>
  <c r="BH1123"/>
  <c r="BG1123"/>
  <c r="BF1123"/>
  <c r="T1123"/>
  <c r="R1123"/>
  <c r="P1123"/>
  <c r="BI1121"/>
  <c r="BH1121"/>
  <c r="BG1121"/>
  <c r="BF1121"/>
  <c r="T1121"/>
  <c r="R1121"/>
  <c r="P1121"/>
  <c r="BI1119"/>
  <c r="BH1119"/>
  <c r="BG1119"/>
  <c r="BF1119"/>
  <c r="T1119"/>
  <c r="R1119"/>
  <c r="P1119"/>
  <c r="BI1117"/>
  <c r="BH1117"/>
  <c r="BG1117"/>
  <c r="BF1117"/>
  <c r="T1117"/>
  <c r="R1117"/>
  <c r="P1117"/>
  <c r="BI1115"/>
  <c r="BH1115"/>
  <c r="BG1115"/>
  <c r="BF1115"/>
  <c r="T1115"/>
  <c r="R1115"/>
  <c r="P1115"/>
  <c r="BI1113"/>
  <c r="BH1113"/>
  <c r="BG1113"/>
  <c r="BF1113"/>
  <c r="T1113"/>
  <c r="R1113"/>
  <c r="P1113"/>
  <c r="BI1111"/>
  <c r="BH1111"/>
  <c r="BG1111"/>
  <c r="BF1111"/>
  <c r="T1111"/>
  <c r="R1111"/>
  <c r="P1111"/>
  <c r="BI1109"/>
  <c r="BH1109"/>
  <c r="BG1109"/>
  <c r="BF1109"/>
  <c r="T1109"/>
  <c r="R1109"/>
  <c r="P1109"/>
  <c r="BI1107"/>
  <c r="BH1107"/>
  <c r="BG1107"/>
  <c r="BF1107"/>
  <c r="T1107"/>
  <c r="R1107"/>
  <c r="P1107"/>
  <c r="BI1105"/>
  <c r="BH1105"/>
  <c r="BG1105"/>
  <c r="BF1105"/>
  <c r="T1105"/>
  <c r="R1105"/>
  <c r="P1105"/>
  <c r="BI1103"/>
  <c r="BH1103"/>
  <c r="BG1103"/>
  <c r="BF1103"/>
  <c r="T1103"/>
  <c r="R1103"/>
  <c r="P1103"/>
  <c r="BI1101"/>
  <c r="BH1101"/>
  <c r="BG1101"/>
  <c r="BF1101"/>
  <c r="T1101"/>
  <c r="R1101"/>
  <c r="P1101"/>
  <c r="BI1099"/>
  <c r="BH1099"/>
  <c r="BG1099"/>
  <c r="BF1099"/>
  <c r="T1099"/>
  <c r="R1099"/>
  <c r="P1099"/>
  <c r="BI1097"/>
  <c r="BH1097"/>
  <c r="BG1097"/>
  <c r="BF1097"/>
  <c r="T1097"/>
  <c r="R1097"/>
  <c r="P1097"/>
  <c r="BI1095"/>
  <c r="BH1095"/>
  <c r="BG1095"/>
  <c r="BF1095"/>
  <c r="T1095"/>
  <c r="R1095"/>
  <c r="P1095"/>
  <c r="BI1093"/>
  <c r="BH1093"/>
  <c r="BG1093"/>
  <c r="BF1093"/>
  <c r="T1093"/>
  <c r="R1093"/>
  <c r="P1093"/>
  <c r="BI1091"/>
  <c r="BH1091"/>
  <c r="BG1091"/>
  <c r="BF1091"/>
  <c r="T1091"/>
  <c r="R1091"/>
  <c r="P1091"/>
  <c r="BI1089"/>
  <c r="BH1089"/>
  <c r="BG1089"/>
  <c r="BF1089"/>
  <c r="T1089"/>
  <c r="R1089"/>
  <c r="P1089"/>
  <c r="BI1087"/>
  <c r="BH1087"/>
  <c r="BG1087"/>
  <c r="BF1087"/>
  <c r="T1087"/>
  <c r="R1087"/>
  <c r="P1087"/>
  <c r="BI1085"/>
  <c r="BH1085"/>
  <c r="BG1085"/>
  <c r="BF1085"/>
  <c r="T1085"/>
  <c r="R1085"/>
  <c r="P1085"/>
  <c r="BI1083"/>
  <c r="BH1083"/>
  <c r="BG1083"/>
  <c r="BF1083"/>
  <c r="T1083"/>
  <c r="R1083"/>
  <c r="P1083"/>
  <c r="BI1081"/>
  <c r="BH1081"/>
  <c r="BG1081"/>
  <c r="BF1081"/>
  <c r="T1081"/>
  <c r="R1081"/>
  <c r="P1081"/>
  <c r="BI1079"/>
  <c r="BH1079"/>
  <c r="BG1079"/>
  <c r="BF1079"/>
  <c r="T1079"/>
  <c r="R1079"/>
  <c r="P1079"/>
  <c r="BI1077"/>
  <c r="BH1077"/>
  <c r="BG1077"/>
  <c r="BF1077"/>
  <c r="T1077"/>
  <c r="R1077"/>
  <c r="P1077"/>
  <c r="BI1075"/>
  <c r="BH1075"/>
  <c r="BG1075"/>
  <c r="BF1075"/>
  <c r="T1075"/>
  <c r="R1075"/>
  <c r="P1075"/>
  <c r="BI1073"/>
  <c r="BH1073"/>
  <c r="BG1073"/>
  <c r="BF1073"/>
  <c r="T1073"/>
  <c r="R1073"/>
  <c r="P1073"/>
  <c r="BI1071"/>
  <c r="BH1071"/>
  <c r="BG1071"/>
  <c r="BF1071"/>
  <c r="T1071"/>
  <c r="R1071"/>
  <c r="P1071"/>
  <c r="BI1069"/>
  <c r="BH1069"/>
  <c r="BG1069"/>
  <c r="BF1069"/>
  <c r="T1069"/>
  <c r="R1069"/>
  <c r="P1069"/>
  <c r="BI1067"/>
  <c r="BH1067"/>
  <c r="BG1067"/>
  <c r="BF1067"/>
  <c r="T1067"/>
  <c r="R1067"/>
  <c r="P1067"/>
  <c r="BI1065"/>
  <c r="BH1065"/>
  <c r="BG1065"/>
  <c r="BF1065"/>
  <c r="T1065"/>
  <c r="R1065"/>
  <c r="P1065"/>
  <c r="BI1063"/>
  <c r="BH1063"/>
  <c r="BG1063"/>
  <c r="BF1063"/>
  <c r="T1063"/>
  <c r="R1063"/>
  <c r="P1063"/>
  <c r="BI1061"/>
  <c r="BH1061"/>
  <c r="BG1061"/>
  <c r="BF1061"/>
  <c r="T1061"/>
  <c r="R1061"/>
  <c r="P1061"/>
  <c r="BI1059"/>
  <c r="BH1059"/>
  <c r="BG1059"/>
  <c r="BF1059"/>
  <c r="T1059"/>
  <c r="R1059"/>
  <c r="P1059"/>
  <c r="BI1057"/>
  <c r="BH1057"/>
  <c r="BG1057"/>
  <c r="BF1057"/>
  <c r="T1057"/>
  <c r="R1057"/>
  <c r="P1057"/>
  <c r="BI1055"/>
  <c r="BH1055"/>
  <c r="BG1055"/>
  <c r="BF1055"/>
  <c r="T1055"/>
  <c r="R1055"/>
  <c r="P1055"/>
  <c r="BI1053"/>
  <c r="BH1053"/>
  <c r="BG1053"/>
  <c r="BF1053"/>
  <c r="T1053"/>
  <c r="R1053"/>
  <c r="P1053"/>
  <c r="BI1051"/>
  <c r="BH1051"/>
  <c r="BG1051"/>
  <c r="BF1051"/>
  <c r="T1051"/>
  <c r="R1051"/>
  <c r="P1051"/>
  <c r="BI1049"/>
  <c r="BH1049"/>
  <c r="BG1049"/>
  <c r="BF1049"/>
  <c r="T1049"/>
  <c r="R1049"/>
  <c r="P1049"/>
  <c r="BI1047"/>
  <c r="BH1047"/>
  <c r="BG1047"/>
  <c r="BF1047"/>
  <c r="T1047"/>
  <c r="R1047"/>
  <c r="P1047"/>
  <c r="BI1045"/>
  <c r="BH1045"/>
  <c r="BG1045"/>
  <c r="BF1045"/>
  <c r="T1045"/>
  <c r="R1045"/>
  <c r="P1045"/>
  <c r="BI1043"/>
  <c r="BH1043"/>
  <c r="BG1043"/>
  <c r="BF1043"/>
  <c r="T1043"/>
  <c r="R1043"/>
  <c r="P1043"/>
  <c r="BI1041"/>
  <c r="BH1041"/>
  <c r="BG1041"/>
  <c r="BF1041"/>
  <c r="T1041"/>
  <c r="R1041"/>
  <c r="P1041"/>
  <c r="BI1039"/>
  <c r="BH1039"/>
  <c r="BG1039"/>
  <c r="BF1039"/>
  <c r="T1039"/>
  <c r="R1039"/>
  <c r="P1039"/>
  <c r="BI1037"/>
  <c r="BH1037"/>
  <c r="BG1037"/>
  <c r="BF1037"/>
  <c r="T1037"/>
  <c r="R1037"/>
  <c r="P1037"/>
  <c r="BI1035"/>
  <c r="BH1035"/>
  <c r="BG1035"/>
  <c r="BF1035"/>
  <c r="T1035"/>
  <c r="R1035"/>
  <c r="P1035"/>
  <c r="BI1033"/>
  <c r="BH1033"/>
  <c r="BG1033"/>
  <c r="BF1033"/>
  <c r="T1033"/>
  <c r="R1033"/>
  <c r="P1033"/>
  <c r="BI1031"/>
  <c r="BH1031"/>
  <c r="BG1031"/>
  <c r="BF1031"/>
  <c r="T1031"/>
  <c r="R1031"/>
  <c r="P1031"/>
  <c r="BI1029"/>
  <c r="BH1029"/>
  <c r="BG1029"/>
  <c r="BF1029"/>
  <c r="T1029"/>
  <c r="R1029"/>
  <c r="P1029"/>
  <c r="BI1027"/>
  <c r="BH1027"/>
  <c r="BG1027"/>
  <c r="BF1027"/>
  <c r="T1027"/>
  <c r="R1027"/>
  <c r="P1027"/>
  <c r="BI1025"/>
  <c r="BH1025"/>
  <c r="BG1025"/>
  <c r="BF1025"/>
  <c r="T1025"/>
  <c r="R1025"/>
  <c r="P1025"/>
  <c r="BI1023"/>
  <c r="BH1023"/>
  <c r="BG1023"/>
  <c r="BF1023"/>
  <c r="T1023"/>
  <c r="R1023"/>
  <c r="P1023"/>
  <c r="BI1021"/>
  <c r="BH1021"/>
  <c r="BG1021"/>
  <c r="BF1021"/>
  <c r="T1021"/>
  <c r="R1021"/>
  <c r="P1021"/>
  <c r="BI1019"/>
  <c r="BH1019"/>
  <c r="BG1019"/>
  <c r="BF1019"/>
  <c r="T1019"/>
  <c r="R1019"/>
  <c r="P1019"/>
  <c r="BI1017"/>
  <c r="BH1017"/>
  <c r="BG1017"/>
  <c r="BF1017"/>
  <c r="T1017"/>
  <c r="R1017"/>
  <c r="P1017"/>
  <c r="BI1015"/>
  <c r="BH1015"/>
  <c r="BG1015"/>
  <c r="BF1015"/>
  <c r="T1015"/>
  <c r="R1015"/>
  <c r="P1015"/>
  <c r="BI1013"/>
  <c r="BH1013"/>
  <c r="BG1013"/>
  <c r="BF1013"/>
  <c r="T1013"/>
  <c r="R1013"/>
  <c r="P1013"/>
  <c r="BI1011"/>
  <c r="BH1011"/>
  <c r="BG1011"/>
  <c r="BF1011"/>
  <c r="T1011"/>
  <c r="R1011"/>
  <c r="P1011"/>
  <c r="BI1009"/>
  <c r="BH1009"/>
  <c r="BG1009"/>
  <c r="BF1009"/>
  <c r="T1009"/>
  <c r="R1009"/>
  <c r="P1009"/>
  <c r="BI1007"/>
  <c r="BH1007"/>
  <c r="BG1007"/>
  <c r="BF1007"/>
  <c r="T1007"/>
  <c r="R1007"/>
  <c r="P1007"/>
  <c r="BI1005"/>
  <c r="BH1005"/>
  <c r="BG1005"/>
  <c r="BF1005"/>
  <c r="T1005"/>
  <c r="R1005"/>
  <c r="P1005"/>
  <c r="BI1003"/>
  <c r="BH1003"/>
  <c r="BG1003"/>
  <c r="BF1003"/>
  <c r="T1003"/>
  <c r="R1003"/>
  <c r="P1003"/>
  <c r="BI1001"/>
  <c r="BH1001"/>
  <c r="BG1001"/>
  <c r="BF1001"/>
  <c r="T1001"/>
  <c r="R1001"/>
  <c r="P1001"/>
  <c r="BI1000"/>
  <c r="BH1000"/>
  <c r="BG1000"/>
  <c r="BF1000"/>
  <c r="T1000"/>
  <c r="R1000"/>
  <c r="P1000"/>
  <c r="BI999"/>
  <c r="BH999"/>
  <c r="BG999"/>
  <c r="BF999"/>
  <c r="T999"/>
  <c r="R999"/>
  <c r="P999"/>
  <c r="BI998"/>
  <c r="BH998"/>
  <c r="BG998"/>
  <c r="BF998"/>
  <c r="T998"/>
  <c r="R998"/>
  <c r="P998"/>
  <c r="BI997"/>
  <c r="BH997"/>
  <c r="BG997"/>
  <c r="BF997"/>
  <c r="T997"/>
  <c r="R997"/>
  <c r="P997"/>
  <c r="BI995"/>
  <c r="BH995"/>
  <c r="BG995"/>
  <c r="BF995"/>
  <c r="T995"/>
  <c r="R995"/>
  <c r="P995"/>
  <c r="BI990"/>
  <c r="BH990"/>
  <c r="BG990"/>
  <c r="BF990"/>
  <c r="T990"/>
  <c r="R990"/>
  <c r="P990"/>
  <c r="BI985"/>
  <c r="BH985"/>
  <c r="BG985"/>
  <c r="BF985"/>
  <c r="T985"/>
  <c r="R985"/>
  <c r="P985"/>
  <c r="BI980"/>
  <c r="BH980"/>
  <c r="BG980"/>
  <c r="BF980"/>
  <c r="T980"/>
  <c r="R980"/>
  <c r="P980"/>
  <c r="BI972"/>
  <c r="BH972"/>
  <c r="BG972"/>
  <c r="BF972"/>
  <c r="T972"/>
  <c r="R972"/>
  <c r="P972"/>
  <c r="BI961"/>
  <c r="BH961"/>
  <c r="BG961"/>
  <c r="BF961"/>
  <c r="T961"/>
  <c r="R961"/>
  <c r="P961"/>
  <c r="BI960"/>
  <c r="BH960"/>
  <c r="BG960"/>
  <c r="BF960"/>
  <c r="T960"/>
  <c r="R960"/>
  <c r="P960"/>
  <c r="BI956"/>
  <c r="BH956"/>
  <c r="BG956"/>
  <c r="BF956"/>
  <c r="T956"/>
  <c r="R956"/>
  <c r="P956"/>
  <c r="BI951"/>
  <c r="BH951"/>
  <c r="BG951"/>
  <c r="BF951"/>
  <c r="T951"/>
  <c r="R951"/>
  <c r="P951"/>
  <c r="BI950"/>
  <c r="BH950"/>
  <c r="BG950"/>
  <c r="BF950"/>
  <c r="T950"/>
  <c r="R950"/>
  <c r="P950"/>
  <c r="BI949"/>
  <c r="BH949"/>
  <c r="BG949"/>
  <c r="BF949"/>
  <c r="T949"/>
  <c r="R949"/>
  <c r="P949"/>
  <c r="BI947"/>
  <c r="BH947"/>
  <c r="BG947"/>
  <c r="BF947"/>
  <c r="T947"/>
  <c r="R947"/>
  <c r="P947"/>
  <c r="BI946"/>
  <c r="BH946"/>
  <c r="BG946"/>
  <c r="BF946"/>
  <c r="T946"/>
  <c r="R946"/>
  <c r="P946"/>
  <c r="BI944"/>
  <c r="BH944"/>
  <c r="BG944"/>
  <c r="BF944"/>
  <c r="T944"/>
  <c r="R944"/>
  <c r="P944"/>
  <c r="BI940"/>
  <c r="BH940"/>
  <c r="BG940"/>
  <c r="BF940"/>
  <c r="T940"/>
  <c r="R940"/>
  <c r="P940"/>
  <c r="BI937"/>
  <c r="BH937"/>
  <c r="BG937"/>
  <c r="BF937"/>
  <c r="T937"/>
  <c r="R937"/>
  <c r="P937"/>
  <c r="BI927"/>
  <c r="BH927"/>
  <c r="BG927"/>
  <c r="BF927"/>
  <c r="T927"/>
  <c r="R927"/>
  <c r="P927"/>
  <c r="BI918"/>
  <c r="BH918"/>
  <c r="BG918"/>
  <c r="BF918"/>
  <c r="T918"/>
  <c r="R918"/>
  <c r="P918"/>
  <c r="BI911"/>
  <c r="BH911"/>
  <c r="BG911"/>
  <c r="BF911"/>
  <c r="T911"/>
  <c r="R911"/>
  <c r="P911"/>
  <c r="BI905"/>
  <c r="BH905"/>
  <c r="BG905"/>
  <c r="BF905"/>
  <c r="T905"/>
  <c r="R905"/>
  <c r="P905"/>
  <c r="BI899"/>
  <c r="BH899"/>
  <c r="BG899"/>
  <c r="BF899"/>
  <c r="T899"/>
  <c r="R899"/>
  <c r="P899"/>
  <c r="BI893"/>
  <c r="BH893"/>
  <c r="BG893"/>
  <c r="BF893"/>
  <c r="T893"/>
  <c r="R893"/>
  <c r="P893"/>
  <c r="BI887"/>
  <c r="BH887"/>
  <c r="BG887"/>
  <c r="BF887"/>
  <c r="T887"/>
  <c r="R887"/>
  <c r="P887"/>
  <c r="BI886"/>
  <c r="BH886"/>
  <c r="BG886"/>
  <c r="BF886"/>
  <c r="T886"/>
  <c r="R886"/>
  <c r="P886"/>
  <c r="BI884"/>
  <c r="BH884"/>
  <c r="BG884"/>
  <c r="BF884"/>
  <c r="T884"/>
  <c r="R884"/>
  <c r="P884"/>
  <c r="BI883"/>
  <c r="BH883"/>
  <c r="BG883"/>
  <c r="BF883"/>
  <c r="T883"/>
  <c r="R883"/>
  <c r="P883"/>
  <c r="BI879"/>
  <c r="BH879"/>
  <c r="BG879"/>
  <c r="BF879"/>
  <c r="T879"/>
  <c r="R879"/>
  <c r="P879"/>
  <c r="BI872"/>
  <c r="BH872"/>
  <c r="BG872"/>
  <c r="BF872"/>
  <c r="T872"/>
  <c r="R872"/>
  <c r="P872"/>
  <c r="BI865"/>
  <c r="BH865"/>
  <c r="BG865"/>
  <c r="BF865"/>
  <c r="T865"/>
  <c r="R865"/>
  <c r="P865"/>
  <c r="BI863"/>
  <c r="BH863"/>
  <c r="BG863"/>
  <c r="BF863"/>
  <c r="T863"/>
  <c r="R863"/>
  <c r="P863"/>
  <c r="BI862"/>
  <c r="BH862"/>
  <c r="BG862"/>
  <c r="BF862"/>
  <c r="T862"/>
  <c r="R862"/>
  <c r="P862"/>
  <c r="BI858"/>
  <c r="BH858"/>
  <c r="BG858"/>
  <c r="BF858"/>
  <c r="T858"/>
  <c r="R858"/>
  <c r="P858"/>
  <c r="BI856"/>
  <c r="BH856"/>
  <c r="BG856"/>
  <c r="BF856"/>
  <c r="T856"/>
  <c r="R856"/>
  <c r="P856"/>
  <c r="BI852"/>
  <c r="BH852"/>
  <c r="BG852"/>
  <c r="BF852"/>
  <c r="T852"/>
  <c r="R852"/>
  <c r="P852"/>
  <c r="BI848"/>
  <c r="BH848"/>
  <c r="BG848"/>
  <c r="BF848"/>
  <c r="T848"/>
  <c r="R848"/>
  <c r="P848"/>
  <c r="BI847"/>
  <c r="BH847"/>
  <c r="BG847"/>
  <c r="BF847"/>
  <c r="T847"/>
  <c r="R847"/>
  <c r="P847"/>
  <c r="BI839"/>
  <c r="BH839"/>
  <c r="BG839"/>
  <c r="BF839"/>
  <c r="T839"/>
  <c r="R839"/>
  <c r="P839"/>
  <c r="BI837"/>
  <c r="BH837"/>
  <c r="BG837"/>
  <c r="BF837"/>
  <c r="T837"/>
  <c r="R837"/>
  <c r="P837"/>
  <c r="BI829"/>
  <c r="BH829"/>
  <c r="BG829"/>
  <c r="BF829"/>
  <c r="T829"/>
  <c r="R829"/>
  <c r="P829"/>
  <c r="BI827"/>
  <c r="BH827"/>
  <c r="BG827"/>
  <c r="BF827"/>
  <c r="T827"/>
  <c r="R827"/>
  <c r="P827"/>
  <c r="BI823"/>
  <c r="BH823"/>
  <c r="BG823"/>
  <c r="BF823"/>
  <c r="T823"/>
  <c r="R823"/>
  <c r="P823"/>
  <c r="BI821"/>
  <c r="BH821"/>
  <c r="BG821"/>
  <c r="BF821"/>
  <c r="T821"/>
  <c r="R821"/>
  <c r="P821"/>
  <c r="BI817"/>
  <c r="BH817"/>
  <c r="BG817"/>
  <c r="BF817"/>
  <c r="T817"/>
  <c r="R817"/>
  <c r="P817"/>
  <c r="BI815"/>
  <c r="BH815"/>
  <c r="BG815"/>
  <c r="BF815"/>
  <c r="T815"/>
  <c r="R815"/>
  <c r="P815"/>
  <c r="BI808"/>
  <c r="BH808"/>
  <c r="BG808"/>
  <c r="BF808"/>
  <c r="T808"/>
  <c r="R808"/>
  <c r="P808"/>
  <c r="BI806"/>
  <c r="BH806"/>
  <c r="BG806"/>
  <c r="BF806"/>
  <c r="T806"/>
  <c r="R806"/>
  <c r="P806"/>
  <c r="BI802"/>
  <c r="BH802"/>
  <c r="BG802"/>
  <c r="BF802"/>
  <c r="T802"/>
  <c r="R802"/>
  <c r="P802"/>
  <c r="BI796"/>
  <c r="BH796"/>
  <c r="BG796"/>
  <c r="BF796"/>
  <c r="T796"/>
  <c r="R796"/>
  <c r="P796"/>
  <c r="BI794"/>
  <c r="BH794"/>
  <c r="BG794"/>
  <c r="BF794"/>
  <c r="T794"/>
  <c r="R794"/>
  <c r="P794"/>
  <c r="BI792"/>
  <c r="BH792"/>
  <c r="BG792"/>
  <c r="BF792"/>
  <c r="T792"/>
  <c r="R792"/>
  <c r="P792"/>
  <c r="BI788"/>
  <c r="BH788"/>
  <c r="BG788"/>
  <c r="BF788"/>
  <c r="T788"/>
  <c r="R788"/>
  <c r="P788"/>
  <c r="BI786"/>
  <c r="BH786"/>
  <c r="BG786"/>
  <c r="BF786"/>
  <c r="T786"/>
  <c r="R786"/>
  <c r="P786"/>
  <c r="BI782"/>
  <c r="BH782"/>
  <c r="BG782"/>
  <c r="BF782"/>
  <c r="T782"/>
  <c r="R782"/>
  <c r="P782"/>
  <c r="BI773"/>
  <c r="BH773"/>
  <c r="BG773"/>
  <c r="BF773"/>
  <c r="T773"/>
  <c r="R773"/>
  <c r="P773"/>
  <c r="BI771"/>
  <c r="BH771"/>
  <c r="BG771"/>
  <c r="BF771"/>
  <c r="T771"/>
  <c r="R771"/>
  <c r="P771"/>
  <c r="BI770"/>
  <c r="BH770"/>
  <c r="BG770"/>
  <c r="BF770"/>
  <c r="T770"/>
  <c r="R770"/>
  <c r="P770"/>
  <c r="BI768"/>
  <c r="BH768"/>
  <c r="BG768"/>
  <c r="BF768"/>
  <c r="T768"/>
  <c r="R768"/>
  <c r="P768"/>
  <c r="BI764"/>
  <c r="BH764"/>
  <c r="BG764"/>
  <c r="BF764"/>
  <c r="T764"/>
  <c r="R764"/>
  <c r="P764"/>
  <c r="BI762"/>
  <c r="BH762"/>
  <c r="BG762"/>
  <c r="BF762"/>
  <c r="T762"/>
  <c r="R762"/>
  <c r="P762"/>
  <c r="BI758"/>
  <c r="BH758"/>
  <c r="BG758"/>
  <c r="BF758"/>
  <c r="T758"/>
  <c r="R758"/>
  <c r="P758"/>
  <c r="BI756"/>
  <c r="BH756"/>
  <c r="BG756"/>
  <c r="BF756"/>
  <c r="T756"/>
  <c r="R756"/>
  <c r="P756"/>
  <c r="BI752"/>
  <c r="BH752"/>
  <c r="BG752"/>
  <c r="BF752"/>
  <c r="T752"/>
  <c r="R752"/>
  <c r="P752"/>
  <c r="BI750"/>
  <c r="BH750"/>
  <c r="BG750"/>
  <c r="BF750"/>
  <c r="T750"/>
  <c r="R750"/>
  <c r="P750"/>
  <c r="BI746"/>
  <c r="BH746"/>
  <c r="BG746"/>
  <c r="BF746"/>
  <c r="T746"/>
  <c r="R746"/>
  <c r="P746"/>
  <c r="BI740"/>
  <c r="BH740"/>
  <c r="BG740"/>
  <c r="BF740"/>
  <c r="T740"/>
  <c r="R740"/>
  <c r="P740"/>
  <c r="BI737"/>
  <c r="BH737"/>
  <c r="BG737"/>
  <c r="BF737"/>
  <c r="T737"/>
  <c r="R737"/>
  <c r="P737"/>
  <c r="BI733"/>
  <c r="BH733"/>
  <c r="BG733"/>
  <c r="BF733"/>
  <c r="T733"/>
  <c r="R733"/>
  <c r="P733"/>
  <c r="BI731"/>
  <c r="BH731"/>
  <c r="BG731"/>
  <c r="BF731"/>
  <c r="T731"/>
  <c r="R731"/>
  <c r="P731"/>
  <c r="BI727"/>
  <c r="BH727"/>
  <c r="BG727"/>
  <c r="BF727"/>
  <c r="T727"/>
  <c r="R727"/>
  <c r="P727"/>
  <c r="BI725"/>
  <c r="BH725"/>
  <c r="BG725"/>
  <c r="BF725"/>
  <c r="T725"/>
  <c r="R725"/>
  <c r="P725"/>
  <c r="BI721"/>
  <c r="BH721"/>
  <c r="BG721"/>
  <c r="BF721"/>
  <c r="T721"/>
  <c r="R721"/>
  <c r="P721"/>
  <c r="BI719"/>
  <c r="BH719"/>
  <c r="BG719"/>
  <c r="BF719"/>
  <c r="T719"/>
  <c r="R719"/>
  <c r="P719"/>
  <c r="BI715"/>
  <c r="BH715"/>
  <c r="BG715"/>
  <c r="BF715"/>
  <c r="T715"/>
  <c r="R715"/>
  <c r="P715"/>
  <c r="BI713"/>
  <c r="BH713"/>
  <c r="BG713"/>
  <c r="BF713"/>
  <c r="T713"/>
  <c r="R713"/>
  <c r="P713"/>
  <c r="BI709"/>
  <c r="BH709"/>
  <c r="BG709"/>
  <c r="BF709"/>
  <c r="T709"/>
  <c r="R709"/>
  <c r="P709"/>
  <c r="BI707"/>
  <c r="BH707"/>
  <c r="BG707"/>
  <c r="BF707"/>
  <c r="T707"/>
  <c r="R707"/>
  <c r="P707"/>
  <c r="BI703"/>
  <c r="BH703"/>
  <c r="BG703"/>
  <c r="BF703"/>
  <c r="T703"/>
  <c r="R703"/>
  <c r="P703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3"/>
  <c r="BH693"/>
  <c r="BG693"/>
  <c r="BF693"/>
  <c r="T693"/>
  <c r="R693"/>
  <c r="P693"/>
  <c r="BI692"/>
  <c r="BH692"/>
  <c r="BG692"/>
  <c r="BF692"/>
  <c r="T692"/>
  <c r="R692"/>
  <c r="P692"/>
  <c r="BI690"/>
  <c r="BH690"/>
  <c r="BG690"/>
  <c r="BF690"/>
  <c r="T690"/>
  <c r="R690"/>
  <c r="P690"/>
  <c r="BI688"/>
  <c r="BH688"/>
  <c r="BG688"/>
  <c r="BF688"/>
  <c r="T688"/>
  <c r="R688"/>
  <c r="P688"/>
  <c r="BI686"/>
  <c r="BH686"/>
  <c r="BG686"/>
  <c r="BF686"/>
  <c r="T686"/>
  <c r="R686"/>
  <c r="P686"/>
  <c r="BI681"/>
  <c r="BH681"/>
  <c r="BG681"/>
  <c r="BF681"/>
  <c r="T681"/>
  <c r="R681"/>
  <c r="P681"/>
  <c r="BI677"/>
  <c r="BH677"/>
  <c r="BG677"/>
  <c r="BF677"/>
  <c r="T677"/>
  <c r="R677"/>
  <c r="P677"/>
  <c r="BI673"/>
  <c r="BH673"/>
  <c r="BG673"/>
  <c r="BF673"/>
  <c r="T673"/>
  <c r="R673"/>
  <c r="P673"/>
  <c r="BI669"/>
  <c r="BH669"/>
  <c r="BG669"/>
  <c r="BF669"/>
  <c r="T669"/>
  <c r="R669"/>
  <c r="P669"/>
  <c r="BI665"/>
  <c r="BH665"/>
  <c r="BG665"/>
  <c r="BF665"/>
  <c r="T665"/>
  <c r="R665"/>
  <c r="P665"/>
  <c r="BI646"/>
  <c r="BH646"/>
  <c r="BG646"/>
  <c r="BF646"/>
  <c r="T646"/>
  <c r="R646"/>
  <c r="P646"/>
  <c r="BI642"/>
  <c r="BH642"/>
  <c r="BG642"/>
  <c r="BF642"/>
  <c r="T642"/>
  <c r="R642"/>
  <c r="P642"/>
  <c r="BI639"/>
  <c r="BH639"/>
  <c r="BG639"/>
  <c r="BF639"/>
  <c r="T639"/>
  <c r="R639"/>
  <c r="P639"/>
  <c r="BI631"/>
  <c r="BH631"/>
  <c r="BG631"/>
  <c r="BF631"/>
  <c r="T631"/>
  <c r="R631"/>
  <c r="P631"/>
  <c r="BI628"/>
  <c r="BH628"/>
  <c r="BG628"/>
  <c r="BF628"/>
  <c r="T628"/>
  <c r="R628"/>
  <c r="P628"/>
  <c r="BI624"/>
  <c r="BH624"/>
  <c r="BG624"/>
  <c r="BF624"/>
  <c r="T624"/>
  <c r="R624"/>
  <c r="P624"/>
  <c r="BI623"/>
  <c r="BH623"/>
  <c r="BG623"/>
  <c r="BF623"/>
  <c r="T623"/>
  <c r="R623"/>
  <c r="P623"/>
  <c r="BI622"/>
  <c r="BH622"/>
  <c r="BG622"/>
  <c r="BF622"/>
  <c r="T622"/>
  <c r="R622"/>
  <c r="P622"/>
  <c r="BI621"/>
  <c r="BH621"/>
  <c r="BG621"/>
  <c r="BF621"/>
  <c r="T621"/>
  <c r="R621"/>
  <c r="P621"/>
  <c r="BI620"/>
  <c r="BH620"/>
  <c r="BG620"/>
  <c r="BF620"/>
  <c r="T620"/>
  <c r="R620"/>
  <c r="P620"/>
  <c r="BI619"/>
  <c r="BH619"/>
  <c r="BG619"/>
  <c r="BF619"/>
  <c r="T619"/>
  <c r="R619"/>
  <c r="P619"/>
  <c r="BI618"/>
  <c r="BH618"/>
  <c r="BG618"/>
  <c r="BF618"/>
  <c r="T618"/>
  <c r="R618"/>
  <c r="P618"/>
  <c r="BI617"/>
  <c r="BH617"/>
  <c r="BG617"/>
  <c r="BF617"/>
  <c r="T617"/>
  <c r="R617"/>
  <c r="P617"/>
  <c r="BI616"/>
  <c r="BH616"/>
  <c r="BG616"/>
  <c r="BF616"/>
  <c r="T616"/>
  <c r="R616"/>
  <c r="P616"/>
  <c r="BI615"/>
  <c r="BH615"/>
  <c r="BG615"/>
  <c r="BF615"/>
  <c r="T615"/>
  <c r="R615"/>
  <c r="P615"/>
  <c r="BI614"/>
  <c r="BH614"/>
  <c r="BG614"/>
  <c r="BF614"/>
  <c r="T614"/>
  <c r="R614"/>
  <c r="P614"/>
  <c r="BI613"/>
  <c r="BH613"/>
  <c r="BG613"/>
  <c r="BF613"/>
  <c r="T613"/>
  <c r="R613"/>
  <c r="P613"/>
  <c r="BI612"/>
  <c r="BH612"/>
  <c r="BG612"/>
  <c r="BF612"/>
  <c r="T612"/>
  <c r="R612"/>
  <c r="P612"/>
  <c r="BI611"/>
  <c r="BH611"/>
  <c r="BG611"/>
  <c r="BF611"/>
  <c r="T611"/>
  <c r="R611"/>
  <c r="P611"/>
  <c r="BI607"/>
  <c r="BH607"/>
  <c r="BG607"/>
  <c r="BF607"/>
  <c r="T607"/>
  <c r="R607"/>
  <c r="P607"/>
  <c r="BI603"/>
  <c r="BH603"/>
  <c r="BG603"/>
  <c r="BF603"/>
  <c r="T603"/>
  <c r="R603"/>
  <c r="P603"/>
  <c r="BI598"/>
  <c r="BH598"/>
  <c r="BG598"/>
  <c r="BF598"/>
  <c r="T598"/>
  <c r="R598"/>
  <c r="P598"/>
  <c r="BI593"/>
  <c r="BH593"/>
  <c r="BG593"/>
  <c r="BF593"/>
  <c r="T593"/>
  <c r="R593"/>
  <c r="P593"/>
  <c r="BI586"/>
  <c r="BH586"/>
  <c r="BG586"/>
  <c r="BF586"/>
  <c r="T586"/>
  <c r="R586"/>
  <c r="P586"/>
  <c r="BI577"/>
  <c r="BH577"/>
  <c r="BG577"/>
  <c r="BF577"/>
  <c r="T577"/>
  <c r="R577"/>
  <c r="P577"/>
  <c r="BI576"/>
  <c r="BH576"/>
  <c r="BG576"/>
  <c r="BF576"/>
  <c r="T576"/>
  <c r="R576"/>
  <c r="P576"/>
  <c r="BI575"/>
  <c r="BH575"/>
  <c r="BG575"/>
  <c r="BF575"/>
  <c r="T575"/>
  <c r="R575"/>
  <c r="P575"/>
  <c r="BI573"/>
  <c r="BH573"/>
  <c r="BG573"/>
  <c r="BF573"/>
  <c r="T573"/>
  <c r="R573"/>
  <c r="P573"/>
  <c r="BI567"/>
  <c r="BH567"/>
  <c r="BG567"/>
  <c r="BF567"/>
  <c r="T567"/>
  <c r="R567"/>
  <c r="P567"/>
  <c r="BI556"/>
  <c r="BH556"/>
  <c r="BG556"/>
  <c r="BF556"/>
  <c r="T556"/>
  <c r="R556"/>
  <c r="P556"/>
  <c r="BI552"/>
  <c r="BH552"/>
  <c r="BG552"/>
  <c r="BF552"/>
  <c r="T552"/>
  <c r="R552"/>
  <c r="P552"/>
  <c r="BI548"/>
  <c r="BH548"/>
  <c r="BG548"/>
  <c r="BF548"/>
  <c r="T548"/>
  <c r="R548"/>
  <c r="P548"/>
  <c r="BI544"/>
  <c r="BH544"/>
  <c r="BG544"/>
  <c r="BF544"/>
  <c r="T544"/>
  <c r="R544"/>
  <c r="P544"/>
  <c r="BI540"/>
  <c r="BH540"/>
  <c r="BG540"/>
  <c r="BF540"/>
  <c r="T540"/>
  <c r="R540"/>
  <c r="P540"/>
  <c r="BI533"/>
  <c r="BH533"/>
  <c r="BG533"/>
  <c r="BF533"/>
  <c r="T533"/>
  <c r="R533"/>
  <c r="P533"/>
  <c r="BI528"/>
  <c r="BH528"/>
  <c r="BG528"/>
  <c r="BF528"/>
  <c r="T528"/>
  <c r="R528"/>
  <c r="P528"/>
  <c r="BI522"/>
  <c r="BH522"/>
  <c r="BG522"/>
  <c r="BF522"/>
  <c r="T522"/>
  <c r="R522"/>
  <c r="P522"/>
  <c r="BI519"/>
  <c r="BH519"/>
  <c r="BG519"/>
  <c r="BF519"/>
  <c r="T519"/>
  <c r="R519"/>
  <c r="P519"/>
  <c r="BI515"/>
  <c r="BH515"/>
  <c r="BG515"/>
  <c r="BF515"/>
  <c r="T515"/>
  <c r="R515"/>
  <c r="P515"/>
  <c r="BI508"/>
  <c r="BH508"/>
  <c r="BG508"/>
  <c r="BF508"/>
  <c r="T508"/>
  <c r="R508"/>
  <c r="P508"/>
  <c r="BI507"/>
  <c r="BH507"/>
  <c r="BG507"/>
  <c r="BF507"/>
  <c r="T507"/>
  <c r="R507"/>
  <c r="P507"/>
  <c r="BI506"/>
  <c r="BH506"/>
  <c r="BG506"/>
  <c r="BF506"/>
  <c r="T506"/>
  <c r="R506"/>
  <c r="P506"/>
  <c r="BI504"/>
  <c r="BH504"/>
  <c r="BG504"/>
  <c r="BF504"/>
  <c r="T504"/>
  <c r="R504"/>
  <c r="P504"/>
  <c r="BI503"/>
  <c r="BH503"/>
  <c r="BG503"/>
  <c r="BF503"/>
  <c r="T503"/>
  <c r="R503"/>
  <c r="P503"/>
  <c r="BI502"/>
  <c r="BH502"/>
  <c r="BG502"/>
  <c r="BF502"/>
  <c r="T502"/>
  <c r="R502"/>
  <c r="P502"/>
  <c r="BI499"/>
  <c r="BH499"/>
  <c r="BG499"/>
  <c r="BF499"/>
  <c r="T499"/>
  <c r="R499"/>
  <c r="P499"/>
  <c r="BI498"/>
  <c r="BH498"/>
  <c r="BG498"/>
  <c r="BF498"/>
  <c r="T498"/>
  <c r="R498"/>
  <c r="P498"/>
  <c r="BI496"/>
  <c r="BH496"/>
  <c r="BG496"/>
  <c r="BF496"/>
  <c r="T496"/>
  <c r="R496"/>
  <c r="P496"/>
  <c r="BI495"/>
  <c r="BH495"/>
  <c r="BG495"/>
  <c r="BF495"/>
  <c r="T495"/>
  <c r="R495"/>
  <c r="P495"/>
  <c r="BI490"/>
  <c r="BH490"/>
  <c r="BG490"/>
  <c r="BF490"/>
  <c r="T490"/>
  <c r="R490"/>
  <c r="P490"/>
  <c r="BI485"/>
  <c r="BH485"/>
  <c r="BG485"/>
  <c r="BF485"/>
  <c r="T485"/>
  <c r="R485"/>
  <c r="P485"/>
  <c r="BI482"/>
  <c r="BH482"/>
  <c r="BG482"/>
  <c r="BF482"/>
  <c r="T482"/>
  <c r="R482"/>
  <c r="P482"/>
  <c r="BI480"/>
  <c r="BH480"/>
  <c r="BG480"/>
  <c r="BF480"/>
  <c r="T480"/>
  <c r="R480"/>
  <c r="P480"/>
  <c r="BI475"/>
  <c r="BH475"/>
  <c r="BG475"/>
  <c r="BF475"/>
  <c r="T475"/>
  <c r="R475"/>
  <c r="P475"/>
  <c r="BI468"/>
  <c r="BH468"/>
  <c r="BG468"/>
  <c r="BF468"/>
  <c r="T468"/>
  <c r="R468"/>
  <c r="P468"/>
  <c r="BI463"/>
  <c r="BH463"/>
  <c r="BG463"/>
  <c r="BF463"/>
  <c r="T463"/>
  <c r="R463"/>
  <c r="P463"/>
  <c r="BI458"/>
  <c r="BH458"/>
  <c r="BG458"/>
  <c r="BF458"/>
  <c r="T458"/>
  <c r="R458"/>
  <c r="P458"/>
  <c r="BI454"/>
  <c r="BH454"/>
  <c r="BG454"/>
  <c r="BF454"/>
  <c r="T454"/>
  <c r="R454"/>
  <c r="P454"/>
  <c r="BI452"/>
  <c r="BH452"/>
  <c r="BG452"/>
  <c r="BF452"/>
  <c r="T452"/>
  <c r="R452"/>
  <c r="P452"/>
  <c r="BI446"/>
  <c r="BH446"/>
  <c r="BG446"/>
  <c r="BF446"/>
  <c r="T446"/>
  <c r="R446"/>
  <c r="P446"/>
  <c r="BI440"/>
  <c r="BH440"/>
  <c r="BG440"/>
  <c r="BF440"/>
  <c r="T440"/>
  <c r="R440"/>
  <c r="P440"/>
  <c r="BI439"/>
  <c r="BH439"/>
  <c r="BG439"/>
  <c r="BF439"/>
  <c r="T439"/>
  <c r="R439"/>
  <c r="P439"/>
  <c r="BI433"/>
  <c r="BH433"/>
  <c r="BG433"/>
  <c r="BF433"/>
  <c r="T433"/>
  <c r="R433"/>
  <c r="P433"/>
  <c r="BI429"/>
  <c r="BH429"/>
  <c r="BG429"/>
  <c r="BF429"/>
  <c r="T429"/>
  <c r="R429"/>
  <c r="P429"/>
  <c r="BI424"/>
  <c r="BH424"/>
  <c r="BG424"/>
  <c r="BF424"/>
  <c r="T424"/>
  <c r="R424"/>
  <c r="P424"/>
  <c r="BI417"/>
  <c r="BH417"/>
  <c r="BG417"/>
  <c r="BF417"/>
  <c r="T417"/>
  <c r="R417"/>
  <c r="P417"/>
  <c r="BI416"/>
  <c r="BH416"/>
  <c r="BG416"/>
  <c r="BF416"/>
  <c r="T416"/>
  <c r="R416"/>
  <c r="P416"/>
  <c r="BI414"/>
  <c r="BH414"/>
  <c r="BG414"/>
  <c r="BF414"/>
  <c r="T414"/>
  <c r="R414"/>
  <c r="P414"/>
  <c r="BI410"/>
  <c r="BH410"/>
  <c r="BG410"/>
  <c r="BF410"/>
  <c r="T410"/>
  <c r="R410"/>
  <c r="P410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397"/>
  <c r="BH397"/>
  <c r="BG397"/>
  <c r="BF397"/>
  <c r="T397"/>
  <c r="R397"/>
  <c r="P397"/>
  <c r="BI395"/>
  <c r="BH395"/>
  <c r="BG395"/>
  <c r="BF395"/>
  <c r="T395"/>
  <c r="R395"/>
  <c r="P395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7"/>
  <c r="BH387"/>
  <c r="BG387"/>
  <c r="BF387"/>
  <c r="T387"/>
  <c r="R387"/>
  <c r="P387"/>
  <c r="BI382"/>
  <c r="BH382"/>
  <c r="BG382"/>
  <c r="BF382"/>
  <c r="T382"/>
  <c r="R382"/>
  <c r="P382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0"/>
  <c r="BH370"/>
  <c r="BG370"/>
  <c r="BF370"/>
  <c r="T370"/>
  <c r="R370"/>
  <c r="P370"/>
  <c r="BI366"/>
  <c r="BH366"/>
  <c r="BG366"/>
  <c r="BF366"/>
  <c r="T366"/>
  <c r="R366"/>
  <c r="P366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35"/>
  <c r="BH335"/>
  <c r="BG335"/>
  <c r="BF335"/>
  <c r="T335"/>
  <c r="R335"/>
  <c r="P335"/>
  <c r="BI325"/>
  <c r="BH325"/>
  <c r="BG325"/>
  <c r="BF325"/>
  <c r="T325"/>
  <c r="R325"/>
  <c r="P325"/>
  <c r="BI320"/>
  <c r="BH320"/>
  <c r="BG320"/>
  <c r="BF320"/>
  <c r="T320"/>
  <c r="R320"/>
  <c r="P320"/>
  <c r="BI316"/>
  <c r="BH316"/>
  <c r="BG316"/>
  <c r="BF316"/>
  <c r="T316"/>
  <c r="R316"/>
  <c r="P316"/>
  <c r="BI313"/>
  <c r="BH313"/>
  <c r="BG313"/>
  <c r="BF313"/>
  <c r="T313"/>
  <c r="R313"/>
  <c r="P313"/>
  <c r="BI312"/>
  <c r="BH312"/>
  <c r="BG312"/>
  <c r="BF312"/>
  <c r="T312"/>
  <c r="R312"/>
  <c r="P312"/>
  <c r="BI308"/>
  <c r="BH308"/>
  <c r="BG308"/>
  <c r="BF308"/>
  <c r="T308"/>
  <c r="R308"/>
  <c r="P308"/>
  <c r="BI304"/>
  <c r="BH304"/>
  <c r="BG304"/>
  <c r="BF304"/>
  <c r="T304"/>
  <c r="R304"/>
  <c r="P304"/>
  <c r="BI303"/>
  <c r="BH303"/>
  <c r="BG303"/>
  <c r="BF303"/>
  <c r="T303"/>
  <c r="R303"/>
  <c r="P303"/>
  <c r="BI300"/>
  <c r="BH300"/>
  <c r="BG300"/>
  <c r="BF300"/>
  <c r="T300"/>
  <c r="R300"/>
  <c r="P300"/>
  <c r="BI299"/>
  <c r="BH299"/>
  <c r="BG299"/>
  <c r="BF299"/>
  <c r="T299"/>
  <c r="R299"/>
  <c r="P299"/>
  <c r="BI295"/>
  <c r="BH295"/>
  <c r="BG295"/>
  <c r="BF295"/>
  <c r="T295"/>
  <c r="R295"/>
  <c r="P295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79"/>
  <c r="BH279"/>
  <c r="BG279"/>
  <c r="BF279"/>
  <c r="T279"/>
  <c r="R279"/>
  <c r="P279"/>
  <c r="BI275"/>
  <c r="BH275"/>
  <c r="BG275"/>
  <c r="BF275"/>
  <c r="T275"/>
  <c r="R275"/>
  <c r="P275"/>
  <c r="BI273"/>
  <c r="BH273"/>
  <c r="BG273"/>
  <c r="BF273"/>
  <c r="T273"/>
  <c r="R273"/>
  <c r="P273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1"/>
  <c r="BH261"/>
  <c r="BG261"/>
  <c r="BF261"/>
  <c r="T261"/>
  <c r="R261"/>
  <c r="P261"/>
  <c r="BI255"/>
  <c r="BH255"/>
  <c r="BG255"/>
  <c r="BF255"/>
  <c r="T255"/>
  <c r="R255"/>
  <c r="P255"/>
  <c r="BI251"/>
  <c r="BH251"/>
  <c r="BG251"/>
  <c r="BF251"/>
  <c r="T251"/>
  <c r="R251"/>
  <c r="P251"/>
  <c r="BI250"/>
  <c r="BH250"/>
  <c r="BG250"/>
  <c r="BF250"/>
  <c r="T250"/>
  <c r="R250"/>
  <c r="P250"/>
  <c r="BI246"/>
  <c r="BH246"/>
  <c r="BG246"/>
  <c r="BF246"/>
  <c r="T246"/>
  <c r="R246"/>
  <c r="P246"/>
  <c r="BI242"/>
  <c r="BH242"/>
  <c r="BG242"/>
  <c r="BF242"/>
  <c r="T242"/>
  <c r="R242"/>
  <c r="P242"/>
  <c r="BI237"/>
  <c r="BH237"/>
  <c r="BG237"/>
  <c r="BF237"/>
  <c r="T237"/>
  <c r="R237"/>
  <c r="P237"/>
  <c r="BI233"/>
  <c r="BH233"/>
  <c r="BG233"/>
  <c r="BF233"/>
  <c r="T233"/>
  <c r="R233"/>
  <c r="P233"/>
  <c r="BI229"/>
  <c r="BH229"/>
  <c r="BG229"/>
  <c r="BF229"/>
  <c r="T229"/>
  <c r="R229"/>
  <c r="P229"/>
  <c r="BI224"/>
  <c r="BH224"/>
  <c r="BG224"/>
  <c r="BF224"/>
  <c r="T224"/>
  <c r="R224"/>
  <c r="P224"/>
  <c r="BI222"/>
  <c r="BH222"/>
  <c r="BG222"/>
  <c r="BF222"/>
  <c r="T222"/>
  <c r="R222"/>
  <c r="P222"/>
  <c r="BI217"/>
  <c r="BH217"/>
  <c r="BG217"/>
  <c r="BF217"/>
  <c r="T217"/>
  <c r="R217"/>
  <c r="P217"/>
  <c r="BI215"/>
  <c r="BH215"/>
  <c r="BG215"/>
  <c r="BF215"/>
  <c r="T215"/>
  <c r="R215"/>
  <c r="P215"/>
  <c r="BI211"/>
  <c r="BH211"/>
  <c r="BG211"/>
  <c r="BF211"/>
  <c r="T211"/>
  <c r="R211"/>
  <c r="P211"/>
  <c r="BI207"/>
  <c r="BH207"/>
  <c r="BG207"/>
  <c r="BF207"/>
  <c r="T207"/>
  <c r="R207"/>
  <c r="P207"/>
  <c r="BI205"/>
  <c r="BH205"/>
  <c r="BG205"/>
  <c r="BF205"/>
  <c r="T205"/>
  <c r="R205"/>
  <c r="P205"/>
  <c r="BI200"/>
  <c r="BH200"/>
  <c r="BG200"/>
  <c r="BF200"/>
  <c r="T200"/>
  <c r="R200"/>
  <c r="P200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4"/>
  <c r="BH174"/>
  <c r="BG174"/>
  <c r="BF174"/>
  <c r="T174"/>
  <c r="R174"/>
  <c r="P174"/>
  <c r="BI169"/>
  <c r="BH169"/>
  <c r="BG169"/>
  <c r="BF169"/>
  <c r="T169"/>
  <c r="R169"/>
  <c r="P169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5"/>
  <c r="BH155"/>
  <c r="BG155"/>
  <c r="BF155"/>
  <c r="T155"/>
  <c r="R155"/>
  <c r="P155"/>
  <c r="J148"/>
  <c r="F148"/>
  <c r="F146"/>
  <c r="E144"/>
  <c r="J93"/>
  <c r="F93"/>
  <c r="F91"/>
  <c r="E89"/>
  <c r="J26"/>
  <c r="E26"/>
  <c r="J149"/>
  <c r="J25"/>
  <c r="J20"/>
  <c r="E20"/>
  <c r="F94"/>
  <c r="J19"/>
  <c r="J14"/>
  <c r="J146"/>
  <c r="E7"/>
  <c r="E140"/>
  <c i="2" r="J37"/>
  <c r="J36"/>
  <c i="1" r="AY95"/>
  <c i="2" r="J35"/>
  <c i="1" r="AX95"/>
  <c i="2" r="BI150"/>
  <c r="BH150"/>
  <c r="BG150"/>
  <c r="BF150"/>
  <c r="T150"/>
  <c r="T149"/>
  <c r="R150"/>
  <c r="R149"/>
  <c r="P150"/>
  <c r="P149"/>
  <c r="BI147"/>
  <c r="BH147"/>
  <c r="BG147"/>
  <c r="BF147"/>
  <c r="T147"/>
  <c r="T146"/>
  <c r="R147"/>
  <c r="R146"/>
  <c r="P147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J119"/>
  <c r="F119"/>
  <c r="F117"/>
  <c r="E115"/>
  <c r="J91"/>
  <c r="F91"/>
  <c r="F89"/>
  <c r="E87"/>
  <c r="J24"/>
  <c r="E24"/>
  <c r="J120"/>
  <c r="J23"/>
  <c r="J18"/>
  <c r="E18"/>
  <c r="F120"/>
  <c r="J17"/>
  <c r="J12"/>
  <c r="J89"/>
  <c r="E7"/>
  <c r="E113"/>
  <c i="1" r="L90"/>
  <c r="AM90"/>
  <c r="AM89"/>
  <c r="L89"/>
  <c r="AM87"/>
  <c r="L87"/>
  <c r="L85"/>
  <c r="L84"/>
  <c i="14" r="BK228"/>
  <c r="BK227"/>
  <c r="BK226"/>
  <c r="BK221"/>
  <c r="BK220"/>
  <c r="J219"/>
  <c r="J217"/>
  <c r="J216"/>
  <c r="J215"/>
  <c r="BK214"/>
  <c r="BK211"/>
  <c r="J210"/>
  <c r="BK208"/>
  <c r="BK205"/>
  <c r="BK204"/>
  <c r="J202"/>
  <c r="J200"/>
  <c r="BK190"/>
  <c r="BK187"/>
  <c r="J179"/>
  <c r="BK178"/>
  <c r="BK176"/>
  <c r="J174"/>
  <c r="J171"/>
  <c r="J167"/>
  <c r="BK166"/>
  <c r="BK164"/>
  <c r="J160"/>
  <c r="J153"/>
  <c r="BK145"/>
  <c r="J143"/>
  <c r="BK135"/>
  <c i="13" r="BK244"/>
  <c r="BK240"/>
  <c r="J238"/>
  <c r="J233"/>
  <c r="BK230"/>
  <c r="J225"/>
  <c r="BK223"/>
  <c r="J222"/>
  <c r="BK218"/>
  <c r="J212"/>
  <c r="J210"/>
  <c r="J209"/>
  <c r="BK205"/>
  <c r="BK195"/>
  <c r="J189"/>
  <c r="BK188"/>
  <c r="BK178"/>
  <c r="BK174"/>
  <c r="J170"/>
  <c r="BK167"/>
  <c r="BK162"/>
  <c r="J159"/>
  <c r="J157"/>
  <c r="BK154"/>
  <c r="J151"/>
  <c r="BK144"/>
  <c r="J132"/>
  <c r="J129"/>
  <c i="12" r="BK1660"/>
  <c r="BK1612"/>
  <c r="BK1609"/>
  <c r="J1600"/>
  <c r="BK1598"/>
  <c r="J1582"/>
  <c r="BK1575"/>
  <c r="J1562"/>
  <c r="BK1560"/>
  <c r="J1558"/>
  <c r="BK1546"/>
  <c r="BK1542"/>
  <c r="BK1533"/>
  <c r="J1512"/>
  <c r="J1506"/>
  <c r="J1502"/>
  <c r="BK1479"/>
  <c r="BK1471"/>
  <c r="J1466"/>
  <c r="J1438"/>
  <c r="BK1422"/>
  <c r="BK1388"/>
  <c r="J1353"/>
  <c r="BK1352"/>
  <c r="J1280"/>
  <c r="J1272"/>
  <c r="BK1240"/>
  <c r="BK1239"/>
  <c r="BK1235"/>
  <c r="J1223"/>
  <c r="J1222"/>
  <c r="BK1220"/>
  <c r="J1218"/>
  <c r="BK1214"/>
  <c r="BK1210"/>
  <c r="BK1196"/>
  <c r="J1186"/>
  <c r="BK1183"/>
  <c r="BK1179"/>
  <c r="BK1172"/>
  <c r="BK1169"/>
  <c r="J1164"/>
  <c r="BK1157"/>
  <c r="J1148"/>
  <c r="BK1110"/>
  <c r="J930"/>
  <c r="J873"/>
  <c r="J848"/>
  <c r="J844"/>
  <c r="J840"/>
  <c r="BK837"/>
  <c r="BK833"/>
  <c r="BK829"/>
  <c r="J827"/>
  <c r="J811"/>
  <c r="BK794"/>
  <c r="BK786"/>
  <c r="J784"/>
  <c r="J783"/>
  <c r="BK781"/>
  <c r="J752"/>
  <c r="J746"/>
  <c r="J731"/>
  <c r="BK725"/>
  <c r="J672"/>
  <c r="BK665"/>
  <c r="J664"/>
  <c r="J656"/>
  <c r="J640"/>
  <c r="BK638"/>
  <c r="BK637"/>
  <c r="BK633"/>
  <c r="BK597"/>
  <c r="J537"/>
  <c r="J504"/>
  <c r="BK439"/>
  <c r="BK436"/>
  <c r="J435"/>
  <c r="J427"/>
  <c r="J416"/>
  <c r="BK387"/>
  <c r="BK358"/>
  <c r="J328"/>
  <c r="BK316"/>
  <c r="BK313"/>
  <c r="J303"/>
  <c r="J302"/>
  <c r="BK300"/>
  <c r="BK297"/>
  <c r="BK291"/>
  <c r="BK288"/>
  <c r="BK287"/>
  <c r="J275"/>
  <c r="J273"/>
  <c r="BK267"/>
  <c r="BK249"/>
  <c r="BK219"/>
  <c r="J213"/>
  <c r="BK208"/>
  <c r="BK182"/>
  <c r="J153"/>
  <c r="BK145"/>
  <c i="11" r="BK181"/>
  <c r="BK179"/>
  <c r="J175"/>
  <c r="J168"/>
  <c r="BK161"/>
  <c r="BK159"/>
  <c r="J156"/>
  <c r="J155"/>
  <c r="BK152"/>
  <c r="J147"/>
  <c r="J146"/>
  <c r="J144"/>
  <c r="J138"/>
  <c r="J136"/>
  <c r="BK128"/>
  <c i="10" r="BK318"/>
  <c r="BK316"/>
  <c r="J298"/>
  <c r="BK296"/>
  <c r="BK290"/>
  <c r="BK287"/>
  <c r="BK285"/>
  <c r="BK281"/>
  <c r="J279"/>
  <c r="BK277"/>
  <c r="BK276"/>
  <c r="BK274"/>
  <c r="BK270"/>
  <c r="J268"/>
  <c r="BK266"/>
  <c r="J264"/>
  <c r="J256"/>
  <c r="J253"/>
  <c r="BK250"/>
  <c r="J247"/>
  <c r="BK244"/>
  <c r="J243"/>
  <c r="J242"/>
  <c r="J238"/>
  <c r="BK236"/>
  <c r="J235"/>
  <c r="J233"/>
  <c r="BK229"/>
  <c r="J228"/>
  <c r="J224"/>
  <c r="BK221"/>
  <c r="J220"/>
  <c r="BK217"/>
  <c r="J213"/>
  <c r="BK206"/>
  <c r="BK205"/>
  <c r="J201"/>
  <c r="BK182"/>
  <c r="J177"/>
  <c r="J173"/>
  <c r="J168"/>
  <c r="BK166"/>
  <c r="BK165"/>
  <c r="J158"/>
  <c r="BK157"/>
  <c r="BK151"/>
  <c r="J149"/>
  <c r="BK143"/>
  <c r="J134"/>
  <c i="9" r="J305"/>
  <c r="J302"/>
  <c r="J296"/>
  <c r="BK295"/>
  <c r="J293"/>
  <c r="J291"/>
  <c r="J289"/>
  <c r="J288"/>
  <c r="BK280"/>
  <c r="J277"/>
  <c r="J273"/>
  <c r="BK272"/>
  <c r="J268"/>
  <c r="J266"/>
  <c r="J259"/>
  <c r="BK255"/>
  <c r="BK245"/>
  <c r="J244"/>
  <c r="BK241"/>
  <c r="J238"/>
  <c r="J236"/>
  <c r="BK232"/>
  <c r="J227"/>
  <c r="J221"/>
  <c r="BK220"/>
  <c r="BK219"/>
  <c r="J205"/>
  <c r="J204"/>
  <c r="BK203"/>
  <c r="J198"/>
  <c r="J196"/>
  <c r="J193"/>
  <c r="BK190"/>
  <c r="BK185"/>
  <c r="BK180"/>
  <c r="BK179"/>
  <c r="BK169"/>
  <c r="BK163"/>
  <c r="J160"/>
  <c r="J158"/>
  <c r="BK155"/>
  <c r="J152"/>
  <c r="J148"/>
  <c r="J144"/>
  <c r="J143"/>
  <c r="J140"/>
  <c i="8" r="J162"/>
  <c r="BK155"/>
  <c r="J147"/>
  <c r="J131"/>
  <c i="7" r="BK282"/>
  <c r="J282"/>
  <c r="BK281"/>
  <c r="J281"/>
  <c r="BK280"/>
  <c r="J280"/>
  <c r="BK279"/>
  <c r="J278"/>
  <c r="J273"/>
  <c r="J270"/>
  <c r="J253"/>
  <c r="J244"/>
  <c r="J239"/>
  <c r="J237"/>
  <c r="BK234"/>
  <c r="BK232"/>
  <c r="J230"/>
  <c r="BK229"/>
  <c r="BK228"/>
  <c r="J225"/>
  <c r="J224"/>
  <c r="J214"/>
  <c r="J204"/>
  <c r="J202"/>
  <c r="J193"/>
  <c r="J188"/>
  <c r="BK186"/>
  <c r="BK184"/>
  <c r="J181"/>
  <c r="J177"/>
  <c r="J171"/>
  <c r="BK170"/>
  <c r="J159"/>
  <c r="BK158"/>
  <c r="BK155"/>
  <c r="BK148"/>
  <c r="J146"/>
  <c r="BK144"/>
  <c r="J140"/>
  <c r="BK137"/>
  <c r="J133"/>
  <c r="J132"/>
  <c r="J130"/>
  <c i="6" r="BK799"/>
  <c r="BK797"/>
  <c r="J796"/>
  <c r="BK784"/>
  <c r="J782"/>
  <c r="BK778"/>
  <c r="J771"/>
  <c r="BK766"/>
  <c r="BK761"/>
  <c r="J755"/>
  <c r="J748"/>
  <c r="BK743"/>
  <c r="BK726"/>
  <c r="J723"/>
  <c r="BK717"/>
  <c r="J714"/>
  <c r="BK705"/>
  <c r="J702"/>
  <c r="BK700"/>
  <c r="BK694"/>
  <c r="BK689"/>
  <c r="BK686"/>
  <c r="J685"/>
  <c r="BK669"/>
  <c r="BK664"/>
  <c r="J656"/>
  <c r="BK654"/>
  <c r="BK653"/>
  <c r="BK645"/>
  <c r="BK644"/>
  <c r="J642"/>
  <c r="BK641"/>
  <c r="BK637"/>
  <c r="J627"/>
  <c r="BK603"/>
  <c r="BK599"/>
  <c r="BK595"/>
  <c r="BK591"/>
  <c r="J586"/>
  <c r="J577"/>
  <c r="BK567"/>
  <c r="BK542"/>
  <c r="J520"/>
  <c r="J519"/>
  <c r="J506"/>
  <c r="J502"/>
  <c r="BK492"/>
  <c r="J486"/>
  <c r="J477"/>
  <c r="J466"/>
  <c r="J462"/>
  <c r="J450"/>
  <c r="J449"/>
  <c r="J446"/>
  <c r="BK435"/>
  <c r="J432"/>
  <c r="BK421"/>
  <c r="J417"/>
  <c r="BK408"/>
  <c r="BK400"/>
  <c r="J391"/>
  <c r="J388"/>
  <c r="BK382"/>
  <c r="BK363"/>
  <c r="BK356"/>
  <c r="BK344"/>
  <c r="J338"/>
  <c r="J316"/>
  <c r="BK312"/>
  <c r="J306"/>
  <c r="J302"/>
  <c r="BK300"/>
  <c r="J289"/>
  <c r="BK285"/>
  <c r="BK279"/>
  <c r="BK277"/>
  <c r="BK273"/>
  <c r="BK265"/>
  <c r="J255"/>
  <c r="BK254"/>
  <c r="BK246"/>
  <c r="BK241"/>
  <c r="BK235"/>
  <c i="5" r="J145"/>
  <c r="BK133"/>
  <c r="BK128"/>
  <c i="4" r="J280"/>
  <c r="J276"/>
  <c r="BK269"/>
  <c r="J260"/>
  <c r="BK247"/>
  <c r="J230"/>
  <c r="BK217"/>
  <c r="BK205"/>
  <c r="J185"/>
  <c r="J161"/>
  <c r="J153"/>
  <c i="3" r="J1667"/>
  <c r="BK1648"/>
  <c r="J1634"/>
  <c r="J1626"/>
  <c r="BK1613"/>
  <c r="J1590"/>
  <c r="BK1589"/>
  <c r="BK1585"/>
  <c r="BK1569"/>
  <c r="J1554"/>
  <c r="J1523"/>
  <c r="BK1517"/>
  <c r="BK1507"/>
  <c r="BK1493"/>
  <c r="BK1485"/>
  <c r="J1481"/>
  <c r="J1475"/>
  <c r="BK1471"/>
  <c r="J1457"/>
  <c r="J1455"/>
  <c r="J1453"/>
  <c r="BK1447"/>
  <c r="BK1441"/>
  <c r="BK1435"/>
  <c r="BK1431"/>
  <c r="J1419"/>
  <c r="J1417"/>
  <c r="BK1405"/>
  <c r="J1401"/>
  <c r="J1393"/>
  <c r="J1387"/>
  <c r="J1381"/>
  <c r="J1361"/>
  <c r="BK1355"/>
  <c r="J1353"/>
  <c r="BK1351"/>
  <c r="J1343"/>
  <c r="J1341"/>
  <c r="BK1337"/>
  <c r="BK1333"/>
  <c r="BK1327"/>
  <c r="BK1323"/>
  <c r="J1309"/>
  <c r="BK1299"/>
  <c r="J1285"/>
  <c r="J1277"/>
  <c r="BK1273"/>
  <c r="J1257"/>
  <c r="BK1255"/>
  <c r="BK1251"/>
  <c r="J1247"/>
  <c r="J1245"/>
  <c r="BK1235"/>
  <c r="BK1229"/>
  <c r="J1219"/>
  <c r="J1207"/>
  <c r="J1197"/>
  <c r="J1195"/>
  <c r="BK1193"/>
  <c r="BK1183"/>
  <c r="J1179"/>
  <c r="BK1171"/>
  <c r="BK1161"/>
  <c r="BK1159"/>
  <c r="BK1155"/>
  <c r="BK1141"/>
  <c r="J1139"/>
  <c r="BK1135"/>
  <c r="BK1125"/>
  <c r="BK1123"/>
  <c r="BK1109"/>
  <c r="J1099"/>
  <c r="J1097"/>
  <c r="J1089"/>
  <c r="BK1085"/>
  <c r="BK1077"/>
  <c r="J1069"/>
  <c r="BK1063"/>
  <c r="BK1057"/>
  <c r="J1049"/>
  <c r="J1047"/>
  <c r="BK1041"/>
  <c r="BK1029"/>
  <c r="J1019"/>
  <c r="J1017"/>
  <c r="J1009"/>
  <c r="BK1007"/>
  <c r="J1003"/>
  <c r="BK997"/>
  <c r="BK995"/>
  <c r="J960"/>
  <c r="BK956"/>
  <c r="BK947"/>
  <c r="J927"/>
  <c r="J918"/>
  <c r="J899"/>
  <c r="J884"/>
  <c r="BK879"/>
  <c r="J848"/>
  <c r="BK829"/>
  <c r="J823"/>
  <c r="BK817"/>
  <c r="J806"/>
  <c r="J802"/>
  <c r="J773"/>
  <c r="J768"/>
  <c r="J758"/>
  <c r="BK750"/>
  <c r="J721"/>
  <c r="BK713"/>
  <c r="J709"/>
  <c r="BK693"/>
  <c r="J681"/>
  <c r="J673"/>
  <c r="J646"/>
  <c r="J628"/>
  <c r="BK622"/>
  <c r="J617"/>
  <c r="J615"/>
  <c r="BK598"/>
  <c r="BK577"/>
  <c r="BK573"/>
  <c r="BK540"/>
  <c r="J515"/>
  <c r="J507"/>
  <c r="BK504"/>
  <c r="BK496"/>
  <c r="BK485"/>
  <c r="BK463"/>
  <c r="J458"/>
  <c r="J405"/>
  <c r="BK397"/>
  <c r="J395"/>
  <c r="J390"/>
  <c r="BK387"/>
  <c r="J376"/>
  <c r="BK361"/>
  <c r="BK347"/>
  <c r="J347"/>
  <c r="J345"/>
  <c r="J325"/>
  <c r="BK320"/>
  <c r="J312"/>
  <c r="J304"/>
  <c r="BK300"/>
  <c r="J295"/>
  <c r="J294"/>
  <c r="BK267"/>
  <c r="BK255"/>
  <c r="BK246"/>
  <c r="J242"/>
  <c r="J237"/>
  <c r="BK217"/>
  <c r="BK211"/>
  <c r="BK194"/>
  <c r="BK181"/>
  <c i="2" r="J147"/>
  <c i="1" r="AS109"/>
  <c i="14" r="BK239"/>
  <c r="J238"/>
  <c r="J237"/>
  <c r="J236"/>
  <c r="BK235"/>
  <c r="BK234"/>
  <c r="J233"/>
  <c r="BK230"/>
  <c r="J225"/>
  <c r="J224"/>
  <c r="J221"/>
  <c r="J220"/>
  <c r="BK219"/>
  <c r="BK218"/>
  <c r="BK216"/>
  <c r="BK215"/>
  <c r="J214"/>
  <c r="J213"/>
  <c r="BK212"/>
  <c r="BK209"/>
  <c r="J206"/>
  <c r="J205"/>
  <c r="J203"/>
  <c r="J199"/>
  <c r="BK196"/>
  <c r="BK194"/>
  <c r="BK189"/>
  <c r="BK185"/>
  <c r="J177"/>
  <c r="BK172"/>
  <c r="BK169"/>
  <c r="J166"/>
  <c r="J164"/>
  <c r="J163"/>
  <c r="J161"/>
  <c r="J159"/>
  <c r="BK152"/>
  <c r="J150"/>
  <c r="BK143"/>
  <c i="13" r="BK239"/>
  <c r="BK235"/>
  <c r="J234"/>
  <c r="BK231"/>
  <c r="BK229"/>
  <c r="BK220"/>
  <c r="J218"/>
  <c r="BK217"/>
  <c r="BK216"/>
  <c r="J215"/>
  <c r="BK201"/>
  <c r="BK199"/>
  <c r="BK197"/>
  <c r="BK191"/>
  <c r="BK190"/>
  <c r="J188"/>
  <c r="BK184"/>
  <c r="BK182"/>
  <c r="BK180"/>
  <c r="J174"/>
  <c r="BK173"/>
  <c r="J167"/>
  <c r="J165"/>
  <c r="J164"/>
  <c r="J162"/>
  <c r="J156"/>
  <c r="J150"/>
  <c r="J148"/>
  <c r="BK147"/>
  <c r="J146"/>
  <c r="BK136"/>
  <c r="BK133"/>
  <c r="J128"/>
  <c i="12" r="BK1667"/>
  <c r="BK1648"/>
  <c r="J1609"/>
  <c r="J1604"/>
  <c r="BK1602"/>
  <c r="BK1595"/>
  <c r="BK1589"/>
  <c r="J1578"/>
  <c r="J1572"/>
  <c r="BK1569"/>
  <c r="BK1551"/>
  <c r="J1542"/>
  <c r="J1533"/>
  <c r="BK1527"/>
  <c r="BK1502"/>
  <c r="J1500"/>
  <c r="J1480"/>
  <c r="BK1475"/>
  <c r="J1473"/>
  <c r="BK1442"/>
  <c r="J1430"/>
  <c r="J1422"/>
  <c r="J1409"/>
  <c r="J1376"/>
  <c r="J1351"/>
  <c r="J1349"/>
  <c r="BK1323"/>
  <c r="BK1316"/>
  <c r="J1315"/>
  <c r="J1292"/>
  <c r="J1288"/>
  <c r="BK1284"/>
  <c r="BK1272"/>
  <c r="J1268"/>
  <c r="BK1242"/>
  <c r="J1240"/>
  <c r="J1236"/>
  <c r="J1234"/>
  <c r="BK1230"/>
  <c r="BK1226"/>
  <c r="J1219"/>
  <c r="BK1216"/>
  <c r="BK1215"/>
  <c r="BK1213"/>
  <c r="J1212"/>
  <c r="BK1208"/>
  <c r="BK1203"/>
  <c r="BK1202"/>
  <c r="J1200"/>
  <c r="J1196"/>
  <c r="BK1194"/>
  <c r="J1188"/>
  <c r="J1183"/>
  <c r="BK1182"/>
  <c r="BK1181"/>
  <c r="J1179"/>
  <c r="BK1178"/>
  <c r="J1174"/>
  <c r="BK832"/>
  <c r="BK827"/>
  <c r="J821"/>
  <c r="BK815"/>
  <c r="BK813"/>
  <c r="BK799"/>
  <c r="J794"/>
  <c r="J786"/>
  <c r="BK783"/>
  <c r="J781"/>
  <c r="BK752"/>
  <c r="J749"/>
  <c r="BK744"/>
  <c r="J722"/>
  <c r="J690"/>
  <c r="BK679"/>
  <c r="BK672"/>
  <c r="J647"/>
  <c r="BK639"/>
  <c r="BK635"/>
  <c r="BK634"/>
  <c r="J604"/>
  <c r="BK571"/>
  <c r="J523"/>
  <c r="BK470"/>
  <c r="J437"/>
  <c r="BK435"/>
  <c r="J432"/>
  <c r="BK416"/>
  <c r="BK405"/>
  <c r="BK399"/>
  <c r="BK369"/>
  <c r="J351"/>
  <c r="BK326"/>
  <c r="J313"/>
  <c r="J311"/>
  <c r="BK308"/>
  <c r="J306"/>
  <c r="BK304"/>
  <c r="BK302"/>
  <c r="J298"/>
  <c r="BK295"/>
  <c r="BK292"/>
  <c r="BK289"/>
  <c r="J277"/>
  <c r="BK275"/>
  <c r="BK273"/>
  <c r="BK272"/>
  <c r="J269"/>
  <c r="J265"/>
  <c r="BK246"/>
  <c r="BK236"/>
  <c r="BK213"/>
  <c r="J206"/>
  <c r="J186"/>
  <c r="BK170"/>
  <c r="J160"/>
  <c r="BK153"/>
  <c r="J148"/>
  <c i="11" r="BK183"/>
  <c r="J181"/>
  <c r="J179"/>
  <c r="J178"/>
  <c r="J167"/>
  <c r="BK166"/>
  <c r="BK163"/>
  <c r="BK157"/>
  <c r="J148"/>
  <c r="J130"/>
  <c i="10" r="J326"/>
  <c r="BK311"/>
  <c r="BK309"/>
  <c r="BK306"/>
  <c r="BK301"/>
  <c r="BK299"/>
  <c r="J290"/>
  <c r="J287"/>
  <c r="J284"/>
  <c r="J282"/>
  <c r="J280"/>
  <c r="BK275"/>
  <c r="BK269"/>
  <c r="J267"/>
  <c r="BK262"/>
  <c r="J261"/>
  <c r="BK258"/>
  <c r="BK254"/>
  <c r="J250"/>
  <c r="BK249"/>
  <c r="BK245"/>
  <c r="BK240"/>
  <c r="J236"/>
  <c r="BK234"/>
  <c r="BK227"/>
  <c r="BK220"/>
  <c r="J215"/>
  <c r="J211"/>
  <c r="BK208"/>
  <c r="J204"/>
  <c r="J203"/>
  <c r="J197"/>
  <c r="J192"/>
  <c r="BK190"/>
  <c r="J187"/>
  <c r="J186"/>
  <c r="J185"/>
  <c r="J181"/>
  <c r="BK173"/>
  <c r="BK168"/>
  <c r="BK167"/>
  <c r="J166"/>
  <c r="J157"/>
  <c r="BK156"/>
  <c r="J145"/>
  <c r="BK142"/>
  <c r="J137"/>
  <c r="BK135"/>
  <c i="9" r="J313"/>
  <c r="J308"/>
  <c r="BK304"/>
  <c r="BK301"/>
  <c r="J295"/>
  <c r="J292"/>
  <c r="BK288"/>
  <c r="J278"/>
  <c r="BK277"/>
  <c r="BK273"/>
  <c r="BK271"/>
  <c r="J267"/>
  <c r="BK265"/>
  <c r="BK262"/>
  <c r="BK259"/>
  <c r="J258"/>
  <c r="BK257"/>
  <c r="J254"/>
  <c r="J253"/>
  <c r="BK247"/>
  <c r="J239"/>
  <c r="BK236"/>
  <c r="J233"/>
  <c r="J231"/>
  <c r="J228"/>
  <c r="J226"/>
  <c r="J225"/>
  <c r="J224"/>
  <c r="BK222"/>
  <c r="J218"/>
  <c r="J212"/>
  <c r="J211"/>
  <c r="BK210"/>
  <c r="J208"/>
  <c r="BK206"/>
  <c r="J200"/>
  <c r="J188"/>
  <c r="BK181"/>
  <c r="J176"/>
  <c r="J169"/>
  <c r="BK166"/>
  <c r="J162"/>
  <c r="BK157"/>
  <c r="J156"/>
  <c r="J154"/>
  <c r="BK151"/>
  <c i="8" r="J161"/>
  <c r="J154"/>
  <c r="J151"/>
  <c r="J150"/>
  <c r="J149"/>
  <c r="J145"/>
  <c r="J143"/>
  <c r="BK137"/>
  <c r="J136"/>
  <c i="7" r="J271"/>
  <c r="BK270"/>
  <c r="BK267"/>
  <c r="BK263"/>
  <c r="BK258"/>
  <c r="BK257"/>
  <c r="BK256"/>
  <c r="BK252"/>
  <c r="BK250"/>
  <c r="BK248"/>
  <c r="BK244"/>
  <c r="J242"/>
  <c r="BK236"/>
  <c r="J234"/>
  <c r="BK222"/>
  <c r="J220"/>
  <c r="BK217"/>
  <c r="J215"/>
  <c r="BK213"/>
  <c r="J209"/>
  <c r="J207"/>
  <c r="J203"/>
  <c r="J200"/>
  <c r="BK199"/>
  <c r="BK192"/>
  <c r="J191"/>
  <c r="J186"/>
  <c r="BK182"/>
  <c r="BK181"/>
  <c r="BK173"/>
  <c r="J168"/>
  <c r="J167"/>
  <c r="BK165"/>
  <c r="J164"/>
  <c r="BK152"/>
  <c r="BK150"/>
  <c r="J147"/>
  <c r="BK145"/>
  <c r="J139"/>
  <c r="BK138"/>
  <c r="J135"/>
  <c r="BK133"/>
  <c i="6" r="J801"/>
  <c r="J795"/>
  <c r="BK794"/>
  <c r="BK793"/>
  <c r="BK786"/>
  <c r="J780"/>
  <c r="J778"/>
  <c r="J774"/>
  <c r="BK772"/>
  <c r="BK771"/>
  <c r="BK768"/>
  <c r="J761"/>
  <c r="J747"/>
  <c r="BK742"/>
  <c r="BK739"/>
  <c r="BK730"/>
  <c r="J726"/>
  <c r="J707"/>
  <c r="J694"/>
  <c r="BK692"/>
  <c r="J680"/>
  <c r="BK667"/>
  <c r="J664"/>
  <c r="BK659"/>
  <c r="BK657"/>
  <c r="J652"/>
  <c r="BK651"/>
  <c r="BK639"/>
  <c r="J609"/>
  <c r="BK580"/>
  <c r="BK576"/>
  <c r="BK569"/>
  <c r="J560"/>
  <c r="J552"/>
  <c r="J540"/>
  <c r="BK529"/>
  <c r="J517"/>
  <c r="J511"/>
  <c r="BK506"/>
  <c r="J500"/>
  <c r="BK496"/>
  <c r="BK478"/>
  <c r="BK477"/>
  <c r="BK470"/>
  <c r="J468"/>
  <c r="BK464"/>
  <c r="BK452"/>
  <c r="BK449"/>
  <c r="BK446"/>
  <c r="BK439"/>
  <c r="BK428"/>
  <c r="BK415"/>
  <c r="BK409"/>
  <c r="BK402"/>
  <c r="BK399"/>
  <c r="BK396"/>
  <c r="BK389"/>
  <c r="J386"/>
  <c r="J382"/>
  <c r="J376"/>
  <c r="J374"/>
  <c r="J356"/>
  <c r="BK350"/>
  <c r="J344"/>
  <c r="J342"/>
  <c r="BK336"/>
  <c r="J335"/>
  <c r="J329"/>
  <c r="BK326"/>
  <c r="BK324"/>
  <c r="BK322"/>
  <c r="J317"/>
  <c r="J315"/>
  <c r="J285"/>
  <c r="J279"/>
  <c r="J277"/>
  <c r="J276"/>
  <c r="J269"/>
  <c r="BK263"/>
  <c r="BK257"/>
  <c r="J252"/>
  <c r="J245"/>
  <c r="J235"/>
  <c r="J234"/>
  <c r="J232"/>
  <c r="BK227"/>
  <c i="5" r="BK145"/>
  <c r="BK143"/>
  <c r="BK139"/>
  <c r="BK137"/>
  <c r="BK130"/>
  <c i="4" r="J263"/>
  <c r="BK248"/>
  <c r="J243"/>
  <c r="BK193"/>
  <c r="BK186"/>
  <c i="3" r="BK1870"/>
  <c r="BK1866"/>
  <c r="BK1860"/>
  <c r="J1854"/>
  <c r="BK1846"/>
  <c r="J1842"/>
  <c r="BK1832"/>
  <c r="BK1813"/>
  <c r="J1807"/>
  <c r="J1803"/>
  <c r="J1801"/>
  <c r="J1789"/>
  <c r="J1787"/>
  <c r="J1783"/>
  <c r="BK1779"/>
  <c r="J1642"/>
  <c r="BK1626"/>
  <c r="J1613"/>
  <c r="BK1610"/>
  <c r="BK1603"/>
  <c r="BK1591"/>
  <c r="J1585"/>
  <c r="BK1554"/>
  <c r="BK1527"/>
  <c r="BK1519"/>
  <c r="J1513"/>
  <c r="J1503"/>
  <c r="J1493"/>
  <c r="BK1483"/>
  <c r="BK1477"/>
  <c r="J1469"/>
  <c r="BK1461"/>
  <c r="BK1439"/>
  <c r="J1435"/>
  <c r="J1429"/>
  <c r="BK1427"/>
  <c r="BK1419"/>
  <c r="BK1413"/>
  <c r="BK1409"/>
  <c r="BK1401"/>
  <c r="BK1391"/>
  <c r="J1379"/>
  <c r="J1377"/>
  <c r="BK1373"/>
  <c r="J1359"/>
  <c r="BK1345"/>
  <c r="J1339"/>
  <c r="BK1335"/>
  <c r="J1327"/>
  <c r="J1323"/>
  <c r="BK1313"/>
  <c r="BK1309"/>
  <c r="J320"/>
  <c r="J316"/>
  <c r="J299"/>
  <c r="J284"/>
  <c r="BK283"/>
  <c r="J266"/>
  <c r="BK265"/>
  <c r="BK250"/>
  <c r="BK224"/>
  <c r="J196"/>
  <c r="J181"/>
  <c r="J164"/>
  <c r="BK156"/>
  <c i="2" r="J142"/>
  <c r="J139"/>
  <c r="BK135"/>
  <c i="1" r="AS102"/>
  <c i="14" r="BK237"/>
  <c r="J235"/>
  <c r="BK233"/>
  <c r="BK231"/>
  <c r="J228"/>
  <c i="11" r="J157"/>
  <c r="BK155"/>
  <c r="J149"/>
  <c r="BK147"/>
  <c r="BK144"/>
  <c r="BK130"/>
  <c i="10" r="J328"/>
  <c r="BK326"/>
  <c r="J324"/>
  <c r="J320"/>
  <c r="J316"/>
  <c r="BK314"/>
  <c r="J314"/>
  <c r="BK313"/>
  <c r="J313"/>
  <c r="BK312"/>
  <c r="BK302"/>
  <c r="BK298"/>
  <c r="BK292"/>
  <c r="J291"/>
  <c r="BK288"/>
  <c r="BK284"/>
  <c r="J275"/>
  <c r="BK272"/>
  <c r="J257"/>
  <c r="J248"/>
  <c r="BK247"/>
  <c r="J244"/>
  <c r="J241"/>
  <c r="BK239"/>
  <c r="BK231"/>
  <c r="J227"/>
  <c r="J226"/>
  <c r="J221"/>
  <c r="J218"/>
  <c r="BK215"/>
  <c r="J212"/>
  <c r="BK210"/>
  <c r="J207"/>
  <c r="J205"/>
  <c r="J202"/>
  <c r="J194"/>
  <c r="J193"/>
  <c r="BK191"/>
  <c r="BK189"/>
  <c r="BK185"/>
  <c r="J183"/>
  <c r="J180"/>
  <c r="J178"/>
  <c r="BK175"/>
  <c r="BK163"/>
  <c r="J160"/>
  <c r="J159"/>
  <c r="J156"/>
  <c r="BK154"/>
  <c r="J152"/>
  <c r="BK150"/>
  <c r="BK147"/>
  <c r="BK144"/>
  <c r="J140"/>
  <c r="J139"/>
  <c r="BK134"/>
  <c r="J133"/>
  <c i="9" r="BK311"/>
  <c r="BK310"/>
  <c r="J309"/>
  <c r="BK305"/>
  <c r="J298"/>
  <c r="BK296"/>
  <c r="J284"/>
  <c r="BK279"/>
  <c r="J272"/>
  <c r="J269"/>
  <c r="J265"/>
  <c r="BK264"/>
  <c r="J216"/>
  <c r="BK211"/>
  <c r="BK204"/>
  <c r="BK197"/>
  <c r="BK196"/>
  <c r="BK186"/>
  <c r="J184"/>
  <c r="J179"/>
  <c r="BK178"/>
  <c r="J177"/>
  <c r="BK176"/>
  <c r="BK174"/>
  <c r="J172"/>
  <c r="BK168"/>
  <c r="BK165"/>
  <c r="J164"/>
  <c r="BK159"/>
  <c r="BK147"/>
  <c r="BK146"/>
  <c r="BK145"/>
  <c r="BK140"/>
  <c i="8" r="BK162"/>
  <c r="BK150"/>
  <c r="J148"/>
  <c r="BK147"/>
  <c r="BK146"/>
  <c i="7" r="BK271"/>
  <c r="J268"/>
  <c r="J264"/>
  <c r="BK261"/>
  <c r="J258"/>
  <c r="J250"/>
  <c r="BK239"/>
  <c r="BK235"/>
  <c r="J231"/>
  <c r="BK227"/>
  <c r="BK219"/>
  <c r="BK208"/>
  <c r="BK203"/>
  <c r="BK197"/>
  <c r="J190"/>
  <c r="BK183"/>
  <c r="BK178"/>
  <c r="J176"/>
  <c r="J169"/>
  <c r="BK168"/>
  <c r="BK166"/>
  <c r="J165"/>
  <c r="J162"/>
  <c r="J158"/>
  <c r="BK154"/>
  <c r="J152"/>
  <c r="J151"/>
  <c r="J150"/>
  <c r="BK146"/>
  <c r="J141"/>
  <c r="J137"/>
  <c r="BK135"/>
  <c r="J131"/>
  <c r="J129"/>
  <c i="6" r="BK815"/>
  <c r="J815"/>
  <c r="BK812"/>
  <c r="J812"/>
  <c r="BK810"/>
  <c r="J810"/>
  <c r="BK809"/>
  <c r="J809"/>
  <c r="BK808"/>
  <c r="J808"/>
  <c r="BK807"/>
  <c r="J807"/>
  <c r="BK805"/>
  <c r="J805"/>
  <c r="BK803"/>
  <c r="J803"/>
  <c r="J798"/>
  <c r="BK795"/>
  <c r="J776"/>
  <c r="BK774"/>
  <c r="J751"/>
  <c r="J749"/>
  <c r="J744"/>
  <c r="J725"/>
  <c r="J709"/>
  <c r="J705"/>
  <c r="BK698"/>
  <c r="BK695"/>
  <c r="BK687"/>
  <c r="J676"/>
  <c r="J675"/>
  <c r="J673"/>
  <c r="J667"/>
  <c r="J662"/>
  <c r="BK660"/>
  <c r="BK655"/>
  <c r="J653"/>
  <c r="J649"/>
  <c r="BK643"/>
  <c r="J641"/>
  <c r="J633"/>
  <c r="BK627"/>
  <c r="J623"/>
  <c r="J621"/>
  <c r="BK616"/>
  <c r="BK612"/>
  <c r="J603"/>
  <c r="BK597"/>
  <c r="BK577"/>
  <c r="BK564"/>
  <c r="J556"/>
  <c r="BK551"/>
  <c r="BK548"/>
  <c r="BK543"/>
  <c r="BK535"/>
  <c r="J531"/>
  <c r="BK511"/>
  <c r="BK504"/>
  <c r="BK498"/>
  <c r="J490"/>
  <c r="J488"/>
  <c r="BK483"/>
  <c r="J475"/>
  <c r="J472"/>
  <c r="J460"/>
  <c r="BK458"/>
  <c r="BK450"/>
  <c r="J433"/>
  <c r="BK432"/>
  <c r="J428"/>
  <c r="BK419"/>
  <c r="BK413"/>
  <c r="J408"/>
  <c r="BK406"/>
  <c r="BK403"/>
  <c r="BK398"/>
  <c r="J393"/>
  <c r="J392"/>
  <c r="BK391"/>
  <c r="J387"/>
  <c r="BK385"/>
  <c r="J380"/>
  <c r="J378"/>
  <c r="BK371"/>
  <c r="J369"/>
  <c r="BK365"/>
  <c r="BK352"/>
  <c r="J350"/>
  <c r="J337"/>
  <c r="BK335"/>
  <c r="BK332"/>
  <c r="BK325"/>
  <c r="J312"/>
  <c r="J310"/>
  <c r="BK309"/>
  <c r="BK302"/>
  <c r="J294"/>
  <c r="J287"/>
  <c r="J283"/>
  <c r="J278"/>
  <c r="BK269"/>
  <c r="BK255"/>
  <c r="J251"/>
  <c r="J250"/>
  <c r="BK249"/>
  <c r="BK244"/>
  <c r="BK238"/>
  <c r="BK232"/>
  <c i="5" r="J128"/>
  <c i="4" r="BK271"/>
  <c r="J269"/>
  <c r="BK267"/>
  <c r="BK255"/>
  <c r="J217"/>
  <c r="J211"/>
  <c r="J204"/>
  <c r="BK185"/>
  <c r="BK178"/>
  <c r="J167"/>
  <c r="BK157"/>
  <c r="BK148"/>
  <c i="3" r="J1901"/>
  <c r="J1899"/>
  <c r="J1897"/>
  <c r="BK1891"/>
  <c r="BK1889"/>
  <c r="J1887"/>
  <c r="BK1881"/>
  <c r="BK1878"/>
  <c r="J1874"/>
  <c r="J1864"/>
  <c r="BK1858"/>
  <c r="BK1852"/>
  <c r="J1850"/>
  <c r="J1836"/>
  <c r="BK1830"/>
  <c r="BK1826"/>
  <c r="BK1824"/>
  <c r="BK1818"/>
  <c r="J1805"/>
  <c r="J1799"/>
  <c r="BK1781"/>
  <c r="BK1777"/>
  <c r="BK1775"/>
  <c r="BK1772"/>
  <c r="J1770"/>
  <c r="J1765"/>
  <c r="J1714"/>
  <c r="BK1706"/>
  <c r="BK1702"/>
  <c r="J1687"/>
  <c r="BK1667"/>
  <c r="BK1634"/>
  <c r="J1623"/>
  <c r="J1592"/>
  <c r="J1588"/>
  <c r="J1578"/>
  <c r="J1571"/>
  <c r="J1567"/>
  <c r="BK1545"/>
  <c r="J1536"/>
  <c r="J1519"/>
  <c r="J1517"/>
  <c r="BK1501"/>
  <c r="BK1487"/>
  <c r="J1483"/>
  <c r="J1473"/>
  <c r="BK1469"/>
  <c r="BK1465"/>
  <c r="J1463"/>
  <c r="J1459"/>
  <c r="BK1457"/>
  <c r="BK1449"/>
  <c r="BK1445"/>
  <c r="BK1437"/>
  <c r="BK1429"/>
  <c r="J1425"/>
  <c r="BK1421"/>
  <c r="BK1407"/>
  <c r="BK1403"/>
  <c r="BK1399"/>
  <c r="J1389"/>
  <c r="BK1383"/>
  <c r="BK1371"/>
  <c r="BK1359"/>
  <c r="J1351"/>
  <c r="J1349"/>
  <c r="BK1341"/>
  <c r="BK1325"/>
  <c r="J1315"/>
  <c r="BK1307"/>
  <c r="BK1301"/>
  <c r="BK1295"/>
  <c r="BK1287"/>
  <c r="BK1281"/>
  <c r="BK1267"/>
  <c r="BK1263"/>
  <c r="J1255"/>
  <c r="J1239"/>
  <c r="BK1237"/>
  <c r="J1231"/>
  <c r="BK1225"/>
  <c r="J1221"/>
  <c r="BK1205"/>
  <c r="J1201"/>
  <c r="BK1191"/>
  <c r="J1183"/>
  <c r="J1181"/>
  <c r="BK1179"/>
  <c r="J1171"/>
  <c r="BK1167"/>
  <c r="J1163"/>
  <c r="BK1153"/>
  <c r="BK1145"/>
  <c r="BK1127"/>
  <c r="J1117"/>
  <c r="BK1103"/>
  <c r="BK1087"/>
  <c r="J1075"/>
  <c r="J1071"/>
  <c r="BK1065"/>
  <c r="J1059"/>
  <c r="J1055"/>
  <c r="BK1047"/>
  <c r="BK1043"/>
  <c r="BK1039"/>
  <c r="BK1035"/>
  <c r="J1023"/>
  <c r="BK1017"/>
  <c r="BK1015"/>
  <c r="J1005"/>
  <c r="BK1001"/>
  <c r="J997"/>
  <c r="BK990"/>
  <c r="J956"/>
  <c r="BK918"/>
  <c r="J886"/>
  <c r="BK883"/>
  <c r="BK865"/>
  <c r="J858"/>
  <c r="J852"/>
  <c r="BK848"/>
  <c r="J839"/>
  <c r="BK823"/>
  <c r="J808"/>
  <c r="BK794"/>
  <c r="BK786"/>
  <c r="BK773"/>
  <c r="BK771"/>
  <c r="J764"/>
  <c r="J752"/>
  <c r="J746"/>
  <c r="J733"/>
  <c r="J731"/>
  <c r="BK709"/>
  <c r="J703"/>
  <c r="BK697"/>
  <c r="J690"/>
  <c r="BK688"/>
  <c r="BK681"/>
  <c r="BK665"/>
  <c r="BK639"/>
  <c r="J624"/>
  <c r="BK620"/>
  <c r="J616"/>
  <c r="BK614"/>
  <c r="J607"/>
  <c r="J598"/>
  <c r="J577"/>
  <c r="BK575"/>
  <c r="J573"/>
  <c r="BK567"/>
  <c r="J533"/>
  <c r="BK503"/>
  <c r="BK482"/>
  <c r="BK458"/>
  <c r="BK446"/>
  <c r="BK429"/>
  <c r="BK416"/>
  <c r="J402"/>
  <c r="J389"/>
  <c r="BK382"/>
  <c r="BK377"/>
  <c r="BK357"/>
  <c r="BK316"/>
  <c r="BK313"/>
  <c r="BK290"/>
  <c r="J275"/>
  <c r="BK251"/>
  <c r="J246"/>
  <c r="J229"/>
  <c r="J215"/>
  <c r="BK207"/>
  <c r="BK196"/>
  <c r="J191"/>
  <c r="BK184"/>
  <c r="J179"/>
  <c r="J160"/>
  <c i="2" r="BK147"/>
  <c r="BK139"/>
  <c i="14" r="J239"/>
  <c r="BK238"/>
  <c r="BK236"/>
  <c r="J234"/>
  <c r="J231"/>
  <c r="J230"/>
  <c r="J227"/>
  <c r="J226"/>
  <c r="BK225"/>
  <c r="BK224"/>
  <c r="J218"/>
  <c r="BK213"/>
  <c r="J212"/>
  <c r="J211"/>
  <c r="BK210"/>
  <c r="J209"/>
  <c r="J208"/>
  <c r="BK206"/>
  <c r="J204"/>
  <c r="BK200"/>
  <c r="J197"/>
  <c r="J192"/>
  <c r="BK191"/>
  <c r="J188"/>
  <c r="J185"/>
  <c r="J183"/>
  <c r="BK179"/>
  <c r="BK177"/>
  <c r="BK167"/>
  <c r="BK158"/>
  <c r="BK155"/>
  <c r="BK153"/>
  <c r="J152"/>
  <c r="J147"/>
  <c r="BK146"/>
  <c r="BK144"/>
  <c r="J142"/>
  <c r="BK140"/>
  <c i="13" r="BK242"/>
  <c r="BK241"/>
  <c r="BK237"/>
  <c r="J232"/>
  <c r="J230"/>
  <c r="BK228"/>
  <c r="BK222"/>
  <c r="J221"/>
  <c r="J217"/>
  <c r="J216"/>
  <c r="BK214"/>
  <c r="J211"/>
  <c r="J199"/>
  <c r="J173"/>
  <c r="J171"/>
  <c r="BK166"/>
  <c r="BK165"/>
  <c r="BK160"/>
  <c r="J152"/>
  <c r="BK150"/>
  <c r="J147"/>
  <c r="J142"/>
  <c r="J140"/>
  <c r="J138"/>
  <c r="BK134"/>
  <c r="BK130"/>
  <c i="12" r="J1666"/>
  <c r="BK1665"/>
  <c r="J1663"/>
  <c r="BK1655"/>
  <c r="J1618"/>
  <c r="J1602"/>
  <c r="J1591"/>
  <c r="J1569"/>
  <c r="J1566"/>
  <c r="J1555"/>
  <c r="J1548"/>
  <c r="J1524"/>
  <c r="BK1518"/>
  <c r="J1495"/>
  <c r="BK1468"/>
  <c r="BK1466"/>
  <c r="BK1458"/>
  <c r="J1450"/>
  <c r="J1442"/>
  <c r="BK1409"/>
  <c r="J1333"/>
  <c r="J1320"/>
  <c r="BK1122"/>
  <c r="BK1032"/>
  <c r="J1008"/>
  <c r="J924"/>
  <c r="BK845"/>
  <c r="BK844"/>
  <c r="BK821"/>
  <c r="J815"/>
  <c r="J813"/>
  <c r="BK802"/>
  <c r="J799"/>
  <c r="J779"/>
  <c r="BK757"/>
  <c r="BK722"/>
  <c r="BK713"/>
  <c r="J671"/>
  <c r="BK664"/>
  <c r="BK648"/>
  <c r="BK647"/>
  <c r="BK640"/>
  <c r="J639"/>
  <c r="J635"/>
  <c r="J633"/>
  <c r="J571"/>
  <c r="BK552"/>
  <c r="BK523"/>
  <c r="J515"/>
  <c r="J470"/>
  <c r="BK460"/>
  <c r="BK444"/>
  <c r="J421"/>
  <c r="J393"/>
  <c r="J387"/>
  <c r="BK375"/>
  <c r="BK364"/>
  <c r="BK351"/>
  <c r="BK328"/>
  <c r="BK323"/>
  <c r="BK317"/>
  <c r="J308"/>
  <c r="BK303"/>
  <c r="J301"/>
  <c r="J300"/>
  <c r="J297"/>
  <c r="J291"/>
  <c r="J286"/>
  <c r="J259"/>
  <c r="J256"/>
  <c r="J239"/>
  <c r="J236"/>
  <c r="BK227"/>
  <c r="BK210"/>
  <c r="J184"/>
  <c r="BK177"/>
  <c r="BK162"/>
  <c i="11" r="BK178"/>
  <c r="BK172"/>
  <c r="BK170"/>
  <c r="BK167"/>
  <c r="BK164"/>
  <c r="J162"/>
  <c r="BK160"/>
  <c r="BK158"/>
  <c r="BK153"/>
  <c r="BK149"/>
  <c r="BK142"/>
  <c r="BK140"/>
  <c r="J134"/>
  <c r="J132"/>
  <c r="J128"/>
  <c r="J126"/>
  <c i="10" r="BK328"/>
  <c r="J327"/>
  <c r="J323"/>
  <c r="BK321"/>
  <c r="J318"/>
  <c r="J317"/>
  <c r="BK305"/>
  <c r="J299"/>
  <c r="J296"/>
  <c r="J289"/>
  <c r="J277"/>
  <c r="J274"/>
  <c r="BK273"/>
  <c r="J266"/>
  <c r="BK259"/>
  <c r="BK257"/>
  <c r="BK255"/>
  <c r="BK252"/>
  <c r="J245"/>
  <c r="J240"/>
  <c r="BK237"/>
  <c r="BK233"/>
  <c r="J231"/>
  <c r="J230"/>
  <c r="J229"/>
  <c r="BK218"/>
  <c r="BK213"/>
  <c r="J209"/>
  <c r="J206"/>
  <c r="BK203"/>
  <c r="BK200"/>
  <c r="BK196"/>
  <c r="BK193"/>
  <c r="J188"/>
  <c r="BK184"/>
  <c r="BK181"/>
  <c r="BK177"/>
  <c r="J172"/>
  <c r="BK170"/>
  <c r="J169"/>
  <c r="BK159"/>
  <c r="J155"/>
  <c r="J150"/>
  <c r="BK148"/>
  <c r="J146"/>
  <c r="J143"/>
  <c r="BK137"/>
  <c i="9" r="J312"/>
  <c r="BK309"/>
  <c r="J307"/>
  <c r="J303"/>
  <c r="BK300"/>
  <c r="J294"/>
  <c r="BK292"/>
  <c r="BK289"/>
  <c r="BK286"/>
  <c r="BK284"/>
  <c r="BK282"/>
  <c r="J281"/>
  <c r="J280"/>
  <c r="BK275"/>
  <c r="J271"/>
  <c r="BK270"/>
  <c r="BK266"/>
  <c r="BK260"/>
  <c r="BK256"/>
  <c r="BK254"/>
  <c r="BK252"/>
  <c r="BK250"/>
  <c r="BK248"/>
  <c r="J245"/>
  <c r="BK243"/>
  <c r="BK239"/>
  <c r="BK233"/>
  <c r="BK228"/>
  <c r="BK226"/>
  <c r="BK224"/>
  <c r="J220"/>
  <c r="BK218"/>
  <c r="BK214"/>
  <c r="BK213"/>
  <c r="BK201"/>
  <c r="J187"/>
  <c r="BK183"/>
  <c r="BK173"/>
  <c r="BK172"/>
  <c r="J153"/>
  <c r="J149"/>
  <c r="BK144"/>
  <c r="BK142"/>
  <c r="BK139"/>
  <c i="8" r="J164"/>
  <c r="J163"/>
  <c r="J160"/>
  <c r="J159"/>
  <c r="BK157"/>
  <c r="J156"/>
  <c r="J141"/>
  <c r="BK140"/>
  <c r="BK135"/>
  <c r="J132"/>
  <c i="7" r="BK269"/>
  <c r="BK265"/>
  <c r="BK254"/>
  <c r="J249"/>
  <c r="J246"/>
  <c r="J243"/>
  <c r="BK242"/>
  <c r="J236"/>
  <c r="BK233"/>
  <c r="J229"/>
  <c r="J219"/>
  <c r="J210"/>
  <c r="J205"/>
  <c r="BK204"/>
  <c r="J195"/>
  <c r="BK190"/>
  <c r="BK180"/>
  <c r="J179"/>
  <c r="J178"/>
  <c r="J175"/>
  <c r="J173"/>
  <c r="J163"/>
  <c r="BK162"/>
  <c r="J161"/>
  <c r="BK147"/>
  <c r="BK139"/>
  <c r="BK134"/>
  <c i="6" r="BK798"/>
  <c r="J791"/>
  <c r="BK789"/>
  <c r="BK782"/>
  <c r="BK776"/>
  <c r="BK773"/>
  <c r="BK770"/>
  <c r="J766"/>
  <c r="J764"/>
  <c r="J759"/>
  <c r="BK749"/>
  <c r="BK746"/>
  <c r="J743"/>
  <c r="BK725"/>
  <c r="J719"/>
  <c r="J717"/>
  <c r="BK712"/>
  <c r="BK707"/>
  <c r="BK702"/>
  <c r="J695"/>
  <c r="BK685"/>
  <c r="BK680"/>
  <c r="BK662"/>
  <c r="J657"/>
  <c r="J644"/>
  <c r="BK633"/>
  <c r="BK629"/>
  <c r="J625"/>
  <c r="J619"/>
  <c r="J614"/>
  <c r="J607"/>
  <c r="J601"/>
  <c r="BK593"/>
  <c r="BK586"/>
  <c r="J584"/>
  <c r="J578"/>
  <c r="J576"/>
  <c r="BK574"/>
  <c r="BK554"/>
  <c r="BK552"/>
  <c r="BK550"/>
  <c r="J542"/>
  <c r="J533"/>
  <c r="BK527"/>
  <c r="BK512"/>
  <c r="J509"/>
  <c r="BK500"/>
  <c r="J495"/>
  <c r="BK490"/>
  <c r="BK486"/>
  <c r="BK481"/>
  <c r="BK468"/>
  <c r="BK454"/>
  <c r="BK448"/>
  <c r="J439"/>
  <c r="J435"/>
  <c r="J431"/>
  <c r="BK430"/>
  <c r="BK423"/>
  <c r="J419"/>
  <c r="J415"/>
  <c r="J411"/>
  <c r="J406"/>
  <c r="J405"/>
  <c r="J404"/>
  <c r="J399"/>
  <c r="BK392"/>
  <c r="BK378"/>
  <c r="BK374"/>
  <c r="J367"/>
  <c r="J361"/>
  <c r="J357"/>
  <c r="J352"/>
  <c r="BK348"/>
  <c r="J340"/>
  <c r="BK338"/>
  <c r="J334"/>
  <c r="J331"/>
  <c r="J330"/>
  <c r="J327"/>
  <c r="J320"/>
  <c r="BK313"/>
  <c r="BK311"/>
  <c r="J304"/>
  <c r="BK296"/>
  <c r="BK283"/>
  <c r="BK278"/>
  <c r="J271"/>
  <c r="BK267"/>
  <c r="BK250"/>
  <c r="BK247"/>
  <c r="J244"/>
  <c r="J238"/>
  <c r="BK234"/>
  <c r="J227"/>
  <c i="5" r="J149"/>
  <c r="J141"/>
  <c r="J137"/>
  <c r="J135"/>
  <c r="J133"/>
  <c i="4" r="BK276"/>
  <c r="BK274"/>
  <c r="J273"/>
  <c r="J271"/>
  <c r="J254"/>
  <c r="J237"/>
  <c r="BK224"/>
  <c r="J221"/>
  <c r="BK216"/>
  <c r="BK204"/>
  <c r="J186"/>
  <c i="3" r="J1301"/>
  <c r="J1299"/>
  <c r="J1293"/>
  <c r="BK1285"/>
  <c r="J1283"/>
  <c r="J1273"/>
  <c r="J1271"/>
  <c r="J1261"/>
  <c r="J1251"/>
  <c r="J1249"/>
  <c r="J1243"/>
  <c r="BK1241"/>
  <c r="BK1233"/>
  <c r="BK1231"/>
  <c r="J1229"/>
  <c r="BK1221"/>
  <c r="BK1215"/>
  <c r="J1211"/>
  <c r="BK1207"/>
  <c r="J1187"/>
  <c r="BK1175"/>
  <c r="J1169"/>
  <c r="J1167"/>
  <c r="BK1165"/>
  <c r="J1145"/>
  <c r="J1135"/>
  <c r="J1133"/>
  <c r="BK1119"/>
  <c r="J1113"/>
  <c r="BK1111"/>
  <c r="J1107"/>
  <c r="BK1101"/>
  <c r="J1091"/>
  <c r="J1085"/>
  <c r="J1079"/>
  <c r="J1067"/>
  <c r="BK1049"/>
  <c r="BK1037"/>
  <c r="J1029"/>
  <c r="BK1023"/>
  <c r="BK1013"/>
  <c r="BK1005"/>
  <c r="BK1000"/>
  <c r="J995"/>
  <c r="J980"/>
  <c r="BK951"/>
  <c r="J949"/>
  <c r="BK937"/>
  <c r="BK899"/>
  <c r="BK887"/>
  <c r="BK863"/>
  <c r="J862"/>
  <c r="J817"/>
  <c r="BK806"/>
  <c r="BK782"/>
  <c r="J762"/>
  <c r="BK758"/>
  <c r="BK752"/>
  <c r="BK740"/>
  <c r="BK727"/>
  <c r="J719"/>
  <c r="J713"/>
  <c r="BK703"/>
  <c r="J693"/>
  <c r="BK690"/>
  <c r="BK617"/>
  <c r="J612"/>
  <c r="BK607"/>
  <c r="BK586"/>
  <c r="BK556"/>
  <c r="BK533"/>
  <c r="BK519"/>
  <c r="BK508"/>
  <c r="BK507"/>
  <c r="J506"/>
  <c r="J499"/>
  <c r="BK495"/>
  <c r="J482"/>
  <c r="J480"/>
  <c r="BK468"/>
  <c r="J440"/>
  <c r="BK433"/>
  <c r="J424"/>
  <c r="BK414"/>
  <c r="BK404"/>
  <c r="BK391"/>
  <c r="BK378"/>
  <c r="J361"/>
  <c r="J346"/>
  <c r="BK325"/>
  <c r="BK312"/>
  <c r="J303"/>
  <c r="J290"/>
  <c r="BK284"/>
  <c r="BK275"/>
  <c r="BK266"/>
  <c r="BK242"/>
  <c r="BK233"/>
  <c r="J200"/>
  <c r="BK193"/>
  <c r="J174"/>
  <c r="BK164"/>
  <c r="BK155"/>
  <c i="2" r="J150"/>
  <c r="BK144"/>
  <c r="J137"/>
  <c r="BK129"/>
  <c r="BK126"/>
  <c i="14" r="BK217"/>
  <c r="BK202"/>
  <c r="BK195"/>
  <c r="J194"/>
  <c r="BK192"/>
  <c r="J189"/>
  <c r="BK188"/>
  <c r="BK186"/>
  <c r="J184"/>
  <c r="BK181"/>
  <c r="J176"/>
  <c r="BK174"/>
  <c r="BK171"/>
  <c r="J169"/>
  <c r="BK161"/>
  <c r="J158"/>
  <c r="J155"/>
  <c r="BK154"/>
  <c r="J151"/>
  <c r="J148"/>
  <c r="BK141"/>
  <c r="J137"/>
  <c i="13" r="BK246"/>
  <c r="J244"/>
  <c r="J239"/>
  <c r="J237"/>
  <c r="BK236"/>
  <c r="BK234"/>
  <c r="BK232"/>
  <c r="BK225"/>
  <c r="J224"/>
  <c r="BK221"/>
  <c r="BK215"/>
  <c r="J214"/>
  <c r="BK212"/>
  <c r="BK209"/>
  <c r="BK207"/>
  <c r="J205"/>
  <c r="J191"/>
  <c r="BK189"/>
  <c r="J180"/>
  <c r="J176"/>
  <c r="BK170"/>
  <c r="BK168"/>
  <c r="J160"/>
  <c r="BK159"/>
  <c r="J153"/>
  <c r="BK149"/>
  <c r="BK145"/>
  <c r="BK138"/>
  <c r="J130"/>
  <c r="BK128"/>
  <c i="12" r="J1669"/>
  <c r="J1664"/>
  <c r="BK1649"/>
  <c r="BK1624"/>
  <c r="BK1621"/>
  <c r="J1595"/>
  <c r="BK1591"/>
  <c r="J1586"/>
  <c r="BK1579"/>
  <c r="BK1572"/>
  <c r="BK1555"/>
  <c r="J1527"/>
  <c r="BK1512"/>
  <c r="J1485"/>
  <c r="J1482"/>
  <c r="BK1480"/>
  <c r="J1479"/>
  <c r="J1468"/>
  <c r="J1458"/>
  <c r="BK1450"/>
  <c r="BK1426"/>
  <c r="J1388"/>
  <c r="BK1353"/>
  <c r="BK1335"/>
  <c r="J1284"/>
  <c r="BK1276"/>
  <c r="J1244"/>
  <c r="J1242"/>
  <c r="J1237"/>
  <c r="BK1228"/>
  <c r="BK1223"/>
  <c r="BK1221"/>
  <c r="J1220"/>
  <c r="BK1218"/>
  <c r="J1217"/>
  <c r="J1214"/>
  <c r="BK1212"/>
  <c r="J1205"/>
  <c r="J1198"/>
  <c r="BK1192"/>
  <c r="J1190"/>
  <c r="J1182"/>
  <c r="BK1180"/>
  <c r="J1173"/>
  <c r="BK1171"/>
  <c r="BK1167"/>
  <c r="J1162"/>
  <c r="J1157"/>
  <c r="J1152"/>
  <c r="BK1150"/>
  <c r="BK1143"/>
  <c r="J1141"/>
  <c r="J1139"/>
  <c r="BK1134"/>
  <c r="J1129"/>
  <c r="J1075"/>
  <c r="J1052"/>
  <c r="BK1008"/>
  <c r="BK968"/>
  <c r="BK930"/>
  <c r="BK924"/>
  <c r="BK841"/>
  <c r="BK840"/>
  <c r="J832"/>
  <c r="J825"/>
  <c r="J822"/>
  <c r="J819"/>
  <c r="J804"/>
  <c r="J802"/>
  <c r="BK789"/>
  <c r="J767"/>
  <c r="J757"/>
  <c r="BK749"/>
  <c r="J742"/>
  <c r="J725"/>
  <c r="BK673"/>
  <c r="BK655"/>
  <c r="BK649"/>
  <c r="J646"/>
  <c r="J638"/>
  <c r="J637"/>
  <c r="BK622"/>
  <c r="J597"/>
  <c r="BK582"/>
  <c r="BK504"/>
  <c r="BK487"/>
  <c r="J460"/>
  <c r="J455"/>
  <c r="J439"/>
  <c r="J438"/>
  <c r="BK437"/>
  <c r="J430"/>
  <c r="BK421"/>
  <c r="BK381"/>
  <c r="J369"/>
  <c r="J337"/>
  <c r="J319"/>
  <c r="J316"/>
  <c r="BK314"/>
  <c r="BK309"/>
  <c r="BK305"/>
  <c r="BK301"/>
  <c r="BK293"/>
  <c r="J292"/>
  <c r="J290"/>
  <c r="J287"/>
  <c r="BK277"/>
  <c r="BK241"/>
  <c r="J208"/>
  <c r="BK199"/>
  <c r="J196"/>
  <c r="BK186"/>
  <c r="J164"/>
  <c r="J162"/>
  <c i="11" r="J172"/>
  <c r="J170"/>
  <c r="J166"/>
  <c r="J163"/>
  <c r="J154"/>
  <c r="J152"/>
  <c r="J151"/>
  <c r="J150"/>
  <c r="BK148"/>
  <c r="BK146"/>
  <c r="J140"/>
  <c r="BK134"/>
  <c r="BK132"/>
  <c i="10" r="BK327"/>
  <c r="J319"/>
  <c r="J315"/>
  <c r="J311"/>
  <c r="J306"/>
  <c r="BK304"/>
  <c r="J303"/>
  <c r="BK300"/>
  <c r="J297"/>
  <c r="BK294"/>
  <c r="J293"/>
  <c r="J292"/>
  <c r="BK286"/>
  <c r="BK283"/>
  <c r="BK282"/>
  <c r="BK280"/>
  <c r="BK278"/>
  <c r="J273"/>
  <c r="J272"/>
  <c r="J271"/>
  <c r="J270"/>
  <c r="J269"/>
  <c r="BK268"/>
  <c r="J263"/>
  <c r="J262"/>
  <c r="J258"/>
  <c r="BK232"/>
  <c r="J223"/>
  <c r="BK219"/>
  <c r="J217"/>
  <c r="BK214"/>
  <c r="BK211"/>
  <c r="BK209"/>
  <c r="J200"/>
  <c r="BK197"/>
  <c r="J196"/>
  <c r="BK195"/>
  <c r="J191"/>
  <c r="BK187"/>
  <c r="BK179"/>
  <c r="BK176"/>
  <c r="J175"/>
  <c r="BK172"/>
  <c r="J170"/>
  <c r="BK164"/>
  <c r="J163"/>
  <c r="BK160"/>
  <c r="J153"/>
  <c r="BK152"/>
  <c r="J148"/>
  <c r="BK146"/>
  <c r="J142"/>
  <c r="J141"/>
  <c r="BK136"/>
  <c r="J135"/>
  <c r="BK133"/>
  <c i="9" r="J311"/>
  <c r="J310"/>
  <c r="BK308"/>
  <c r="BK302"/>
  <c r="J301"/>
  <c r="BK294"/>
  <c r="BK291"/>
  <c r="J287"/>
  <c r="J283"/>
  <c r="BK281"/>
  <c r="BK278"/>
  <c r="J275"/>
  <c r="BK274"/>
  <c r="BK267"/>
  <c r="J263"/>
  <c r="BK193"/>
  <c r="BK192"/>
  <c r="J190"/>
  <c r="J185"/>
  <c r="J175"/>
  <c r="J166"/>
  <c r="BK162"/>
  <c r="BK154"/>
  <c r="J151"/>
  <c r="BK141"/>
  <c r="J139"/>
  <c i="8" r="BK163"/>
  <c r="BK160"/>
  <c r="J157"/>
  <c r="J153"/>
  <c r="BK148"/>
  <c r="J146"/>
  <c r="J140"/>
  <c r="J133"/>
  <c r="BK132"/>
  <c i="7" r="BK274"/>
  <c r="BK268"/>
  <c r="J267"/>
  <c r="BK264"/>
  <c r="J261"/>
  <c r="J259"/>
  <c r="J257"/>
  <c r="BK255"/>
  <c r="J251"/>
  <c r="BK249"/>
  <c r="BK240"/>
  <c r="BK237"/>
  <c r="J233"/>
  <c r="J227"/>
  <c r="BK223"/>
  <c r="BK221"/>
  <c r="BK215"/>
  <c r="BK214"/>
  <c r="BK211"/>
  <c r="BK209"/>
  <c r="J199"/>
  <c r="BK198"/>
  <c r="BK194"/>
  <c r="BK193"/>
  <c r="J189"/>
  <c r="BK176"/>
  <c r="BK172"/>
  <c r="J170"/>
  <c r="BK169"/>
  <c r="BK167"/>
  <c r="BK160"/>
  <c r="BK157"/>
  <c r="J155"/>
  <c r="BK153"/>
  <c r="J148"/>
  <c r="J144"/>
  <c r="J138"/>
  <c r="BK131"/>
  <c i="6" r="J799"/>
  <c r="BK785"/>
  <c r="J770"/>
  <c r="J758"/>
  <c r="J753"/>
  <c r="J735"/>
  <c r="J732"/>
  <c r="J730"/>
  <c r="BK728"/>
  <c r="BK722"/>
  <c r="BK719"/>
  <c r="J693"/>
  <c r="J692"/>
  <c r="BK690"/>
  <c r="BK684"/>
  <c r="J682"/>
  <c r="J671"/>
  <c r="BK666"/>
  <c r="BK656"/>
  <c r="J654"/>
  <c r="BK652"/>
  <c r="J640"/>
  <c r="J637"/>
  <c r="J635"/>
  <c r="J629"/>
  <c r="BK625"/>
  <c r="J616"/>
  <c r="J612"/>
  <c r="BK607"/>
  <c r="BK605"/>
  <c r="J599"/>
  <c r="J595"/>
  <c r="BK584"/>
  <c r="BK578"/>
  <c r="J574"/>
  <c r="J564"/>
  <c r="BK560"/>
  <c r="J548"/>
  <c r="J546"/>
  <c r="J537"/>
  <c r="BK531"/>
  <c r="J527"/>
  <c r="J525"/>
  <c r="BK522"/>
  <c r="BK520"/>
  <c r="J515"/>
  <c r="BK495"/>
  <c r="BK488"/>
  <c r="BK485"/>
  <c r="BK475"/>
  <c r="BK466"/>
  <c r="BK460"/>
  <c r="BK457"/>
  <c r="J442"/>
  <c r="BK437"/>
  <c r="J426"/>
  <c r="J425"/>
  <c r="J423"/>
  <c r="BK411"/>
  <c r="BK410"/>
  <c r="J402"/>
  <c r="BK388"/>
  <c r="BK386"/>
  <c r="J371"/>
  <c r="BK361"/>
  <c r="BK355"/>
  <c r="BK342"/>
  <c r="BK334"/>
  <c r="BK331"/>
  <c r="BK329"/>
  <c r="J322"/>
  <c r="BK317"/>
  <c r="J311"/>
  <c r="BK291"/>
  <c r="BK289"/>
  <c r="BK287"/>
  <c r="BK281"/>
  <c r="BK271"/>
  <c r="J265"/>
  <c r="J263"/>
  <c r="J257"/>
  <c r="J249"/>
  <c r="BK240"/>
  <c r="BK237"/>
  <c r="BK229"/>
  <c i="5" r="BK149"/>
  <c r="J139"/>
  <c r="BK135"/>
  <c i="4" r="J278"/>
  <c r="BK273"/>
  <c r="J267"/>
  <c r="BK263"/>
  <c r="BK243"/>
  <c r="BK225"/>
  <c r="J224"/>
  <c r="J216"/>
  <c r="J205"/>
  <c r="BK173"/>
  <c r="BK158"/>
  <c r="J146"/>
  <c i="3" r="BK1899"/>
  <c r="BK1897"/>
  <c r="J1891"/>
  <c r="J1889"/>
  <c r="BK1887"/>
  <c r="BK1885"/>
  <c r="J1881"/>
  <c r="J1872"/>
  <c r="J1870"/>
  <c r="J1868"/>
  <c r="J1860"/>
  <c r="BK1854"/>
  <c r="J1846"/>
  <c r="J1838"/>
  <c r="BK1805"/>
  <c r="BK1799"/>
  <c r="BK1797"/>
  <c r="BK1791"/>
  <c r="J1775"/>
  <c r="J1764"/>
  <c r="BK1763"/>
  <c r="BK1759"/>
  <c r="BK1720"/>
  <c r="J1702"/>
  <c r="BK1701"/>
  <c r="J1698"/>
  <c r="BK1657"/>
  <c r="J1610"/>
  <c r="J1594"/>
  <c r="BK1592"/>
  <c r="J1591"/>
  <c r="BK1590"/>
  <c r="J1583"/>
  <c r="BK1578"/>
  <c r="BK1536"/>
  <c r="J1525"/>
  <c r="BK1511"/>
  <c r="J1505"/>
  <c r="J1487"/>
  <c r="BK1481"/>
  <c r="J1465"/>
  <c r="BK1463"/>
  <c r="J1451"/>
  <c r="J1441"/>
  <c r="J1439"/>
  <c r="J1423"/>
  <c r="J1413"/>
  <c r="J1409"/>
  <c r="J1405"/>
  <c r="J1399"/>
  <c r="BK1395"/>
  <c r="BK1393"/>
  <c r="J1391"/>
  <c r="BK1389"/>
  <c r="BK1385"/>
  <c r="BK1381"/>
  <c r="J1367"/>
  <c r="J1365"/>
  <c r="J1363"/>
  <c r="J1357"/>
  <c r="BK1331"/>
  <c r="J1329"/>
  <c r="BK1321"/>
  <c r="J1317"/>
  <c r="BK1315"/>
  <c r="BK1303"/>
  <c r="BK1293"/>
  <c r="BK1277"/>
  <c r="BK1275"/>
  <c r="BK1271"/>
  <c r="BK1265"/>
  <c r="BK1259"/>
  <c r="J1241"/>
  <c r="J1233"/>
  <c r="BK1227"/>
  <c r="J1223"/>
  <c r="BK1219"/>
  <c r="J1215"/>
  <c r="J1213"/>
  <c r="J1209"/>
  <c r="BK1195"/>
  <c r="BK1185"/>
  <c r="BK1177"/>
  <c r="J1173"/>
  <c r="J1155"/>
  <c r="BK1151"/>
  <c r="BK1137"/>
  <c r="BK1133"/>
  <c r="BK1129"/>
  <c r="J1125"/>
  <c r="J1123"/>
  <c r="BK1121"/>
  <c r="J1115"/>
  <c r="BK1095"/>
  <c r="BK1093"/>
  <c r="J1083"/>
  <c r="J1077"/>
  <c r="BK1071"/>
  <c r="J1063"/>
  <c r="BK1059"/>
  <c r="J1053"/>
  <c r="BK1051"/>
  <c r="J1043"/>
  <c r="J1037"/>
  <c r="BK1031"/>
  <c r="J1007"/>
  <c r="BK1003"/>
  <c r="BK999"/>
  <c r="J990"/>
  <c r="BK972"/>
  <c r="BK950"/>
  <c r="BK949"/>
  <c r="BK944"/>
  <c r="BK893"/>
  <c r="BK884"/>
  <c r="BK872"/>
  <c r="BK862"/>
  <c r="BK856"/>
  <c r="BK847"/>
  <c r="BK827"/>
  <c r="BK815"/>
  <c r="J796"/>
  <c r="J794"/>
  <c r="BK770"/>
  <c r="BK756"/>
  <c r="BK746"/>
  <c r="BK737"/>
  <c r="J727"/>
  <c r="J725"/>
  <c r="BK719"/>
  <c r="BK699"/>
  <c r="BK686"/>
  <c r="BK677"/>
  <c r="BK624"/>
  <c r="J619"/>
  <c r="BK613"/>
  <c r="BK603"/>
  <c r="J593"/>
  <c r="BK576"/>
  <c r="J567"/>
  <c r="J556"/>
  <c r="J552"/>
  <c r="BK528"/>
  <c r="J522"/>
  <c r="BK506"/>
  <c r="BK502"/>
  <c r="BK498"/>
  <c r="J490"/>
  <c r="BK480"/>
  <c r="J468"/>
  <c r="BK454"/>
  <c r="J439"/>
  <c r="BK417"/>
  <c r="J406"/>
  <c r="J404"/>
  <c r="J401"/>
  <c r="J387"/>
  <c r="J377"/>
  <c r="BK376"/>
  <c r="J366"/>
  <c r="BK345"/>
  <c r="J335"/>
  <c r="J308"/>
  <c r="BK299"/>
  <c r="BK294"/>
  <c r="J286"/>
  <c r="J279"/>
  <c r="BK261"/>
  <c r="J250"/>
  <c r="BK237"/>
  <c r="J233"/>
  <c r="J224"/>
  <c r="BK215"/>
  <c r="J205"/>
  <c r="BK191"/>
  <c r="BK169"/>
  <c r="BK160"/>
  <c i="2" r="J144"/>
  <c r="J135"/>
  <c r="J132"/>
  <c r="BK127"/>
  <c i="13" r="BK203"/>
  <c r="J186"/>
  <c r="BK169"/>
  <c r="J166"/>
  <c r="BK163"/>
  <c r="BK161"/>
  <c r="J155"/>
  <c r="BK153"/>
  <c r="BK151"/>
  <c r="BK146"/>
  <c r="BK126"/>
  <c i="12" r="BK1669"/>
  <c r="J1667"/>
  <c r="BK1663"/>
  <c r="J1651"/>
  <c r="J1621"/>
  <c r="J1612"/>
  <c r="J1606"/>
  <c r="J1598"/>
  <c r="BK1597"/>
  <c r="BK1593"/>
  <c r="J1589"/>
  <c r="BK1586"/>
  <c r="J1575"/>
  <c r="BK1558"/>
  <c r="J1551"/>
  <c r="J1546"/>
  <c r="J1539"/>
  <c r="BK1506"/>
  <c r="J1498"/>
  <c r="BK1482"/>
  <c r="J1471"/>
  <c r="BK1438"/>
  <c r="J1392"/>
  <c r="BK1364"/>
  <c r="BK1351"/>
  <c r="BK1349"/>
  <c r="J1329"/>
  <c r="J1317"/>
  <c r="BK1315"/>
  <c r="BK1294"/>
  <c r="BK1252"/>
  <c r="BK1244"/>
  <c r="BK1232"/>
  <c r="J1226"/>
  <c r="BK1222"/>
  <c r="BK1205"/>
  <c r="J1204"/>
  <c r="J1192"/>
  <c r="BK1190"/>
  <c r="BK1186"/>
  <c r="BK1176"/>
  <c r="BK1173"/>
  <c r="J1172"/>
  <c r="J1165"/>
  <c r="BK1164"/>
  <c r="BK1162"/>
  <c r="BK1139"/>
  <c r="BK1124"/>
  <c r="J1124"/>
  <c r="J1122"/>
  <c r="J1110"/>
  <c r="BK1093"/>
  <c r="BK1075"/>
  <c r="J1032"/>
  <c r="J903"/>
  <c r="J849"/>
  <c r="J845"/>
  <c r="J837"/>
  <c r="BK836"/>
  <c r="J833"/>
  <c r="BK825"/>
  <c r="BK819"/>
  <c r="J817"/>
  <c r="BK804"/>
  <c r="J789"/>
  <c r="J750"/>
  <c r="J735"/>
  <c r="BK731"/>
  <c r="J713"/>
  <c r="J701"/>
  <c r="BK671"/>
  <c r="BK656"/>
  <c r="J655"/>
  <c r="J649"/>
  <c r="J641"/>
  <c r="BK636"/>
  <c r="BK611"/>
  <c r="BK537"/>
  <c r="BK515"/>
  <c r="BK465"/>
  <c r="BK455"/>
  <c r="BK433"/>
  <c r="BK432"/>
  <c r="J429"/>
  <c r="J411"/>
  <c r="J405"/>
  <c r="J399"/>
  <c r="J381"/>
  <c r="J344"/>
  <c r="J330"/>
  <c r="J323"/>
  <c r="BK319"/>
  <c r="J314"/>
  <c r="BK311"/>
  <c r="BK310"/>
  <c r="J307"/>
  <c r="BK299"/>
  <c r="J296"/>
  <c r="J295"/>
  <c r="J294"/>
  <c r="BK290"/>
  <c r="J282"/>
  <c r="J272"/>
  <c r="BK269"/>
  <c r="BK259"/>
  <c r="J246"/>
  <c r="BK230"/>
  <c r="BK222"/>
  <c r="BK196"/>
  <c r="BK189"/>
  <c r="BK184"/>
  <c r="J177"/>
  <c r="BK155"/>
  <c r="J151"/>
  <c r="J145"/>
  <c i="11" r="J183"/>
  <c r="J182"/>
  <c r="J169"/>
  <c r="J164"/>
  <c i="9" r="J256"/>
  <c r="BK253"/>
  <c r="J252"/>
  <c r="BK249"/>
  <c r="J247"/>
  <c r="J246"/>
  <c r="BK238"/>
  <c r="BK227"/>
  <c r="BK223"/>
  <c r="J215"/>
  <c r="J213"/>
  <c r="J209"/>
  <c r="J206"/>
  <c r="BK205"/>
  <c r="J201"/>
  <c r="BK198"/>
  <c r="J192"/>
  <c r="J189"/>
  <c r="J186"/>
  <c r="BK184"/>
  <c r="J181"/>
  <c r="J174"/>
  <c r="BK170"/>
  <c r="J165"/>
  <c r="BK158"/>
  <c r="J155"/>
  <c r="BK149"/>
  <c r="J146"/>
  <c i="8" r="BK151"/>
  <c r="BK149"/>
  <c r="J142"/>
  <c r="BK139"/>
  <c r="J138"/>
  <c r="J135"/>
  <c r="BK131"/>
  <c r="BK130"/>
  <c i="7" r="BK278"/>
  <c r="BK273"/>
  <c r="J263"/>
  <c r="J255"/>
  <c r="J254"/>
  <c r="BK251"/>
  <c r="BK247"/>
  <c r="BK246"/>
  <c r="J238"/>
  <c r="J235"/>
  <c r="BK231"/>
  <c r="J228"/>
  <c r="BK226"/>
  <c r="J223"/>
  <c r="J221"/>
  <c r="J218"/>
  <c r="J211"/>
  <c r="BK202"/>
  <c r="BK201"/>
  <c r="J198"/>
  <c r="BK195"/>
  <c r="J194"/>
  <c r="J187"/>
  <c r="J183"/>
  <c r="BK179"/>
  <c r="BK174"/>
  <c r="J172"/>
  <c r="BK164"/>
  <c r="BK159"/>
  <c r="J156"/>
  <c r="BK151"/>
  <c r="BK149"/>
  <c r="J145"/>
  <c r="J142"/>
  <c r="BK141"/>
  <c r="J136"/>
  <c r="BK130"/>
  <c r="BK129"/>
  <c r="J128"/>
  <c i="6" r="BK801"/>
  <c r="J797"/>
  <c r="BK796"/>
  <c r="BK788"/>
  <c r="J784"/>
  <c r="BK764"/>
  <c r="BK759"/>
  <c r="BK753"/>
  <c r="BK748"/>
  <c r="BK747"/>
  <c r="J742"/>
  <c r="BK736"/>
  <c r="BK735"/>
  <c r="BK723"/>
  <c r="J722"/>
  <c r="J721"/>
  <c r="BK709"/>
  <c r="J700"/>
  <c r="J698"/>
  <c r="BK693"/>
  <c r="J689"/>
  <c r="BK682"/>
  <c r="BK676"/>
  <c r="BK675"/>
  <c r="J669"/>
  <c r="J666"/>
  <c r="J660"/>
  <c r="J659"/>
  <c r="J655"/>
  <c r="BK649"/>
  <c r="BK647"/>
  <c r="J645"/>
  <c r="BK640"/>
  <c r="J631"/>
  <c r="BK623"/>
  <c r="BK614"/>
  <c r="J597"/>
  <c r="J593"/>
  <c r="J591"/>
  <c r="BK589"/>
  <c r="BK582"/>
  <c r="J580"/>
  <c r="BK572"/>
  <c r="J569"/>
  <c r="BK562"/>
  <c r="J558"/>
  <c r="BK556"/>
  <c r="J554"/>
  <c r="J551"/>
  <c r="J550"/>
  <c r="J543"/>
  <c r="BK540"/>
  <c r="J535"/>
  <c r="BK533"/>
  <c r="J529"/>
  <c r="BK525"/>
  <c r="BK519"/>
  <c r="BK515"/>
  <c r="BK509"/>
  <c r="BK502"/>
  <c r="J485"/>
  <c r="J478"/>
  <c r="BK472"/>
  <c r="BK462"/>
  <c r="BK459"/>
  <c r="J458"/>
  <c r="J452"/>
  <c r="J443"/>
  <c r="J437"/>
  <c r="BK426"/>
  <c r="BK425"/>
  <c r="BK405"/>
  <c r="J400"/>
  <c r="J398"/>
  <c r="J396"/>
  <c r="J385"/>
  <c r="J359"/>
  <c r="BK357"/>
  <c r="BK346"/>
  <c r="J336"/>
  <c r="BK327"/>
  <c r="J326"/>
  <c r="J324"/>
  <c r="BK315"/>
  <c r="BK310"/>
  <c r="J309"/>
  <c r="BK298"/>
  <c r="BK294"/>
  <c r="BK276"/>
  <c r="BK260"/>
  <c r="J254"/>
  <c r="BK252"/>
  <c r="BK251"/>
  <c r="J246"/>
  <c r="J242"/>
  <c r="J241"/>
  <c r="J240"/>
  <c r="J237"/>
  <c r="BK233"/>
  <c r="J229"/>
  <c i="5" r="J143"/>
  <c r="J130"/>
  <c i="4" r="BK280"/>
  <c r="BK278"/>
  <c r="J274"/>
  <c r="J255"/>
  <c r="BK254"/>
  <c r="J247"/>
  <c r="BK230"/>
  <c r="BK211"/>
  <c r="BK210"/>
  <c r="J199"/>
  <c r="J178"/>
  <c r="BK167"/>
  <c r="J158"/>
  <c r="BK143"/>
  <c i="3" r="BK1895"/>
  <c r="BK1876"/>
  <c r="BK1864"/>
  <c r="BK1862"/>
  <c r="J1858"/>
  <c r="BK1850"/>
  <c r="J1844"/>
  <c r="BK1840"/>
  <c r="J1834"/>
  <c r="BK1828"/>
  <c r="BK1811"/>
  <c r="BK1809"/>
  <c r="BK1803"/>
  <c r="J1797"/>
  <c r="J1793"/>
  <c r="BK1789"/>
  <c r="J1779"/>
  <c r="J1777"/>
  <c r="J1772"/>
  <c r="J1768"/>
  <c r="J1741"/>
  <c r="J1725"/>
  <c r="J1708"/>
  <c r="BK1704"/>
  <c r="J1701"/>
  <c r="J1677"/>
  <c r="J1657"/>
  <c r="J1655"/>
  <c r="BK1642"/>
  <c r="BK1623"/>
  <c r="BK1594"/>
  <c r="J1593"/>
  <c r="BK1588"/>
  <c r="J1564"/>
  <c r="J1545"/>
  <c r="BK1525"/>
  <c r="BK1521"/>
  <c r="BK1513"/>
  <c r="J1509"/>
  <c r="BK1505"/>
  <c r="BK1503"/>
  <c r="BK1497"/>
  <c r="J1489"/>
  <c r="J1477"/>
  <c r="BK1473"/>
  <c r="J1467"/>
  <c r="BK1459"/>
  <c r="BK1455"/>
  <c r="J1449"/>
  <c r="J1445"/>
  <c r="J1443"/>
  <c r="J1431"/>
  <c r="J1427"/>
  <c r="J1421"/>
  <c r="J1407"/>
  <c r="J1397"/>
  <c r="J1395"/>
  <c r="J1385"/>
  <c r="BK1379"/>
  <c r="J1375"/>
  <c r="BK1369"/>
  <c r="BK1365"/>
  <c r="BK1347"/>
  <c r="BK1343"/>
  <c r="BK1339"/>
  <c r="J1335"/>
  <c r="J1333"/>
  <c r="BK1329"/>
  <c r="J1325"/>
  <c r="J1319"/>
  <c r="BK1311"/>
  <c r="J1305"/>
  <c r="J1303"/>
  <c r="BK1297"/>
  <c r="J1295"/>
  <c r="BK1291"/>
  <c r="J1289"/>
  <c r="J1281"/>
  <c r="BK1279"/>
  <c r="J1275"/>
  <c r="BK1269"/>
  <c r="J1263"/>
  <c r="BK1245"/>
  <c r="BK1239"/>
  <c r="J1225"/>
  <c r="BK1213"/>
  <c r="BK1211"/>
  <c r="BK1203"/>
  <c r="BK1197"/>
  <c r="J1191"/>
  <c r="BK1187"/>
  <c r="BK1173"/>
  <c r="BK1169"/>
  <c r="J1157"/>
  <c r="J1153"/>
  <c r="J1149"/>
  <c r="J1147"/>
  <c r="J1143"/>
  <c r="J1141"/>
  <c r="J1137"/>
  <c r="BK1131"/>
  <c r="J1119"/>
  <c r="BK1115"/>
  <c r="J1111"/>
  <c r="BK1105"/>
  <c r="J1101"/>
  <c r="BK1099"/>
  <c r="BK1097"/>
  <c r="BK1091"/>
  <c r="J1081"/>
  <c r="BK1079"/>
  <c r="BK1069"/>
  <c r="J1061"/>
  <c r="J1051"/>
  <c r="J1045"/>
  <c r="BK1027"/>
  <c r="BK1025"/>
  <c r="J1021"/>
  <c r="BK1009"/>
  <c r="BK998"/>
  <c r="J985"/>
  <c r="J972"/>
  <c r="BK961"/>
  <c r="J951"/>
  <c r="BK946"/>
  <c r="J944"/>
  <c r="J940"/>
  <c r="J911"/>
  <c r="J905"/>
  <c r="J893"/>
  <c r="J879"/>
  <c r="J865"/>
  <c r="J863"/>
  <c r="J856"/>
  <c r="BK821"/>
  <c r="BK808"/>
  <c r="BK802"/>
  <c r="BK792"/>
  <c r="BK768"/>
  <c r="J750"/>
  <c r="J737"/>
  <c r="BK733"/>
  <c r="BK707"/>
  <c r="J699"/>
  <c r="J695"/>
  <c r="BK642"/>
  <c r="J639"/>
  <c r="J631"/>
  <c r="BK628"/>
  <c r="J623"/>
  <c r="BK621"/>
  <c r="BK619"/>
  <c r="BK616"/>
  <c r="J613"/>
  <c r="J586"/>
  <c r="J576"/>
  <c r="J575"/>
  <c r="J548"/>
  <c r="J544"/>
  <c r="BK515"/>
  <c r="BK490"/>
  <c r="BK475"/>
  <c r="J452"/>
  <c r="BK439"/>
  <c r="J410"/>
  <c r="BK406"/>
  <c r="BK402"/>
  <c r="BK401"/>
  <c r="BK395"/>
  <c r="J391"/>
  <c r="BK390"/>
  <c r="J382"/>
  <c r="BK366"/>
  <c r="J360"/>
  <c r="BK359"/>
  <c i="14" r="BK203"/>
  <c r="BK199"/>
  <c r="J198"/>
  <c r="BK197"/>
  <c r="J191"/>
  <c r="J190"/>
  <c r="J186"/>
  <c r="BK183"/>
  <c r="J181"/>
  <c r="J178"/>
  <c r="BK175"/>
  <c r="J172"/>
  <c r="BK168"/>
  <c r="BK159"/>
  <c r="J157"/>
  <c r="J154"/>
  <c r="BK151"/>
  <c r="BK148"/>
  <c r="J141"/>
  <c r="J140"/>
  <c r="J138"/>
  <c r="J133"/>
  <c i="13" r="BK243"/>
  <c r="J242"/>
  <c r="J240"/>
  <c r="J236"/>
  <c r="J235"/>
  <c r="BK233"/>
  <c r="J231"/>
  <c r="J229"/>
  <c r="J226"/>
  <c r="BK224"/>
  <c r="J220"/>
  <c r="BK219"/>
  <c r="BK213"/>
  <c r="J207"/>
  <c r="J203"/>
  <c r="J201"/>
  <c r="BK193"/>
  <c r="J190"/>
  <c r="BK186"/>
  <c r="J184"/>
  <c r="J172"/>
  <c r="BK171"/>
  <c r="J168"/>
  <c r="BK164"/>
  <c r="J163"/>
  <c r="J161"/>
  <c r="BK157"/>
  <c r="J154"/>
  <c r="BK148"/>
  <c r="J145"/>
  <c r="J144"/>
  <c r="BK142"/>
  <c r="BK140"/>
  <c r="J136"/>
  <c r="J133"/>
  <c r="BK132"/>
  <c r="BK131"/>
  <c r="J126"/>
  <c i="12" r="BK1666"/>
  <c r="BK1664"/>
  <c r="J1655"/>
  <c r="BK1651"/>
  <c r="J1649"/>
  <c r="BK1618"/>
  <c r="BK1600"/>
  <c r="J1597"/>
  <c r="J1593"/>
  <c r="BK1578"/>
  <c r="BK1566"/>
  <c r="BK1562"/>
  <c r="J1560"/>
  <c r="BK1548"/>
  <c r="J1518"/>
  <c r="BK1500"/>
  <c r="BK1495"/>
  <c r="J1475"/>
  <c r="J1426"/>
  <c r="BK1392"/>
  <c r="BK1320"/>
  <c r="BK1303"/>
  <c r="J1303"/>
  <c r="J1294"/>
  <c r="BK1292"/>
  <c r="BK1288"/>
  <c r="BK1280"/>
  <c r="J1252"/>
  <c r="J1239"/>
  <c r="J1238"/>
  <c r="BK1236"/>
  <c r="J1235"/>
  <c r="J1232"/>
  <c r="J1228"/>
  <c r="J1224"/>
  <c r="BK1219"/>
  <c r="BK1217"/>
  <c r="J1216"/>
  <c r="J1211"/>
  <c r="J1208"/>
  <c r="BK1206"/>
  <c r="BK1204"/>
  <c r="J1202"/>
  <c r="BK1200"/>
  <c r="BK1198"/>
  <c r="J1194"/>
  <c r="BK1188"/>
  <c r="J1181"/>
  <c r="J1180"/>
  <c r="J1178"/>
  <c r="J1176"/>
  <c r="BK1174"/>
  <c r="J1171"/>
  <c r="J1169"/>
  <c r="J1167"/>
  <c r="BK1165"/>
  <c r="BK1152"/>
  <c r="J1150"/>
  <c r="BK1148"/>
  <c r="J1143"/>
  <c r="BK1141"/>
  <c r="J1134"/>
  <c r="BK1129"/>
  <c r="J1093"/>
  <c r="BK1052"/>
  <c r="J968"/>
  <c r="BK903"/>
  <c r="BK873"/>
  <c r="BK849"/>
  <c r="BK848"/>
  <c r="J841"/>
  <c r="J836"/>
  <c r="J829"/>
  <c r="BK822"/>
  <c r="BK817"/>
  <c r="BK811"/>
  <c r="BK767"/>
  <c r="BK750"/>
  <c r="BK746"/>
  <c r="BK742"/>
  <c r="BK707"/>
  <c r="BK701"/>
  <c r="J665"/>
  <c r="BK646"/>
  <c r="J636"/>
  <c r="J622"/>
  <c r="J611"/>
  <c r="J582"/>
  <c r="J450"/>
  <c r="J444"/>
  <c r="BK438"/>
  <c r="J436"/>
  <c r="J433"/>
  <c r="BK427"/>
  <c r="BK411"/>
  <c r="J364"/>
  <c r="BK337"/>
  <c r="J320"/>
  <c r="J317"/>
  <c r="J309"/>
  <c r="BK307"/>
  <c r="BK306"/>
  <c r="J304"/>
  <c r="BK298"/>
  <c r="BK294"/>
  <c r="J289"/>
  <c r="J288"/>
  <c r="BK286"/>
  <c r="BK265"/>
  <c r="BK256"/>
  <c r="J241"/>
  <c r="J230"/>
  <c r="J219"/>
  <c r="J210"/>
  <c r="J199"/>
  <c r="J189"/>
  <c r="J182"/>
  <c r="J170"/>
  <c r="BK160"/>
  <c r="J155"/>
  <c r="BK151"/>
  <c i="11" r="BK182"/>
  <c r="BK180"/>
  <c r="BK175"/>
  <c r="BK169"/>
  <c r="J165"/>
  <c r="J161"/>
  <c r="J160"/>
  <c r="J159"/>
  <c r="J158"/>
  <c r="BK154"/>
  <c r="J153"/>
  <c r="BK133"/>
  <c i="10" r="BK324"/>
  <c r="BK319"/>
  <c r="BK317"/>
  <c r="BK315"/>
  <c r="J309"/>
  <c r="J308"/>
  <c r="J302"/>
  <c r="BK297"/>
  <c r="J295"/>
  <c r="J294"/>
  <c r="BK293"/>
  <c r="J278"/>
  <c r="BK267"/>
  <c r="J265"/>
  <c r="BK264"/>
  <c r="BK261"/>
  <c r="BK260"/>
  <c r="BK256"/>
  <c r="J254"/>
  <c r="J252"/>
  <c r="J249"/>
  <c r="BK248"/>
  <c r="J246"/>
  <c r="BK241"/>
  <c r="J237"/>
  <c r="BK235"/>
  <c r="J234"/>
  <c r="J232"/>
  <c r="BK228"/>
  <c r="BK225"/>
  <c r="BK224"/>
  <c r="BK223"/>
  <c r="J222"/>
  <c r="BK216"/>
  <c r="BK212"/>
  <c r="J208"/>
  <c r="BK207"/>
  <c r="BK201"/>
  <c r="BK198"/>
  <c r="BK194"/>
  <c r="J189"/>
  <c r="J184"/>
  <c r="BK183"/>
  <c r="J182"/>
  <c r="BK178"/>
  <c r="BK171"/>
  <c r="BK169"/>
  <c r="BK161"/>
  <c r="BK158"/>
  <c r="J154"/>
  <c r="J147"/>
  <c r="J144"/>
  <c r="BK141"/>
  <c r="BK139"/>
  <c r="J138"/>
  <c r="J136"/>
  <c i="9" r="BK313"/>
  <c r="BK312"/>
  <c r="BK307"/>
  <c r="J304"/>
  <c r="BK303"/>
  <c r="J300"/>
  <c r="BK290"/>
  <c r="BK287"/>
  <c r="BK285"/>
  <c r="BK283"/>
  <c r="J276"/>
  <c r="J274"/>
  <c r="BK269"/>
  <c r="J264"/>
  <c r="J262"/>
  <c r="J260"/>
  <c r="J257"/>
  <c r="J255"/>
  <c r="J249"/>
  <c r="J248"/>
  <c r="BK244"/>
  <c r="J243"/>
  <c r="J240"/>
  <c r="J235"/>
  <c r="J232"/>
  <c r="BK230"/>
  <c r="BK225"/>
  <c r="J223"/>
  <c r="BK221"/>
  <c r="BK216"/>
  <c r="J210"/>
  <c r="BK209"/>
  <c r="BK208"/>
  <c r="BK202"/>
  <c r="J197"/>
  <c r="BK189"/>
  <c r="BK187"/>
  <c r="J178"/>
  <c r="BK171"/>
  <c r="J170"/>
  <c r="J168"/>
  <c r="J167"/>
  <c r="BK164"/>
  <c r="BK160"/>
  <c r="J157"/>
  <c r="BK156"/>
  <c r="BK153"/>
  <c r="BK152"/>
  <c r="BK150"/>
  <c r="BK148"/>
  <c r="J142"/>
  <c r="J141"/>
  <c i="8" r="BK165"/>
  <c r="BK161"/>
  <c r="J155"/>
  <c r="BK154"/>
  <c r="BK145"/>
  <c r="BK143"/>
  <c r="BK142"/>
  <c r="J139"/>
  <c r="BK138"/>
  <c r="J137"/>
  <c r="BK136"/>
  <c r="J130"/>
  <c r="BK129"/>
  <c i="7" r="J276"/>
  <c r="BK275"/>
  <c r="J272"/>
  <c r="J256"/>
  <c r="BK253"/>
  <c r="J247"/>
  <c r="BK245"/>
  <c r="J241"/>
  <c r="J232"/>
  <c r="BK225"/>
  <c r="J222"/>
  <c r="BK218"/>
  <c r="J216"/>
  <c r="BK212"/>
  <c r="BK207"/>
  <c r="J206"/>
  <c r="J201"/>
  <c r="BK191"/>
  <c r="BK189"/>
  <c r="BK187"/>
  <c r="BK185"/>
  <c r="J180"/>
  <c r="BK177"/>
  <c r="BK175"/>
  <c r="J174"/>
  <c r="J160"/>
  <c r="BK156"/>
  <c r="J149"/>
  <c r="BK142"/>
  <c r="BK136"/>
  <c r="BK132"/>
  <c i="6" r="BK791"/>
  <c r="J789"/>
  <c r="J788"/>
  <c r="J785"/>
  <c r="BK780"/>
  <c r="J773"/>
  <c r="BK755"/>
  <c r="BK751"/>
  <c r="BK744"/>
  <c r="J736"/>
  <c r="J728"/>
  <c i="4" r="J173"/>
  <c r="BK161"/>
  <c r="J157"/>
  <c r="BK153"/>
  <c r="BK146"/>
  <c r="BK137"/>
  <c r="J137"/>
  <c r="BK136"/>
  <c r="J136"/>
  <c r="BK133"/>
  <c r="J133"/>
  <c r="BK130"/>
  <c r="J130"/>
  <c i="3" r="J1885"/>
  <c r="BK1868"/>
  <c r="J1866"/>
  <c r="J1852"/>
  <c r="J1848"/>
  <c r="BK1844"/>
  <c r="J1840"/>
  <c r="BK1838"/>
  <c r="J1832"/>
  <c r="J1828"/>
  <c r="J1824"/>
  <c r="J1815"/>
  <c r="J1811"/>
  <c r="BK1795"/>
  <c r="J1791"/>
  <c r="BK1787"/>
  <c r="BK1785"/>
  <c r="J1781"/>
  <c r="BK1770"/>
  <c r="BK1765"/>
  <c r="BK1764"/>
  <c r="J1763"/>
  <c r="J1759"/>
  <c r="BK1741"/>
  <c r="BK1725"/>
  <c r="BK1698"/>
  <c r="BK1687"/>
  <c r="J1648"/>
  <c r="BK1644"/>
  <c r="J1639"/>
  <c r="BK1631"/>
  <c r="BK1593"/>
  <c r="BK1583"/>
  <c r="BK1571"/>
  <c r="BK1567"/>
  <c r="BK1564"/>
  <c r="BK1523"/>
  <c r="BK1515"/>
  <c r="J1511"/>
  <c r="J1507"/>
  <c r="J1501"/>
  <c r="J1497"/>
  <c r="BK1489"/>
  <c r="J1485"/>
  <c r="BK1479"/>
  <c r="J1461"/>
  <c r="BK1453"/>
  <c r="BK1451"/>
  <c r="BK1443"/>
  <c r="J1433"/>
  <c r="BK1423"/>
  <c r="J1415"/>
  <c r="J1411"/>
  <c r="J1403"/>
  <c r="BK1397"/>
  <c r="J1383"/>
  <c r="J1373"/>
  <c r="J1371"/>
  <c r="BK1363"/>
  <c r="BK1361"/>
  <c r="BK1349"/>
  <c r="J1337"/>
  <c r="BK1319"/>
  <c r="J1313"/>
  <c r="J1311"/>
  <c r="J1291"/>
  <c r="J1287"/>
  <c r="J1279"/>
  <c r="J1267"/>
  <c r="J1265"/>
  <c r="J1259"/>
  <c r="BK1257"/>
  <c r="J1253"/>
  <c r="BK1249"/>
  <c r="BK1247"/>
  <c r="J1235"/>
  <c r="J1217"/>
  <c r="BK1209"/>
  <c r="J1205"/>
  <c r="BK1201"/>
  <c r="J1199"/>
  <c r="BK1189"/>
  <c r="J1185"/>
  <c r="J1177"/>
  <c r="J1161"/>
  <c r="BK1157"/>
  <c r="J1151"/>
  <c r="BK1147"/>
  <c r="BK1139"/>
  <c r="J1131"/>
  <c r="BK1113"/>
  <c r="J1109"/>
  <c r="J1105"/>
  <c r="J1103"/>
  <c r="J1095"/>
  <c r="BK1089"/>
  <c r="BK1081"/>
  <c r="J1073"/>
  <c r="BK1067"/>
  <c r="BK1061"/>
  <c r="J1057"/>
  <c r="BK1055"/>
  <c r="BK1053"/>
  <c r="BK1045"/>
  <c r="J1039"/>
  <c r="J1033"/>
  <c r="J1025"/>
  <c r="BK1021"/>
  <c r="BK1011"/>
  <c r="J1000"/>
  <c r="J998"/>
  <c r="BK985"/>
  <c r="J961"/>
  <c r="J947"/>
  <c r="BK940"/>
  <c r="J937"/>
  <c r="BK927"/>
  <c r="J887"/>
  <c r="J883"/>
  <c r="J872"/>
  <c r="BK839"/>
  <c r="J837"/>
  <c r="J829"/>
  <c r="J827"/>
  <c r="J815"/>
  <c r="J792"/>
  <c r="BK788"/>
  <c r="J782"/>
  <c r="J771"/>
  <c r="J770"/>
  <c r="BK762"/>
  <c r="J756"/>
  <c r="BK731"/>
  <c r="J715"/>
  <c r="J707"/>
  <c r="J697"/>
  <c r="J692"/>
  <c r="BK673"/>
  <c r="J669"/>
  <c r="J665"/>
  <c r="J642"/>
  <c r="BK623"/>
  <c r="J620"/>
  <c r="J618"/>
  <c r="J614"/>
  <c r="BK612"/>
  <c r="BK611"/>
  <c r="BK544"/>
  <c r="J528"/>
  <c r="J519"/>
  <c r="J508"/>
  <c r="J503"/>
  <c r="BK499"/>
  <c r="J495"/>
  <c r="J454"/>
  <c r="J446"/>
  <c r="J433"/>
  <c r="BK424"/>
  <c r="J417"/>
  <c r="J416"/>
  <c r="BK405"/>
  <c r="BK389"/>
  <c r="J378"/>
  <c r="BK370"/>
  <c r="J359"/>
  <c r="BK346"/>
  <c r="BK335"/>
  <c r="J313"/>
  <c r="BK308"/>
  <c r="BK303"/>
  <c r="BK286"/>
  <c r="J283"/>
  <c r="BK279"/>
  <c r="BK273"/>
  <c r="J265"/>
  <c r="J255"/>
  <c r="BK222"/>
  <c r="BK205"/>
  <c r="J193"/>
  <c r="J184"/>
  <c r="BK179"/>
  <c r="J156"/>
  <c r="J155"/>
  <c i="2" r="BK142"/>
  <c r="BK137"/>
  <c r="BK132"/>
  <c r="J129"/>
  <c i="14" r="BK198"/>
  <c r="J196"/>
  <c r="J195"/>
  <c r="J187"/>
  <c r="BK184"/>
  <c r="J175"/>
  <c r="J168"/>
  <c r="BK163"/>
  <c r="BK160"/>
  <c r="BK157"/>
  <c r="BK150"/>
  <c r="BK147"/>
  <c r="J146"/>
  <c r="J145"/>
  <c r="J144"/>
  <c r="BK142"/>
  <c r="BK138"/>
  <c r="BK137"/>
  <c r="J135"/>
  <c r="BK133"/>
  <c i="13" r="J246"/>
  <c r="J243"/>
  <c r="J241"/>
  <c r="BK238"/>
  <c r="J228"/>
  <c r="BK226"/>
  <c r="J223"/>
  <c r="J219"/>
  <c r="J213"/>
  <c r="BK211"/>
  <c r="BK210"/>
  <c r="J197"/>
  <c r="J195"/>
  <c r="J193"/>
  <c r="J182"/>
  <c r="J178"/>
  <c r="BK176"/>
  <c r="BK172"/>
  <c r="J169"/>
  <c r="BK156"/>
  <c r="BK155"/>
  <c r="BK152"/>
  <c r="J149"/>
  <c r="J134"/>
  <c r="J131"/>
  <c r="BK129"/>
  <c i="12" r="J1665"/>
  <c r="J1660"/>
  <c r="J1648"/>
  <c r="J1624"/>
  <c r="BK1606"/>
  <c r="BK1604"/>
  <c r="BK1582"/>
  <c r="J1579"/>
  <c r="BK1539"/>
  <c r="BK1524"/>
  <c r="BK1498"/>
  <c r="BK1485"/>
  <c r="BK1473"/>
  <c r="BK1430"/>
  <c r="BK1376"/>
  <c r="J1364"/>
  <c r="J1352"/>
  <c r="J1335"/>
  <c r="BK1333"/>
  <c r="BK1329"/>
  <c r="J1323"/>
  <c r="BK1317"/>
  <c r="J1316"/>
  <c r="J1276"/>
  <c r="BK1268"/>
  <c r="BK1238"/>
  <c r="BK1237"/>
  <c r="BK1234"/>
  <c r="J1230"/>
  <c r="BK1224"/>
  <c r="J1221"/>
  <c r="J1215"/>
  <c r="J1213"/>
  <c r="BK1211"/>
  <c r="J1210"/>
  <c r="J1206"/>
  <c r="J1203"/>
  <c r="BK784"/>
  <c r="BK779"/>
  <c r="J744"/>
  <c r="BK735"/>
  <c r="J707"/>
  <c r="BK690"/>
  <c r="J679"/>
  <c r="J673"/>
  <c r="J648"/>
  <c r="BK641"/>
  <c r="J634"/>
  <c r="BK604"/>
  <c r="J552"/>
  <c r="J487"/>
  <c r="J465"/>
  <c r="BK450"/>
  <c r="BK430"/>
  <c r="BK429"/>
  <c r="BK393"/>
  <c r="J375"/>
  <c r="J358"/>
  <c r="BK344"/>
  <c r="BK330"/>
  <c r="J326"/>
  <c r="BK320"/>
  <c r="J310"/>
  <c r="J305"/>
  <c r="J299"/>
  <c r="BK296"/>
  <c r="J293"/>
  <c r="BK282"/>
  <c r="J267"/>
  <c r="J249"/>
  <c r="BK239"/>
  <c r="J227"/>
  <c r="J222"/>
  <c r="BK206"/>
  <c r="BK164"/>
  <c r="BK148"/>
  <c i="11" r="J180"/>
  <c r="BK168"/>
  <c r="BK165"/>
  <c r="BK162"/>
  <c r="BK156"/>
  <c r="BK151"/>
  <c r="BK150"/>
  <c r="J142"/>
  <c r="BK138"/>
  <c r="BK136"/>
  <c r="J133"/>
  <c r="BK126"/>
  <c i="10" r="BK323"/>
  <c r="J321"/>
  <c r="BK320"/>
  <c r="J312"/>
  <c r="BK308"/>
  <c r="J305"/>
  <c r="J304"/>
  <c r="BK303"/>
  <c r="J301"/>
  <c r="J300"/>
  <c r="BK295"/>
  <c r="BK291"/>
  <c r="BK289"/>
  <c r="J288"/>
  <c r="J286"/>
  <c r="J285"/>
  <c r="J283"/>
  <c r="J281"/>
  <c r="BK279"/>
  <c r="J276"/>
  <c r="BK271"/>
  <c r="BK265"/>
  <c r="BK263"/>
  <c r="J260"/>
  <c r="J259"/>
  <c r="J255"/>
  <c r="BK253"/>
  <c r="BK246"/>
  <c r="BK243"/>
  <c r="BK242"/>
  <c r="J239"/>
  <c r="BK238"/>
  <c r="BK230"/>
  <c r="BK226"/>
  <c r="J225"/>
  <c r="BK222"/>
  <c r="J219"/>
  <c r="J216"/>
  <c r="J214"/>
  <c r="J210"/>
  <c r="BK204"/>
  <c r="BK202"/>
  <c r="J198"/>
  <c r="J195"/>
  <c r="BK192"/>
  <c r="J190"/>
  <c r="BK188"/>
  <c r="BK186"/>
  <c r="BK180"/>
  <c r="J179"/>
  <c r="J176"/>
  <c r="J171"/>
  <c r="J167"/>
  <c r="J165"/>
  <c r="J164"/>
  <c r="J161"/>
  <c r="BK155"/>
  <c r="BK153"/>
  <c r="J151"/>
  <c r="BK149"/>
  <c r="BK145"/>
  <c r="BK140"/>
  <c r="BK138"/>
  <c i="9" r="BK298"/>
  <c r="BK293"/>
  <c r="J290"/>
  <c r="J286"/>
  <c r="J285"/>
  <c r="J282"/>
  <c r="J279"/>
  <c r="BK276"/>
  <c r="J270"/>
  <c r="BK268"/>
  <c r="BK263"/>
  <c r="BK258"/>
  <c r="J250"/>
  <c r="BK246"/>
  <c r="J241"/>
  <c r="BK240"/>
  <c r="BK235"/>
  <c r="BK231"/>
  <c r="J230"/>
  <c r="J222"/>
  <c r="J219"/>
  <c r="BK215"/>
  <c r="J214"/>
  <c r="BK212"/>
  <c r="J203"/>
  <c r="J202"/>
  <c r="BK200"/>
  <c r="BK188"/>
  <c r="J183"/>
  <c r="J180"/>
  <c r="BK177"/>
  <c r="BK175"/>
  <c r="J173"/>
  <c r="J171"/>
  <c r="BK167"/>
  <c r="J163"/>
  <c r="J159"/>
  <c r="J150"/>
  <c r="J147"/>
  <c r="J145"/>
  <c r="BK143"/>
  <c i="8" r="J165"/>
  <c r="BK164"/>
  <c r="BK159"/>
  <c r="BK156"/>
  <c r="BK153"/>
  <c r="BK141"/>
  <c r="BK133"/>
  <c r="J129"/>
  <c i="7" r="J279"/>
  <c r="BK276"/>
  <c r="J275"/>
  <c r="J274"/>
  <c r="BK272"/>
  <c r="J269"/>
  <c r="J265"/>
  <c r="BK259"/>
  <c r="J252"/>
  <c r="J248"/>
  <c r="J245"/>
  <c r="BK243"/>
  <c r="BK241"/>
  <c r="J240"/>
  <c r="BK238"/>
  <c r="BK230"/>
  <c r="J226"/>
  <c r="BK224"/>
  <c r="BK220"/>
  <c r="J217"/>
  <c r="BK216"/>
  <c r="J213"/>
  <c r="J212"/>
  <c r="BK210"/>
  <c r="J208"/>
  <c r="BK206"/>
  <c r="BK205"/>
  <c r="BK200"/>
  <c r="J197"/>
  <c r="J192"/>
  <c r="BK188"/>
  <c r="J185"/>
  <c r="J184"/>
  <c r="J182"/>
  <c r="BK171"/>
  <c r="J166"/>
  <c r="BK163"/>
  <c r="BK161"/>
  <c r="J157"/>
  <c r="J154"/>
  <c r="J153"/>
  <c r="BK140"/>
  <c r="J134"/>
  <c r="BK128"/>
  <c i="6" r="J794"/>
  <c r="J793"/>
  <c r="J786"/>
  <c r="J772"/>
  <c r="J768"/>
  <c r="BK758"/>
  <c r="J746"/>
  <c r="J739"/>
  <c r="BK732"/>
  <c r="BK721"/>
  <c r="BK714"/>
  <c r="J712"/>
  <c r="J690"/>
  <c r="J687"/>
  <c r="J686"/>
  <c r="J684"/>
  <c r="BK673"/>
  <c r="BK671"/>
  <c r="J651"/>
  <c r="J647"/>
  <c r="J643"/>
  <c r="BK642"/>
  <c r="J639"/>
  <c r="BK635"/>
  <c r="BK631"/>
  <c r="BK621"/>
  <c r="BK619"/>
  <c r="BK609"/>
  <c r="J605"/>
  <c r="BK601"/>
  <c r="J589"/>
  <c r="J582"/>
  <c r="J572"/>
  <c r="J567"/>
  <c r="J562"/>
  <c r="BK558"/>
  <c r="BK546"/>
  <c r="BK537"/>
  <c r="J522"/>
  <c r="BK517"/>
  <c r="J512"/>
  <c r="J504"/>
  <c r="J498"/>
  <c r="J496"/>
  <c r="J492"/>
  <c r="J483"/>
  <c r="J481"/>
  <c r="J470"/>
  <c r="J464"/>
  <c r="J459"/>
  <c r="J457"/>
  <c r="J454"/>
  <c r="J448"/>
  <c r="BK443"/>
  <c r="BK442"/>
  <c r="BK433"/>
  <c r="BK431"/>
  <c r="J430"/>
  <c r="J421"/>
  <c r="BK417"/>
  <c r="J413"/>
  <c r="J410"/>
  <c r="J409"/>
  <c r="BK404"/>
  <c r="J403"/>
  <c r="BK393"/>
  <c r="J389"/>
  <c r="BK387"/>
  <c r="BK380"/>
  <c r="BK376"/>
  <c r="BK369"/>
  <c r="BK367"/>
  <c r="J365"/>
  <c r="J363"/>
  <c r="BK359"/>
  <c r="J355"/>
  <c r="J348"/>
  <c r="J346"/>
  <c r="BK340"/>
  <c r="BK337"/>
  <c r="J332"/>
  <c r="BK330"/>
  <c r="J325"/>
  <c r="BK320"/>
  <c r="BK316"/>
  <c r="J313"/>
  <c r="BK306"/>
  <c r="BK304"/>
  <c r="J300"/>
  <c r="J298"/>
  <c r="J296"/>
  <c r="J291"/>
  <c r="J281"/>
  <c r="J273"/>
  <c r="J267"/>
  <c r="J260"/>
  <c r="J247"/>
  <c r="BK245"/>
  <c r="BK242"/>
  <c r="J233"/>
  <c i="5" r="BK141"/>
  <c i="4" r="BK260"/>
  <c r="J248"/>
  <c r="BK237"/>
  <c r="J225"/>
  <c r="BK221"/>
  <c r="J210"/>
  <c r="BK199"/>
  <c r="J193"/>
  <c r="J148"/>
  <c r="J143"/>
  <c i="3" r="BK1901"/>
  <c r="J1895"/>
  <c r="J1878"/>
  <c r="J1876"/>
  <c r="BK1874"/>
  <c r="BK1872"/>
  <c r="J1862"/>
  <c r="BK1848"/>
  <c r="BK1842"/>
  <c r="BK1836"/>
  <c r="BK1834"/>
  <c r="J1830"/>
  <c r="J1826"/>
  <c r="J1818"/>
  <c r="BK1815"/>
  <c r="J1813"/>
  <c r="J1809"/>
  <c r="BK1807"/>
  <c r="BK1801"/>
  <c r="J1795"/>
  <c r="BK1793"/>
  <c r="J1785"/>
  <c r="BK1783"/>
  <c r="BK1768"/>
  <c r="J1720"/>
  <c r="BK1714"/>
  <c r="BK1708"/>
  <c r="J1706"/>
  <c r="J1704"/>
  <c r="BK1677"/>
  <c r="BK1655"/>
  <c r="J1644"/>
  <c r="BK1639"/>
  <c r="J1631"/>
  <c r="J1603"/>
  <c r="J1589"/>
  <c r="J1569"/>
  <c r="J1527"/>
  <c r="J1521"/>
  <c r="J1515"/>
  <c r="BK1509"/>
  <c r="J1479"/>
  <c r="BK1475"/>
  <c r="J1471"/>
  <c r="BK1467"/>
  <c r="J1447"/>
  <c r="J1437"/>
  <c r="BK1433"/>
  <c r="BK1425"/>
  <c r="BK1417"/>
  <c r="BK1415"/>
  <c r="BK1411"/>
  <c r="BK1387"/>
  <c r="BK1377"/>
  <c r="BK1375"/>
  <c r="J1369"/>
  <c r="BK1367"/>
  <c r="BK1357"/>
  <c r="J1355"/>
  <c r="BK1353"/>
  <c r="J1347"/>
  <c r="J1345"/>
  <c r="J1331"/>
  <c r="J1321"/>
  <c r="BK1317"/>
  <c r="J1307"/>
  <c r="BK1305"/>
  <c r="J1297"/>
  <c r="BK1289"/>
  <c r="BK1283"/>
  <c r="J1269"/>
  <c r="BK1261"/>
  <c r="BK1253"/>
  <c r="BK1243"/>
  <c r="J1237"/>
  <c r="J1227"/>
  <c r="BK1223"/>
  <c r="BK1217"/>
  <c r="J1203"/>
  <c r="BK1199"/>
  <c r="J1193"/>
  <c r="J1189"/>
  <c r="BK1181"/>
  <c r="J1175"/>
  <c r="J1165"/>
  <c r="BK1163"/>
  <c r="J1159"/>
  <c r="BK1149"/>
  <c r="BK1143"/>
  <c r="J1129"/>
  <c r="J1127"/>
  <c r="J1121"/>
  <c r="BK1117"/>
  <c r="BK1107"/>
  <c r="J1093"/>
  <c r="J1087"/>
  <c r="BK1083"/>
  <c r="BK1075"/>
  <c r="BK1073"/>
  <c r="J1065"/>
  <c r="J1041"/>
  <c r="J1035"/>
  <c r="BK1033"/>
  <c r="J1031"/>
  <c r="J1027"/>
  <c r="BK1019"/>
  <c r="J1015"/>
  <c r="J1013"/>
  <c r="J1011"/>
  <c r="J1001"/>
  <c r="J999"/>
  <c r="BK980"/>
  <c r="BK960"/>
  <c r="J950"/>
  <c r="J946"/>
  <c r="BK911"/>
  <c r="BK905"/>
  <c r="BK886"/>
  <c r="BK858"/>
  <c r="BK852"/>
  <c r="J847"/>
  <c r="BK837"/>
  <c r="J821"/>
  <c r="BK796"/>
  <c r="J788"/>
  <c r="J786"/>
  <c r="BK764"/>
  <c r="J740"/>
  <c r="BK725"/>
  <c r="BK721"/>
  <c r="BK715"/>
  <c r="BK695"/>
  <c r="BK692"/>
  <c r="J688"/>
  <c r="J686"/>
  <c r="J677"/>
  <c r="BK669"/>
  <c r="BK646"/>
  <c r="BK631"/>
  <c r="J622"/>
  <c r="J621"/>
  <c r="BK618"/>
  <c r="BK615"/>
  <c r="J611"/>
  <c r="J603"/>
  <c r="BK593"/>
  <c r="BK552"/>
  <c r="BK548"/>
  <c r="J540"/>
  <c r="BK522"/>
  <c r="J504"/>
  <c r="J502"/>
  <c r="J498"/>
  <c r="J496"/>
  <c r="J485"/>
  <c r="J475"/>
  <c r="J463"/>
  <c r="BK452"/>
  <c r="BK440"/>
  <c r="J429"/>
  <c r="J414"/>
  <c r="BK410"/>
  <c r="J397"/>
  <c r="J370"/>
  <c r="BK360"/>
  <c r="J357"/>
  <c r="BK304"/>
  <c r="J300"/>
  <c r="BK295"/>
  <c r="J273"/>
  <c r="J267"/>
  <c r="J261"/>
  <c r="J251"/>
  <c r="BK229"/>
  <c r="J222"/>
  <c r="J217"/>
  <c r="J211"/>
  <c r="J207"/>
  <c r="BK200"/>
  <c r="J194"/>
  <c r="BK174"/>
  <c r="J169"/>
  <c i="2" r="BK150"/>
  <c r="J127"/>
  <c r="J126"/>
  <c l="1" r="T125"/>
  <c r="R134"/>
  <c i="3" r="T154"/>
  <c r="P254"/>
  <c r="P285"/>
  <c r="P489"/>
  <c r="R685"/>
  <c r="R696"/>
  <c r="P702"/>
  <c r="T751"/>
  <c r="T795"/>
  <c r="P838"/>
  <c r="R838"/>
  <c r="T864"/>
  <c r="T996"/>
  <c r="P1418"/>
  <c r="P1584"/>
  <c r="T1643"/>
  <c r="BK1707"/>
  <c r="J1707"/>
  <c r="J122"/>
  <c r="T1758"/>
  <c r="P1767"/>
  <c r="P1766"/>
  <c r="R1767"/>
  <c r="R1766"/>
  <c i="4" r="R129"/>
  <c r="T142"/>
  <c r="BK266"/>
  <c r="J266"/>
  <c r="J104"/>
  <c r="P277"/>
  <c i="5" r="T132"/>
  <c i="6" r="T231"/>
  <c r="BK243"/>
  <c r="J243"/>
  <c r="J104"/>
  <c r="R248"/>
  <c r="R253"/>
  <c r="BK275"/>
  <c r="J275"/>
  <c r="J110"/>
  <c r="T280"/>
  <c r="T308"/>
  <c r="P328"/>
  <c r="T339"/>
  <c r="P384"/>
  <c r="T390"/>
  <c r="BK407"/>
  <c r="J407"/>
  <c r="J129"/>
  <c r="T434"/>
  <c r="T427"/>
  <c r="BK445"/>
  <c r="R451"/>
  <c r="T456"/>
  <c r="T476"/>
  <c r="R480"/>
  <c r="T484"/>
  <c r="BK497"/>
  <c r="J497"/>
  <c r="J147"/>
  <c r="BK510"/>
  <c r="J510"/>
  <c r="J149"/>
  <c r="T514"/>
  <c r="T526"/>
  <c r="T541"/>
  <c r="P549"/>
  <c r="R575"/>
  <c r="T592"/>
  <c r="R611"/>
  <c r="R618"/>
  <c r="T626"/>
  <c r="BK683"/>
  <c r="J683"/>
  <c r="J179"/>
  <c r="T688"/>
  <c r="BK697"/>
  <c r="J697"/>
  <c r="J182"/>
  <c r="R724"/>
  <c r="P734"/>
  <c r="T745"/>
  <c r="BK763"/>
  <c r="J763"/>
  <c r="J199"/>
  <c r="R777"/>
  <c r="P806"/>
  <c i="7" r="T196"/>
  <c r="P262"/>
  <c r="P277"/>
  <c i="8" r="R134"/>
  <c r="R128"/>
  <c i="9" r="BK138"/>
  <c r="J138"/>
  <c r="J101"/>
  <c r="T161"/>
  <c r="R195"/>
  <c r="BK217"/>
  <c r="J217"/>
  <c r="J106"/>
  <c r="R229"/>
  <c r="P242"/>
  <c r="BK251"/>
  <c r="J251"/>
  <c r="J110"/>
  <c r="T251"/>
  <c r="T297"/>
  <c i="10" r="R132"/>
  <c r="T162"/>
  <c r="R251"/>
  <c r="T307"/>
  <c r="R322"/>
  <c i="11" r="R135"/>
  <c i="12" r="P144"/>
  <c r="BK264"/>
  <c r="J264"/>
  <c r="J104"/>
  <c r="R264"/>
  <c r="T315"/>
  <c r="R428"/>
  <c r="P1241"/>
  <c r="BK1599"/>
  <c r="J1599"/>
  <c r="J114"/>
  <c r="R1599"/>
  <c r="BK1659"/>
  <c r="J1659"/>
  <c r="J119"/>
  <c i="13" r="P125"/>
  <c r="P175"/>
  <c i="2" r="BK125"/>
  <c r="J125"/>
  <c r="J98"/>
  <c r="P141"/>
  <c i="3" r="P154"/>
  <c r="R223"/>
  <c r="BK285"/>
  <c r="J285"/>
  <c r="J103"/>
  <c r="R489"/>
  <c r="T685"/>
  <c r="R751"/>
  <c r="P795"/>
  <c r="BK864"/>
  <c r="J864"/>
  <c r="J113"/>
  <c r="P864"/>
  <c r="BK996"/>
  <c r="J996"/>
  <c r="J114"/>
  <c r="P996"/>
  <c r="T1418"/>
  <c r="BK1584"/>
  <c r="J1584"/>
  <c r="J119"/>
  <c r="R1643"/>
  <c r="P1707"/>
  <c r="T1774"/>
  <c r="T1823"/>
  <c r="T1816"/>
  <c r="BK1880"/>
  <c r="J1880"/>
  <c r="J130"/>
  <c r="P1880"/>
  <c r="R1880"/>
  <c r="T1880"/>
  <c i="6" r="BK231"/>
  <c r="J231"/>
  <c r="J101"/>
  <c r="R239"/>
  <c r="T248"/>
  <c r="P262"/>
  <c r="P280"/>
  <c r="R308"/>
  <c r="T319"/>
  <c r="R333"/>
  <c r="T354"/>
  <c r="R373"/>
  <c r="BK395"/>
  <c r="T401"/>
  <c r="R407"/>
  <c r="R434"/>
  <c r="R427"/>
  <c r="P445"/>
  <c r="R456"/>
  <c r="BK484"/>
  <c r="J484"/>
  <c r="J144"/>
  <c r="R487"/>
  <c r="T494"/>
  <c r="R514"/>
  <c r="BK526"/>
  <c r="J526"/>
  <c r="J155"/>
  <c r="P545"/>
  <c r="T549"/>
  <c r="P571"/>
  <c r="BK581"/>
  <c r="J581"/>
  <c r="J169"/>
  <c r="P634"/>
  <c r="P683"/>
  <c r="BK704"/>
  <c r="J704"/>
  <c r="J183"/>
  <c r="R720"/>
  <c r="R727"/>
  <c r="T741"/>
  <c r="T737"/>
  <c r="R750"/>
  <c r="R763"/>
  <c r="R790"/>
  <c i="7" r="BK127"/>
  <c r="R262"/>
  <c r="BK277"/>
  <c r="J277"/>
  <c r="J104"/>
  <c i="8" r="P144"/>
  <c r="R158"/>
  <c i="9" r="T138"/>
  <c r="P182"/>
  <c r="T195"/>
  <c r="T217"/>
  <c r="BK234"/>
  <c r="J234"/>
  <c r="J108"/>
  <c r="R242"/>
  <c r="R251"/>
  <c r="P306"/>
  <c i="10" r="P132"/>
  <c r="R162"/>
  <c r="T199"/>
  <c r="BK310"/>
  <c r="J310"/>
  <c r="J106"/>
  <c r="P322"/>
  <c i="11" r="P135"/>
  <c r="BK177"/>
  <c r="J177"/>
  <c r="J102"/>
  <c i="12" r="T271"/>
  <c r="BK325"/>
  <c r="T325"/>
  <c r="R785"/>
  <c r="T1233"/>
  <c r="R1605"/>
  <c r="P1647"/>
  <c r="P1646"/>
  <c r="R1659"/>
  <c r="R1650"/>
  <c i="13" r="R125"/>
  <c r="BK175"/>
  <c r="J175"/>
  <c r="J102"/>
  <c i="3" r="BK154"/>
  <c r="J154"/>
  <c r="J100"/>
  <c r="P223"/>
  <c r="T254"/>
  <c r="T324"/>
  <c r="BK702"/>
  <c r="J702"/>
  <c r="J109"/>
  <c r="P751"/>
  <c r="R1032"/>
  <c r="R1526"/>
  <c r="P1570"/>
  <c r="BK1656"/>
  <c r="J1656"/>
  <c r="J121"/>
  <c r="T1707"/>
  <c r="P1774"/>
  <c i="4" r="T192"/>
  <c r="P266"/>
  <c i="5" r="BK127"/>
  <c r="J127"/>
  <c r="J100"/>
  <c r="T127"/>
  <c r="T126"/>
  <c r="T125"/>
  <c i="6" r="BK226"/>
  <c r="R231"/>
  <c r="T236"/>
  <c r="R243"/>
  <c r="R275"/>
  <c r="P293"/>
  <c r="R314"/>
  <c r="P319"/>
  <c r="P339"/>
  <c r="P354"/>
  <c r="BK373"/>
  <c r="J373"/>
  <c r="J123"/>
  <c r="R384"/>
  <c r="P401"/>
  <c r="P407"/>
  <c r="BK434"/>
  <c r="J434"/>
  <c r="J132"/>
  <c r="P441"/>
  <c r="BK451"/>
  <c r="J451"/>
  <c r="J136"/>
  <c r="P463"/>
  <c r="P476"/>
  <c r="P487"/>
  <c r="R494"/>
  <c r="P510"/>
  <c r="BK514"/>
  <c r="J514"/>
  <c r="J151"/>
  <c r="P518"/>
  <c r="P541"/>
  <c r="R545"/>
  <c r="T555"/>
  <c r="T571"/>
  <c r="P592"/>
  <c r="BK618"/>
  <c r="J618"/>
  <c r="J174"/>
  <c r="BK626"/>
  <c r="J626"/>
  <c r="J175"/>
  <c r="P679"/>
  <c r="R688"/>
  <c r="R704"/>
  <c r="BK716"/>
  <c r="T720"/>
  <c r="BK734"/>
  <c r="J734"/>
  <c r="J191"/>
  <c r="BK741"/>
  <c r="J741"/>
  <c r="J194"/>
  <c r="P745"/>
  <c r="BK777"/>
  <c r="J777"/>
  <c r="J200"/>
  <c r="BK806"/>
  <c r="J806"/>
  <c r="J202"/>
  <c i="7" r="P127"/>
  <c r="BK262"/>
  <c r="J262"/>
  <c r="J102"/>
  <c r="R277"/>
  <c i="8" r="BK152"/>
  <c r="J152"/>
  <c r="J103"/>
  <c r="R152"/>
  <c i="11" r="R125"/>
  <c i="12" r="R144"/>
  <c r="P264"/>
  <c r="T264"/>
  <c r="BK315"/>
  <c r="J315"/>
  <c r="J106"/>
  <c r="P325"/>
  <c r="R325"/>
  <c r="P785"/>
  <c r="BK1233"/>
  <c r="J1233"/>
  <c r="J112"/>
  <c r="R1233"/>
  <c r="BK1605"/>
  <c r="J1605"/>
  <c r="J115"/>
  <c r="T1659"/>
  <c r="T1650"/>
  <c i="2" r="BK141"/>
  <c r="J141"/>
  <c r="J101"/>
  <c i="3" r="BK223"/>
  <c r="J223"/>
  <c r="J101"/>
  <c r="R254"/>
  <c r="T489"/>
  <c r="BK696"/>
  <c r="J696"/>
  <c r="J107"/>
  <c r="R702"/>
  <c r="P1032"/>
  <c r="BK1526"/>
  <c r="J1526"/>
  <c r="J117"/>
  <c r="R1584"/>
  <c r="T1656"/>
  <c r="P1758"/>
  <c r="BK1767"/>
  <c r="J1767"/>
  <c r="J125"/>
  <c r="T1767"/>
  <c r="T1766"/>
  <c r="R1823"/>
  <c r="R1816"/>
  <c i="4" r="BK142"/>
  <c r="J142"/>
  <c r="J101"/>
  <c r="R142"/>
  <c r="BK259"/>
  <c r="J259"/>
  <c r="J103"/>
  <c r="R266"/>
  <c i="5" r="BK132"/>
  <c r="J132"/>
  <c r="J101"/>
  <c i="6" r="BK236"/>
  <c r="J236"/>
  <c r="J102"/>
  <c r="T239"/>
  <c r="P248"/>
  <c r="R262"/>
  <c r="BK293"/>
  <c r="J293"/>
  <c r="J112"/>
  <c r="BK314"/>
  <c r="J314"/>
  <c r="J114"/>
  <c r="T328"/>
  <c r="T333"/>
  <c r="R354"/>
  <c r="P373"/>
  <c r="BK390"/>
  <c r="J390"/>
  <c r="J125"/>
  <c r="R401"/>
  <c r="T407"/>
  <c r="T441"/>
  <c r="T445"/>
  <c r="P456"/>
  <c r="BK476"/>
  <c r="J476"/>
  <c r="J141"/>
  <c r="T487"/>
  <c r="R497"/>
  <c r="P514"/>
  <c r="BK555"/>
  <c r="J555"/>
  <c r="J162"/>
  <c r="BK571"/>
  <c r="J571"/>
  <c r="J166"/>
  <c r="R581"/>
  <c r="T634"/>
  <c r="BK688"/>
  <c r="J688"/>
  <c r="J180"/>
  <c r="T691"/>
  <c r="T704"/>
  <c r="R716"/>
  <c r="BK724"/>
  <c r="J724"/>
  <c r="J189"/>
  <c r="T727"/>
  <c r="R745"/>
  <c r="P757"/>
  <c r="T790"/>
  <c i="7" r="R127"/>
  <c r="T262"/>
  <c r="T277"/>
  <c i="8" r="P134"/>
  <c r="P128"/>
  <c i="1" r="AU103"/>
  <c i="8" r="T158"/>
  <c i="9" r="P161"/>
  <c r="BK195"/>
  <c r="J195"/>
  <c r="J104"/>
  <c r="T207"/>
  <c r="P229"/>
  <c r="BK242"/>
  <c r="J242"/>
  <c r="J109"/>
  <c r="T242"/>
  <c r="P251"/>
  <c r="BK297"/>
  <c r="J297"/>
  <c r="J112"/>
  <c r="T306"/>
  <c i="10" r="BK162"/>
  <c r="J162"/>
  <c r="J101"/>
  <c r="P174"/>
  <c r="R199"/>
  <c r="BK307"/>
  <c r="J307"/>
  <c r="J105"/>
  <c r="P307"/>
  <c r="BK322"/>
  <c r="J322"/>
  <c r="J107"/>
  <c r="T322"/>
  <c i="11" r="BK135"/>
  <c r="J135"/>
  <c r="J100"/>
  <c r="T177"/>
  <c i="12" r="T144"/>
  <c r="T143"/>
  <c r="P271"/>
  <c r="R315"/>
  <c r="T428"/>
  <c r="R1241"/>
  <c r="T1599"/>
  <c r="T1647"/>
  <c r="T1646"/>
  <c i="13" r="BK143"/>
  <c r="J143"/>
  <c r="J100"/>
  <c r="T175"/>
  <c i="2" r="R125"/>
  <c r="T134"/>
  <c i="4" r="T129"/>
  <c r="P142"/>
  <c r="T259"/>
  <c r="R277"/>
  <c i="5" r="P127"/>
  <c i="6" r="P231"/>
  <c r="BK239"/>
  <c r="J239"/>
  <c r="J103"/>
  <c r="BK248"/>
  <c r="J248"/>
  <c r="J105"/>
  <c r="BK253"/>
  <c r="J253"/>
  <c r="J106"/>
  <c r="BK280"/>
  <c r="J280"/>
  <c r="J111"/>
  <c r="BK308"/>
  <c r="J308"/>
  <c r="J113"/>
  <c r="BK328"/>
  <c r="J328"/>
  <c r="J117"/>
  <c r="P333"/>
  <c r="BK354"/>
  <c r="J354"/>
  <c r="J120"/>
  <c r="R360"/>
  <c r="T395"/>
  <c r="BK412"/>
  <c r="J412"/>
  <c r="J130"/>
  <c r="BK441"/>
  <c r="J441"/>
  <c r="J133"/>
  <c r="P451"/>
  <c r="T463"/>
  <c r="BK480"/>
  <c r="P494"/>
  <c r="T510"/>
  <c r="R526"/>
  <c r="R541"/>
  <c r="R549"/>
  <c r="R571"/>
  <c r="R570"/>
  <c r="BK592"/>
  <c r="J592"/>
  <c r="J172"/>
  <c r="BK634"/>
  <c r="J634"/>
  <c r="J176"/>
  <c r="R679"/>
  <c r="P688"/>
  <c r="P704"/>
  <c r="BK720"/>
  <c r="J720"/>
  <c r="J188"/>
  <c r="T724"/>
  <c r="R734"/>
  <c r="BK750"/>
  <c r="J750"/>
  <c r="J196"/>
  <c r="R757"/>
  <c r="BK790"/>
  <c r="J790"/>
  <c r="J201"/>
  <c i="7" r="P196"/>
  <c r="T266"/>
  <c i="8" r="BK144"/>
  <c r="J144"/>
  <c r="J102"/>
  <c r="T152"/>
  <c i="9" r="BK161"/>
  <c r="J161"/>
  <c r="J102"/>
  <c r="R182"/>
  <c r="R207"/>
  <c r="BK229"/>
  <c r="J229"/>
  <c r="J107"/>
  <c r="T234"/>
  <c r="P261"/>
  <c r="BK306"/>
  <c r="J306"/>
  <c r="J113"/>
  <c i="10" r="T132"/>
  <c r="R174"/>
  <c r="T251"/>
  <c r="R307"/>
  <c r="P325"/>
  <c i="11" r="T125"/>
  <c i="12" r="BK144"/>
  <c r="J144"/>
  <c r="J100"/>
  <c r="BK271"/>
  <c r="J271"/>
  <c r="J105"/>
  <c r="P315"/>
  <c r="BK785"/>
  <c r="J785"/>
  <c r="J111"/>
  <c r="T1241"/>
  <c r="P1599"/>
  <c r="BK1647"/>
  <c r="J1647"/>
  <c r="J117"/>
  <c r="P1659"/>
  <c r="P1650"/>
  <c i="13" r="P143"/>
  <c r="T143"/>
  <c r="P158"/>
  <c r="R158"/>
  <c i="14" r="R132"/>
  <c r="BK149"/>
  <c r="J149"/>
  <c r="J100"/>
  <c r="R149"/>
  <c r="BK156"/>
  <c r="J156"/>
  <c r="J101"/>
  <c r="T156"/>
  <c r="T162"/>
  <c r="P165"/>
  <c r="T165"/>
  <c r="P170"/>
  <c r="T170"/>
  <c r="R180"/>
  <c r="BK201"/>
  <c r="J201"/>
  <c r="J106"/>
  <c r="P201"/>
  <c r="T201"/>
  <c i="2" r="R141"/>
  <c i="3" r="BK324"/>
  <c r="J324"/>
  <c r="J104"/>
  <c r="BK489"/>
  <c r="J489"/>
  <c r="J105"/>
  <c r="P685"/>
  <c r="P696"/>
  <c r="T702"/>
  <c r="BK795"/>
  <c r="J795"/>
  <c r="J111"/>
  <c r="R795"/>
  <c r="BK838"/>
  <c r="J838"/>
  <c r="J112"/>
  <c r="T838"/>
  <c r="R864"/>
  <c r="R996"/>
  <c r="BK1418"/>
  <c r="J1418"/>
  <c r="J116"/>
  <c r="T1526"/>
  <c r="R1570"/>
  <c r="BK1643"/>
  <c r="J1643"/>
  <c r="J120"/>
  <c r="P1656"/>
  <c r="BK1758"/>
  <c r="J1758"/>
  <c r="J123"/>
  <c r="R1774"/>
  <c r="P1823"/>
  <c r="P1816"/>
  <c i="4" r="P129"/>
  <c r="R192"/>
  <c r="T266"/>
  <c i="5" r="R127"/>
  <c i="6" r="R226"/>
  <c r="P239"/>
  <c r="P253"/>
  <c r="T262"/>
  <c r="R280"/>
  <c r="P308"/>
  <c r="BK319"/>
  <c r="J319"/>
  <c r="J116"/>
  <c r="R328"/>
  <c r="R339"/>
  <c r="T360"/>
  <c r="T384"/>
  <c r="BK401"/>
  <c r="J401"/>
  <c r="J128"/>
  <c r="R412"/>
  <c r="T451"/>
  <c r="R463"/>
  <c r="R476"/>
  <c r="P480"/>
  <c r="R484"/>
  <c r="T497"/>
  <c r="T518"/>
  <c r="P526"/>
  <c r="BK545"/>
  <c r="J545"/>
  <c r="J159"/>
  <c r="T545"/>
  <c r="T544"/>
  <c r="R555"/>
  <c r="T575"/>
  <c r="T581"/>
  <c r="BK611"/>
  <c r="J611"/>
  <c r="J173"/>
  <c r="T611"/>
  <c r="T618"/>
  <c r="R626"/>
  <c r="BK679"/>
  <c r="T683"/>
  <c r="R691"/>
  <c r="T697"/>
  <c r="P716"/>
  <c r="P724"/>
  <c r="T734"/>
  <c r="BK745"/>
  <c r="J745"/>
  <c r="J195"/>
  <c r="T750"/>
  <c r="P763"/>
  <c r="T777"/>
  <c r="R806"/>
  <c i="7" r="R196"/>
  <c r="P266"/>
  <c i="8" r="BK134"/>
  <c r="J134"/>
  <c r="J101"/>
  <c r="R144"/>
  <c r="P152"/>
  <c i="9" r="R161"/>
  <c r="P195"/>
  <c r="P217"/>
  <c r="R234"/>
  <c r="R261"/>
  <c r="R297"/>
  <c i="10" r="P162"/>
  <c r="T174"/>
  <c r="P251"/>
  <c r="P310"/>
  <c r="BK325"/>
  <c r="J325"/>
  <c r="J108"/>
  <c i="14" r="T223"/>
  <c i="2" r="P134"/>
  <c i="3" r="R154"/>
  <c r="BK254"/>
  <c r="J254"/>
  <c r="J102"/>
  <c r="R285"/>
  <c r="R324"/>
  <c r="BK1032"/>
  <c r="J1032"/>
  <c r="J115"/>
  <c r="R1418"/>
  <c r="T1584"/>
  <c r="R1656"/>
  <c r="R1758"/>
  <c r="BK1823"/>
  <c r="J1823"/>
  <c r="J129"/>
  <c i="4" r="BK192"/>
  <c r="J192"/>
  <c r="J102"/>
  <c r="P259"/>
  <c r="T277"/>
  <c i="5" r="P132"/>
  <c i="6" r="P226"/>
  <c r="P236"/>
  <c r="T243"/>
  <c r="T253"/>
  <c r="P275"/>
  <c r="T293"/>
  <c r="T314"/>
  <c r="BK333"/>
  <c r="J333"/>
  <c r="J118"/>
  <c r="BK360"/>
  <c r="J360"/>
  <c r="J122"/>
  <c r="T373"/>
  <c r="R390"/>
  <c r="P395"/>
  <c r="T412"/>
  <c r="R441"/>
  <c r="BK456"/>
  <c r="J456"/>
  <c r="J137"/>
  <c r="P484"/>
  <c r="BK494"/>
  <c r="J494"/>
  <c r="J146"/>
  <c r="R510"/>
  <c r="R518"/>
  <c r="P555"/>
  <c r="BK575"/>
  <c r="J575"/>
  <c r="J167"/>
  <c r="P581"/>
  <c r="P611"/>
  <c r="P618"/>
  <c r="P626"/>
  <c r="T679"/>
  <c r="T678"/>
  <c r="BK691"/>
  <c r="J691"/>
  <c r="J181"/>
  <c r="P697"/>
  <c r="T716"/>
  <c r="T715"/>
  <c r="BK727"/>
  <c r="J727"/>
  <c r="J190"/>
  <c r="R741"/>
  <c r="R737"/>
  <c r="P750"/>
  <c r="T757"/>
  <c r="P777"/>
  <c r="T806"/>
  <c i="7" r="BK196"/>
  <c r="J196"/>
  <c r="J100"/>
  <c r="R266"/>
  <c i="8" r="T144"/>
  <c r="P158"/>
  <c i="9" r="P138"/>
  <c r="T182"/>
  <c r="P207"/>
  <c r="T229"/>
  <c r="T261"/>
  <c r="R306"/>
  <c i="10" r="BK199"/>
  <c r="J199"/>
  <c r="J103"/>
  <c r="BK251"/>
  <c r="J251"/>
  <c r="J104"/>
  <c r="T310"/>
  <c r="T325"/>
  <c i="11" r="T135"/>
  <c r="P177"/>
  <c i="12" r="BK428"/>
  <c r="J428"/>
  <c r="J110"/>
  <c r="T785"/>
  <c r="P1233"/>
  <c r="P1605"/>
  <c i="13" r="T125"/>
  <c r="R143"/>
  <c r="BK158"/>
  <c r="J158"/>
  <c r="J101"/>
  <c r="T158"/>
  <c i="14" r="BK229"/>
  <c r="J229"/>
  <c r="J109"/>
  <c i="2" r="P125"/>
  <c r="P124"/>
  <c r="P123"/>
  <c i="1" r="AU95"/>
  <c i="2" r="BK134"/>
  <c r="J134"/>
  <c r="J100"/>
  <c r="T141"/>
  <c i="3" r="T223"/>
  <c r="T285"/>
  <c r="P324"/>
  <c r="BK685"/>
  <c r="J685"/>
  <c r="J106"/>
  <c r="T696"/>
  <c r="BK751"/>
  <c r="J751"/>
  <c r="J110"/>
  <c r="T1032"/>
  <c r="P1526"/>
  <c r="BK1570"/>
  <c r="J1570"/>
  <c r="J118"/>
  <c r="T1570"/>
  <c r="P1643"/>
  <c r="R1707"/>
  <c r="BK1774"/>
  <c r="J1774"/>
  <c r="J126"/>
  <c i="4" r="BK129"/>
  <c r="P192"/>
  <c r="R259"/>
  <c r="BK277"/>
  <c r="J277"/>
  <c r="J105"/>
  <c i="5" r="R132"/>
  <c i="6" r="T226"/>
  <c r="R236"/>
  <c r="P243"/>
  <c r="BK262"/>
  <c r="J262"/>
  <c r="J109"/>
  <c r="T275"/>
  <c r="R293"/>
  <c r="P314"/>
  <c r="R319"/>
  <c r="R318"/>
  <c r="BK339"/>
  <c r="J339"/>
  <c r="J119"/>
  <c r="P360"/>
  <c r="BK384"/>
  <c r="J384"/>
  <c r="J124"/>
  <c r="P390"/>
  <c r="R395"/>
  <c r="R394"/>
  <c r="P412"/>
  <c r="P434"/>
  <c r="P427"/>
  <c r="R445"/>
  <c r="R444"/>
  <c r="BK463"/>
  <c r="J463"/>
  <c r="J139"/>
  <c r="T480"/>
  <c r="T479"/>
  <c r="BK487"/>
  <c r="J487"/>
  <c r="J145"/>
  <c r="P497"/>
  <c r="BK518"/>
  <c r="J518"/>
  <c r="J152"/>
  <c r="BK541"/>
  <c r="J541"/>
  <c r="J157"/>
  <c r="BK549"/>
  <c r="J549"/>
  <c r="J160"/>
  <c r="P575"/>
  <c r="R592"/>
  <c r="R634"/>
  <c r="R683"/>
  <c r="P691"/>
  <c r="R697"/>
  <c r="P720"/>
  <c r="P727"/>
  <c r="P741"/>
  <c r="P737"/>
  <c r="BK757"/>
  <c r="J757"/>
  <c r="J197"/>
  <c r="T763"/>
  <c r="P790"/>
  <c i="7" r="T127"/>
  <c r="T126"/>
  <c r="BK266"/>
  <c r="J266"/>
  <c r="J103"/>
  <c i="8" r="T134"/>
  <c r="T128"/>
  <c r="BK158"/>
  <c r="J158"/>
  <c r="J104"/>
  <c i="9" r="R138"/>
  <c r="R137"/>
  <c r="BK182"/>
  <c r="J182"/>
  <c r="J103"/>
  <c r="BK207"/>
  <c r="J207"/>
  <c r="J105"/>
  <c r="R217"/>
  <c r="P234"/>
  <c r="BK261"/>
  <c r="J261"/>
  <c r="J111"/>
  <c r="P297"/>
  <c i="10" r="BK132"/>
  <c r="J132"/>
  <c r="J100"/>
  <c r="BK174"/>
  <c r="J174"/>
  <c r="J102"/>
  <c r="P199"/>
  <c r="R310"/>
  <c r="R325"/>
  <c i="11" r="BK125"/>
  <c r="P125"/>
  <c r="P124"/>
  <c i="1" r="AU106"/>
  <c i="11" r="R177"/>
  <c i="12" r="R271"/>
  <c r="P428"/>
  <c r="BK1241"/>
  <c r="J1241"/>
  <c r="J113"/>
  <c r="T1605"/>
  <c r="R1647"/>
  <c r="R1646"/>
  <c i="13" r="BK125"/>
  <c r="J125"/>
  <c r="J99"/>
  <c r="R175"/>
  <c i="14" r="BK132"/>
  <c r="J132"/>
  <c r="J99"/>
  <c r="P132"/>
  <c r="T132"/>
  <c r="P149"/>
  <c r="T149"/>
  <c r="P156"/>
  <c r="R156"/>
  <c r="BK162"/>
  <c r="J162"/>
  <c r="J102"/>
  <c r="P162"/>
  <c r="R162"/>
  <c r="BK165"/>
  <c r="J165"/>
  <c r="J103"/>
  <c r="R165"/>
  <c r="BK170"/>
  <c r="J170"/>
  <c r="J104"/>
  <c r="R170"/>
  <c r="BK180"/>
  <c r="J180"/>
  <c r="J105"/>
  <c r="P180"/>
  <c r="T180"/>
  <c r="R201"/>
  <c r="BK207"/>
  <c r="J207"/>
  <c r="J107"/>
  <c r="P207"/>
  <c r="R207"/>
  <c r="T207"/>
  <c r="BK223"/>
  <c r="J223"/>
  <c r="J108"/>
  <c r="P223"/>
  <c r="R223"/>
  <c r="P229"/>
  <c r="R229"/>
  <c r="T229"/>
  <c i="2" r="F92"/>
  <c i="3" r="J94"/>
  <c r="BE164"/>
  <c r="BE193"/>
  <c r="BE224"/>
  <c r="BE266"/>
  <c r="BE294"/>
  <c r="BE303"/>
  <c r="BE347"/>
  <c r="BE395"/>
  <c r="BE439"/>
  <c r="BE458"/>
  <c r="BE519"/>
  <c r="BE544"/>
  <c r="BE586"/>
  <c r="BE598"/>
  <c r="BE613"/>
  <c r="BE614"/>
  <c r="BE620"/>
  <c r="BE623"/>
  <c r="BE624"/>
  <c r="BE628"/>
  <c r="BE665"/>
  <c r="BE699"/>
  <c r="BE707"/>
  <c r="BE709"/>
  <c r="BE713"/>
  <c r="BE719"/>
  <c r="BE737"/>
  <c r="BE762"/>
  <c r="BE782"/>
  <c r="BE827"/>
  <c r="BE829"/>
  <c r="BE863"/>
  <c r="BE865"/>
  <c r="BE944"/>
  <c r="BE956"/>
  <c r="BE972"/>
  <c r="BE1017"/>
  <c r="BE1025"/>
  <c r="BE1079"/>
  <c r="BE1081"/>
  <c r="BE1109"/>
  <c r="BE1139"/>
  <c r="BE1147"/>
  <c r="BE1179"/>
  <c r="BE1201"/>
  <c r="BE1221"/>
  <c r="BE1225"/>
  <c r="BE1241"/>
  <c r="BE1251"/>
  <c r="BE1315"/>
  <c r="BE1329"/>
  <c r="BE1343"/>
  <c r="BE1351"/>
  <c r="BE1385"/>
  <c r="BE1397"/>
  <c r="BE1409"/>
  <c r="BE1413"/>
  <c r="BE1423"/>
  <c r="BE1431"/>
  <c r="BE1435"/>
  <c r="BE1463"/>
  <c r="BE1465"/>
  <c r="BE1505"/>
  <c r="BE1507"/>
  <c r="BE1513"/>
  <c r="BE1591"/>
  <c r="BE1642"/>
  <c r="BE1741"/>
  <c r="BE1763"/>
  <c r="BE1779"/>
  <c r="BE1781"/>
  <c r="BE1799"/>
  <c r="BE1803"/>
  <c r="BE1805"/>
  <c r="BE1811"/>
  <c r="BE1846"/>
  <c r="BE1870"/>
  <c r="BE1881"/>
  <c r="BE1899"/>
  <c i="4" r="BE178"/>
  <c r="BE216"/>
  <c r="BE217"/>
  <c r="BE224"/>
  <c i="5" r="E113"/>
  <c r="F122"/>
  <c r="BE139"/>
  <c r="BE145"/>
  <c i="6" r="J93"/>
  <c r="J221"/>
  <c r="BE232"/>
  <c r="BE257"/>
  <c r="BE265"/>
  <c r="BE271"/>
  <c r="BE315"/>
  <c r="BE324"/>
  <c r="BE336"/>
  <c r="BE338"/>
  <c r="BE357"/>
  <c r="BE374"/>
  <c r="BE386"/>
  <c r="BE392"/>
  <c r="BE396"/>
  <c r="BE398"/>
  <c r="BE402"/>
  <c r="BE415"/>
  <c r="BE439"/>
  <c r="BE449"/>
  <c r="BE450"/>
  <c r="BE509"/>
  <c r="BE511"/>
  <c r="BE556"/>
  <c r="BE576"/>
  <c r="BE577"/>
  <c r="BE578"/>
  <c r="BE607"/>
  <c r="BE627"/>
  <c r="BE629"/>
  <c r="BE640"/>
  <c r="BE666"/>
  <c r="BE667"/>
  <c r="BE669"/>
  <c r="BE702"/>
  <c r="BE717"/>
  <c r="BE725"/>
  <c r="BE726"/>
  <c r="BE728"/>
  <c r="BE778"/>
  <c r="BK358"/>
  <c r="J358"/>
  <c r="J121"/>
  <c r="BK711"/>
  <c r="J711"/>
  <c r="J184"/>
  <c i="7" r="BE131"/>
  <c r="BE138"/>
  <c r="BE139"/>
  <c r="BE141"/>
  <c r="BE142"/>
  <c r="BE156"/>
  <c r="BE183"/>
  <c r="BE195"/>
  <c r="BE203"/>
  <c r="BE219"/>
  <c r="BE232"/>
  <c r="BE234"/>
  <c r="BE237"/>
  <c r="BE253"/>
  <c r="BE255"/>
  <c r="BE257"/>
  <c r="BE273"/>
  <c i="8" r="BE138"/>
  <c r="BE143"/>
  <c r="BE145"/>
  <c r="BE151"/>
  <c i="9" r="F96"/>
  <c r="BE155"/>
  <c r="BE156"/>
  <c r="BE181"/>
  <c r="BE186"/>
  <c r="BE190"/>
  <c r="BE196"/>
  <c r="BE198"/>
  <c r="BE208"/>
  <c r="BE209"/>
  <c r="BE220"/>
  <c r="BE233"/>
  <c r="BE244"/>
  <c r="BE245"/>
  <c r="BE248"/>
  <c r="BE249"/>
  <c r="BE256"/>
  <c r="BE260"/>
  <c r="BE265"/>
  <c r="BE267"/>
  <c r="BE275"/>
  <c r="BE278"/>
  <c r="BE284"/>
  <c r="BE301"/>
  <c r="BE313"/>
  <c i="10" r="F94"/>
  <c r="BE139"/>
  <c r="BE147"/>
  <c r="BE148"/>
  <c r="BE152"/>
  <c r="BE163"/>
  <c r="BE178"/>
  <c r="BE184"/>
  <c r="BE185"/>
  <c r="BE187"/>
  <c r="BE191"/>
  <c r="BE201"/>
  <c r="BE203"/>
  <c r="BE212"/>
  <c r="BE213"/>
  <c r="BE221"/>
  <c r="BE235"/>
  <c r="BE237"/>
  <c r="BE241"/>
  <c r="BE249"/>
  <c r="BE250"/>
  <c r="BE252"/>
  <c r="BE258"/>
  <c r="BE262"/>
  <c r="BE275"/>
  <c r="BE284"/>
  <c r="BE292"/>
  <c r="BE293"/>
  <c r="BE294"/>
  <c r="BE296"/>
  <c r="BE297"/>
  <c r="BE302"/>
  <c r="BE309"/>
  <c i="11" r="F94"/>
  <c r="BE155"/>
  <c r="BE164"/>
  <c r="BE183"/>
  <c i="12" r="J91"/>
  <c r="BE145"/>
  <c r="BE162"/>
  <c r="BE213"/>
  <c r="BE236"/>
  <c r="BE287"/>
  <c r="BE288"/>
  <c r="BE292"/>
  <c r="BE295"/>
  <c r="BE307"/>
  <c r="BE309"/>
  <c r="BE319"/>
  <c r="BE369"/>
  <c r="BE421"/>
  <c r="BE427"/>
  <c r="BE444"/>
  <c r="BE537"/>
  <c r="BE597"/>
  <c r="BE633"/>
  <c r="BE649"/>
  <c r="BE655"/>
  <c r="BE731"/>
  <c r="BE752"/>
  <c r="BE757"/>
  <c r="BE767"/>
  <c r="BE1198"/>
  <c r="BE1200"/>
  <c r="BE1212"/>
  <c r="BE1214"/>
  <c r="BE1219"/>
  <c r="BE1220"/>
  <c r="BE1239"/>
  <c r="BE1240"/>
  <c r="BE1294"/>
  <c r="BE1320"/>
  <c r="BE1349"/>
  <c r="BE1351"/>
  <c r="BE1426"/>
  <c r="BE1450"/>
  <c r="BE1471"/>
  <c r="BE1518"/>
  <c r="BE1533"/>
  <c r="BE1575"/>
  <c r="BE1578"/>
  <c r="BE1602"/>
  <c r="BE1649"/>
  <c r="BE1651"/>
  <c r="BE1655"/>
  <c r="BE1669"/>
  <c r="BK255"/>
  <c r="J255"/>
  <c r="J102"/>
  <c i="13" r="J91"/>
  <c r="BE144"/>
  <c r="BE145"/>
  <c r="BE146"/>
  <c r="BE147"/>
  <c r="BE148"/>
  <c r="BE150"/>
  <c r="BE151"/>
  <c r="BE168"/>
  <c r="BE205"/>
  <c r="BE207"/>
  <c r="BE209"/>
  <c r="BE212"/>
  <c r="BE222"/>
  <c r="BE224"/>
  <c r="BE225"/>
  <c r="BE234"/>
  <c r="BE236"/>
  <c r="BE240"/>
  <c r="BE242"/>
  <c r="BE244"/>
  <c i="14" r="J94"/>
  <c r="BE148"/>
  <c r="BE155"/>
  <c r="BE169"/>
  <c r="BE183"/>
  <c r="BE186"/>
  <c r="BE197"/>
  <c i="2" r="E85"/>
  <c r="BE127"/>
  <c i="3" r="F149"/>
  <c r="BE174"/>
  <c r="BE191"/>
  <c r="BE200"/>
  <c r="BE275"/>
  <c r="BE300"/>
  <c r="BE304"/>
  <c r="BE320"/>
  <c r="BE361"/>
  <c r="BE366"/>
  <c r="BE387"/>
  <c r="BE404"/>
  <c r="BE414"/>
  <c r="BE440"/>
  <c r="BE490"/>
  <c r="BE498"/>
  <c r="BE522"/>
  <c r="BE607"/>
  <c r="BE617"/>
  <c r="BE622"/>
  <c r="BE639"/>
  <c r="BE690"/>
  <c r="BE727"/>
  <c r="BE758"/>
  <c r="BE768"/>
  <c r="BE794"/>
  <c r="BE884"/>
  <c r="BE999"/>
  <c r="BE1009"/>
  <c r="BE1023"/>
  <c r="BE1031"/>
  <c r="BE1037"/>
  <c r="BE1063"/>
  <c r="BE1065"/>
  <c r="BE1071"/>
  <c r="BE1087"/>
  <c r="BE1101"/>
  <c r="BE1111"/>
  <c r="BE1155"/>
  <c r="BE1183"/>
  <c r="BE1197"/>
  <c r="BE1203"/>
  <c r="BE1207"/>
  <c r="BE1215"/>
  <c r="BE1245"/>
  <c r="BE1255"/>
  <c r="BE1309"/>
  <c r="BE1347"/>
  <c r="BE1359"/>
  <c r="BE1365"/>
  <c r="BE1395"/>
  <c r="BE1417"/>
  <c r="BE1421"/>
  <c r="BE1449"/>
  <c r="BE1477"/>
  <c r="BE1521"/>
  <c r="BE1554"/>
  <c r="BE1578"/>
  <c r="BE1677"/>
  <c r="BE1702"/>
  <c r="BE1706"/>
  <c r="BE1708"/>
  <c r="BE1783"/>
  <c r="BE1793"/>
  <c r="BE1809"/>
  <c r="BE1813"/>
  <c r="BE1818"/>
  <c r="BE1887"/>
  <c i="4" r="E85"/>
  <c r="J91"/>
  <c r="F94"/>
  <c r="J94"/>
  <c r="BE130"/>
  <c r="BE133"/>
  <c r="BE136"/>
  <c r="BE158"/>
  <c i="6" r="BE732"/>
  <c r="BE743"/>
  <c r="BE759"/>
  <c r="BE761"/>
  <c r="BE794"/>
  <c r="BK474"/>
  <c r="J474"/>
  <c r="J140"/>
  <c r="BK508"/>
  <c r="J508"/>
  <c r="J148"/>
  <c r="BK539"/>
  <c r="J539"/>
  <c r="J156"/>
  <c r="BK588"/>
  <c r="J588"/>
  <c r="J170"/>
  <c r="BK760"/>
  <c r="J760"/>
  <c r="J198"/>
  <c i="7" r="J91"/>
  <c r="BE130"/>
  <c r="BE162"/>
  <c r="BE163"/>
  <c r="BE165"/>
  <c r="BE166"/>
  <c r="BE184"/>
  <c r="BE193"/>
  <c r="BE204"/>
  <c r="BE209"/>
  <c r="BE227"/>
  <c r="BE230"/>
  <c r="BE238"/>
  <c r="BE250"/>
  <c r="BE264"/>
  <c r="BE274"/>
  <c i="8" r="BE148"/>
  <c r="BE153"/>
  <c r="BE163"/>
  <c r="BE165"/>
  <c r="BK128"/>
  <c r="J128"/>
  <c r="J100"/>
  <c i="9" r="J93"/>
  <c r="BE139"/>
  <c r="BE145"/>
  <c r="BE147"/>
  <c r="BE176"/>
  <c r="BE180"/>
  <c r="BE206"/>
  <c r="BE224"/>
  <c r="BE239"/>
  <c r="BE246"/>
  <c r="BE247"/>
  <c r="BE250"/>
  <c r="BE253"/>
  <c r="BE254"/>
  <c r="BE268"/>
  <c r="BE280"/>
  <c r="BE281"/>
  <c r="BE282"/>
  <c r="BE302"/>
  <c i="10" r="E85"/>
  <c r="BE135"/>
  <c r="BE137"/>
  <c r="BE167"/>
  <c r="BE177"/>
  <c r="BE180"/>
  <c r="BE181"/>
  <c r="BE186"/>
  <c r="BE204"/>
  <c r="BE214"/>
  <c r="BE215"/>
  <c r="BE240"/>
  <c r="BE255"/>
  <c r="BE259"/>
  <c r="BE263"/>
  <c r="BE273"/>
  <c r="BE303"/>
  <c r="BE321"/>
  <c r="BE323"/>
  <c i="11" r="E112"/>
  <c r="BE130"/>
  <c r="BE132"/>
  <c r="BE150"/>
  <c r="BE151"/>
  <c r="BE152"/>
  <c r="BE162"/>
  <c r="BE170"/>
  <c r="BE179"/>
  <c i="12" r="E130"/>
  <c r="BE148"/>
  <c r="BE239"/>
  <c r="BE249"/>
  <c r="BE272"/>
  <c r="BE273"/>
  <c r="BE293"/>
  <c r="BE314"/>
  <c r="BE328"/>
  <c r="BE330"/>
  <c r="BE393"/>
  <c r="BE439"/>
  <c r="BE460"/>
  <c r="BE639"/>
  <c r="BE640"/>
  <c r="BE641"/>
  <c r="BE664"/>
  <c r="BE690"/>
  <c r="BE735"/>
  <c r="BE781"/>
  <c r="BE783"/>
  <c r="BE804"/>
  <c r="BE833"/>
  <c r="BE837"/>
  <c r="BE840"/>
  <c r="BE930"/>
  <c r="BE1075"/>
  <c r="BE1110"/>
  <c r="BE1139"/>
  <c r="BE1162"/>
  <c r="BE1167"/>
  <c r="BE1171"/>
  <c r="BE1172"/>
  <c r="BE1173"/>
  <c r="BE1179"/>
  <c r="BE1182"/>
  <c r="BE1183"/>
  <c r="BE1192"/>
  <c r="BE1210"/>
  <c r="BE1226"/>
  <c r="BE1237"/>
  <c r="BE1268"/>
  <c r="BE1276"/>
  <c r="BE1335"/>
  <c r="BE1353"/>
  <c r="BE1364"/>
  <c r="BE1376"/>
  <c r="BE1388"/>
  <c r="BE1473"/>
  <c r="BE1542"/>
  <c r="BE1546"/>
  <c r="BE1558"/>
  <c r="BE1604"/>
  <c r="BE1665"/>
  <c r="BE1667"/>
  <c r="BK248"/>
  <c r="J248"/>
  <c r="J101"/>
  <c i="13" r="F94"/>
  <c r="BE129"/>
  <c r="BE130"/>
  <c r="BE152"/>
  <c r="BE169"/>
  <c r="BE170"/>
  <c r="BE178"/>
  <c r="BE180"/>
  <c r="BE182"/>
  <c r="BE195"/>
  <c r="BE197"/>
  <c r="BE210"/>
  <c r="BE211"/>
  <c r="BE215"/>
  <c r="BE216"/>
  <c r="BE232"/>
  <c r="BE238"/>
  <c i="14" r="F94"/>
  <c r="BE137"/>
  <c r="BE152"/>
  <c r="BE153"/>
  <c r="BE158"/>
  <c r="BE167"/>
  <c r="BE174"/>
  <c r="BE188"/>
  <c r="BE189"/>
  <c r="BE196"/>
  <c r="BE202"/>
  <c i="3" r="BE389"/>
  <c r="BE397"/>
  <c r="BE405"/>
  <c r="BE433"/>
  <c r="BE446"/>
  <c r="BE468"/>
  <c r="BE482"/>
  <c r="BE485"/>
  <c r="BE507"/>
  <c r="BE508"/>
  <c r="BE540"/>
  <c r="BE573"/>
  <c r="BE615"/>
  <c r="BE618"/>
  <c r="BE703"/>
  <c r="BE731"/>
  <c r="BE746"/>
  <c r="BE764"/>
  <c r="BE786"/>
  <c r="BE788"/>
  <c r="BE796"/>
  <c r="BE806"/>
  <c r="BE847"/>
  <c r="BE862"/>
  <c r="BE937"/>
  <c r="BE1007"/>
  <c r="BE1013"/>
  <c r="BE1059"/>
  <c r="BE1089"/>
  <c r="BE1103"/>
  <c r="BE1113"/>
  <c r="BE1135"/>
  <c r="BE1163"/>
  <c r="BE1167"/>
  <c r="BE1171"/>
  <c r="BE1185"/>
  <c r="BE1195"/>
  <c r="BE1223"/>
  <c r="BE1235"/>
  <c r="BE1237"/>
  <c r="BE1243"/>
  <c r="BE1267"/>
  <c r="BE1277"/>
  <c r="BE1287"/>
  <c r="BE1301"/>
  <c r="BE1317"/>
  <c r="BE1341"/>
  <c r="BE1363"/>
  <c r="BE1367"/>
  <c r="BE1389"/>
  <c r="BE1391"/>
  <c r="BE1393"/>
  <c r="BE1405"/>
  <c r="BE1439"/>
  <c r="BE1441"/>
  <c r="BE1447"/>
  <c r="BE1453"/>
  <c r="BE1457"/>
  <c r="BE1471"/>
  <c r="BE1487"/>
  <c r="BE1493"/>
  <c r="BE1501"/>
  <c r="BE1519"/>
  <c r="BE1536"/>
  <c r="BE1583"/>
  <c r="BE1585"/>
  <c r="BE1592"/>
  <c r="BE1634"/>
  <c r="BE1639"/>
  <c r="BE1648"/>
  <c r="BE1667"/>
  <c r="BE1759"/>
  <c r="BE1770"/>
  <c r="BE1775"/>
  <c r="BE1838"/>
  <c r="BE1854"/>
  <c r="BE1878"/>
  <c r="BE1891"/>
  <c r="BE1901"/>
  <c r="BK1817"/>
  <c r="J1817"/>
  <c r="J128"/>
  <c i="4" r="BE205"/>
  <c r="BE225"/>
  <c r="BE248"/>
  <c r="BE273"/>
  <c i="5" r="J122"/>
  <c r="BE135"/>
  <c i="6" r="J91"/>
  <c r="BE238"/>
  <c r="BE250"/>
  <c r="BE285"/>
  <c r="BE287"/>
  <c r="BE322"/>
  <c r="BE334"/>
  <c r="BE335"/>
  <c r="BE355"/>
  <c r="BE356"/>
  <c r="BE367"/>
  <c r="BE369"/>
  <c r="BE371"/>
  <c r="BE382"/>
  <c r="BE393"/>
  <c r="BE431"/>
  <c r="BE432"/>
  <c r="BE433"/>
  <c r="BE435"/>
  <c r="BE468"/>
  <c r="BE470"/>
  <c r="BE498"/>
  <c r="BE500"/>
  <c r="BE506"/>
  <c r="BE520"/>
  <c r="BE531"/>
  <c r="BE548"/>
  <c r="BE552"/>
  <c r="BE560"/>
  <c r="BE567"/>
  <c r="BE609"/>
  <c r="BE621"/>
  <c r="BE637"/>
  <c r="BE639"/>
  <c r="BE641"/>
  <c r="BE642"/>
  <c r="BE643"/>
  <c r="BE644"/>
  <c r="BE656"/>
  <c r="BE657"/>
  <c r="BE662"/>
  <c r="BE664"/>
  <c r="BE673"/>
  <c r="BE680"/>
  <c r="BE687"/>
  <c r="BE694"/>
  <c r="BE695"/>
  <c r="BE707"/>
  <c r="BE730"/>
  <c r="BE739"/>
  <c r="BE755"/>
  <c r="BE758"/>
  <c r="BE782"/>
  <c r="BE798"/>
  <c r="BK259"/>
  <c r="J259"/>
  <c r="J108"/>
  <c r="BK713"/>
  <c r="J713"/>
  <c r="J185"/>
  <c i="7" r="BE133"/>
  <c r="BE134"/>
  <c r="BE147"/>
  <c r="BE157"/>
  <c r="BE171"/>
  <c r="BE173"/>
  <c r="BE178"/>
  <c r="BE189"/>
  <c r="BE199"/>
  <c r="BE205"/>
  <c r="BE216"/>
  <c r="BE229"/>
  <c r="BE233"/>
  <c r="BE240"/>
  <c r="BE249"/>
  <c r="BE256"/>
  <c r="BE259"/>
  <c r="BE261"/>
  <c r="BE265"/>
  <c r="BE267"/>
  <c i="8" r="J122"/>
  <c r="BE140"/>
  <c r="BE146"/>
  <c r="BE154"/>
  <c r="BE157"/>
  <c r="BE159"/>
  <c r="BE161"/>
  <c r="BE162"/>
  <c i="9" r="E123"/>
  <c r="BE151"/>
  <c r="BE152"/>
  <c r="BE166"/>
  <c r="BE197"/>
  <c r="BE203"/>
  <c r="BE204"/>
  <c r="BE225"/>
  <c r="BE226"/>
  <c r="BE236"/>
  <c i="11" r="BE163"/>
  <c r="BE168"/>
  <c r="BE181"/>
  <c r="BK174"/>
  <c r="J174"/>
  <c r="J101"/>
  <c i="12" r="F138"/>
  <c r="BE170"/>
  <c r="BE182"/>
  <c r="BE219"/>
  <c r="BE227"/>
  <c r="BE289"/>
  <c r="BE298"/>
  <c r="BE317"/>
  <c r="BE337"/>
  <c r="BE375"/>
  <c r="BE450"/>
  <c r="BE604"/>
  <c r="BE634"/>
  <c r="BE635"/>
  <c r="BE665"/>
  <c r="BE679"/>
  <c r="BE725"/>
  <c r="BE749"/>
  <c r="BE784"/>
  <c r="BE786"/>
  <c r="BE794"/>
  <c r="BE799"/>
  <c r="BE802"/>
  <c r="BE832"/>
  <c r="BE844"/>
  <c r="BE848"/>
  <c r="BE873"/>
  <c r="BE1008"/>
  <c r="BE1052"/>
  <c r="BE1122"/>
  <c r="BE1129"/>
  <c r="BE1141"/>
  <c r="BE1157"/>
  <c r="BE1174"/>
  <c r="BE1221"/>
  <c r="BE1235"/>
  <c r="BE1280"/>
  <c r="BE1284"/>
  <c r="BE1288"/>
  <c r="BE1303"/>
  <c r="BE1316"/>
  <c r="BE1430"/>
  <c r="BE1468"/>
  <c r="BE1475"/>
  <c r="BE1479"/>
  <c r="BE1480"/>
  <c r="BE1495"/>
  <c r="BE1548"/>
  <c r="BE1591"/>
  <c r="BE1660"/>
  <c r="BE1666"/>
  <c r="BK258"/>
  <c r="J258"/>
  <c r="J103"/>
  <c r="BK322"/>
  <c r="J322"/>
  <c r="J107"/>
  <c i="13" r="E112"/>
  <c r="BE133"/>
  <c r="BE159"/>
  <c r="BE160"/>
  <c r="BE173"/>
  <c r="BE174"/>
  <c r="BE176"/>
  <c i="2" r="J117"/>
  <c r="BE126"/>
  <c i="3" r="E85"/>
  <c r="BE184"/>
  <c r="BE255"/>
  <c r="BE267"/>
  <c r="BE284"/>
  <c r="BE295"/>
  <c r="BE382"/>
  <c r="BE416"/>
  <c r="BE452"/>
  <c r="BE496"/>
  <c r="BE548"/>
  <c r="BE612"/>
  <c r="BE681"/>
  <c r="BE693"/>
  <c r="BE695"/>
  <c r="BE697"/>
  <c r="BE721"/>
  <c r="BE733"/>
  <c r="BE752"/>
  <c r="BE792"/>
  <c r="BE808"/>
  <c r="BE823"/>
  <c r="BE839"/>
  <c r="BE848"/>
  <c r="BE852"/>
  <c r="BE858"/>
  <c r="BE879"/>
  <c r="BE883"/>
  <c r="BE887"/>
  <c r="BE899"/>
  <c r="BE905"/>
  <c r="BE940"/>
  <c r="BE947"/>
  <c r="BE997"/>
  <c r="BE998"/>
  <c r="BE1001"/>
  <c r="BE1027"/>
  <c r="BE1029"/>
  <c r="BE1049"/>
  <c r="BE1069"/>
  <c r="BE1075"/>
  <c r="BE1091"/>
  <c r="BE1105"/>
  <c r="BE1107"/>
  <c r="BE1119"/>
  <c r="BE1145"/>
  <c r="BE1149"/>
  <c r="BE1175"/>
  <c r="BE1193"/>
  <c r="BE1211"/>
  <c r="BE1239"/>
  <c r="BE1263"/>
  <c r="BE1269"/>
  <c r="BE1273"/>
  <c r="BE1313"/>
  <c r="BE1319"/>
  <c r="BE1327"/>
  <c r="BE1345"/>
  <c r="BE1353"/>
  <c r="BE1355"/>
  <c r="BE1361"/>
  <c r="BE1373"/>
  <c r="BE1375"/>
  <c r="BE1377"/>
  <c r="BE1379"/>
  <c r="BE1383"/>
  <c r="BE1437"/>
  <c r="BE1461"/>
  <c r="BE1479"/>
  <c r="BE1509"/>
  <c r="BE1527"/>
  <c r="BE1571"/>
  <c r="BE1589"/>
  <c r="BE1593"/>
  <c r="BE1603"/>
  <c r="BE1623"/>
  <c r="BE1626"/>
  <c r="BE1655"/>
  <c r="BE1687"/>
  <c r="BE1714"/>
  <c r="BE1725"/>
  <c r="BE1765"/>
  <c r="BE1777"/>
  <c r="BE1795"/>
  <c r="BE1807"/>
  <c r="BE1815"/>
  <c r="BE1824"/>
  <c r="BE1832"/>
  <c r="BE1842"/>
  <c r="BE1844"/>
  <c r="BE1850"/>
  <c r="BE1858"/>
  <c r="BE1864"/>
  <c r="BE1866"/>
  <c r="BE1874"/>
  <c r="BE1876"/>
  <c i="4" r="BE148"/>
  <c r="BE153"/>
  <c r="BE157"/>
  <c r="BE167"/>
  <c r="BE186"/>
  <c r="BE193"/>
  <c r="BE199"/>
  <c r="BE204"/>
  <c r="BE221"/>
  <c r="BE237"/>
  <c r="BE254"/>
  <c r="BE255"/>
  <c r="BE260"/>
  <c r="BE271"/>
  <c i="5" r="BE133"/>
  <c r="BE137"/>
  <c r="BK148"/>
  <c r="BK147"/>
  <c r="J147"/>
  <c r="J102"/>
  <c i="6" r="F94"/>
  <c r="BE227"/>
  <c r="BE235"/>
  <c r="BE244"/>
  <c r="BE245"/>
  <c r="BE246"/>
  <c r="BE251"/>
  <c r="BE252"/>
  <c r="BE254"/>
  <c r="BE255"/>
  <c r="BE269"/>
  <c r="BE279"/>
  <c r="BE296"/>
  <c r="BE298"/>
  <c r="BE300"/>
  <c r="BE302"/>
  <c r="BE320"/>
  <c r="BE340"/>
  <c r="BE350"/>
  <c r="BE352"/>
  <c r="BE359"/>
  <c r="BE385"/>
  <c r="BE391"/>
  <c r="BE399"/>
  <c r="BE408"/>
  <c r="BE409"/>
  <c r="BE428"/>
  <c r="BE430"/>
  <c r="BE452"/>
  <c r="BE454"/>
  <c r="BE464"/>
  <c r="BE483"/>
  <c r="BE512"/>
  <c r="BE529"/>
  <c r="BE540"/>
  <c r="BE543"/>
  <c r="BE558"/>
  <c r="BE569"/>
  <c r="BE580"/>
  <c r="BE589"/>
  <c r="BE631"/>
  <c r="BE633"/>
  <c r="BE660"/>
  <c r="BE721"/>
  <c r="BE746"/>
  <c r="BE747"/>
  <c r="BE748"/>
  <c r="BE764"/>
  <c r="BE772"/>
  <c r="BE773"/>
  <c r="BE801"/>
  <c i="7" r="F123"/>
  <c r="BE135"/>
  <c r="BE175"/>
  <c r="BE181"/>
  <c r="BE182"/>
  <c r="BE187"/>
  <c r="BE202"/>
  <c r="BE208"/>
  <c r="BE213"/>
  <c r="BE218"/>
  <c r="BE222"/>
  <c r="BE236"/>
  <c r="BE242"/>
  <c r="BE270"/>
  <c r="BE272"/>
  <c i="8" r="E85"/>
  <c r="BE129"/>
  <c r="BE135"/>
  <c r="BE136"/>
  <c r="BE142"/>
  <c r="BE164"/>
  <c i="9" r="BE148"/>
  <c r="BE158"/>
  <c r="BE164"/>
  <c r="BE168"/>
  <c r="BE170"/>
  <c r="BE173"/>
  <c r="BE177"/>
  <c r="BE183"/>
  <c r="BE188"/>
  <c r="BE259"/>
  <c r="BE272"/>
  <c r="BE273"/>
  <c r="BE289"/>
  <c r="BE290"/>
  <c i="10" r="J94"/>
  <c r="BE143"/>
  <c r="BE144"/>
  <c r="BE145"/>
  <c r="BE151"/>
  <c r="BE159"/>
  <c r="BE182"/>
  <c r="BE183"/>
  <c r="BE190"/>
  <c r="BE205"/>
  <c r="BE206"/>
  <c r="BE208"/>
  <c r="BE218"/>
  <c r="BE228"/>
  <c r="BE229"/>
  <c r="BE230"/>
  <c r="BE231"/>
  <c r="BE234"/>
  <c r="BE261"/>
  <c r="BE267"/>
  <c r="BE276"/>
  <c r="BE277"/>
  <c r="BE285"/>
  <c r="BE324"/>
  <c r="BE326"/>
  <c i="11" r="J91"/>
  <c r="BE133"/>
  <c r="BE144"/>
  <c r="BE149"/>
  <c r="BE180"/>
  <c r="BE182"/>
  <c i="12" r="F139"/>
  <c r="BE155"/>
  <c r="BE160"/>
  <c r="BE184"/>
  <c r="BE256"/>
  <c r="BE259"/>
  <c r="BE265"/>
  <c r="BE267"/>
  <c r="BE269"/>
  <c r="BE275"/>
  <c r="BE286"/>
  <c r="BE304"/>
  <c r="BE308"/>
  <c r="BE313"/>
  <c r="BE416"/>
  <c r="BE429"/>
  <c r="BE435"/>
  <c r="BE436"/>
  <c r="BE470"/>
  <c r="BE552"/>
  <c r="BE571"/>
  <c r="BE647"/>
  <c r="BE648"/>
  <c r="BE671"/>
  <c r="BE672"/>
  <c r="BE746"/>
  <c r="BE821"/>
  <c r="BE1032"/>
  <c r="BE1093"/>
  <c r="BE1148"/>
  <c r="BE1152"/>
  <c r="BE1164"/>
  <c r="BE1169"/>
  <c r="BE1181"/>
  <c r="BE1186"/>
  <c r="BE1188"/>
  <c r="BE1196"/>
  <c r="BE1202"/>
  <c r="BE1204"/>
  <c r="BE1211"/>
  <c r="BE1213"/>
  <c r="BE1230"/>
  <c r="BE1232"/>
  <c r="BE1236"/>
  <c r="BE1238"/>
  <c r="BE1272"/>
  <c r="BE1323"/>
  <c r="BE1329"/>
  <c r="BE1333"/>
  <c r="BE1352"/>
  <c r="BE1392"/>
  <c r="BE1422"/>
  <c r="BE1442"/>
  <c r="BE1466"/>
  <c r="BE1498"/>
  <c r="BE1502"/>
  <c r="BE1506"/>
  <c r="BE1551"/>
  <c r="BE1618"/>
  <c r="BE1648"/>
  <c r="BE1663"/>
  <c i="13" r="BE126"/>
  <c r="BE134"/>
  <c r="BE136"/>
  <c r="BE156"/>
  <c r="BE157"/>
  <c r="BE162"/>
  <c r="BE163"/>
  <c r="BE167"/>
  <c r="BE220"/>
  <c r="BE231"/>
  <c r="BE233"/>
  <c r="BE241"/>
  <c i="14" r="E119"/>
  <c r="F127"/>
  <c r="BE140"/>
  <c r="BE145"/>
  <c r="BE146"/>
  <c r="BE147"/>
  <c r="BE150"/>
  <c r="BE168"/>
  <c r="BE177"/>
  <c r="BE185"/>
  <c r="BE190"/>
  <c r="BE191"/>
  <c r="BE198"/>
  <c r="BE200"/>
  <c r="BE206"/>
  <c r="BE208"/>
  <c r="BE210"/>
  <c r="BE211"/>
  <c r="BE213"/>
  <c r="BE216"/>
  <c i="2" r="BE142"/>
  <c i="3" r="BE196"/>
  <c r="BE229"/>
  <c r="BE265"/>
  <c r="BE283"/>
  <c r="BE308"/>
  <c r="BE359"/>
  <c r="BE360"/>
  <c r="BE377"/>
  <c r="BE390"/>
  <c r="BE401"/>
  <c r="BE402"/>
  <c r="BE406"/>
  <c r="BE410"/>
  <c r="BE429"/>
  <c r="BE463"/>
  <c r="BE475"/>
  <c r="BE503"/>
  <c r="BE504"/>
  <c r="BE515"/>
  <c r="BE576"/>
  <c r="BE577"/>
  <c r="BE603"/>
  <c r="BE611"/>
  <c r="BE686"/>
  <c r="BE688"/>
  <c r="BE725"/>
  <c r="BE771"/>
  <c r="BE773"/>
  <c r="BE802"/>
  <c r="BE893"/>
  <c r="BE911"/>
  <c r="BE918"/>
  <c r="BE927"/>
  <c r="BE950"/>
  <c r="BE960"/>
  <c r="BE1003"/>
  <c r="BE1011"/>
  <c r="BE1019"/>
  <c r="BE1021"/>
  <c r="BE1035"/>
  <c r="BE1039"/>
  <c r="BE1041"/>
  <c r="BE1043"/>
  <c r="BE1045"/>
  <c r="BE1047"/>
  <c r="BE1051"/>
  <c r="BE1077"/>
  <c r="BE1093"/>
  <c r="BE1095"/>
  <c r="BE1097"/>
  <c r="BE1099"/>
  <c r="BE1115"/>
  <c r="BE1117"/>
  <c r="BE1123"/>
  <c r="BE1125"/>
  <c r="BE1129"/>
  <c r="BE1131"/>
  <c r="BE1173"/>
  <c r="BE1205"/>
  <c r="BE1247"/>
  <c r="BE1253"/>
  <c r="BE1257"/>
  <c r="BE1259"/>
  <c r="BE1281"/>
  <c i="4" r="BE211"/>
  <c r="BE230"/>
  <c r="BE269"/>
  <c r="BE280"/>
  <c i="5" r="BE130"/>
  <c i="6" r="F93"/>
  <c r="BE229"/>
  <c r="BE249"/>
  <c r="BE276"/>
  <c r="BE277"/>
  <c r="BE281"/>
  <c r="BE289"/>
  <c r="BE291"/>
  <c r="BE294"/>
  <c r="BE316"/>
  <c r="BE317"/>
  <c r="BE332"/>
  <c r="BE337"/>
  <c r="BE344"/>
  <c r="BE346"/>
  <c r="BE442"/>
  <c r="BE443"/>
  <c r="BE446"/>
  <c r="BE466"/>
  <c r="BE472"/>
  <c r="BE475"/>
  <c r="BE515"/>
  <c r="BE522"/>
  <c r="BE525"/>
  <c r="BE572"/>
  <c r="BE582"/>
  <c r="BE651"/>
  <c r="BE652"/>
  <c r="BE653"/>
  <c r="BE654"/>
  <c r="BE655"/>
  <c r="BE675"/>
  <c r="BE676"/>
  <c r="BE684"/>
  <c r="BE700"/>
  <c r="BE705"/>
  <c r="BE709"/>
  <c r="BE714"/>
  <c r="BE735"/>
  <c r="BE736"/>
  <c r="BE742"/>
  <c r="BE768"/>
  <c r="BE774"/>
  <c r="BE784"/>
  <c r="BE788"/>
  <c r="BE796"/>
  <c r="BE797"/>
  <c r="BK427"/>
  <c r="J427"/>
  <c r="J131"/>
  <c r="BK521"/>
  <c r="J521"/>
  <c r="J153"/>
  <c r="BK579"/>
  <c r="J579"/>
  <c r="J168"/>
  <c i="7" r="BE132"/>
  <c r="BE137"/>
  <c r="BE144"/>
  <c r="BE145"/>
  <c r="BE146"/>
  <c r="BE148"/>
  <c r="BE151"/>
  <c r="BE152"/>
  <c r="BE154"/>
  <c r="BE168"/>
  <c r="BE169"/>
  <c r="BE185"/>
  <c r="BE191"/>
  <c r="BE198"/>
  <c r="BE200"/>
  <c r="BE211"/>
  <c r="BE214"/>
  <c r="BE215"/>
  <c r="BE217"/>
  <c r="BE221"/>
  <c r="BE225"/>
  <c r="BE239"/>
  <c r="BE241"/>
  <c r="BE247"/>
  <c r="BE252"/>
  <c r="BE275"/>
  <c i="8" r="BE147"/>
  <c r="BE150"/>
  <c i="9" r="BE140"/>
  <c r="BE157"/>
  <c r="BE159"/>
  <c r="BE160"/>
  <c r="BE162"/>
  <c r="BE163"/>
  <c r="BE165"/>
  <c r="BE167"/>
  <c r="BE169"/>
  <c r="BE175"/>
  <c r="BE179"/>
  <c r="BE184"/>
  <c r="BE185"/>
  <c r="BE200"/>
  <c r="BE211"/>
  <c r="BE212"/>
  <c r="BE222"/>
  <c r="BE223"/>
  <c r="BE231"/>
  <c r="BE232"/>
  <c r="BE240"/>
  <c r="BE241"/>
  <c r="BE255"/>
  <c r="BE257"/>
  <c r="BE258"/>
  <c r="BE262"/>
  <c r="BE263"/>
  <c r="BE264"/>
  <c r="BE274"/>
  <c r="BE277"/>
  <c r="BE279"/>
  <c r="BE288"/>
  <c r="BE304"/>
  <c r="BE305"/>
  <c i="10" r="BE136"/>
  <c r="BE140"/>
  <c r="BE141"/>
  <c r="BE142"/>
  <c r="BE166"/>
  <c r="BE175"/>
  <c r="BE176"/>
  <c r="BE192"/>
  <c r="BE217"/>
  <c r="BE236"/>
  <c r="BE247"/>
  <c r="BE272"/>
  <c r="BE287"/>
  <c r="BE288"/>
  <c r="BE291"/>
  <c r="BE314"/>
  <c r="BE316"/>
  <c i="11" r="BE146"/>
  <c r="BE147"/>
  <c r="BE148"/>
  <c r="BE156"/>
  <c r="BE157"/>
  <c r="BE169"/>
  <c i="12" r="BE151"/>
  <c r="BE153"/>
  <c r="BE208"/>
  <c r="BE222"/>
  <c r="BE241"/>
  <c r="BE246"/>
  <c r="BE277"/>
  <c r="BE282"/>
  <c r="BE302"/>
  <c r="BE305"/>
  <c r="BE306"/>
  <c r="BE316"/>
  <c r="BE320"/>
  <c r="BE326"/>
  <c r="BE358"/>
  <c r="BE381"/>
  <c r="BE504"/>
  <c r="BE638"/>
  <c r="BE646"/>
  <c r="BE701"/>
  <c r="BE819"/>
  <c r="BE822"/>
  <c r="BE825"/>
  <c r="BE827"/>
  <c r="BE841"/>
  <c r="BE903"/>
  <c r="BE968"/>
  <c r="BE1438"/>
  <c r="BE1485"/>
  <c r="BE1512"/>
  <c r="BE1589"/>
  <c r="BE1595"/>
  <c r="BE1597"/>
  <c r="BE1598"/>
  <c r="BE1609"/>
  <c r="BE1612"/>
  <c r="BE1624"/>
  <c r="BE1664"/>
  <c i="13" r="BE128"/>
  <c r="BE149"/>
  <c r="BE188"/>
  <c r="BE189"/>
  <c r="BE190"/>
  <c r="BE191"/>
  <c r="BE219"/>
  <c r="BE223"/>
  <c r="BE229"/>
  <c r="BE235"/>
  <c r="BE243"/>
  <c i="14" r="J125"/>
  <c r="BE135"/>
  <c r="BE138"/>
  <c r="BE141"/>
  <c r="BE143"/>
  <c r="BE151"/>
  <c r="BE154"/>
  <c r="BE157"/>
  <c r="BE161"/>
  <c r="BE164"/>
  <c r="BE166"/>
  <c r="BE176"/>
  <c r="BE181"/>
  <c r="BE187"/>
  <c r="BE203"/>
  <c r="BE205"/>
  <c r="BE209"/>
  <c r="BE214"/>
  <c r="BE215"/>
  <c r="BE217"/>
  <c r="BE218"/>
  <c r="BE235"/>
  <c r="BE236"/>
  <c r="BE237"/>
  <c i="2" r="J92"/>
  <c r="BE129"/>
  <c r="BE132"/>
  <c r="BE137"/>
  <c r="BE144"/>
  <c i="3" r="J91"/>
  <c r="BE156"/>
  <c r="BE181"/>
  <c r="BE194"/>
  <c r="BE205"/>
  <c r="BE250"/>
  <c r="BE273"/>
  <c r="BE312"/>
  <c r="BE370"/>
  <c r="BE376"/>
  <c r="BE378"/>
  <c r="BE417"/>
  <c r="BE424"/>
  <c r="BE480"/>
  <c r="BE502"/>
  <c r="BE528"/>
  <c r="BE552"/>
  <c r="BE556"/>
  <c r="BE593"/>
  <c r="BE619"/>
  <c r="BE631"/>
  <c r="BE646"/>
  <c r="BE673"/>
  <c r="BE677"/>
  <c r="BE740"/>
  <c r="BE750"/>
  <c r="BE770"/>
  <c r="BE815"/>
  <c r="BE817"/>
  <c r="BE821"/>
  <c r="BE837"/>
  <c r="BE856"/>
  <c r="BE949"/>
  <c r="BE961"/>
  <c r="BE980"/>
  <c r="BE985"/>
  <c r="BE995"/>
  <c r="BE1000"/>
  <c r="BE1033"/>
  <c r="BE1057"/>
  <c r="BE1067"/>
  <c r="BE1073"/>
  <c r="BE1083"/>
  <c r="BE1085"/>
  <c r="BE1121"/>
  <c r="BE1141"/>
  <c r="BE1143"/>
  <c r="BE1151"/>
  <c r="BE1159"/>
  <c r="BE1161"/>
  <c r="BE1165"/>
  <c r="BE1169"/>
  <c r="BE1177"/>
  <c r="BE1189"/>
  <c r="BE1199"/>
  <c r="BE1219"/>
  <c r="BE1229"/>
  <c r="BE1261"/>
  <c r="BE1265"/>
  <c r="BE1279"/>
  <c r="BE1283"/>
  <c r="BE1285"/>
  <c r="BE1299"/>
  <c r="BE1305"/>
  <c r="BE1323"/>
  <c r="BE1357"/>
  <c r="BE1369"/>
  <c r="BE1381"/>
  <c r="BE1387"/>
  <c r="BE1401"/>
  <c r="BE1419"/>
  <c r="BE1427"/>
  <c r="BE1443"/>
  <c r="BE1455"/>
  <c r="BE1467"/>
  <c r="BE1485"/>
  <c r="BE1497"/>
  <c r="BE1503"/>
  <c r="BE1564"/>
  <c r="BE1610"/>
  <c r="BE1613"/>
  <c r="BE1657"/>
  <c r="BE1698"/>
  <c r="BE1701"/>
  <c r="BE1704"/>
  <c r="BE1720"/>
  <c r="BE1764"/>
  <c r="BE1768"/>
  <c r="BE1785"/>
  <c r="BE1787"/>
  <c r="BE1789"/>
  <c r="BE1791"/>
  <c r="BE1797"/>
  <c r="BE1801"/>
  <c r="BE1834"/>
  <c r="BE1840"/>
  <c r="BE1848"/>
  <c r="BE1860"/>
  <c r="BE1862"/>
  <c r="BE1868"/>
  <c r="BE1872"/>
  <c r="BE1885"/>
  <c r="BE1889"/>
  <c r="BE1895"/>
  <c r="BE1897"/>
  <c i="4" r="BE143"/>
  <c r="BE146"/>
  <c r="BE161"/>
  <c r="BE173"/>
  <c r="BE210"/>
  <c r="BE247"/>
  <c r="BE263"/>
  <c r="BE274"/>
  <c r="BE276"/>
  <c i="5" r="BE141"/>
  <c r="BE143"/>
  <c i="6" r="E85"/>
  <c r="BE237"/>
  <c r="BE241"/>
  <c r="BE242"/>
  <c r="BE247"/>
  <c r="BE260"/>
  <c r="BE263"/>
  <c r="BE267"/>
  <c r="BE330"/>
  <c r="BE331"/>
  <c r="BE348"/>
  <c r="BE376"/>
  <c r="BE410"/>
  <c r="BE411"/>
  <c r="BE417"/>
  <c r="BE477"/>
  <c r="BE478"/>
  <c r="BE481"/>
  <c r="BE495"/>
  <c r="BE496"/>
  <c r="BE533"/>
  <c r="BE542"/>
  <c r="BE586"/>
  <c r="BE593"/>
  <c r="BE595"/>
  <c r="BE659"/>
  <c r="BE671"/>
  <c r="BE685"/>
  <c r="BE719"/>
  <c r="BE753"/>
  <c r="BE766"/>
  <c r="BE770"/>
  <c r="BE771"/>
  <c r="BE785"/>
  <c r="BE786"/>
  <c r="BE791"/>
  <c r="BE803"/>
  <c r="BE805"/>
  <c r="BE807"/>
  <c r="BE808"/>
  <c r="BE809"/>
  <c r="BE810"/>
  <c r="BE812"/>
  <c r="BE815"/>
  <c r="BK568"/>
  <c r="J568"/>
  <c r="J164"/>
  <c i="7" r="E85"/>
  <c r="BE170"/>
  <c r="BE172"/>
  <c r="BE177"/>
  <c r="BE180"/>
  <c r="BE186"/>
  <c r="BE188"/>
  <c r="BE192"/>
  <c r="BE194"/>
  <c r="BE207"/>
  <c r="BE210"/>
  <c r="BE224"/>
  <c r="BE226"/>
  <c r="BE228"/>
  <c r="BE243"/>
  <c r="BE244"/>
  <c r="BE246"/>
  <c r="BE248"/>
  <c r="BE251"/>
  <c r="BE278"/>
  <c i="8" r="F125"/>
  <c r="BE131"/>
  <c r="BE132"/>
  <c r="BE155"/>
  <c r="BE156"/>
  <c r="BE160"/>
  <c i="9" r="BE143"/>
  <c r="BE144"/>
  <c r="BE154"/>
  <c r="BE189"/>
  <c r="BE201"/>
  <c r="BE210"/>
  <c r="BE218"/>
  <c r="BE271"/>
  <c r="BE276"/>
  <c r="BE291"/>
  <c r="BE292"/>
  <c r="BE293"/>
  <c r="BE294"/>
  <c r="BE295"/>
  <c r="BE308"/>
  <c r="BE312"/>
  <c i="10" r="BE138"/>
  <c r="BE146"/>
  <c r="BE149"/>
  <c r="BE157"/>
  <c r="BE158"/>
  <c r="BE168"/>
  <c r="BE169"/>
  <c r="BE170"/>
  <c r="BE171"/>
  <c r="BE172"/>
  <c r="BE173"/>
  <c r="BE179"/>
  <c r="BE188"/>
  <c r="BE209"/>
  <c r="BE211"/>
  <c r="BE220"/>
  <c r="BE243"/>
  <c r="BE245"/>
  <c r="BE246"/>
  <c r="BE254"/>
  <c r="BE269"/>
  <c r="BE270"/>
  <c r="BE271"/>
  <c r="BE274"/>
  <c r="BE278"/>
  <c r="BE279"/>
  <c r="BE280"/>
  <c r="BE281"/>
  <c r="BE282"/>
  <c r="BE283"/>
  <c r="BE289"/>
  <c r="BE290"/>
  <c r="BE299"/>
  <c r="BE300"/>
  <c r="BE301"/>
  <c r="BE312"/>
  <c r="BE313"/>
  <c r="BE328"/>
  <c i="11" r="BE126"/>
  <c r="BE128"/>
  <c r="BE138"/>
  <c r="BE140"/>
  <c r="BE142"/>
  <c r="BE153"/>
  <c r="BE154"/>
  <c r="BE160"/>
  <c r="BE161"/>
  <c i="14" r="BE234"/>
  <c i="2" r="BE147"/>
  <c r="BE150"/>
  <c r="BK131"/>
  <c r="J131"/>
  <c r="J99"/>
  <c r="BK146"/>
  <c r="J146"/>
  <c r="J102"/>
  <c r="BK149"/>
  <c r="J149"/>
  <c r="J103"/>
  <c i="3" r="BE155"/>
  <c r="BE160"/>
  <c r="BE169"/>
  <c r="BE179"/>
  <c r="BE211"/>
  <c r="BE215"/>
  <c r="BE217"/>
  <c r="BE222"/>
  <c r="BE237"/>
  <c r="BE242"/>
  <c r="BE246"/>
  <c r="BE261"/>
  <c r="BE279"/>
  <c r="BE313"/>
  <c r="BE325"/>
  <c r="BE335"/>
  <c r="BE345"/>
  <c r="BE1307"/>
  <c r="BE1311"/>
  <c r="BE1321"/>
  <c r="BE1333"/>
  <c r="BE1337"/>
  <c r="BE1371"/>
  <c r="BE1399"/>
  <c r="BE1407"/>
  <c r="BE1411"/>
  <c r="BE1425"/>
  <c r="BE1459"/>
  <c r="BE1473"/>
  <c r="BE1475"/>
  <c r="BE1481"/>
  <c r="BE1517"/>
  <c r="BE1523"/>
  <c r="BE1525"/>
  <c r="BE1569"/>
  <c r="BE1590"/>
  <c r="BE1594"/>
  <c r="BE1772"/>
  <c r="BE1826"/>
  <c r="BE1828"/>
  <c r="BE1830"/>
  <c r="BE1836"/>
  <c r="BE1852"/>
  <c i="4" r="BE137"/>
  <c r="BE185"/>
  <c i="5" r="J119"/>
  <c r="BE128"/>
  <c r="BE149"/>
  <c i="6" r="BE273"/>
  <c r="BE304"/>
  <c r="BE306"/>
  <c r="BE309"/>
  <c r="BE310"/>
  <c r="BE311"/>
  <c r="BE312"/>
  <c r="BE313"/>
  <c r="BE361"/>
  <c r="BE363"/>
  <c r="BE365"/>
  <c r="BE380"/>
  <c r="BE387"/>
  <c r="BE388"/>
  <c r="BE400"/>
  <c r="BE413"/>
  <c r="BE419"/>
  <c r="BE421"/>
  <c r="BE423"/>
  <c r="BE425"/>
  <c r="BE426"/>
  <c r="BE437"/>
  <c r="BE457"/>
  <c r="BE458"/>
  <c r="BE459"/>
  <c r="BE460"/>
  <c r="BE462"/>
  <c r="BE485"/>
  <c r="BE486"/>
  <c r="BE488"/>
  <c r="BE492"/>
  <c r="BE502"/>
  <c r="BE504"/>
  <c r="BE519"/>
  <c r="BE527"/>
  <c r="BE535"/>
  <c r="BE537"/>
  <c r="BE546"/>
  <c r="BE554"/>
  <c r="BE584"/>
  <c r="BE591"/>
  <c r="BE599"/>
  <c r="BE601"/>
  <c r="BE603"/>
  <c r="BE605"/>
  <c r="BE612"/>
  <c r="BE614"/>
  <c r="BE616"/>
  <c r="BE619"/>
  <c r="BE645"/>
  <c r="BE647"/>
  <c r="BE649"/>
  <c r="BE682"/>
  <c r="BE686"/>
  <c r="BE689"/>
  <c r="BE690"/>
  <c r="BE722"/>
  <c r="BE723"/>
  <c r="BE744"/>
  <c r="BE776"/>
  <c r="BE795"/>
  <c r="BE799"/>
  <c r="BK461"/>
  <c r="J461"/>
  <c r="J138"/>
  <c r="BK590"/>
  <c r="J590"/>
  <c r="J171"/>
  <c r="BK738"/>
  <c r="BK737"/>
  <c r="J737"/>
  <c r="J192"/>
  <c i="7" r="BE128"/>
  <c r="BE140"/>
  <c r="BE149"/>
  <c r="BE155"/>
  <c r="BE158"/>
  <c r="BE159"/>
  <c r="BE160"/>
  <c r="BE176"/>
  <c r="BE201"/>
  <c r="BE223"/>
  <c r="BE231"/>
  <c r="BE235"/>
  <c r="BE245"/>
  <c r="BE268"/>
  <c r="BE269"/>
  <c r="BK260"/>
  <c r="J260"/>
  <c r="J101"/>
  <c i="8" r="BE130"/>
  <c r="BE139"/>
  <c i="9" r="BE146"/>
  <c r="BE149"/>
  <c r="BE192"/>
  <c r="BE202"/>
  <c r="BE205"/>
  <c r="BE213"/>
  <c r="BE214"/>
  <c r="BE215"/>
  <c r="BE216"/>
  <c r="BE219"/>
  <c r="BE221"/>
  <c r="BE227"/>
  <c r="BE230"/>
  <c r="BE235"/>
  <c r="BE238"/>
  <c r="BE252"/>
  <c r="BE266"/>
  <c r="BE269"/>
  <c r="BE285"/>
  <c r="BE286"/>
  <c r="BE287"/>
  <c r="BE296"/>
  <c r="BE298"/>
  <c r="BE300"/>
  <c r="BE303"/>
  <c r="BE309"/>
  <c r="BE310"/>
  <c r="BE311"/>
  <c i="10" r="J124"/>
  <c r="BE134"/>
  <c r="BE160"/>
  <c r="BE161"/>
  <c r="BE165"/>
  <c r="BE189"/>
  <c r="BE202"/>
  <c r="BE207"/>
  <c r="BE210"/>
  <c r="BE219"/>
  <c r="BE222"/>
  <c r="BE223"/>
  <c r="BE224"/>
  <c r="BE225"/>
  <c r="BE233"/>
  <c r="BE238"/>
  <c r="BE239"/>
  <c r="BE242"/>
  <c r="BE244"/>
  <c r="BE248"/>
  <c r="BE253"/>
  <c r="BE256"/>
  <c r="BE257"/>
  <c r="BE260"/>
  <c r="BE264"/>
  <c r="BE265"/>
  <c r="BE266"/>
  <c r="BE268"/>
  <c r="BE298"/>
  <c r="BE304"/>
  <c r="BE308"/>
  <c r="BE317"/>
  <c r="BE318"/>
  <c r="BE319"/>
  <c r="BE320"/>
  <c r="BE327"/>
  <c i="11" r="BE134"/>
  <c r="BE136"/>
  <c r="BE158"/>
  <c r="BE159"/>
  <c r="BE165"/>
  <c r="BE172"/>
  <c r="BE175"/>
  <c i="12" r="BE164"/>
  <c r="BE210"/>
  <c r="BE230"/>
  <c r="BE291"/>
  <c r="BE294"/>
  <c r="BE296"/>
  <c r="BE297"/>
  <c r="BE300"/>
  <c r="BE301"/>
  <c r="BE303"/>
  <c r="BE323"/>
  <c r="BE344"/>
  <c r="BE364"/>
  <c r="BE387"/>
  <c r="BE455"/>
  <c r="BE515"/>
  <c r="BE611"/>
  <c r="BE637"/>
  <c r="BE656"/>
  <c r="BE673"/>
  <c r="BE742"/>
  <c r="BE789"/>
  <c r="BE811"/>
  <c r="BE817"/>
  <c r="BE829"/>
  <c r="BE1190"/>
  <c r="BE1205"/>
  <c r="BE1206"/>
  <c r="BE1218"/>
  <c r="BE1222"/>
  <c r="BE1223"/>
  <c r="BE1224"/>
  <c r="BE1228"/>
  <c r="BE1244"/>
  <c r="BE1252"/>
  <c r="BE1292"/>
  <c r="BE1315"/>
  <c r="BE1317"/>
  <c r="BE1524"/>
  <c r="BE1560"/>
  <c r="BE1562"/>
  <c r="BE1566"/>
  <c r="BE1579"/>
  <c r="BE1582"/>
  <c r="BE1586"/>
  <c r="BE1593"/>
  <c r="BE1600"/>
  <c r="BK1650"/>
  <c r="J1650"/>
  <c r="J118"/>
  <c i="13" r="BE131"/>
  <c r="BE132"/>
  <c r="BE154"/>
  <c r="BE155"/>
  <c r="BE161"/>
  <c r="BE213"/>
  <c r="BE214"/>
  <c r="BE217"/>
  <c r="BE218"/>
  <c r="BE230"/>
  <c i="14" r="BE142"/>
  <c r="BE160"/>
  <c r="BE171"/>
  <c r="BE178"/>
  <c r="BE179"/>
  <c r="BE192"/>
  <c r="BE195"/>
  <c r="BE204"/>
  <c r="BE219"/>
  <c r="BE221"/>
  <c r="BE225"/>
  <c r="BE226"/>
  <c r="BE230"/>
  <c r="BE231"/>
  <c r="BE238"/>
  <c r="BE239"/>
  <c i="2" r="BE135"/>
  <c r="BE139"/>
  <c i="3" r="BE207"/>
  <c r="BE233"/>
  <c r="BE251"/>
  <c r="BE286"/>
  <c r="BE290"/>
  <c r="BE299"/>
  <c r="BE316"/>
  <c r="BE346"/>
  <c r="BE357"/>
  <c r="BE391"/>
  <c r="BE454"/>
  <c r="BE495"/>
  <c r="BE499"/>
  <c r="BE506"/>
  <c r="BE533"/>
  <c r="BE567"/>
  <c r="BE575"/>
  <c r="BE616"/>
  <c r="BE621"/>
  <c r="BE642"/>
  <c r="BE669"/>
  <c r="BE692"/>
  <c r="BE715"/>
  <c r="BE756"/>
  <c r="BE872"/>
  <c r="BE886"/>
  <c r="BE946"/>
  <c r="BE951"/>
  <c r="BE990"/>
  <c r="BE1005"/>
  <c r="BE1015"/>
  <c r="BE1053"/>
  <c r="BE1055"/>
  <c r="BE1061"/>
  <c r="BE1127"/>
  <c r="BE1133"/>
  <c r="BE1137"/>
  <c r="BE1153"/>
  <c r="BE1157"/>
  <c r="BE1181"/>
  <c r="BE1187"/>
  <c r="BE1191"/>
  <c r="BE1209"/>
  <c r="BE1213"/>
  <c r="BE1217"/>
  <c r="BE1227"/>
  <c r="BE1231"/>
  <c r="BE1233"/>
  <c r="BE1249"/>
  <c r="BE1271"/>
  <c r="BE1275"/>
  <c r="BE1289"/>
  <c r="BE1291"/>
  <c r="BE1293"/>
  <c r="BE1295"/>
  <c r="BE1297"/>
  <c r="BE1303"/>
  <c r="BE1325"/>
  <c r="BE1331"/>
  <c r="BE1335"/>
  <c r="BE1339"/>
  <c r="BE1349"/>
  <c r="BE1403"/>
  <c r="BE1415"/>
  <c r="BE1429"/>
  <c r="BE1433"/>
  <c r="BE1445"/>
  <c r="BE1451"/>
  <c r="BE1469"/>
  <c r="BE1483"/>
  <c r="BE1489"/>
  <c r="BE1511"/>
  <c r="BE1515"/>
  <c r="BE1545"/>
  <c r="BE1567"/>
  <c r="BE1588"/>
  <c r="BE1631"/>
  <c r="BE1644"/>
  <c i="4" r="BE243"/>
  <c r="BE267"/>
  <c r="BE278"/>
  <c i="6" r="BE233"/>
  <c r="BE234"/>
  <c r="BE240"/>
  <c r="BE278"/>
  <c r="BE283"/>
  <c r="BE325"/>
  <c r="BE326"/>
  <c r="BE327"/>
  <c r="BE329"/>
  <c r="BE342"/>
  <c r="BE378"/>
  <c r="BE389"/>
  <c r="BE403"/>
  <c r="BE404"/>
  <c r="BE405"/>
  <c r="BE406"/>
  <c r="BE448"/>
  <c r="BE490"/>
  <c r="BE517"/>
  <c r="BE550"/>
  <c r="BE551"/>
  <c r="BE562"/>
  <c r="BE564"/>
  <c r="BE574"/>
  <c r="BE597"/>
  <c r="BE623"/>
  <c r="BE625"/>
  <c r="BE635"/>
  <c r="BE692"/>
  <c r="BE693"/>
  <c r="BE698"/>
  <c r="BE712"/>
  <c r="BE749"/>
  <c r="BE751"/>
  <c r="BE780"/>
  <c r="BE789"/>
  <c r="BE793"/>
  <c r="BK256"/>
  <c r="J256"/>
  <c r="J107"/>
  <c r="BK524"/>
  <c r="J524"/>
  <c r="J154"/>
  <c r="BK553"/>
  <c r="J553"/>
  <c r="J161"/>
  <c r="BK566"/>
  <c r="J566"/>
  <c r="J163"/>
  <c i="7" r="BE129"/>
  <c r="BE136"/>
  <c r="BE150"/>
  <c r="BE153"/>
  <c r="BE161"/>
  <c r="BE164"/>
  <c r="BE167"/>
  <c r="BE174"/>
  <c r="BE179"/>
  <c r="BE190"/>
  <c r="BE197"/>
  <c r="BE206"/>
  <c r="BE212"/>
  <c r="BE220"/>
  <c r="BE254"/>
  <c r="BE258"/>
  <c r="BE263"/>
  <c r="BE271"/>
  <c r="BE276"/>
  <c r="BE279"/>
  <c r="BE280"/>
  <c r="BE281"/>
  <c r="BE282"/>
  <c i="8" r="BE133"/>
  <c r="BE137"/>
  <c r="BE141"/>
  <c r="BE149"/>
  <c i="9" r="BE141"/>
  <c r="BE142"/>
  <c r="BE150"/>
  <c r="BE153"/>
  <c r="BE171"/>
  <c r="BE172"/>
  <c r="BE174"/>
  <c r="BE178"/>
  <c r="BE187"/>
  <c r="BE193"/>
  <c r="BE228"/>
  <c r="BE243"/>
  <c r="BE270"/>
  <c r="BE283"/>
  <c r="BE307"/>
  <c i="10" r="BE133"/>
  <c r="BE150"/>
  <c r="BE153"/>
  <c r="BE154"/>
  <c r="BE155"/>
  <c r="BE156"/>
  <c r="BE164"/>
  <c r="BE193"/>
  <c r="BE194"/>
  <c r="BE195"/>
  <c r="BE196"/>
  <c r="BE197"/>
  <c r="BE198"/>
  <c r="BE200"/>
  <c r="BE216"/>
  <c r="BE226"/>
  <c r="BE227"/>
  <c r="BE232"/>
  <c r="BE286"/>
  <c r="BE295"/>
  <c r="BE305"/>
  <c r="BE306"/>
  <c r="BE311"/>
  <c r="BE315"/>
  <c i="11" r="BE166"/>
  <c r="BE167"/>
  <c r="BE178"/>
  <c i="12" r="BE177"/>
  <c r="BE186"/>
  <c r="BE189"/>
  <c r="BE196"/>
  <c r="BE199"/>
  <c r="BE206"/>
  <c r="BE290"/>
  <c r="BE299"/>
  <c r="BE310"/>
  <c r="BE311"/>
  <c r="BE351"/>
  <c r="BE399"/>
  <c r="BE405"/>
  <c r="BE411"/>
  <c r="BE430"/>
  <c r="BE432"/>
  <c r="BE433"/>
  <c r="BE437"/>
  <c r="BE438"/>
  <c r="BE465"/>
  <c r="BE487"/>
  <c r="BE523"/>
  <c r="BE582"/>
  <c r="BE622"/>
  <c r="BE636"/>
  <c r="BE707"/>
  <c r="BE713"/>
  <c r="BE722"/>
  <c r="BE744"/>
  <c r="BE750"/>
  <c r="BE779"/>
  <c r="BE813"/>
  <c r="BE815"/>
  <c r="BE836"/>
  <c r="BE845"/>
  <c r="BE849"/>
  <c r="BE924"/>
  <c r="BE1124"/>
  <c r="BE1134"/>
  <c r="BE1143"/>
  <c r="BE1150"/>
  <c r="BE1165"/>
  <c r="BE1176"/>
  <c r="BE1178"/>
  <c r="BE1180"/>
  <c r="BE1194"/>
  <c r="BE1203"/>
  <c r="BE1208"/>
  <c r="BE1215"/>
  <c r="BE1216"/>
  <c r="BE1217"/>
  <c r="BE1234"/>
  <c r="BE1242"/>
  <c r="BE1409"/>
  <c r="BE1458"/>
  <c r="BE1482"/>
  <c r="BE1500"/>
  <c r="BE1527"/>
  <c r="BE1539"/>
  <c r="BE1555"/>
  <c r="BE1569"/>
  <c r="BE1572"/>
  <c r="BE1606"/>
  <c r="BE1621"/>
  <c r="BK1668"/>
  <c r="J1668"/>
  <c r="J120"/>
  <c i="13" r="BE138"/>
  <c r="BE140"/>
  <c r="BE142"/>
  <c r="BE153"/>
  <c r="BE164"/>
  <c r="BE165"/>
  <c r="BE166"/>
  <c r="BE171"/>
  <c r="BE172"/>
  <c r="BE184"/>
  <c r="BE186"/>
  <c r="BE193"/>
  <c r="BE199"/>
  <c r="BE201"/>
  <c r="BE203"/>
  <c r="BE221"/>
  <c r="BE226"/>
  <c r="BE228"/>
  <c r="BE237"/>
  <c r="BE239"/>
  <c r="BE246"/>
  <c i="14" r="J93"/>
  <c r="BE133"/>
  <c r="BE144"/>
  <c r="BE159"/>
  <c r="BE163"/>
  <c r="BE172"/>
  <c r="BE175"/>
  <c r="BE184"/>
  <c r="BE194"/>
  <c r="BE199"/>
  <c r="BE212"/>
  <c r="BE220"/>
  <c r="BE224"/>
  <c r="BE227"/>
  <c r="BE228"/>
  <c r="BE233"/>
  <c i="9" r="F39"/>
  <c i="1" r="BB104"/>
  <c i="11" r="F39"/>
  <c i="1" r="BD106"/>
  <c i="5" r="F38"/>
  <c i="1" r="BC99"/>
  <c i="8" r="F38"/>
  <c i="1" r="BA103"/>
  <c i="10" r="J36"/>
  <c i="1" r="AW105"/>
  <c i="2" r="F37"/>
  <c i="1" r="BD95"/>
  <c i="2" r="J34"/>
  <c i="1" r="AW95"/>
  <c i="11" r="F36"/>
  <c i="1" r="BA106"/>
  <c i="5" r="J36"/>
  <c i="1" r="AW99"/>
  <c i="9" r="J38"/>
  <c i="1" r="AW104"/>
  <c i="9" r="F38"/>
  <c i="1" r="BA104"/>
  <c i="3" r="F37"/>
  <c i="1" r="BB97"/>
  <c i="4" r="F39"/>
  <c i="1" r="BD98"/>
  <c i="12" r="F36"/>
  <c i="1" r="BA107"/>
  <c i="9" r="F40"/>
  <c i="1" r="BC104"/>
  <c i="6" r="J36"/>
  <c i="1" r="AW100"/>
  <c i="12" r="F39"/>
  <c i="1" r="BD107"/>
  <c i="11" r="F37"/>
  <c i="1" r="BB106"/>
  <c i="7" r="J36"/>
  <c i="1" r="AW101"/>
  <c i="13" r="F36"/>
  <c i="1" r="BA108"/>
  <c i="10" r="F38"/>
  <c i="1" r="BC105"/>
  <c i="5" r="F37"/>
  <c i="1" r="BB99"/>
  <c i="10" r="F37"/>
  <c i="1" r="BB105"/>
  <c i="5" r="F39"/>
  <c i="1" r="BD99"/>
  <c i="3" r="F39"/>
  <c i="1" r="BD97"/>
  <c i="7" r="F39"/>
  <c i="1" r="BD101"/>
  <c i="14" r="J36"/>
  <c i="1" r="AW110"/>
  <c i="3" r="F38"/>
  <c i="1" r="BC97"/>
  <c i="11" r="F38"/>
  <c i="1" r="BC106"/>
  <c r="AS96"/>
  <c r="AS94"/>
  <c i="6" r="F37"/>
  <c i="1" r="BB100"/>
  <c i="7" r="F37"/>
  <c i="1" r="BB101"/>
  <c i="7" r="F38"/>
  <c i="1" r="BC101"/>
  <c i="12" r="J36"/>
  <c i="1" r="AW107"/>
  <c i="7" r="F36"/>
  <c i="1" r="BA101"/>
  <c i="14" r="F37"/>
  <c i="1" r="BB110"/>
  <c r="BB109"/>
  <c r="AX109"/>
  <c i="2" r="F35"/>
  <c i="1" r="BB95"/>
  <c i="12" r="F37"/>
  <c i="1" r="BB107"/>
  <c i="6" r="F38"/>
  <c i="1" r="BC100"/>
  <c i="13" r="J36"/>
  <c i="1" r="AW108"/>
  <c i="2" r="F34"/>
  <c i="1" r="BA95"/>
  <c i="5" r="F36"/>
  <c i="1" r="BA99"/>
  <c i="3" r="F36"/>
  <c i="1" r="BA97"/>
  <c i="4" r="F37"/>
  <c i="1" r="BB98"/>
  <c i="13" r="F39"/>
  <c i="1" r="BD108"/>
  <c i="10" r="F39"/>
  <c i="1" r="BD105"/>
  <c i="14" r="F38"/>
  <c i="1" r="BC110"/>
  <c r="BC109"/>
  <c r="AY109"/>
  <c i="8" r="F39"/>
  <c i="1" r="BB103"/>
  <c i="13" r="F38"/>
  <c i="1" r="BC108"/>
  <c i="6" r="F36"/>
  <c i="1" r="BA100"/>
  <c i="4" r="F36"/>
  <c i="1" r="BA98"/>
  <c i="8" r="F41"/>
  <c i="1" r="BD103"/>
  <c i="14" r="F36"/>
  <c i="1" r="BA110"/>
  <c r="BA109"/>
  <c r="AW109"/>
  <c i="6" r="F39"/>
  <c i="1" r="BD100"/>
  <c i="14" r="F39"/>
  <c i="1" r="BD110"/>
  <c r="BD109"/>
  <c i="4" r="F38"/>
  <c i="1" r="BC98"/>
  <c i="13" r="F37"/>
  <c i="1" r="BB108"/>
  <c i="10" r="F36"/>
  <c i="1" r="BA105"/>
  <c i="3" r="J36"/>
  <c i="1" r="AW97"/>
  <c i="11" r="J36"/>
  <c i="1" r="AW106"/>
  <c i="8" r="F40"/>
  <c i="1" r="BC103"/>
  <c i="9" r="F41"/>
  <c i="1" r="BD104"/>
  <c i="2" r="F36"/>
  <c i="1" r="BC95"/>
  <c i="4" r="J36"/>
  <c i="1" r="AW98"/>
  <c i="8" r="J38"/>
  <c i="1" r="AW103"/>
  <c i="12" r="F38"/>
  <c i="1" r="BC107"/>
  <c i="11" l="1" r="BK124"/>
  <c r="J124"/>
  <c i="6" r="T225"/>
  <c i="5" r="R126"/>
  <c r="R125"/>
  <c i="6" r="T318"/>
  <c i="3" r="P153"/>
  <c i="12" r="P143"/>
  <c i="6" r="P715"/>
  <c i="3" r="T701"/>
  <c i="6" r="R715"/>
  <c r="T444"/>
  <c i="3" r="R701"/>
  <c i="12" r="R324"/>
  <c i="6" r="P678"/>
  <c i="4" r="BK128"/>
  <c r="J128"/>
  <c r="J99"/>
  <c r="P128"/>
  <c r="P127"/>
  <c i="1" r="AU98"/>
  <c i="10" r="T131"/>
  <c r="T130"/>
  <c i="6" r="R678"/>
  <c r="T394"/>
  <c i="5" r="P126"/>
  <c r="P125"/>
  <c i="1" r="AU99"/>
  <c i="9" r="T137"/>
  <c i="6" r="BK444"/>
  <c r="J444"/>
  <c r="J134"/>
  <c i="13" r="T124"/>
  <c i="6" r="P225"/>
  <c i="7" r="R126"/>
  <c i="12" r="T324"/>
  <c i="14" r="R131"/>
  <c i="12" r="P324"/>
  <c i="7" r="P126"/>
  <c i="1" r="AU101"/>
  <c i="6" r="R544"/>
  <c i="13" r="R124"/>
  <c i="7" r="BK126"/>
  <c r="J126"/>
  <c i="6" r="P570"/>
  <c r="BK394"/>
  <c r="J394"/>
  <c r="J126"/>
  <c r="R479"/>
  <c i="4" r="R128"/>
  <c r="R127"/>
  <c i="3" r="P701"/>
  <c i="2" r="T124"/>
  <c r="T123"/>
  <c i="3" r="R153"/>
  <c r="R152"/>
  <c i="6" r="BK678"/>
  <c r="J678"/>
  <c r="J177"/>
  <c r="P479"/>
  <c i="11" r="T124"/>
  <c i="4" r="T128"/>
  <c r="T127"/>
  <c i="2" r="R124"/>
  <c r="R123"/>
  <c i="12" r="R143"/>
  <c r="R142"/>
  <c i="11" r="R124"/>
  <c i="6" r="BK225"/>
  <c i="12" r="BK324"/>
  <c r="J324"/>
  <c r="J108"/>
  <c i="10" r="P131"/>
  <c r="P130"/>
  <c i="1" r="AU105"/>
  <c i="6" r="P544"/>
  <c r="P444"/>
  <c i="13" r="P124"/>
  <c i="1" r="AU108"/>
  <c i="14" r="P131"/>
  <c i="1" r="AU110"/>
  <c i="9" r="P137"/>
  <c i="1" r="AU104"/>
  <c i="6" r="T513"/>
  <c i="14" r="T131"/>
  <c i="6" r="P394"/>
  <c r="R225"/>
  <c r="R224"/>
  <c r="BK479"/>
  <c r="J479"/>
  <c r="J142"/>
  <c i="12" r="T142"/>
  <c i="6" r="P513"/>
  <c r="BK715"/>
  <c r="J715"/>
  <c r="J186"/>
  <c r="T570"/>
  <c r="P318"/>
  <c r="R513"/>
  <c i="10" r="R131"/>
  <c r="R130"/>
  <c i="3" r="T153"/>
  <c r="T152"/>
  <c r="BK1816"/>
  <c r="J1816"/>
  <c r="J127"/>
  <c i="5" r="BK126"/>
  <c r="BK125"/>
  <c r="J125"/>
  <c r="J148"/>
  <c r="J103"/>
  <c i="6" r="BK318"/>
  <c r="J318"/>
  <c r="J115"/>
  <c r="J395"/>
  <c r="J127"/>
  <c r="BK570"/>
  <c r="J570"/>
  <c r="J165"/>
  <c r="J716"/>
  <c r="J187"/>
  <c r="J738"/>
  <c r="J193"/>
  <c i="3" r="BK701"/>
  <c r="J701"/>
  <c r="J108"/>
  <c i="6" r="BK513"/>
  <c r="J513"/>
  <c r="J150"/>
  <c r="BK544"/>
  <c r="J544"/>
  <c r="J158"/>
  <c i="7" r="J127"/>
  <c r="J99"/>
  <c i="12" r="J325"/>
  <c r="J109"/>
  <c i="6" r="J480"/>
  <c r="J143"/>
  <c i="11" r="J125"/>
  <c r="J99"/>
  <c i="3" r="BK1766"/>
  <c r="J1766"/>
  <c r="J124"/>
  <c i="6" r="J226"/>
  <c r="J100"/>
  <c r="J679"/>
  <c r="J178"/>
  <c i="9" r="BK137"/>
  <c r="J137"/>
  <c r="J100"/>
  <c i="12" r="BK1646"/>
  <c r="J1646"/>
  <c r="J116"/>
  <c i="13" r="BK124"/>
  <c r="J124"/>
  <c r="J98"/>
  <c i="2" r="BK124"/>
  <c r="BK123"/>
  <c r="J123"/>
  <c r="J96"/>
  <c i="4" r="J129"/>
  <c r="J100"/>
  <c i="14" r="BK131"/>
  <c r="J131"/>
  <c r="J98"/>
  <c i="6" r="J445"/>
  <c r="J135"/>
  <c i="10" r="BK131"/>
  <c r="J131"/>
  <c r="J99"/>
  <c i="12" r="BK143"/>
  <c r="BK142"/>
  <c r="J142"/>
  <c r="J98"/>
  <c i="3" r="BK153"/>
  <c r="BK152"/>
  <c r="J152"/>
  <c r="J98"/>
  <c i="11" r="J32"/>
  <c i="1" r="AG106"/>
  <c i="4" r="F35"/>
  <c i="1" r="AZ98"/>
  <c i="2" r="F33"/>
  <c i="1" r="AZ95"/>
  <c i="11" r="F35"/>
  <c i="1" r="AZ106"/>
  <c r="BC102"/>
  <c r="AY102"/>
  <c i="8" r="J37"/>
  <c i="1" r="AV103"/>
  <c r="AT103"/>
  <c i="7" r="F35"/>
  <c i="1" r="AZ101"/>
  <c i="10" r="F35"/>
  <c i="1" r="AZ105"/>
  <c i="6" r="J35"/>
  <c i="1" r="AV100"/>
  <c r="AT100"/>
  <c r="BB102"/>
  <c r="AX102"/>
  <c i="13" r="J35"/>
  <c i="1" r="AV108"/>
  <c r="AT108"/>
  <c i="5" r="F35"/>
  <c i="1" r="AZ99"/>
  <c i="9" r="F37"/>
  <c i="1" r="AZ104"/>
  <c i="14" r="F35"/>
  <c i="1" r="AZ110"/>
  <c r="AZ109"/>
  <c r="AV109"/>
  <c r="AT109"/>
  <c i="7" r="J32"/>
  <c i="1" r="AG101"/>
  <c i="3" r="F35"/>
  <c i="1" r="AZ97"/>
  <c r="BA102"/>
  <c r="AW102"/>
  <c i="12" r="J35"/>
  <c i="1" r="AV107"/>
  <c r="AT107"/>
  <c i="7" r="J35"/>
  <c i="1" r="AV101"/>
  <c r="AT101"/>
  <c i="10" r="J35"/>
  <c i="1" r="AV105"/>
  <c r="AT105"/>
  <c i="14" r="J35"/>
  <c i="1" r="AV110"/>
  <c r="AT110"/>
  <c i="2" r="J33"/>
  <c i="1" r="AV95"/>
  <c r="AT95"/>
  <c i="6" r="F35"/>
  <c i="1" r="AZ100"/>
  <c r="AU102"/>
  <c i="11" r="J35"/>
  <c i="1" r="AV106"/>
  <c r="AT106"/>
  <c i="12" r="F35"/>
  <c i="1" r="AZ107"/>
  <c r="AU109"/>
  <c i="5" r="J32"/>
  <c i="1" r="AG99"/>
  <c i="8" r="J34"/>
  <c i="1" r="AG103"/>
  <c r="AN103"/>
  <c i="4" r="J35"/>
  <c i="1" r="AV98"/>
  <c r="AT98"/>
  <c i="9" r="J37"/>
  <c i="1" r="AV104"/>
  <c r="AT104"/>
  <c r="BD102"/>
  <c i="5" r="J35"/>
  <c i="1" r="AV99"/>
  <c r="AT99"/>
  <c i="8" r="F37"/>
  <c i="1" r="AZ103"/>
  <c i="13" r="F35"/>
  <c i="1" r="AZ108"/>
  <c i="3" r="J35"/>
  <c i="1" r="AV97"/>
  <c r="AT97"/>
  <c i="6" l="1" r="P224"/>
  <c i="1" r="AU100"/>
  <c i="12" r="P142"/>
  <c i="1" r="AU107"/>
  <c i="6" r="T224"/>
  <c r="BK224"/>
  <c r="J224"/>
  <c r="J98"/>
  <c i="3" r="P152"/>
  <c i="1" r="AU97"/>
  <c i="11" r="J41"/>
  <c i="5" r="J41"/>
  <c i="7" r="J41"/>
  <c i="8" r="J43"/>
  <c i="6" r="J225"/>
  <c r="J99"/>
  <c i="7" r="J98"/>
  <c i="12" r="J143"/>
  <c r="J99"/>
  <c i="11" r="J98"/>
  <c i="2" r="J124"/>
  <c r="J97"/>
  <c i="3" r="J153"/>
  <c r="J99"/>
  <c i="5" r="J98"/>
  <c i="4" r="BK127"/>
  <c r="J127"/>
  <c i="5" r="J126"/>
  <c r="J99"/>
  <c i="10" r="BK130"/>
  <c r="J130"/>
  <c i="1" r="BB96"/>
  <c r="AX96"/>
  <c r="BD96"/>
  <c r="BC96"/>
  <c r="AY96"/>
  <c r="BB94"/>
  <c r="W31"/>
  <c r="BA96"/>
  <c r="AW96"/>
  <c r="BC94"/>
  <c r="AY94"/>
  <c r="AN106"/>
  <c r="AN101"/>
  <c r="AN99"/>
  <c i="9" r="J34"/>
  <c i="1" r="AG104"/>
  <c r="AN104"/>
  <c i="3" r="J32"/>
  <c i="1" r="AG97"/>
  <c r="AU96"/>
  <c r="AU94"/>
  <c i="10" r="J32"/>
  <c i="1" r="AG105"/>
  <c r="AN105"/>
  <c i="2" r="J30"/>
  <c i="1" r="AG95"/>
  <c r="AN95"/>
  <c i="13" r="J32"/>
  <c i="1" r="AG108"/>
  <c r="AN108"/>
  <c i="14" r="J32"/>
  <c i="1" r="AG110"/>
  <c r="AN110"/>
  <c i="12" r="J32"/>
  <c i="1" r="AG107"/>
  <c r="AN107"/>
  <c r="AZ102"/>
  <c r="AV102"/>
  <c r="AT102"/>
  <c i="4" r="J32"/>
  <c i="1" r="AG98"/>
  <c r="AN98"/>
  <c i="2" l="1" r="J39"/>
  <c i="4" r="J98"/>
  <c i="9" r="J43"/>
  <c i="1" r="AN97"/>
  <c i="4" r="J41"/>
  <c i="10" r="J98"/>
  <c i="14" r="J41"/>
  <c i="3" r="J41"/>
  <c i="12" r="J41"/>
  <c i="13" r="J41"/>
  <c i="10" r="J41"/>
  <c i="1" r="BD94"/>
  <c r="W33"/>
  <c r="BA94"/>
  <c r="W30"/>
  <c r="AZ96"/>
  <c r="AV96"/>
  <c r="AT96"/>
  <c r="AX94"/>
  <c r="W32"/>
  <c r="AG102"/>
  <c r="AN102"/>
  <c i="6" r="J32"/>
  <c i="1" r="AG100"/>
  <c r="AN100"/>
  <c r="AG109"/>
  <c r="AN109"/>
  <c i="6" l="1" r="J41"/>
  <c i="1" r="AZ94"/>
  <c r="W29"/>
  <c r="AG96"/>
  <c r="AN96"/>
  <c r="AW94"/>
  <c r="AK30"/>
  <c l="1" r="AV94"/>
  <c r="AK29"/>
  <c r="AG94"/>
  <c l="1" r="AK26"/>
  <c r="AK35"/>
  <c r="AT94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<sst xmlns="http://schemas.openxmlformats.org/spreadsheetml/2006/main">
  <si>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</si>
  <si>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</si>
  <si>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</si>
  <si>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</si>
  <si>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</si>
  <si>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{1150a2c7-050a-49ee-b429-613e38705981}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</si>
  <si>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</si>
  <si>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</si>
  <si>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</si>
  <si>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</si>
  <si>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</si>
  <si>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</si>
  <si>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</si>
  <si>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</si>
  <si>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N18-144_exp23a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</si>
  <si>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</si>
  <si>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</si>
  <si>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Pavilon L - stavební úpravy / Slezská nemocnice v Opavě, p.o.</t>
  </si>
  <si>
    <t>KSO:</t>
  </si>
  <si>
    <t>801 11</t>
  </si>
  <si>
    <t>CC-CZ:</t>
  </si>
  <si>
    <t>1264</t>
  </si>
  <si>
    <t>Místo:</t>
  </si>
  <si>
    <t>Opava</t>
  </si>
  <si>
    <t>Datum:</t>
  </si>
  <si>
    <t>27. 1. 2021</t>
  </si>
  <si>
    <t>CZ-CPV:</t>
  </si>
  <si>
    <t>45000000-7</t>
  </si>
  <si>
    <t>CZ-CPA:</t>
  </si>
  <si>
    <t>41.00.48</t>
  </si>
  <si>
    <t>Zadavatel:</t>
  </si>
  <si>
    <t>IČ:</t>
  </si>
  <si>
    <t>Moravskoslezský kraj</t>
  </si>
  <si>
    <t>DIČ:</t>
  </si>
  <si>
    <t>Uchazeč:</t>
  </si>
  <si>
    <t>Vyplň údaj</t>
  </si>
  <si>
    <t>Projektant:</t>
  </si>
  <si>
    <t>CHVÁLEK ATELIÉR s.r.o.</t>
  </si>
  <si>
    <t>True</t>
  </si>
  <si>
    <t>Zpracovatel:</t>
  </si>
  <si>
    <t xml:space="preserve"> </t>
  </si>
  <si>
    <t>Poznámka:</t>
  </si>
  <si>
    <t>Soupis prací je sestaven za využití položek Cenové soustavy ÚRS. Cenové a technické podmínky položek CS ÚRS, které nejsou uvedeny v soupisu prací (tzv. úvodní části katalogů) jsou neomezeně dálkově k dispozici na www.cs-urs.cz. Položky soupisu prací, které nemají ve sloupci „Cenová soustava“ uveden žádný údaj, nepochází z Cenové soustavy ÚRS (takové položky soupisu prací mají Cenovou soustavu „VLASTNÍ“). Ocenění "vlastní" položky:na základě odborných znalostí a zkušeností projektanta při realizaci obdobných zakázek za období 5-ti let. nebo na základě CN) Nedílnou součástí soupisu prací je projektová dokumentace vč. textových příloh, na kterou se položky soupisu prací plně odkazují.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</si>
  <si>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</si>
  <si>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</si>
  <si>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</si>
  <si>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</si>
  <si>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</si>
  <si>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</si>
  <si>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</si>
  <si>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</si>
  <si>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</si>
  <si>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</si>
  <si>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</si>
  <si>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</si>
  <si>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</si>
  <si>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</si>
  <si>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</si>
  <si>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</si>
  <si>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</si>
  <si>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</si>
  <si>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</si>
  <si>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</si>
  <si>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</si>
  <si>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</si>
  <si>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</si>
  <si>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</si>
  <si>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</si>
  <si>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</si>
  <si>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</si>
  <si>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</si>
  <si>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</si>
  <si>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</si>
  <si>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</si>
  <si>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</si>
  <si>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</si>
  <si>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</si>
  <si>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</si>
  <si>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</si>
  <si>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</si>
  <si>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</si>
  <si>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</si>
  <si>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</si>
  <si>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</si>
  <si>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</si>
  <si>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</si>
  <si>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</si>
  <si>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</si>
  <si>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VON</t>
  </si>
  <si>
    <t>Vedlejší a ostatní náklady stavby</t>
  </si>
  <si>
    <t>1</t>
  </si>
  <si>
    <t>{663e6c55-e7ce-45c6-8cfa-f7ab18012a3b}</t>
  </si>
  <si>
    <t>2</t>
  </si>
  <si>
    <t>SO 01</t>
  </si>
  <si>
    <t>Stavební úpravy pavilonu L</t>
  </si>
  <si>
    <t>STA</t>
  </si>
  <si>
    <t>{66b04127-c22f-495c-9e68-496df6c239cb}</t>
  </si>
  <si>
    <t>D.1.1</t>
  </si>
  <si>
    <t>Architektonicko - stavební řešení</t>
  </si>
  <si>
    <t>Soupis</t>
  </si>
  <si>
    <t>{13657246-4f20-415a-ab3d-00e012650738}</t>
  </si>
  <si>
    <t>D.1.2</t>
  </si>
  <si>
    <t xml:space="preserve">Stavebně konstrukční řešení </t>
  </si>
  <si>
    <t>{aaacd916-2699-46e2-91af-daf01fe5d5c8}</t>
  </si>
  <si>
    <t>D.1.3</t>
  </si>
  <si>
    <t>Požárně bezpečnostní řešení</t>
  </si>
  <si>
    <t>{7eb5de73-8de1-4a14-9be9-220d71bc415a}</t>
  </si>
  <si>
    <t>D.1.4</t>
  </si>
  <si>
    <t>Vzduchotechnika a klimatizace</t>
  </si>
  <si>
    <t>{360bf45b-37d6-4a38-9a70-acca6106e0d3}</t>
  </si>
  <si>
    <t>D.1.5</t>
  </si>
  <si>
    <t>Silnoproudá elektrotechnika</t>
  </si>
  <si>
    <t>{26775a95-b977-4941-b414-a3c0bc322331}</t>
  </si>
  <si>
    <t>D.1.6</t>
  </si>
  <si>
    <t>Slaboproudá elektrotechnika</t>
  </si>
  <si>
    <t>{ef80172c-5ea3-476c-a242-c9780de9e99e}</t>
  </si>
  <si>
    <t>D.1.6.1</t>
  </si>
  <si>
    <t xml:space="preserve">EPS </t>
  </si>
  <si>
    <t>3</t>
  </si>
  <si>
    <t>{9ba0b0b8-7d81-4bea-a4eb-ab2542b58cf9}</t>
  </si>
  <si>
    <t>D.1.6.2</t>
  </si>
  <si>
    <t>Slaboproudá zařízení</t>
  </si>
  <si>
    <t>{2d45a8a7-b5a1-4583-89ad-04caa8bd615e}</t>
  </si>
  <si>
    <t>D.1.7</t>
  </si>
  <si>
    <t>Vytápění a rozvody chlazení</t>
  </si>
  <si>
    <t>{9e65bcd1-11bd-4551-866b-afb5d95285ed}</t>
  </si>
  <si>
    <t>D.1.8</t>
  </si>
  <si>
    <t>Rozvody medicinálních plynů</t>
  </si>
  <si>
    <t>{1a9941eb-50d4-4e39-b3ac-eede39e8b21d}</t>
  </si>
  <si>
    <t>D.1.9</t>
  </si>
  <si>
    <t>Zdravotně technické instalace</t>
  </si>
  <si>
    <t>{4f07d637-672d-48fd-babc-99fbb64f3efb}</t>
  </si>
  <si>
    <t>D.1.10</t>
  </si>
  <si>
    <t>Měření a regulace</t>
  </si>
  <si>
    <t>{04058448-58ea-4807-9b51-b222a59e93c6}</t>
  </si>
  <si>
    <t>PS</t>
  </si>
  <si>
    <t>Provozní soubory</t>
  </si>
  <si>
    <t>{1cc821c2-e183-4920-ad8c-0ce81757d9eb}</t>
  </si>
  <si>
    <t>PS 01</t>
  </si>
  <si>
    <t>Potrubní pošta</t>
  </si>
  <si>
    <t>{66e2a283-93c0-48a7-b3f0-96c2a4d7d268}</t>
  </si>
  <si>
    <t>KRYCÍ LIST SOUPISU PRACÍ</t>
  </si>
  <si>
    <t>Objekt:</t>
  </si>
  <si>
    <t>VON - Vedlejší a ostatní náklady stavby</t>
  </si>
  <si>
    <t>REKAPITULACE ČLENĚNÍ SOUPISU PRACÍ</t>
  </si>
  <si>
    <t>Kód dílu - Popis</t>
  </si>
  <si>
    <t>Cena celkem [CZK]</t>
  </si>
  <si>
    <t>Náklady ze soupisu prací</t>
  </si>
  <si>
    <t>-1</t>
  </si>
  <si>
    <t>VRN - VRN</t>
  </si>
  <si>
    <t xml:space="preserve">    VRN1 - Průzkumné, geodetické a projektové práce</t>
  </si>
  <si>
    <t xml:space="preserve">    VRN2 - Příprava staveniště</t>
  </si>
  <si>
    <t xml:space="preserve">    VRN3 - Zařízení staveniště</t>
  </si>
  <si>
    <t xml:space="preserve">    VRN4 - Inženýrská činnost</t>
  </si>
  <si>
    <t xml:space="preserve">    VRN7 - Provozní vlivy</t>
  </si>
  <si>
    <t xml:space="preserve">    VRN9 - Ostatní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</si>
  <si>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</si>
  <si>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</si>
  <si>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</si>
  <si>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</si>
  <si>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</si>
  <si>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</si>
  <si>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</si>
  <si>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</si>
  <si>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</si>
  <si>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</si>
  <si>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</si>
  <si>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</si>
  <si>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</si>
  <si>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VRN</t>
  </si>
  <si>
    <t>5</t>
  </si>
  <si>
    <t>ROZPOCET</t>
  </si>
  <si>
    <t>VRN1</t>
  </si>
  <si>
    <t>Průzkumné, geodetické a projektové práce</t>
  </si>
  <si>
    <t>K</t>
  </si>
  <si>
    <t>011514000</t>
  </si>
  <si>
    <t>Stavebně-statický průzkum a zhodnocení obnažených konstrukcí</t>
  </si>
  <si>
    <t>kpl.</t>
  </si>
  <si>
    <t>CS ÚRS 2021 01</t>
  </si>
  <si>
    <t>1024</t>
  </si>
  <si>
    <t>1650930885</t>
  </si>
  <si>
    <t>013244000</t>
  </si>
  <si>
    <t>Dokumentace dílenská pro realizaci stavby</t>
  </si>
  <si>
    <t>-208542362</t>
  </si>
  <si>
    <t>P</t>
  </si>
  <si>
    <t>Poznámka k položce:_x000d_
V jednotkové ceně zahrnuty náklady na vypracování :_x000d_
-prováděcí / dílenské dokumentace pro provedení stavby vč. potřebných detailů_x000d_
VEŠKERÉ FORMY A PŘEDÁNÍ SE ŘÍDÍ PODMÍNKAMI ZADÁVACÍ DOKUMENTACE STAVBY</t>
  </si>
  <si>
    <t>013254000</t>
  </si>
  <si>
    <t>Dokumentace skutečného provedení stavby</t>
  </si>
  <si>
    <t>-1183560979</t>
  </si>
  <si>
    <t>Poznámka k položce:_x000d_
VEŠKERÉ FORMY A PŘEDÁNÍ SE ŘÍDÍ PODMÍNKAMI ZADÁVACÍ DOKUMENTACE STAVBY</t>
  </si>
  <si>
    <t>VRN2</t>
  </si>
  <si>
    <t>Příprava staveniště</t>
  </si>
  <si>
    <t>4</t>
  </si>
  <si>
    <t>020001000</t>
  </si>
  <si>
    <t xml:space="preserve">Příprava staveniště </t>
  </si>
  <si>
    <t>-1034841837</t>
  </si>
  <si>
    <t xml:space="preserve">Poznámka k položce:_x000d_
-Zřízení trvalé, dočasné deponie a mezideponie_x000d_
-zřízení příjezdů a přístupů na staveniště_x000d_
-uspořádání a bezpečnost staveniště z hlediska ochrany veřejných zájmů_x000d_
-dodržení podmínek pro provádění staveb z hlediska BOZP (vč. označení stavby)_x000d_
-dodržování podmínek pro ochranu životního prostředí při výstavbě_x000d_
-dodržení podmínek - možnosti nakládání s odpady_x000d_
-splnění zvláštních požadavků na provádění stavby, které vyžadují zvláštní bezpečnostní opatření_x000d_
-dočasné / provizorní dopravní značení, osvětlení - (vyřízení+zřízení+likvidace po skončení stavby)_x000d_
</t>
  </si>
  <si>
    <t>VRN3</t>
  </si>
  <si>
    <t>Zařízení staveniště</t>
  </si>
  <si>
    <t>030001000</t>
  </si>
  <si>
    <t xml:space="preserve">Zařízení staveniště </t>
  </si>
  <si>
    <t>-657309405</t>
  </si>
  <si>
    <t xml:space="preserve">Poznámka k položce:_x000d_
Náklady na zřízení / nájem ZS:_x000d_
-kancelářské/skladovací/sociální objekty_x000d_
-oplocení stavby, ostraha staveniště_x000d_
-kompletní vnitrostaveništní rozvody všech potřebných energií a médií_x000d_
-poplatky spotřeby energií a médií _x000d_
(zajištění podružných měření spotřeby energií a médií)_x000d_
</t>
  </si>
  <si>
    <t>6</t>
  </si>
  <si>
    <t>035103001</t>
  </si>
  <si>
    <t>Pronájem ploch</t>
  </si>
  <si>
    <t>-397701679</t>
  </si>
  <si>
    <t>Poznámka k položce:_x000d_
(plochy potřebné pro zařízení staveniště, deponie, které nejsou v majetku objednatele)</t>
  </si>
  <si>
    <t>7</t>
  </si>
  <si>
    <t>039002000</t>
  </si>
  <si>
    <t>Zrušení zařízení staveniště</t>
  </si>
  <si>
    <t>950228933</t>
  </si>
  <si>
    <t>Poznámka k položce:_x000d_
-náklady zhotovitele spojené s kompletní likvidací zařízení staveniště vč. uvedení všech dotčených ploch do bezvadného stavu</t>
  </si>
  <si>
    <t>VRN4</t>
  </si>
  <si>
    <t>Inženýrská činnost</t>
  </si>
  <si>
    <t>8</t>
  </si>
  <si>
    <t>043103000</t>
  </si>
  <si>
    <t>Zkoušky bez rozlišení</t>
  </si>
  <si>
    <t>-2033794745</t>
  </si>
  <si>
    <t xml:space="preserve">Poznámka k položce:_x000d_
Provedení všech zkoušek a revizí předepsaných projektovou a zadávací dokumentací, platnými normami, návodů k obsluze - (neuvedených v jednotlivých soupisech prací) </t>
  </si>
  <si>
    <t>9</t>
  </si>
  <si>
    <t>045002000</t>
  </si>
  <si>
    <t xml:space="preserve">Kompletační a koordinační činnost </t>
  </si>
  <si>
    <t>-1416388936</t>
  </si>
  <si>
    <t>Poznámka k položce:_x000d_
-příprava předávací dokumentace dle ZD_x000d_
-ostatní kompletační činnost</t>
  </si>
  <si>
    <t>VRN7</t>
  </si>
  <si>
    <t>Provozní vlivy</t>
  </si>
  <si>
    <t>10</t>
  </si>
  <si>
    <t>071103000</t>
  </si>
  <si>
    <t>Provoz investora</t>
  </si>
  <si>
    <t>-1336163927</t>
  </si>
  <si>
    <t>Poznámka k položce:_x000d_
Náklady související se ztíženými podmínkami při provádění díla v závislosti na okolním provozu (pro práce prováděné za nepřerušeného nebo omezeného provozu v dotčených objektech nebo samotném areálu)_x000d_
Oddělení staveniště od nepřerušeného provozu objednatele (protiprašná opatření / zábrany, každodenní úklid staveniště)_PO CELOU DOBU STAVBY_x000d_
(+ ochrana a zakrytí určených prvků , ploch a konstrukcí - ZABEZPEČENÍ PŘED POŠKOZENÍM STAVEBNÍ ČINNOSTÍ)</t>
  </si>
  <si>
    <t>VRN9</t>
  </si>
  <si>
    <t>Ostatní náklady</t>
  </si>
  <si>
    <t>11</t>
  </si>
  <si>
    <t>090001000</t>
  </si>
  <si>
    <t>950939206</t>
  </si>
  <si>
    <t>Poznámka k položce:_x000d_
V jednotkové ceně zahrnuty náklady :_x000d_
-------------------------------------------------_x000d_
-uvedení všech dotčených ploch, konstrukcí a povrchů do původního, bezvadného stavu_x000d_
-vytyčení všech inženýrských sítí před zahájením prací vč. řádného zajištění. Zpětné protokolární předání všech inženýrských sítí jednotlivým správcům vč. uvedení dotčených ploch do bezvadného stavu.</t>
  </si>
  <si>
    <t>SO 01 - Stavební úpravy pavilonu L</t>
  </si>
  <si>
    <t>Soupis:</t>
  </si>
  <si>
    <t>D.1.1 - Architektonicko - stavební řešení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</si>
  <si>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</si>
  <si>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</si>
  <si>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</si>
  <si>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</si>
  <si>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</si>
  <si>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</si>
  <si>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</si>
  <si>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</si>
  <si>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</si>
  <si>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</si>
  <si>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</si>
  <si>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</si>
  <si>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</si>
  <si>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</si>
  <si>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</si>
  <si>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</si>
  <si>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</si>
  <si>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</si>
  <si>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</si>
  <si>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773 - Podlahy z litého teraca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</si>
  <si>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</si>
  <si>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</si>
  <si>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</si>
  <si>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</si>
  <si>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</si>
  <si>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M - Práce a dodávky M</t>
  </si>
  <si>
    <t xml:space="preserve">    33-M - Montáže dopr.zaříz.,sklad. zař. a váh</t>
  </si>
  <si>
    <t>N00 - Výroba, dodávka a montáž interiérového vybavení _ nábytku</t>
  </si>
  <si>
    <t>Ostatní - Ostatní</t>
  </si>
  <si>
    <t xml:space="preserve">    OST21 - Ostatní skladby povrchů</t>
  </si>
  <si>
    <t xml:space="preserve">    OST4 - Ostatní prvky výpisů výrobků</t>
  </si>
  <si>
    <t xml:space="preserve">    OST5 - Ochranné prvky a informační systém, prvky interiéru</t>
  </si>
  <si>
    <t>HSV</t>
  </si>
  <si>
    <t>Práce a dodávky HSV</t>
  </si>
  <si>
    <t>Zemní práce</t>
  </si>
  <si>
    <t>113106171</t>
  </si>
  <si>
    <t>Rozebrání zpevněných ploch z betonové dlažby s ložem z kameniva ručně</t>
  </si>
  <si>
    <t>m2</t>
  </si>
  <si>
    <t>-1164091286</t>
  </si>
  <si>
    <t>131313101</t>
  </si>
  <si>
    <t>Hloubení jam v soudržných horninách třídy těžitelnosti II, skupiny 4 ručně</t>
  </si>
  <si>
    <t>m3</t>
  </si>
  <si>
    <t>1345446269</t>
  </si>
  <si>
    <t>VV</t>
  </si>
  <si>
    <t>"D.1.1 _ BP viz v.č. 2-14 , NS viz v.č. 15-31, TZ"</t>
  </si>
  <si>
    <t>"základ suchovod" 1,0*1,0*1,2</t>
  </si>
  <si>
    <t>Součet</t>
  </si>
  <si>
    <t>131351103</t>
  </si>
  <si>
    <t>Hloubení jam nezapažených v hornině třídy těžitelnosti II, skupiny 4 objem do 100 m3 strojně</t>
  </si>
  <si>
    <t>269129141</t>
  </si>
  <si>
    <t>"výtahová šachta" 6,5*4,5*1,8</t>
  </si>
  <si>
    <t>139751101</t>
  </si>
  <si>
    <t>Vykopávky v uzavřených prostorech v hornině třídy těžitelnosti I, ručně</t>
  </si>
  <si>
    <t>-1187974992</t>
  </si>
  <si>
    <t>"D.1.1 _ BP viz v.č. 2-14 , NS viz v.č. 15-30, TZ"</t>
  </si>
  <si>
    <t>"viz ležaté rozvody 1.PP" 205,0*0,6*1,0</t>
  </si>
  <si>
    <t>"NS skladba podlah_P4_1.PP" 182,88*1,0</t>
  </si>
  <si>
    <t>161111502</t>
  </si>
  <si>
    <t>Svislé přemístění výkopku z horniny třídy těžitelnosti I, do 6 m nošením</t>
  </si>
  <si>
    <t>-992250300</t>
  </si>
  <si>
    <t>"viz ležaté rozvody 1.PP" 205,0*0,6*1,0*0,4</t>
  </si>
  <si>
    <t>"NS skladba podlah_P4_1.PP" 182,88</t>
  </si>
  <si>
    <t>162211321</t>
  </si>
  <si>
    <t>Vodorovné přemístění výkopku z horniny třídy těžitelnosti II, stavebním kolečkem do 10 m</t>
  </si>
  <si>
    <t>-1273688872</t>
  </si>
  <si>
    <t>162211329</t>
  </si>
  <si>
    <t>Příplatek k vodorovnému přemístění výkopku z horniny třídy těžitelnosti II, stavebním kolečkem ZKD 10 m</t>
  </si>
  <si>
    <t>-1063464445</t>
  </si>
  <si>
    <t>232,08*5 'Přepočtené koeficientem množství</t>
  </si>
  <si>
    <t>162251122</t>
  </si>
  <si>
    <t xml:space="preserve">Vodorovné přemístění do 50 m výkopku/sypaniny z horniny třídy těžitelnosti II, skupiny 4 </t>
  </si>
  <si>
    <t>-1997396990</t>
  </si>
  <si>
    <t>Poznámka k položce:_x000d_
-pro zpětné zásypy _ tam a zpět</t>
  </si>
  <si>
    <t>14,132*2 'Přepočtené koeficientem množství</t>
  </si>
  <si>
    <t>162751137</t>
  </si>
  <si>
    <t xml:space="preserve">Vodorovné přemístění do 10000 m výkopku/sypaniny z horniny třídy těžitelnosti II, skupiny 4 </t>
  </si>
  <si>
    <t>99016848</t>
  </si>
  <si>
    <t>"výtahová šachta" 6,5*4,5*1,8*0,75</t>
  </si>
  <si>
    <t>"základ suchovod" (0,46*0,5*1,0)</t>
  </si>
  <si>
    <t>162751139</t>
  </si>
  <si>
    <t>Příplatek k vodorovnému přemístění výkopku/sypaniny z horniny třídy těžitelnosti II, skupiny 4 ZKD 1000 m přes 10000 m</t>
  </si>
  <si>
    <t>1280599682</t>
  </si>
  <si>
    <t>271,798*10 'Přepočtené koeficientem množství</t>
  </si>
  <si>
    <t>171201201</t>
  </si>
  <si>
    <t>Uložení sypaniny na skládky</t>
  </si>
  <si>
    <t>225672310</t>
  </si>
  <si>
    <t>12</t>
  </si>
  <si>
    <t>171201R11</t>
  </si>
  <si>
    <t>Poplatek za uložení stavebního odpadu - navážek, zeminy a kameniva na skládce</t>
  </si>
  <si>
    <t>t</t>
  </si>
  <si>
    <t>CS VLASTNÍ</t>
  </si>
  <si>
    <t>1511549630</t>
  </si>
  <si>
    <t>271,798*1,8 'Přepočtené koeficientem množství</t>
  </si>
  <si>
    <t>13</t>
  </si>
  <si>
    <t>174101102</t>
  </si>
  <si>
    <t>Zásyp v uzavřených prostorech sypaninou se zhutněním</t>
  </si>
  <si>
    <t>1545905202</t>
  </si>
  <si>
    <t>"viz ležaté rozvody 1.PP" 205,0*0,6*1,0*0,6</t>
  </si>
  <si>
    <t>14</t>
  </si>
  <si>
    <t>789430430</t>
  </si>
  <si>
    <t>Poznámka k položce:_x000d_
-zásypy a násypy hutnit po vrstvách á max 300 mm</t>
  </si>
  <si>
    <t>M</t>
  </si>
  <si>
    <t>58344200</t>
  </si>
  <si>
    <t>štěrkodrť frakce 0/32 / nenamrzavý, zhutnitelný, externí materiál</t>
  </si>
  <si>
    <t>-167041555</t>
  </si>
  <si>
    <t>182,88*1,8 'Přepočtené koeficientem množství</t>
  </si>
  <si>
    <t>16</t>
  </si>
  <si>
    <t>174151101</t>
  </si>
  <si>
    <t>Zásyp jam, šachet rýh nebo kolem objektů sypaninou se zhutněním</t>
  </si>
  <si>
    <t>-367188306</t>
  </si>
  <si>
    <t>"výtahová šachta" 52,65-39,488</t>
  </si>
  <si>
    <t>"základ suchovod" 1,2-(0,46*0,5*1,0)</t>
  </si>
  <si>
    <t>17</t>
  </si>
  <si>
    <t>175111101</t>
  </si>
  <si>
    <t>Obsypání potrubí ručně sypaninou bez prohození sítem, uloženou do 3 m</t>
  </si>
  <si>
    <t>-420116003</t>
  </si>
  <si>
    <t>18</t>
  </si>
  <si>
    <t>58331200</t>
  </si>
  <si>
    <t xml:space="preserve">štěrkopísek tříděný zásypový/obsypový jemný materiál </t>
  </si>
  <si>
    <t>-223077444</t>
  </si>
  <si>
    <t>49,2*1,8 'Přepočtené koeficientem množství</t>
  </si>
  <si>
    <t>19</t>
  </si>
  <si>
    <t>181913112</t>
  </si>
  <si>
    <t>Úprava pláně v hornině třídy těžitelnosti II, skupiny 4 se zhutněním ručně</t>
  </si>
  <si>
    <t>739382299</t>
  </si>
  <si>
    <t>"NS skladba podlah_NP2" ((6,25*1,25)+(2,64*2,965))</t>
  </si>
  <si>
    <t>20</t>
  </si>
  <si>
    <t>460371121</t>
  </si>
  <si>
    <t>Naložení výkopku strojně z hornin třídy I skupiny 1 až 3</t>
  </si>
  <si>
    <t>-2131469925</t>
  </si>
  <si>
    <t>Zakládání</t>
  </si>
  <si>
    <t>213311141</t>
  </si>
  <si>
    <t>Polštáře zhutněné pod základy ze štěrkopísku tříděného</t>
  </si>
  <si>
    <t>1715280493</t>
  </si>
  <si>
    <t>"výtahová šachta" 6,5*4,5*0,15</t>
  </si>
  <si>
    <t>"základ suchovod" 0,8*0,8*0,15</t>
  </si>
  <si>
    <t>22</t>
  </si>
  <si>
    <t>273321411</t>
  </si>
  <si>
    <t>Základové desky ze ŽB bez zvýšených nároků na prostředí tř. C 20/25</t>
  </si>
  <si>
    <t>1993809077</t>
  </si>
  <si>
    <t>"NS skladba podlah_P4_1.PP" 182,88*0,1</t>
  </si>
  <si>
    <t>23</t>
  </si>
  <si>
    <t>273322611</t>
  </si>
  <si>
    <t>Základové desky ze ŽB se zvýšenými nároky na prostředí tř. C 30/37</t>
  </si>
  <si>
    <t>967851011</t>
  </si>
  <si>
    <t>"NS skladba podlah_NP2" ((6,25*1,25)+(2,64*2,965))*0,3</t>
  </si>
  <si>
    <t>24</t>
  </si>
  <si>
    <t>273362021</t>
  </si>
  <si>
    <t>Výztuž základových desek svařovanými sítěmi Kari</t>
  </si>
  <si>
    <t>226809196</t>
  </si>
  <si>
    <t>"NS skladba podlah_P4_1.PP" 182,88*(7,5*1,2)/1000</t>
  </si>
  <si>
    <t>"NS skladba podlah_NP2" ((6,25*1,25)+(2,64*2,965))*2*(7,5*1,2)/1000</t>
  </si>
  <si>
    <t>25</t>
  </si>
  <si>
    <t>275321511</t>
  </si>
  <si>
    <t>Základové patky ze ŽB bez zvýšených nároků na prostředí tř. C 25/30</t>
  </si>
  <si>
    <t>1266610910</t>
  </si>
  <si>
    <t>"suchovod" 0,46*0,5*1,7</t>
  </si>
  <si>
    <t>26</t>
  </si>
  <si>
    <t>275351121</t>
  </si>
  <si>
    <t>Zřízení bednění základových patek</t>
  </si>
  <si>
    <t>-396790291</t>
  </si>
  <si>
    <t>"patka suchovod" (0,46+0,5)*2*1,7</t>
  </si>
  <si>
    <t>27</t>
  </si>
  <si>
    <t>275351122</t>
  </si>
  <si>
    <t>Odstranění bednění základových patek</t>
  </si>
  <si>
    <t>53298179</t>
  </si>
  <si>
    <t>28</t>
  </si>
  <si>
    <t>275361821</t>
  </si>
  <si>
    <t>Výztuž základových patek betonářskou ocelí 10 505 (R)</t>
  </si>
  <si>
    <t>-1809238799</t>
  </si>
  <si>
    <t>"předpoklad_bude upřesněno při realizaci stavby" 80/1000*0,391</t>
  </si>
  <si>
    <t>Svislé a kompletní konstrukce</t>
  </si>
  <si>
    <t>29</t>
  </si>
  <si>
    <t>311231117</t>
  </si>
  <si>
    <t xml:space="preserve">Zdivo nosné a zazdívky z cihel dl 290 mm  P7 až 15 na SMS 10 MPa</t>
  </si>
  <si>
    <t>-1791469898</t>
  </si>
  <si>
    <t>"1.PP-4.NP" 14,9+40,25+29,15+41,3</t>
  </si>
  <si>
    <t>Mezisoučet</t>
  </si>
  <si>
    <t>"ostatní uvolněné konstrukce při bouracích pracech_předpoklad_bude upřesněno při realizaci stavby" 15,0</t>
  </si>
  <si>
    <t>30</t>
  </si>
  <si>
    <t>311235151</t>
  </si>
  <si>
    <t>Zdivo jednovrstvé z cihel broušených do P10 na tenkovrstvou maltu tl 300 mm</t>
  </si>
  <si>
    <t>1890043685</t>
  </si>
  <si>
    <t>"výtahová šachta" 14,54*17,8</t>
  </si>
  <si>
    <t>31</t>
  </si>
  <si>
    <t>317142442</t>
  </si>
  <si>
    <t>Překlad nenosný přímý z pórobetonu v příčkách tl 150 mm dl přes 1000 do 1250 mm</t>
  </si>
  <si>
    <t>kus</t>
  </si>
  <si>
    <t>-1591818943</t>
  </si>
  <si>
    <t>32</t>
  </si>
  <si>
    <t>317168022</t>
  </si>
  <si>
    <t>Překlad keramický plochý š 145 mm dl 1250 mm</t>
  </si>
  <si>
    <t>117460503</t>
  </si>
  <si>
    <t>33</t>
  </si>
  <si>
    <t>317944323</t>
  </si>
  <si>
    <t>Válcované nosníky č.do 24 dodatečně osazované do připravených otvorů</t>
  </si>
  <si>
    <t>651993867</t>
  </si>
  <si>
    <t>"překlady 1.Pp-4.NP" 1,352+3,157+5,2+3,015+0,158</t>
  </si>
  <si>
    <t>"doplňky a související prvky/plotny" 0,05*12,882</t>
  </si>
  <si>
    <t>34</t>
  </si>
  <si>
    <t>319201321</t>
  </si>
  <si>
    <t>Vyrovnání nerovného povrchu zdiva tl do 30 mm maltou</t>
  </si>
  <si>
    <t>759177995</t>
  </si>
  <si>
    <t>7684,73*0,5 'Přepočtené koeficientem množství</t>
  </si>
  <si>
    <t>35</t>
  </si>
  <si>
    <t>342244221</t>
  </si>
  <si>
    <t>Příčka z cihel broušených na tenkovrstvou maltu tloušťky 140 mm</t>
  </si>
  <si>
    <t>-116367754</t>
  </si>
  <si>
    <t>(3,25*11,16)+(4,5*2,33)</t>
  </si>
  <si>
    <t>36</t>
  </si>
  <si>
    <t>342272245</t>
  </si>
  <si>
    <t>Příčka z pórobetonových hladkých tvárnic na tenkovrstvou maltu tl 150 mm</t>
  </si>
  <si>
    <t>-319058868</t>
  </si>
  <si>
    <t>(4,75*5,6)+(3,6*2,0)</t>
  </si>
  <si>
    <t>37</t>
  </si>
  <si>
    <t>342291121</t>
  </si>
  <si>
    <t>Ukotvení zdiva a příček k stávajícím konstrukcím plochými kotvami</t>
  </si>
  <si>
    <t>m</t>
  </si>
  <si>
    <t>-535525068</t>
  </si>
  <si>
    <t>38</t>
  </si>
  <si>
    <t>346244382</t>
  </si>
  <si>
    <t xml:space="preserve">Plentování v do 300 mm válcovaných nosníků </t>
  </si>
  <si>
    <t>-414706434</t>
  </si>
  <si>
    <t>Vodorovné konstrukce</t>
  </si>
  <si>
    <t>39</t>
  </si>
  <si>
    <t>411321616</t>
  </si>
  <si>
    <t>Stropy deskové ze ŽB tř. C 30/37</t>
  </si>
  <si>
    <t>-1105834329</t>
  </si>
  <si>
    <t>"NS skladba podlah_NP3-5" ((6,25*1,25*3)+(2,64*2,965*3))*0,2</t>
  </si>
  <si>
    <t>40</t>
  </si>
  <si>
    <t>411351011</t>
  </si>
  <si>
    <t>Zřízení bednění stropů deskových tl do 25 cm bez podpěrné kce</t>
  </si>
  <si>
    <t>1054474299</t>
  </si>
  <si>
    <t>"NS skladba podlah_NP3-5" ((6,25*1,25*3)+(2,64*2,965*3))</t>
  </si>
  <si>
    <t>41</t>
  </si>
  <si>
    <t>411351012</t>
  </si>
  <si>
    <t>Odstranění bednění stropů deskových tl do 25 cm bez podpěrné kce</t>
  </si>
  <si>
    <t>-1696905634</t>
  </si>
  <si>
    <t>42</t>
  </si>
  <si>
    <t>411354333</t>
  </si>
  <si>
    <t>Zřízení podpěrné konstrukce stropů výšky do 6 m tl do 25 cm</t>
  </si>
  <si>
    <t>-1338221199</t>
  </si>
  <si>
    <t>43</t>
  </si>
  <si>
    <t>411354334</t>
  </si>
  <si>
    <t>Odstranění podpěrné konstrukce stropů výšky do 6 m tl do 25 cm</t>
  </si>
  <si>
    <t>1542198811</t>
  </si>
  <si>
    <t>44</t>
  </si>
  <si>
    <t>411361821</t>
  </si>
  <si>
    <t>Výztuž stropů betonářskou ocelí 10 505</t>
  </si>
  <si>
    <t>-1200014420</t>
  </si>
  <si>
    <t>"předpoklad_bude upřesněno v dílenské dokumentaci" 9,384*80/1000</t>
  </si>
  <si>
    <t>45</t>
  </si>
  <si>
    <t>413232221</t>
  </si>
  <si>
    <t>Zazdívka zhlaví válcovaných nosníků v do 300 mm</t>
  </si>
  <si>
    <t>-435330131</t>
  </si>
  <si>
    <t>46</t>
  </si>
  <si>
    <t>417321515</t>
  </si>
  <si>
    <t>Ztužující pásy a věnce ze ŽB tř. C 25/30</t>
  </si>
  <si>
    <t>1348925831</t>
  </si>
  <si>
    <t>"výtahová šachta" 0,3*0,85*(14,4*2)</t>
  </si>
  <si>
    <t>47</t>
  </si>
  <si>
    <t>417351115</t>
  </si>
  <si>
    <t>Zřízení bednění ztužujících věnců</t>
  </si>
  <si>
    <t>-1724176837</t>
  </si>
  <si>
    <t>"výtahová šachta" 2*0,85*(14,4*2)</t>
  </si>
  <si>
    <t>48</t>
  </si>
  <si>
    <t>417351116</t>
  </si>
  <si>
    <t>Odstranění bednění ztužujících věnců</t>
  </si>
  <si>
    <t>1868187885</t>
  </si>
  <si>
    <t>49</t>
  </si>
  <si>
    <t>417361821</t>
  </si>
  <si>
    <t>Výztuž ztužujících pásů a věnců betonářskou ocelí 10 505</t>
  </si>
  <si>
    <t>-192026760</t>
  </si>
  <si>
    <t>"předpoklad_bude upřesněno v dílenské dokumentaci" 80/1000*7,344</t>
  </si>
  <si>
    <t>50</t>
  </si>
  <si>
    <t>451315114</t>
  </si>
  <si>
    <t>Podkladní nebo výplňová vrstva z betonu C 12/15 tl do 100 mm</t>
  </si>
  <si>
    <t>784400901</t>
  </si>
  <si>
    <t>51</t>
  </si>
  <si>
    <t>1573906318</t>
  </si>
  <si>
    <t>"výtahová šachta" 6,5*4,5</t>
  </si>
  <si>
    <t>Úpravy povrchů, podlahy a osazování výplní</t>
  </si>
  <si>
    <t>52</t>
  </si>
  <si>
    <t>611131100</t>
  </si>
  <si>
    <t>Vápenný postřik vnitřních stropů nanášený ručně</t>
  </si>
  <si>
    <t>1785954816</t>
  </si>
  <si>
    <t>"D.1.1 _ BP viz v.č. 2-14 , NS viz v.č. 32-37, TZ_podhledové skladby"</t>
  </si>
  <si>
    <t>"1.PP" 434,842</t>
  </si>
  <si>
    <t>"1.NP" 174,73</t>
  </si>
  <si>
    <t>"2.NP" 55,45+17,04</t>
  </si>
  <si>
    <t>"3.NP" 208,84</t>
  </si>
  <si>
    <t>"4.NP" 84,14</t>
  </si>
  <si>
    <t>"výklenky_bude upřesněno při realizaci stavby" 0,1*975,042</t>
  </si>
  <si>
    <t>53</t>
  </si>
  <si>
    <t>611131121</t>
  </si>
  <si>
    <t>Penetrační disperzní nátěr vnitřních stropů nanášený ručně</t>
  </si>
  <si>
    <t>114147407</t>
  </si>
  <si>
    <t>54</t>
  </si>
  <si>
    <t>611135101</t>
  </si>
  <si>
    <t>Hrubá výplň rýh ve stropech maltou jakékoli šířky rýhy</t>
  </si>
  <si>
    <t>1259502948</t>
  </si>
  <si>
    <t>55</t>
  </si>
  <si>
    <t>611142001</t>
  </si>
  <si>
    <t>Potažení vnitřních stropů sklovláknitým pletivem vtlačeným do tenkovrstvé hmoty</t>
  </si>
  <si>
    <t>-1669042057</t>
  </si>
  <si>
    <t>56</t>
  </si>
  <si>
    <t>611311111</t>
  </si>
  <si>
    <t>Vápenná omítka hrubá jednovrstvá zatřená vnitřních stropů rovných nanášená ručně</t>
  </si>
  <si>
    <t>-1144495905</t>
  </si>
  <si>
    <t>57</t>
  </si>
  <si>
    <t>611311191</t>
  </si>
  <si>
    <t>Příplatek k vápenné omítce vnitřních stropů za každých dalších 5 mm tloušťky ručně</t>
  </si>
  <si>
    <t>1737385135</t>
  </si>
  <si>
    <t>1072,546*6 'Přepočtené koeficientem množství</t>
  </si>
  <si>
    <t>58</t>
  </si>
  <si>
    <t>611311131</t>
  </si>
  <si>
    <t>Potažení vnitřních rovných stropů vápenným štukem tloušťky do 3 mm</t>
  </si>
  <si>
    <t>-1599776086</t>
  </si>
  <si>
    <t>59</t>
  </si>
  <si>
    <t>611315421</t>
  </si>
  <si>
    <t>Oprava vnitřní vápenné štukové omítky stropů v rozsahu plochy do 10%</t>
  </si>
  <si>
    <t>-1753600450</t>
  </si>
  <si>
    <t>60</t>
  </si>
  <si>
    <t>612131100</t>
  </si>
  <si>
    <t>Vápenný postřik vnitřních stěn nanášený ručně</t>
  </si>
  <si>
    <t>180283265</t>
  </si>
  <si>
    <t>"viz otlučení svislých konstrukcí-1.NP-4.NP" (4,5*542,96)+(4,75*715,352)+(3,6*811,15)+(3,25*56,3)</t>
  </si>
  <si>
    <t>"viz zdivo a vyzdívky" 258,812+(2*(46,765+33,8))</t>
  </si>
  <si>
    <t>61</t>
  </si>
  <si>
    <t>612131101</t>
  </si>
  <si>
    <t>Cementový postřik vnitřních stěn nanášený celoplošně ručně</t>
  </si>
  <si>
    <t>775770588</t>
  </si>
  <si>
    <t>"výtahová šachta" (3,01+2,4)*2*17,4</t>
  </si>
  <si>
    <t>62</t>
  </si>
  <si>
    <t>612131121</t>
  </si>
  <si>
    <t>Penetrační disperzní nátěr vnitřních stěn nanášený ručně</t>
  </si>
  <si>
    <t>1057211679</t>
  </si>
  <si>
    <t>63</t>
  </si>
  <si>
    <t>612135101</t>
  </si>
  <si>
    <t>Hrubá výplň rýh ve stěnách maltou jakékoli šířky rýhy</t>
  </si>
  <si>
    <t>-2114956076</t>
  </si>
  <si>
    <t>64</t>
  </si>
  <si>
    <t>612142001</t>
  </si>
  <si>
    <t>Potažení vnitřních stěn sklovláknitým pletivem vtlačeným do tenkovrstvé hmoty</t>
  </si>
  <si>
    <t>-474989951</t>
  </si>
  <si>
    <t>65</t>
  </si>
  <si>
    <t>6121430R0</t>
  </si>
  <si>
    <t>Příplatek za dodávku a osazení veškerých omítkových lišt, rohovníků a profilů vnitřních omítek stěn - viz specifikace systému a TP výrobce, TZ</t>
  </si>
  <si>
    <t>669587301</t>
  </si>
  <si>
    <t>"kompletní provedení dle specifikace PD a TZ vč. přímo souvisejících prací a dodávek"</t>
  </si>
  <si>
    <t>"množství/rozsah vztažen na celkové štukové plochy" 9552,567+1301,95</t>
  </si>
  <si>
    <t>66</t>
  </si>
  <si>
    <t>612311101</t>
  </si>
  <si>
    <t>Vápenná omítka hrubá jednovrstvá nezatřená vnitřních stěn nanášená ručně</t>
  </si>
  <si>
    <t>-1634207508</t>
  </si>
  <si>
    <t>67</t>
  </si>
  <si>
    <t>612311191</t>
  </si>
  <si>
    <t>Příplatek k vápenné omítce vnitřních stěn za každých dalších 5 mm tloušťky ručně</t>
  </si>
  <si>
    <t>-1579781892</t>
  </si>
  <si>
    <t>9364,299*4 'Přepočtené koeficientem množství</t>
  </si>
  <si>
    <t>68</t>
  </si>
  <si>
    <t>612311131</t>
  </si>
  <si>
    <t>Potažení vnitřních stěn vápenným štukem tloušťky do 3 mm</t>
  </si>
  <si>
    <t>1562509360</t>
  </si>
  <si>
    <t>69</t>
  </si>
  <si>
    <t>612315421</t>
  </si>
  <si>
    <t>Oprava vnitřní vápenné štukové omítky stěn v rozsahu plochy do 10%</t>
  </si>
  <si>
    <t>1981343664</t>
  </si>
  <si>
    <t>70</t>
  </si>
  <si>
    <t>612331101</t>
  </si>
  <si>
    <t>Cementová omítka hrubá jednovrstvá nezatřená vnitřních stěn nanášená ručně</t>
  </si>
  <si>
    <t>333166499</t>
  </si>
  <si>
    <t>71</t>
  </si>
  <si>
    <t>612331191</t>
  </si>
  <si>
    <t>Příplatek k cementové omítce vnitřních stěn za každých dalších 5 mm tloušťky ručně</t>
  </si>
  <si>
    <t>1816111618</t>
  </si>
  <si>
    <t>188,268*2 'Přepočtené koeficientem množství</t>
  </si>
  <si>
    <t>72</t>
  </si>
  <si>
    <t>612821012</t>
  </si>
  <si>
    <t>Vnitřní sanační štuková omítka pro vlhké a zasolené zdivo prováděná ručně</t>
  </si>
  <si>
    <t>-1957539450</t>
  </si>
  <si>
    <t>"1.PP" (3,25*400,6)</t>
  </si>
  <si>
    <t>73</t>
  </si>
  <si>
    <t>612821031</t>
  </si>
  <si>
    <t>Vnitřní vyrovnávací sanační omítka tl. 20 mm prováděná ručně</t>
  </si>
  <si>
    <t>2034627583</t>
  </si>
  <si>
    <t>74</t>
  </si>
  <si>
    <t>612821061</t>
  </si>
  <si>
    <t>Příplatek k sanační omítce pro vlhké zasolené zdivo ZKD 10 mm prováděné ručně ve více vrstvách</t>
  </si>
  <si>
    <t>1753243078</t>
  </si>
  <si>
    <t>1301,95*4 'Přepočtené koeficientem množství</t>
  </si>
  <si>
    <t>75</t>
  </si>
  <si>
    <t>615142012</t>
  </si>
  <si>
    <t>Potažení vnitřních nosníků rabicovým pletivem</t>
  </si>
  <si>
    <t>1705757267</t>
  </si>
  <si>
    <t>76</t>
  </si>
  <si>
    <t>619995001</t>
  </si>
  <si>
    <t>Začištění omítek kolem oken, dveří, podlah nebo obkladů</t>
  </si>
  <si>
    <t>-498822629</t>
  </si>
  <si>
    <t>77</t>
  </si>
  <si>
    <t>622131121</t>
  </si>
  <si>
    <t>Penetrační nátěr vnějších stěn nanášený ručně</t>
  </si>
  <si>
    <t>-1817711549</t>
  </si>
  <si>
    <t>"výtahová šachta" 11,1*16,6</t>
  </si>
  <si>
    <t>78</t>
  </si>
  <si>
    <t>622221041</t>
  </si>
  <si>
    <t>Montáž kontaktního zateplení vnějších stěn lepením a mechanickým kotvením desek z minerální vlny s podélnou orientací tl přes 160 mm</t>
  </si>
  <si>
    <t>414364539</t>
  </si>
  <si>
    <t>79</t>
  </si>
  <si>
    <t>63151539</t>
  </si>
  <si>
    <t>deska tepelně izolační minerální kontaktních fasád podélné vlákno tl 180mm</t>
  </si>
  <si>
    <t>1490594699</t>
  </si>
  <si>
    <t>184,26*1,05 'Přepočtené koeficientem množství</t>
  </si>
  <si>
    <t>80</t>
  </si>
  <si>
    <t>622251105</t>
  </si>
  <si>
    <t>Příplatek k cenám kontaktního zateplení stěn za použití tepelněizolačních zátek z minerální vlny</t>
  </si>
  <si>
    <t>-1485629597</t>
  </si>
  <si>
    <t>81</t>
  </si>
  <si>
    <t>622454R04</t>
  </si>
  <si>
    <t>Příplatek ke KZS za systémové doplňky a příslušenství</t>
  </si>
  <si>
    <t>-1462779736</t>
  </si>
  <si>
    <t>"kompletní provedení dle specifikace PD a TZ vč. všech souvisejících prací a dodávek"</t>
  </si>
  <si>
    <t xml:space="preserve">"dle TP konkrétního výrobce KZS + požadavky PD a TZ" </t>
  </si>
  <si>
    <t>-veškeré systémové lišty, rohovníky, profily</t>
  </si>
  <si>
    <t>Množství vztaženo na plochu KZS.</t>
  </si>
  <si>
    <t>184,26</t>
  </si>
  <si>
    <t>82</t>
  </si>
  <si>
    <t>622532011</t>
  </si>
  <si>
    <t>Tenkovrstvá hydrofilní zrnitá omítka tl. 1,5 mm včetně penetrace vnějších stěn</t>
  </si>
  <si>
    <t>1541514310</t>
  </si>
  <si>
    <t xml:space="preserve">Poznámka k položce:_x000d_
Specifikace dle PD a TZ ._x000d_
------------------------------_x000d_
minerální tenkovrstvou probarvenou omítku, velmi odolná proti ušpinění, použití v interiéru i v exteriéru, pro ruční i strojní nanášení.  _x000d_
Složení:_x000d_
Inovované minerální pojivo, minerální plniva, silikáty, mikrovlákna, anorganické barevné a bílé pigmenty, minerální přísady, voda._x000d_
Vlastnosti:_x000d_
Zvýšená odolnost proti povětrnostním vlivům, extrémní vodoodpudivost, snížená špinivost, vysoká paropropustnost, nehořlavost. Jedinečně upravená mikrostruktura povrchu tvořená nanokrystalickými a anorganickými přísadami oproti _x000d_
</t>
  </si>
  <si>
    <t>83</t>
  </si>
  <si>
    <t>631311115</t>
  </si>
  <si>
    <t>Mazanina tl do 80 mm z betonu prostého bez zvýšených nároků na prostředí tř. C 20/25</t>
  </si>
  <si>
    <t>-2010270446</t>
  </si>
  <si>
    <t>"skladba S4_spádová vratva" (6,25*4,25)*0,08</t>
  </si>
  <si>
    <t>84</t>
  </si>
  <si>
    <t>631311135</t>
  </si>
  <si>
    <t>Mazanina tl do 240 mm z betonu prostého bez zvýšených nároků na prostředí tř. C 20/25</t>
  </si>
  <si>
    <t>-2015549535</t>
  </si>
  <si>
    <t>"viz ležaté rozvody 1.PP" 205,0*0,6*0,21</t>
  </si>
  <si>
    <t>"BP skladba podlah_P4_1.PP" 182,88*0,15</t>
  </si>
  <si>
    <t>"NS skladba podlah_P5_1.PP" 75,85*0,21</t>
  </si>
  <si>
    <t>85</t>
  </si>
  <si>
    <t>631319175</t>
  </si>
  <si>
    <t>Příplatek k mazanině tl do 240 mm za stržení povrchu spodní vrstvy před vložením výztuže</t>
  </si>
  <si>
    <t>62229457</t>
  </si>
  <si>
    <t>86</t>
  </si>
  <si>
    <t>631362021</t>
  </si>
  <si>
    <t>Výztuž mazanin svařovanými sítěmi Kari</t>
  </si>
  <si>
    <t>-572771694</t>
  </si>
  <si>
    <t>"viz ležaté rozvody 1.PP" (205,0*0,6)*(7,5*1,2)/1000</t>
  </si>
  <si>
    <t>"BP/NS skladba podlah_P4_1.PP" 182,88*(7,5*1,2)/1000</t>
  </si>
  <si>
    <t>"NS skladba podlah_P5_1.PP" 75,85*(7,5*1,2)/1000</t>
  </si>
  <si>
    <t>87</t>
  </si>
  <si>
    <t>632450132</t>
  </si>
  <si>
    <t>Vyrovnávací cementový potěr tl do 30 mm ze suchých směsí provedený v ploše</t>
  </si>
  <si>
    <t>514823811</t>
  </si>
  <si>
    <t>Poznámka k položce:_x000d_
(-odsouhlasení _ viz dílenská dokumentace)</t>
  </si>
  <si>
    <t>"NS skladba podlah_P1+P2+P3+P6+P8+P9_1.PP-4.NP"( 0,85*((37,97+649,49+616,465+929,25)+(6,18+36,71+149,15+106,35)+(68,49)+(43,02)+(18,615)+(121,43)))</t>
  </si>
  <si>
    <t>"NS skladba podlah_P14-4.NP" (0,85*(39,6+4,47))</t>
  </si>
  <si>
    <t>88</t>
  </si>
  <si>
    <t>632450134</t>
  </si>
  <si>
    <t>Vyrovnávací cementový potěr tl do 50 mm ze suchých směsí provedený v ploše</t>
  </si>
  <si>
    <t>-710560164</t>
  </si>
  <si>
    <t>2403,112*0,3 'Přepočtené koeficientem množství</t>
  </si>
  <si>
    <t>89</t>
  </si>
  <si>
    <t>632451101</t>
  </si>
  <si>
    <t>Cementový samonivelační potěr ze suchých směsí tloušťky do 5 mm</t>
  </si>
  <si>
    <t>1823944281</t>
  </si>
  <si>
    <t>"NS skladba podlah_P10_3.NP" (0,152+0,3)*16*2,42</t>
  </si>
  <si>
    <t>90</t>
  </si>
  <si>
    <t>632451103</t>
  </si>
  <si>
    <t>Cementový samonivelační potěr ze suchých směsí tloušťky do 10 mm</t>
  </si>
  <si>
    <t>249408829</t>
  </si>
  <si>
    <t>"NS skladba podlah_P1+P2+P3+P6+P8+P9_1.PP-4.NP" ((37,97+649,49+616,465+929,25)+(6,18+36,71+149,15+106,35)+(68,49)+(43,02)+(18,615)+(121,43))*0,5</t>
  </si>
  <si>
    <t>"NS skladba podlah_P14-4.NP" (39,6+4,47)*0,5</t>
  </si>
  <si>
    <t>91</t>
  </si>
  <si>
    <t>632451111</t>
  </si>
  <si>
    <t>Cementový samonivelační potěr ze suchých směsí tloušťky do 30 mm</t>
  </si>
  <si>
    <t>-2143848153</t>
  </si>
  <si>
    <t>92</t>
  </si>
  <si>
    <t>632451254</t>
  </si>
  <si>
    <t>Potěr cementový samonivelační litý C30/37 tl do 50 mm</t>
  </si>
  <si>
    <t>-1965804305</t>
  </si>
  <si>
    <t>"NS skladba podlah_P5_1.PP" 75,85</t>
  </si>
  <si>
    <t>93</t>
  </si>
  <si>
    <t>632451293</t>
  </si>
  <si>
    <t>Příplatek k cementovému samonivelačnímu litému potěru C30/37 ZKD 5 mm tloušťky přes 50 mm</t>
  </si>
  <si>
    <t>207911396</t>
  </si>
  <si>
    <t>"NS skladba podlah_P5_1.PP" 75,85*2</t>
  </si>
  <si>
    <t>"NS skladba podlah_NP2" ((6,25*1,25)+(2,64*2,965))*4</t>
  </si>
  <si>
    <t>"NS skladba podlah_NP3-5" ((6,25*1,25*3)+(2,64*2,965*3))*4</t>
  </si>
  <si>
    <t>94</t>
  </si>
  <si>
    <t>631319R37</t>
  </si>
  <si>
    <t>Příplatek k mazaninám za přidání vláken (FLOOR FLOW) pro objemové vyztužení 20 kg/m3</t>
  </si>
  <si>
    <t>-1606429216</t>
  </si>
  <si>
    <t>Poznámka k položce:_x000d_
-přesná specifikace výztužných vláken _ viz PD a TZ</t>
  </si>
  <si>
    <t>95</t>
  </si>
  <si>
    <t>633811111</t>
  </si>
  <si>
    <t>Broušení nerovností betonových podlah do 2 mm - stržení šlemu</t>
  </si>
  <si>
    <t>371819203</t>
  </si>
  <si>
    <t>(17,501+1413,595+1413,595)+182,88+75,85+89,29</t>
  </si>
  <si>
    <t>96</t>
  </si>
  <si>
    <t>635111232</t>
  </si>
  <si>
    <t>Násyp pod podlahy z drobného kameniva 0-4 se zhutněním</t>
  </si>
  <si>
    <t>-1417606220</t>
  </si>
  <si>
    <t>"NS skladba podlah_P4_1.PP" 182,88*0,05</t>
  </si>
  <si>
    <t>Ostatní konstrukce a práce, bourání</t>
  </si>
  <si>
    <t>97</t>
  </si>
  <si>
    <t>919726122</t>
  </si>
  <si>
    <t>Geotextilie pro ochranu, separaci a filtraci netkaná měrná hmotnost do 300 g/m2</t>
  </si>
  <si>
    <t>1901096911</t>
  </si>
  <si>
    <t>98</t>
  </si>
  <si>
    <t>941211112</t>
  </si>
  <si>
    <t>Montáž lešení řadového rámového lehkého zatížení do 200 kg/m2 š do 0,9 m v do 25 m</t>
  </si>
  <si>
    <t>-1899201988</t>
  </si>
  <si>
    <t>99</t>
  </si>
  <si>
    <t>941211211</t>
  </si>
  <si>
    <t>Příplatek k lešení řadovému rámovému lehkému š 0,9 m v do 25 m za první a ZKD den použití</t>
  </si>
  <si>
    <t>-1493230702</t>
  </si>
  <si>
    <t>210*30 'Přepočtené koeficientem množství</t>
  </si>
  <si>
    <t>100</t>
  </si>
  <si>
    <t>941211812</t>
  </si>
  <si>
    <t>Demontáž lešení řadového rámového lehkého zatížení do 200 kg/m2 š do 0,9 m v do 25 m</t>
  </si>
  <si>
    <t>112387067</t>
  </si>
  <si>
    <t>101</t>
  </si>
  <si>
    <t>949101111</t>
  </si>
  <si>
    <t>Lešení pomocné pro objekty pozemních staveb s lešeňovou podlahou v do 1,9 m zatížení do 150 kg/m2</t>
  </si>
  <si>
    <t>-1102602815</t>
  </si>
  <si>
    <t>"BP+NS" (599,482+876,11+976,11+1241,11+84,34)*2</t>
  </si>
  <si>
    <t>102</t>
  </si>
  <si>
    <t>949101112</t>
  </si>
  <si>
    <t>Lešení pomocné pro objekty pozemních staveb s lešeňovou podlahou v do 3,5 m zatížení do 150 kg/m2</t>
  </si>
  <si>
    <t>390194864</t>
  </si>
  <si>
    <t>103</t>
  </si>
  <si>
    <t>949311112</t>
  </si>
  <si>
    <t>Montáž lešení trubkového do šachet o půdorysné ploše do 6 m2 v do 20 m</t>
  </si>
  <si>
    <t>228690616</t>
  </si>
  <si>
    <t>104</t>
  </si>
  <si>
    <t>949311211</t>
  </si>
  <si>
    <t>Příplatek k lešení trubkovému do šachet do 6 m2 v do 30 m za první a ZKD den použití</t>
  </si>
  <si>
    <t>214370203</t>
  </si>
  <si>
    <t>17,8*30 'Přepočtené koeficientem množství</t>
  </si>
  <si>
    <t>105</t>
  </si>
  <si>
    <t>949311812</t>
  </si>
  <si>
    <t>Demontáž lešení trubkového do šachet o půdorysné ploše do 6 m2 v do 20 m</t>
  </si>
  <si>
    <t>-91793834</t>
  </si>
  <si>
    <t>106</t>
  </si>
  <si>
    <t>952901114</t>
  </si>
  <si>
    <t>Vyčištění budov bytové a občanské výstavby při výšce podlaží přes 4 m</t>
  </si>
  <si>
    <t>1416365792</t>
  </si>
  <si>
    <t>107</t>
  </si>
  <si>
    <t>952902121</t>
  </si>
  <si>
    <t>Čištění budov zametení drsných podlah</t>
  </si>
  <si>
    <t>925112763</t>
  </si>
  <si>
    <t>"NS skladba podlah_P1+P2+P3+P6+P8+P9_1.PP-4.NP" ((37,97+649,49+616,465+929,25)+(6,18+36,71+149,15+106,35)+(68,49)+(43,02)+(18,615)+(121,43))</t>
  </si>
  <si>
    <t>"NS skladba podlah_P7_1.PP-4.NP" (9,61+7,52+9,6)</t>
  </si>
  <si>
    <t>"NS skladba podlah_P14-4.NP" (39,6+4,47)</t>
  </si>
  <si>
    <t>108</t>
  </si>
  <si>
    <t>953312125</t>
  </si>
  <si>
    <t>Vložky do svislých dilatačních spár z extrudovaných polystyrénových desek tl 50 mm</t>
  </si>
  <si>
    <t>644686602</t>
  </si>
  <si>
    <t>"výtahová šachta_celková tl. vrstvy 100 mm" 2*(10,7*18,5)</t>
  </si>
  <si>
    <t>109</t>
  </si>
  <si>
    <t>961055111</t>
  </si>
  <si>
    <t>Bourání základů ze ŽB</t>
  </si>
  <si>
    <t>1489938205</t>
  </si>
  <si>
    <t>"D.1.1 _ BP viz v.č. 2-14 , NS viz v.č. 15-31, TZ" 5,25</t>
  </si>
  <si>
    <t>110</t>
  </si>
  <si>
    <t>962031136</t>
  </si>
  <si>
    <t>Bourání příček z tvárnic nebo příčkovek tl do 150 mm</t>
  </si>
  <si>
    <t>-1702856267</t>
  </si>
  <si>
    <t xml:space="preserve">"1.PP-4.NP" (3,25*25,562)+(4,5*74,697)+(4,75*166,84)+(3,6*186,07)+(3,25*20,65) </t>
  </si>
  <si>
    <t>"výklenky a napojení na stávající kce" 0,1*1948,668</t>
  </si>
  <si>
    <t>111</t>
  </si>
  <si>
    <t>962032230</t>
  </si>
  <si>
    <t>Bourání zdiva z cihel pálených nebo vápenopískových na MV nebo MVC do 1 m3</t>
  </si>
  <si>
    <t>-1433818579</t>
  </si>
  <si>
    <t>Poznámka k položce:_x000d_
V jednotkové ceně dále naceněny veškeré bezpečnostní opatření a případné podepření / podbednění stávajících konstrukcí.</t>
  </si>
  <si>
    <t>"vybourání otvorů, kapes, výklenků a ostatních drobných konstrukcí" 23,91</t>
  </si>
  <si>
    <t>112</t>
  </si>
  <si>
    <t>962032231</t>
  </si>
  <si>
    <t>Bourání zdiva z cihel pálených nebo vápenopískových na MV nebo MVC přes 1 m3</t>
  </si>
  <si>
    <t>-289453770</t>
  </si>
  <si>
    <t>"1.PP-4.NP" 21,25+(9,5+26,25+56,1+49,2+3,35)</t>
  </si>
  <si>
    <t>113</t>
  </si>
  <si>
    <t>962052210</t>
  </si>
  <si>
    <t>Bourání konstrukcí nadzákladových ze ŽB do 1 m3</t>
  </si>
  <si>
    <t>-1593423075</t>
  </si>
  <si>
    <t>"D.1.1 _ BP viz v.č. 2-14 , NS viz v.č. 15-31, TZ" 4*(4,25)</t>
  </si>
  <si>
    <t>114</t>
  </si>
  <si>
    <t>962052211</t>
  </si>
  <si>
    <t>Bourání konstrukcí nadzákladových ze ŽB přes 1 m3</t>
  </si>
  <si>
    <t>730920504</t>
  </si>
  <si>
    <t>"D.1.1 _ BP viz v.č. 2-14 , NS viz v.č. 15-31, TZ" 4*(8,15)</t>
  </si>
  <si>
    <t>115</t>
  </si>
  <si>
    <t>962081141</t>
  </si>
  <si>
    <t>Bourání výplní a zdiva ze skleněných tvárnic tl do 150 mm</t>
  </si>
  <si>
    <t>-783515604</t>
  </si>
  <si>
    <t>(29,75)</t>
  </si>
  <si>
    <t>116</t>
  </si>
  <si>
    <t>965042241</t>
  </si>
  <si>
    <t>Bourání podkladů pod dlažby nebo mazanin betonových tl přes 100 mm pl pře 4 m2</t>
  </si>
  <si>
    <t>1548700188</t>
  </si>
  <si>
    <t>117</t>
  </si>
  <si>
    <t>965043341</t>
  </si>
  <si>
    <t>Bourání povrchů a podkladů s potěrem nebo teracem tl do 100 mm pl přes 4 m2</t>
  </si>
  <si>
    <t>1388142561</t>
  </si>
  <si>
    <t>"skladba dle tab.místn._ 2.NP" 19,15*0,05</t>
  </si>
  <si>
    <t>"skladba dle tab.místn._ 3.NP" 29,01*0,05</t>
  </si>
  <si>
    <t>"skladba dle tab.místn._ 4.NP" 20,36*0,05</t>
  </si>
  <si>
    <t>"BP skladba podlah_předpoklad (převzato ze sond)_bude upřesněno při realizaci_1.PP" 0,1*567,15</t>
  </si>
  <si>
    <t>"BP skladba podlah_předpoklad (převzato ze sond)_bude upřesněno při realizaci_1.NP" 713,28*0,1</t>
  </si>
  <si>
    <t>"BP skladba podlah_předpoklad (převzato ze sond)_bude upřesněno při realizaci_2.NP" 993,26*0,1</t>
  </si>
  <si>
    <t>"BP skladba podlah_předpoklad (převzato ze sond)_bude upřesněno při realizaci_3.NP" 1082,75*0,1</t>
  </si>
  <si>
    <t>118</t>
  </si>
  <si>
    <t>965046111</t>
  </si>
  <si>
    <t>Broušení betonových podlah úběr do 3 mm</t>
  </si>
  <si>
    <t>54999869</t>
  </si>
  <si>
    <t>"NS skladba podlah_P12_1.PP-4.NP" 30,442+25,17+17,88+19,98</t>
  </si>
  <si>
    <t>"úprava podkladů po provedení BP podlah_1.NP-4.NP_předpoklad 75% plochy" 0,75*(713,28+993,26+1082,75+66,59)</t>
  </si>
  <si>
    <t>119</t>
  </si>
  <si>
    <t>965046119</t>
  </si>
  <si>
    <t>Příplatek k broušení stávajících betonových podlah za každý další 1 mm úběru</t>
  </si>
  <si>
    <t>-28392128</t>
  </si>
  <si>
    <t>2235,382*2 'Přepočtené koeficientem množství</t>
  </si>
  <si>
    <t>120</t>
  </si>
  <si>
    <t>965049112</t>
  </si>
  <si>
    <t>Příplatek k bourání betonových mazanin za bourání mazanin se svařovanou sítí tl přes 100 mm</t>
  </si>
  <si>
    <t>908067842</t>
  </si>
  <si>
    <t>121</t>
  </si>
  <si>
    <t>965049113</t>
  </si>
  <si>
    <t>Příplatek k bourání betonových potěrů za bourání s výztužnou vrstvou tl do 100 mm</t>
  </si>
  <si>
    <t>-1611521099</t>
  </si>
  <si>
    <t>122</t>
  </si>
  <si>
    <t>965081213</t>
  </si>
  <si>
    <t>Bourání podlah z dlaždic keramických nebo xylolitových tl do 10 mm plochy přes 1 m2</t>
  </si>
  <si>
    <t>278902025</t>
  </si>
  <si>
    <t>Poznámka k položce:_x000d_
Upřesnění a rozsahu a objemu prací:_x000d_
V jednotkové ceně zahrnuty náklady na bourání souvisejících obvodových soklů v = do 150 mm.</t>
  </si>
  <si>
    <t>"skladba dle tab.místn._ 1.PP" 162,12</t>
  </si>
  <si>
    <t>"skladba dle tab.místn._ 1.NP" 57,71+44,88</t>
  </si>
  <si>
    <t>"skladba dle tab.místn._ 2.NP" 58,61</t>
  </si>
  <si>
    <t>"skladba dle tab.místn._ 3.NP" 57,64</t>
  </si>
  <si>
    <t>"skladba dle tab.místn._ 4.NP" 25,95</t>
  </si>
  <si>
    <t>123</t>
  </si>
  <si>
    <t>965081333</t>
  </si>
  <si>
    <t>Bourání podlah z dlaždic betonových, teracových nebo mramorových tl do 30 mm plochy přes 1 m2</t>
  </si>
  <si>
    <t>178177249</t>
  </si>
  <si>
    <t>"skladba dle tab.místn._ 1.PP" 180,77</t>
  </si>
  <si>
    <t>"skladba dle tab.místn._ 1.NP" 37,36</t>
  </si>
  <si>
    <t>"skladba dle tab.místn._ 3.NP" 43,06</t>
  </si>
  <si>
    <t>124</t>
  </si>
  <si>
    <t>965082933</t>
  </si>
  <si>
    <t>Odstranění násypů pod podlahami tl do 200 mm pl přes 2 m2</t>
  </si>
  <si>
    <t>-1835532016</t>
  </si>
  <si>
    <t>"BP skladba podlah_předpoklad (převzato ze sond)_bude upřesněno při realizaci_2.NP" 993,26*0,5*0,15</t>
  </si>
  <si>
    <t>"BP skladba podlah_předpoklad (převzato ze sond)_bude upřesněno při realizaci_3.NP" 1082,75*0,15</t>
  </si>
  <si>
    <t>125</t>
  </si>
  <si>
    <t>967031732</t>
  </si>
  <si>
    <t>Přisekání plošné zdiva z cihel pálených na MV nebo MVC tl do 100 mm</t>
  </si>
  <si>
    <t>-121965587</t>
  </si>
  <si>
    <t>"úprava příprava podkladu pro nové povrchové úpravy_bude odsouhlaseno v dílenské dokumentaci"</t>
  </si>
  <si>
    <t>"1.PP-4.NP" ((3,25*400,6)+(4,5*542,96)+(4,75*715,352)+(3,6*811,15)+(3,25*56,3))*0,75</t>
  </si>
  <si>
    <t>126</t>
  </si>
  <si>
    <t>968072455</t>
  </si>
  <si>
    <t xml:space="preserve">Vybourání dveřních zárubní včetně vyvěšení křídel </t>
  </si>
  <si>
    <t>CS ÚRS 2018 01</t>
  </si>
  <si>
    <t>-1418715704</t>
  </si>
  <si>
    <t>(2,0*(27+48+62+72+6))</t>
  </si>
  <si>
    <t>127</t>
  </si>
  <si>
    <t>973031324</t>
  </si>
  <si>
    <t>Vysekání kapes ve zdivu cihelném na MV nebo MVC pl do 0,10 m2 hl do 150 mm</t>
  </si>
  <si>
    <t>2064296500</t>
  </si>
  <si>
    <t>"překlady a ostatní ocelové nosníky" 390,0</t>
  </si>
  <si>
    <t>128</t>
  </si>
  <si>
    <t>973031813</t>
  </si>
  <si>
    <t>Vysekání kapes ve zdivu cihelném na MV nebo MVC pro zavázání příček tl do 150 mm</t>
  </si>
  <si>
    <t>1218379214</t>
  </si>
  <si>
    <t>129</t>
  </si>
  <si>
    <t>973031824</t>
  </si>
  <si>
    <t>Vysekání kapes ve zdivu cihelném na MV nebo MVC pro zavázání zdí tl do 300 mm</t>
  </si>
  <si>
    <t>902129</t>
  </si>
  <si>
    <t>130</t>
  </si>
  <si>
    <t>974031121</t>
  </si>
  <si>
    <t>Vysekání rýh ve zdivu cihelném hl do 30 mm š do 30 mm</t>
  </si>
  <si>
    <t>-399859985</t>
  </si>
  <si>
    <t>131</t>
  </si>
  <si>
    <t>974031122</t>
  </si>
  <si>
    <t>Vysekání rýh ve zdivu cihelném hl do 30 mm š do 70 mm</t>
  </si>
  <si>
    <t>903691608</t>
  </si>
  <si>
    <t>132</t>
  </si>
  <si>
    <t>974031133</t>
  </si>
  <si>
    <t>Vysekání rýh ve zdivu cihelném hl do 50 mm š do 100 mm</t>
  </si>
  <si>
    <t>-1436069665</t>
  </si>
  <si>
    <t>133</t>
  </si>
  <si>
    <t>974031143</t>
  </si>
  <si>
    <t>Vysekání rýh ve zdivu cihelném hl do 70 mm š do 100 mm</t>
  </si>
  <si>
    <t>-2059252711</t>
  </si>
  <si>
    <t>134</t>
  </si>
  <si>
    <t>974031153</t>
  </si>
  <si>
    <t>Vysekání rýh ve zdivu cihelném hl do 100 mm š do 100 mm</t>
  </si>
  <si>
    <t>-831508372</t>
  </si>
  <si>
    <t>135</t>
  </si>
  <si>
    <t>974031165</t>
  </si>
  <si>
    <t>Vysekání rýh ve zdivu cihelném hl do 150 mm š do 200 mm</t>
  </si>
  <si>
    <t>1304571025</t>
  </si>
  <si>
    <t>136</t>
  </si>
  <si>
    <t>974031167</t>
  </si>
  <si>
    <t>Vysekání rýh ve zdivu cihelném hl do 150 mm š do 300 mm</t>
  </si>
  <si>
    <t>-2018292930</t>
  </si>
  <si>
    <t>137</t>
  </si>
  <si>
    <t>977151118</t>
  </si>
  <si>
    <t>Jádrové vrty diamantovými korunkami do D 100 mm do stavebních materiálů</t>
  </si>
  <si>
    <t>342567817</t>
  </si>
  <si>
    <t>138</t>
  </si>
  <si>
    <t>977151123</t>
  </si>
  <si>
    <t>Jádrové vrty diamantovými korunkami do D 150 mm do stavebních materiálů</t>
  </si>
  <si>
    <t>1780443758</t>
  </si>
  <si>
    <t>139</t>
  </si>
  <si>
    <t>977151125</t>
  </si>
  <si>
    <t>Jádrové vrty diamantovými korunkami do D 200 mm do stavebních materiálů</t>
  </si>
  <si>
    <t>-49473571</t>
  </si>
  <si>
    <t>140</t>
  </si>
  <si>
    <t>977151128</t>
  </si>
  <si>
    <t>Jádrové vrty diamantovými korunkami do D 300 mm do stavebních materiálů</t>
  </si>
  <si>
    <t>2035045222</t>
  </si>
  <si>
    <t>141</t>
  </si>
  <si>
    <t>977312114</t>
  </si>
  <si>
    <t>Řezání stávajících betonových mazanin vyztužených hl do 200 mm</t>
  </si>
  <si>
    <t>1359764568</t>
  </si>
  <si>
    <t>"viz ležaté rozvody 1.PP" 205,0*2</t>
  </si>
  <si>
    <t>142</t>
  </si>
  <si>
    <t>978011121</t>
  </si>
  <si>
    <t>Otlučení (osekání) vnitřní vápenné nebo vápenocementové omítky stropů v rozsahu do 10 %</t>
  </si>
  <si>
    <t>1519228260</t>
  </si>
  <si>
    <t>"opravy dotčených podhledových ploch_předpoklad_bude upřesněno při realizaci stavby" 299,5</t>
  </si>
  <si>
    <t>143</t>
  </si>
  <si>
    <t>978011191</t>
  </si>
  <si>
    <t>Otlučení (osekání) vnitřní vápenné nebo vápenocementové omítky stropů v rozsahu do 100 %</t>
  </si>
  <si>
    <t>1031747183</t>
  </si>
  <si>
    <t>"1.PP" 558,21</t>
  </si>
  <si>
    <t>"1.NP" 745,26</t>
  </si>
  <si>
    <t>"2.NP" 1003,4</t>
  </si>
  <si>
    <t>"3.NP" 1102,65</t>
  </si>
  <si>
    <t>"4.NP" 81,87</t>
  </si>
  <si>
    <t>144</t>
  </si>
  <si>
    <t>978013121</t>
  </si>
  <si>
    <t>Otlučení (osekání) vnitřní vápenné nebo vápenocementové omítky stěn v rozsahu do 10 %</t>
  </si>
  <si>
    <t>-777177319</t>
  </si>
  <si>
    <t>"opravy dotčených svislých ploch_předpoklad_bude upřesněno při realizaci stavby" 375,0</t>
  </si>
  <si>
    <t>145</t>
  </si>
  <si>
    <t>978013191</t>
  </si>
  <si>
    <t>Otlučení (osekání) vnitřní vápenné nebo vápenocementové omítky stěn v rozsahu do 100 %</t>
  </si>
  <si>
    <t>599057052</t>
  </si>
  <si>
    <t>"1.PP-4.NP" (3,25*400,6)+(4,5*542,96)+(4,75*715,352)+(3,6*811,15)+(3,25*56,3)</t>
  </si>
  <si>
    <t>146</t>
  </si>
  <si>
    <t>978059541</t>
  </si>
  <si>
    <t>Odsekání a odebrání obkladů stěn z vnitřních obkládaček plochy přes 1 m2</t>
  </si>
  <si>
    <t>-486464776</t>
  </si>
  <si>
    <t>2,0*(28,1+48,35+77,94+105,82)</t>
  </si>
  <si>
    <t>1,6*(18,4+22,1+6,8+1,8+1,8+32,0)</t>
  </si>
  <si>
    <t>1,5*(14,2+5,0+61,68+63,58)</t>
  </si>
  <si>
    <t>4,46*(29,7)</t>
  </si>
  <si>
    <t>4,43*(19,54)</t>
  </si>
  <si>
    <t>2,1*(61,12+38,02)</t>
  </si>
  <si>
    <t>4,03*(19,72)</t>
  </si>
  <si>
    <t>2,5*(53,28)</t>
  </si>
  <si>
    <t>0,7*(10,4+7,4+4,9)</t>
  </si>
  <si>
    <t>3,09*(22,1)</t>
  </si>
  <si>
    <t>1,1*(2,7)</t>
  </si>
  <si>
    <t>1,7*(0,9)</t>
  </si>
  <si>
    <t>2,2*(22,18)</t>
  </si>
  <si>
    <t>1,8*(34,78)</t>
  </si>
  <si>
    <t>3,25*(22,24)</t>
  </si>
  <si>
    <t>2,8*(14,98)</t>
  </si>
  <si>
    <t>147</t>
  </si>
  <si>
    <t>985112122</t>
  </si>
  <si>
    <t>Odsekání degradovaného betonu líce kleneb a podhledů tl do 30 mm</t>
  </si>
  <si>
    <t>-1847974002</t>
  </si>
  <si>
    <t>"předpoklad sanace podkladů_upřesněno po obnažení konstrukcí" 0,35*(599,482+876,11+976,11+1241,11+84,34)</t>
  </si>
  <si>
    <t>148</t>
  </si>
  <si>
    <t>985132111</t>
  </si>
  <si>
    <t>Očištění ploch líce kleneb a podhledů tlakovou vodou</t>
  </si>
  <si>
    <t>1306931235</t>
  </si>
  <si>
    <t>149</t>
  </si>
  <si>
    <t>985311212</t>
  </si>
  <si>
    <t>Reprofilace líce kleneb a podhledů cementovými sanačními maltami tl 20 mm</t>
  </si>
  <si>
    <t>-1132092676</t>
  </si>
  <si>
    <t>"předpoklad sanace podkladů_upřesněno po obnažení konstrukcí" 0,35*(599,482+876,11+976,11+1241,11+84,34)/2</t>
  </si>
  <si>
    <t>150</t>
  </si>
  <si>
    <t>985311213</t>
  </si>
  <si>
    <t>Reprofilace líce kleneb a podhledů cementovými sanačními maltami tl 30 mm</t>
  </si>
  <si>
    <t>1950099747</t>
  </si>
  <si>
    <t>151</t>
  </si>
  <si>
    <t>985321111</t>
  </si>
  <si>
    <t>Ochranný nátěr výztuže na cementové bázi stěn, líce kleneb a podhledů 1 vrstva tl 1 mm</t>
  </si>
  <si>
    <t>-1551914744</t>
  </si>
  <si>
    <t>997</t>
  </si>
  <si>
    <t>Přesun sutě</t>
  </si>
  <si>
    <t>152</t>
  </si>
  <si>
    <t>997013154</t>
  </si>
  <si>
    <t>Vnitrostaveništní doprava suti a vybouraných hmot pro budovy v do 15 m s omezením mechanizace</t>
  </si>
  <si>
    <t>-573669709</t>
  </si>
  <si>
    <t>4439,937*0,25 'Přepočtené koeficientem množství</t>
  </si>
  <si>
    <t>153</t>
  </si>
  <si>
    <t>997013214</t>
  </si>
  <si>
    <t>Vnitrostaveništní doprava suti a vybouraných hmot pro budovy v do 15 m ručně</t>
  </si>
  <si>
    <t>1012189850</t>
  </si>
  <si>
    <t>4439,937*0,75 'Přepočtené koeficientem množství</t>
  </si>
  <si>
    <t>154</t>
  </si>
  <si>
    <t>997013R31</t>
  </si>
  <si>
    <t xml:space="preserve">Poplatek za uložení na skládce (skládkovné) stavebního odpadu bez rozlišení </t>
  </si>
  <si>
    <t>-1942083951</t>
  </si>
  <si>
    <t>Poznámka k položce:_x000d_
Stavební odpad bez rozlišení.</t>
  </si>
  <si>
    <t>155</t>
  </si>
  <si>
    <t>997321511</t>
  </si>
  <si>
    <t>Vodorovná doprava suti a vybouraných hmot po suchu do 1 km</t>
  </si>
  <si>
    <t>281741719</t>
  </si>
  <si>
    <t>156</t>
  </si>
  <si>
    <t>997321519</t>
  </si>
  <si>
    <t>Příplatek ZKD 1km vodorovné dopravy suti a vybouraných hmot po suchu</t>
  </si>
  <si>
    <t>-1575215236</t>
  </si>
  <si>
    <t>4439,937*20 'Přepočtené koeficientem množství</t>
  </si>
  <si>
    <t>157</t>
  </si>
  <si>
    <t>997321611</t>
  </si>
  <si>
    <t>Nakládání nebo překládání suti a vybouraných hmot</t>
  </si>
  <si>
    <t>-1651927965</t>
  </si>
  <si>
    <t>998</t>
  </si>
  <si>
    <t>Přesun hmot</t>
  </si>
  <si>
    <t>158</t>
  </si>
  <si>
    <t>998017003</t>
  </si>
  <si>
    <t>Přesun hmot s omezením mechanizace pro budovy v do 24 m</t>
  </si>
  <si>
    <t>-1476785742</t>
  </si>
  <si>
    <t>2486,811*0,25 'Přepočtené koeficientem množství</t>
  </si>
  <si>
    <t>159</t>
  </si>
  <si>
    <t>998018003</t>
  </si>
  <si>
    <t>Přesun hmot ruční pro budovy v do 24 m</t>
  </si>
  <si>
    <t>-1592176826</t>
  </si>
  <si>
    <t>2486,811*0,75 'Přepočtené koeficientem množství</t>
  </si>
  <si>
    <t>PSV</t>
  </si>
  <si>
    <t>Práce a dodávky PSV</t>
  </si>
  <si>
    <t>711</t>
  </si>
  <si>
    <t>Izolace proti vodě, vlhkosti a plynům</t>
  </si>
  <si>
    <t>160</t>
  </si>
  <si>
    <t>711111001</t>
  </si>
  <si>
    <t>Provedení izolace proti zemní vlhkosti vodorovné za studena nátěrem penetračním</t>
  </si>
  <si>
    <t>-1083235804</t>
  </si>
  <si>
    <t>161</t>
  </si>
  <si>
    <t>11163150</t>
  </si>
  <si>
    <t>lak penetrační asfaltový</t>
  </si>
  <si>
    <t>-1742122066</t>
  </si>
  <si>
    <t>15,64*0,0003 'Přepočtené koeficientem množství</t>
  </si>
  <si>
    <t>162</t>
  </si>
  <si>
    <t>-483159588</t>
  </si>
  <si>
    <t>"výtahová šachta" 6,25*4,25</t>
  </si>
  <si>
    <t>163</t>
  </si>
  <si>
    <t>-105856117</t>
  </si>
  <si>
    <t>26,563*0,0003 'Přepočtené koeficientem množství</t>
  </si>
  <si>
    <t>164</t>
  </si>
  <si>
    <t>711112001</t>
  </si>
  <si>
    <t>Provedení izolace proti zemní vlhkosti svislé za studena nátěrem penetračním</t>
  </si>
  <si>
    <t>-1755759724</t>
  </si>
  <si>
    <t>"výtahová šachta" 13,2*1,5</t>
  </si>
  <si>
    <t>165</t>
  </si>
  <si>
    <t>1166956179</t>
  </si>
  <si>
    <t>19,8*0,00035 'Přepočtené koeficientem množství</t>
  </si>
  <si>
    <t>166</t>
  </si>
  <si>
    <t>711141559</t>
  </si>
  <si>
    <t>Provedení izolace proti zemní vlhkosti pásy přitavením vodorovné NAIP</t>
  </si>
  <si>
    <t>-1636115920</t>
  </si>
  <si>
    <t>167</t>
  </si>
  <si>
    <t>62852257R</t>
  </si>
  <si>
    <t>pásy s modifikovaným asfaltem tl. 5,0 mm s nosnou vložkou a spalitelnou PE fólií nebo jemnozrnným minerálním posypem na horním povrchu _ specifikace dle PD a TZ</t>
  </si>
  <si>
    <t>1194979606</t>
  </si>
  <si>
    <t>15,64*1,15 'Přepočtené koeficientem množství</t>
  </si>
  <si>
    <t>168</t>
  </si>
  <si>
    <t>1645483338</t>
  </si>
  <si>
    <t>169</t>
  </si>
  <si>
    <t>1500729049</t>
  </si>
  <si>
    <t>26,563*1,15 'Přepočtené koeficientem množství</t>
  </si>
  <si>
    <t>170</t>
  </si>
  <si>
    <t>711142559</t>
  </si>
  <si>
    <t>Provedení izolace proti zemní vlhkosti pásy přitavením svislé NAIP</t>
  </si>
  <si>
    <t>1206225717</t>
  </si>
  <si>
    <t>171</t>
  </si>
  <si>
    <t>-617862701</t>
  </si>
  <si>
    <t>Poznámka k položce:_x000d_
Přesná specifikace viz PD a TZ.</t>
  </si>
  <si>
    <t>19,8*1,2 'Přepočtené koeficientem množství</t>
  </si>
  <si>
    <t>172</t>
  </si>
  <si>
    <t>711493111</t>
  </si>
  <si>
    <t>Izolace proti podpovrchové vodě vodorovná těsnicí stěrkovým systémem</t>
  </si>
  <si>
    <t>1119038197</t>
  </si>
  <si>
    <t>Poznámka k položce:_x000d_
Upřesnění specifikace , rozsahu a množství:_x000d_
Hydroizolační cementová stěrka tl. min 2 mm s možností přenesení trhlin podkladu min 0,6 mm (spotřeba 3kg/m2/2 mm)_x000d_
-jedná se o systémové řešení včetně dodávky a aplikace systémových doplňků / profilů a pásků (dle PD a výrobce)_x000d_
-v jednotkové ceně zahrnuty náklady na systémové ošetření a utěsnění prostupů a dalších detailů._x000d_
(obvodový fabion_ těsnící hydraulickou maltou 18 kg/m2/10 mm)</t>
  </si>
  <si>
    <t>"viz ležaté rozvody 1.PP" 205,0*0,6</t>
  </si>
  <si>
    <t>"NS skladba podlah_1.PP" 468,792</t>
  </si>
  <si>
    <t>173</t>
  </si>
  <si>
    <t>711750R01</t>
  </si>
  <si>
    <t xml:space="preserve">Injektáž zděných konstrukcí spodní stavby _ 1.PP </t>
  </si>
  <si>
    <t>-422344616</t>
  </si>
  <si>
    <t xml:space="preserve">Poznámka k položce:_x000d_
Kompletní provedení dle specifikace PD a TZ včetně všech přímo souvisejících prací a dodávek._x000d_
--------------------------------------------------------------------------------------------------------------------_x000d_
INJEKTÁŽ_x000d_
Před realizací nových podlah nutno provést injektáž _x000d_
-injektážní krém (dle certifikace WTA 4-4-04, hustota min.0,8kg/dm3, pro stupeń zavlhčení 90 a více, bez produkce solných substancí), spotřeba u zdiva tl. cca 48 cm cca 720ml/m, doporučena injektáž provádět po celém obvodu místnosti u podlahy v řádku /balení kalkulovat10lt/ , vývrty průměr 12-16mm ve vzdálenosti cca 8 až 12cm především v horizontální spáře. Hloubka vyvrtaných otvorů je tloušťka zdi mínus 5cm. Vývrty s průměrem vrtu 12cm musí být prováděny pouze v ložné /horizontální/ maltové spáře. U tloušťky zdiva více než 60cm je navržena  injektážní silikonová mikroemulze (dle certifikace WTA 4-4-04, hustota min.0,9kg/dm3, pro nízkotlakou i vysokotlakou injektáž), osová vzdálenost otvorů 10-12cm vodorovně, vrtat pod úhlem 20-45 stupňů do vzdálenosti 5-8cm od protější strany zdi. _x000d_
-------------------------------------------------------------------------------------------------------------------------------------------------------------------------------_x000d_
(kompletní systémové řešení _ viz dílenská dokumentace)_x000d_
</t>
  </si>
  <si>
    <t>"jednotková cena 1kus zahrnuje náklady na kompletní systémové provedení injektáže 1.PP" 1,0</t>
  </si>
  <si>
    <t>174</t>
  </si>
  <si>
    <t>998711203</t>
  </si>
  <si>
    <t>Přesun hmot procentní pro izolace proti vodě, vlhkosti a plynům</t>
  </si>
  <si>
    <t>%</t>
  </si>
  <si>
    <t>-856871680</t>
  </si>
  <si>
    <t>712</t>
  </si>
  <si>
    <t>Povlakové krytiny</t>
  </si>
  <si>
    <t>175</t>
  </si>
  <si>
    <t>712311101</t>
  </si>
  <si>
    <t>Provedení povlakové krytiny střech do 10° za studena lakem penetračním nebo asfaltovým</t>
  </si>
  <si>
    <t>1403765572</t>
  </si>
  <si>
    <t>"skladba S4" 6,25*4,25</t>
  </si>
  <si>
    <t>176</t>
  </si>
  <si>
    <t>844972923</t>
  </si>
  <si>
    <t>177</t>
  </si>
  <si>
    <t>712341559</t>
  </si>
  <si>
    <t>Provedení povlakové krytiny střech do 10° pásy NAIP přitavením v plné ploše</t>
  </si>
  <si>
    <t>1384069967</t>
  </si>
  <si>
    <t>178</t>
  </si>
  <si>
    <t>62856011</t>
  </si>
  <si>
    <t>pás asfaltový natavitelný modifikovaný SBS tl 4,0mm s vložkou z hliníkové fólie, hliníkové fólie s textilií a spalitelnou PE fólií nebo jemnozrnným minerálním posypem na horním povrchu</t>
  </si>
  <si>
    <t>-41611384</t>
  </si>
  <si>
    <t>179</t>
  </si>
  <si>
    <t>712391382</t>
  </si>
  <si>
    <t>Provedení povlakové krytiny střech do 10° násypem z hrubého kameniva tl 50 mm</t>
  </si>
  <si>
    <t>595052149</t>
  </si>
  <si>
    <t>180</t>
  </si>
  <si>
    <t>58333650</t>
  </si>
  <si>
    <t>kamenivo těžené hrubé prané</t>
  </si>
  <si>
    <t>2133811865</t>
  </si>
  <si>
    <t>26,563*0,0825 'Přepočtené koeficientem množství</t>
  </si>
  <si>
    <t>181</t>
  </si>
  <si>
    <t>712391482</t>
  </si>
  <si>
    <t>Příplatek k povlakové krytině střech do 10° ZKD 10 mm násypu z hrubého kameniva</t>
  </si>
  <si>
    <t>-1099823866</t>
  </si>
  <si>
    <t>182</t>
  </si>
  <si>
    <t>-1398217478</t>
  </si>
  <si>
    <t>132,815*0,0165 'Přepočtené koeficientem množství</t>
  </si>
  <si>
    <t>183</t>
  </si>
  <si>
    <t>712525R01</t>
  </si>
  <si>
    <t xml:space="preserve">Střešní povlaková krytina , mechanicky kotvená do nosného podkladu, PVC-P folie tl. 1,5 mm - kompletní, systémové provedení </t>
  </si>
  <si>
    <t>-1832635811</t>
  </si>
  <si>
    <t>Poznámka k položce:_x000d_
Cena obsahuje kompletní systémové řešení jednoho výrobce_x000d_
(lišty, doplňky, příslušenství, řešení detailů a ukončení)_x000d_
--------------------------------------------------------------------------_x000d_
-střešní krytina je navržena rozměrově stálá střešní hydroizolační fólie z PVC-P tloušťky DLE ZADÁVACÍ DOKUMENTACE ; fólie vyztužena PES tkaninou;. Součásti dodávky střešní krytiny jsou veškeré přechodové a ukončovací profily z poplastovaného plechu (přechod krytiny na svislé konstrukce, ukončovací a přítlačné lišty apod.) _x000d_
-podkladní + ochranná separační vrstva (např. geotextílie 500 g/m2). _x000d_
Součásti dodávky povlakové krytiny je dále ošetření prostupů střechou/terasou - budou využity typové doplňky ze sortimentu použité povlakové krytiny _x000d_
(tj. manžety s otvorem 2/3 průměru prostupu, doplňková fólie bude vytažena na prostupující potrubí do výšky min.150mm na úroveň střešní krytiny, fólie bude stažena systémovou plechovou objímkou a spoj zatmelen PU tmelem)_x000d_
Hydroizolace bude ukončena na prostupujících konstrukcích a u stěn min. 150 mm nad vnější povrch přiléhající střešní plochy, u atiky bude ukončena na koruně._x000d_
--------------------------------------------------------------------------</t>
  </si>
  <si>
    <t>KOMPLETNÍ SYSTÉMOVÉ ŘEŠENÍ ROVNÝCH STŘECH / TERAS</t>
  </si>
  <si>
    <t>-mechanické kotvení přes všechny vrstvy střešního pláště do nosné konstrukce</t>
  </si>
  <si>
    <t>v jednotkové ceně zahrnuty náklady na veškeré systémové lišty, profily, doplňky, příslušenství, detaily</t>
  </si>
  <si>
    <t>v jednotkové ceně zahrnuty všechny prořezy a navýšení materiálů</t>
  </si>
  <si>
    <t>"skladba S4" (6,25*4,25)+(16,75*0,3)</t>
  </si>
  <si>
    <t>184</t>
  </si>
  <si>
    <t>712811101</t>
  </si>
  <si>
    <t>Provedení povlakové krytiny vytažením na konstrukce za studena nátěrem penetračním</t>
  </si>
  <si>
    <t>-1928291226</t>
  </si>
  <si>
    <t>"skladba S4" 16,75*0,3</t>
  </si>
  <si>
    <t>185</t>
  </si>
  <si>
    <t>-1494775062</t>
  </si>
  <si>
    <t>5,025*0,00035 'Přepočtené koeficientem množství</t>
  </si>
  <si>
    <t>186</t>
  </si>
  <si>
    <t>712841559</t>
  </si>
  <si>
    <t>Provedení povlakové krytiny vytažením na konstrukce pásy přitavením NAIP</t>
  </si>
  <si>
    <t>-896473705</t>
  </si>
  <si>
    <t>187</t>
  </si>
  <si>
    <t>-1344509119</t>
  </si>
  <si>
    <t>5,025*1,2 'Přepočtené koeficientem množství</t>
  </si>
  <si>
    <t>188</t>
  </si>
  <si>
    <t>998712203</t>
  </si>
  <si>
    <t xml:space="preserve">Přesun hmot procentní pro krytiny povlakové </t>
  </si>
  <si>
    <t>510793163</t>
  </si>
  <si>
    <t>713</t>
  </si>
  <si>
    <t>Izolace tepelné</t>
  </si>
  <si>
    <t>189</t>
  </si>
  <si>
    <t>713120811</t>
  </si>
  <si>
    <t>Odstranění tepelné izolace podlah volně kladené tl do 100 mm</t>
  </si>
  <si>
    <t>1327121351</t>
  </si>
  <si>
    <t>"BP skladba podlah_předpoklad (převzato ze sond)_bude upřesněno při realizaci_1.PP" 567,15*0,5</t>
  </si>
  <si>
    <t>"BP skladba podlah_předpoklad (převzato ze sond)_bude upřesněno při realizaci_1.NP" 713,28*0,5</t>
  </si>
  <si>
    <t>"BP skladba podlah_předpoklad (převzato ze sond)_bude upřesněno při realizaci_2.NP" 993,26*0,5</t>
  </si>
  <si>
    <t>190</t>
  </si>
  <si>
    <t>713121111</t>
  </si>
  <si>
    <t>Montáž izolace tepelné podlah volně kladenými rohožemi, pásy, dílci, deskami 1 vrstva</t>
  </si>
  <si>
    <t>336440926</t>
  </si>
  <si>
    <t>191</t>
  </si>
  <si>
    <t>28375673</t>
  </si>
  <si>
    <t>deska pro kročejový útlum tl 30mm</t>
  </si>
  <si>
    <t>-1230822903</t>
  </si>
  <si>
    <t>46,92*1,05 'Přepočtené koeficientem množství</t>
  </si>
  <si>
    <t>192</t>
  </si>
  <si>
    <t>713121121</t>
  </si>
  <si>
    <t>Montáž izolace tepelné podlah volně kladenými rohožemi, pásy, dílci, deskami 2 vrstvy</t>
  </si>
  <si>
    <t>-1302486315</t>
  </si>
  <si>
    <t>193</t>
  </si>
  <si>
    <t>28372303</t>
  </si>
  <si>
    <t>deska EPS 100 do plochých střech a podlah tl 40mm</t>
  </si>
  <si>
    <t>-552638085</t>
  </si>
  <si>
    <t>301,1*2,1 'Přepočtené koeficientem množství</t>
  </si>
  <si>
    <t>194</t>
  </si>
  <si>
    <t>713131141</t>
  </si>
  <si>
    <t>Montáž izolace tepelné stěn a základů lepením celoplošně rohoží, pásů, dílců, desek</t>
  </si>
  <si>
    <t>1939925488</t>
  </si>
  <si>
    <t>"výtahová šachta_spodní stavba" 13,2*1,5</t>
  </si>
  <si>
    <t>195</t>
  </si>
  <si>
    <t>28376443</t>
  </si>
  <si>
    <t>deska z polystyrénu XPS, hrana rovná a strukturovaný povrch 300kPa tl 100mm</t>
  </si>
  <si>
    <t>-1943802941</t>
  </si>
  <si>
    <t>19,8*1,05 'Přepočtené koeficientem množství</t>
  </si>
  <si>
    <t>196</t>
  </si>
  <si>
    <t>713141135</t>
  </si>
  <si>
    <t>Montáž izolace tepelné střech plochých lepené za studena bodově 1 vrstva rohoží, pásů, dílců, desek</t>
  </si>
  <si>
    <t>1450410582</t>
  </si>
  <si>
    <t>197</t>
  </si>
  <si>
    <t>28376R26</t>
  </si>
  <si>
    <t xml:space="preserve">deska izolační střešní PIR tl. 160 mm </t>
  </si>
  <si>
    <t>-2100712834</t>
  </si>
  <si>
    <t>26,563*1,05 'Přepočtené koeficientem množství</t>
  </si>
  <si>
    <t>198</t>
  </si>
  <si>
    <t>713191R32</t>
  </si>
  <si>
    <t>Překrytí izolace tepelné separační a parotěsnou fólií tl 0,2 mm u podlah a stropů vč. vytažení na svislé konstrukce v = do cca 150 mm</t>
  </si>
  <si>
    <t>1878119437</t>
  </si>
  <si>
    <t>v jednotkové ceně započítány náklady na obvodové dilatační pásky tl. min 10 mm v = min 150 mm</t>
  </si>
  <si>
    <t>"NS skladba podlah_P4_1.PP" 182,88*1,15</t>
  </si>
  <si>
    <t>"NS skladba podlah_P5_1.PP" 75,85*1,15</t>
  </si>
  <si>
    <t>"NS skladba podlah_P7_1.PP-4.NP" (9,61+7,52+9,6)*1,15</t>
  </si>
  <si>
    <t>"NS skladba podlah_NP3-5" ((6,25*1,25*3)+(2,64*2,965*3))*1,15</t>
  </si>
  <si>
    <t>199</t>
  </si>
  <si>
    <t>998713203</t>
  </si>
  <si>
    <t xml:space="preserve">Přesun hmot procentní pro izolace tepelné </t>
  </si>
  <si>
    <t>1007547057</t>
  </si>
  <si>
    <t>762</t>
  </si>
  <si>
    <t>Konstrukce tesařské</t>
  </si>
  <si>
    <t>200</t>
  </si>
  <si>
    <t>762018R02</t>
  </si>
  <si>
    <t xml:space="preserve">D+M dřevěné prvky konstrukcí </t>
  </si>
  <si>
    <t>171818900</t>
  </si>
  <si>
    <t>Poznámka k položce:_x000d_
Specifikace / obsah jednotkové ceny:_x000d_
-dodávka, výroba řeziva/prvků, (případné hoblování prvků) - kvalita dle PD a TZ _x000d_
-přesuny vč. potřebné zdvihací techniky_x000d_
-kompletní osazení/montážní práce/kotvení vč. kotevních prvků_x000d_
-spojovací prostředky, ošetření a impregnace řeziva vč. příslušných finálních povrchových úprav_x000d_
(ochranné povrchové úpravy dle požadavků PBŘ) _x000d_
------------------_x000d_
-dílenská a výrobní dokumentace vč. příslušných statických výpočtů_x000d_
------------------_x000d_
-ostatní, jinde neuvedené. přímo související práce a dodávky</t>
  </si>
  <si>
    <t>"kompletní provedení dle specifikace PD a TZ vč. všech souvisejících prací a dodávek</t>
  </si>
  <si>
    <t>"střešní skladba_S4" 0,25</t>
  </si>
  <si>
    <t>"překlady" 0,2</t>
  </si>
  <si>
    <t>"ztratné, ochranné prostředky" 0,1*0,45</t>
  </si>
  <si>
    <t>201</t>
  </si>
  <si>
    <t>762083111</t>
  </si>
  <si>
    <t xml:space="preserve">Impregnace řeziva proti dřevokaznému hmyzu a houbám </t>
  </si>
  <si>
    <t>-1520100838</t>
  </si>
  <si>
    <t>202</t>
  </si>
  <si>
    <t>762341036</t>
  </si>
  <si>
    <t xml:space="preserve">Bednění střech rovných z desek OSB tl 22 mm mechanicky kotvené do nosného podkladu </t>
  </si>
  <si>
    <t>-9696599</t>
  </si>
  <si>
    <t>"skladba S4" 0,35*21,0</t>
  </si>
  <si>
    <t>203</t>
  </si>
  <si>
    <t>762521104</t>
  </si>
  <si>
    <t>Položení podlahy z hrubých prken na sraz</t>
  </si>
  <si>
    <t>440836029</t>
  </si>
  <si>
    <t>"NS skladba podlah_předpoklad (převzato ze sond)_bude upřesněno při realizaci_3.NP" 1082,75*0,5</t>
  </si>
  <si>
    <t>204</t>
  </si>
  <si>
    <t>6051512R</t>
  </si>
  <si>
    <t>řezivo jehličnaté boční prkno jakost I.-II._specifikace dle PD a TZ</t>
  </si>
  <si>
    <t>-1535035872</t>
  </si>
  <si>
    <t>541,375*0,033 'Přepočtené koeficientem množství</t>
  </si>
  <si>
    <t>205</t>
  </si>
  <si>
    <t>762521811</t>
  </si>
  <si>
    <t>Demontáž podlah bez polštářů z prken tloušťky do 32 mm</t>
  </si>
  <si>
    <t>-805782761</t>
  </si>
  <si>
    <t>"BP skladba podlah_předpoklad (převzato ze sond)_bude upřesněno při realizaci_3.NP" 1082,75*0,5</t>
  </si>
  <si>
    <t>206</t>
  </si>
  <si>
    <t>762595001</t>
  </si>
  <si>
    <t>Spojovací prostředky pro položení dřevěných podlah a zakrytí kanálů</t>
  </si>
  <si>
    <t>-223271411</t>
  </si>
  <si>
    <t>207</t>
  </si>
  <si>
    <t>998762203</t>
  </si>
  <si>
    <t xml:space="preserve">Přesun hmot procentní pro kce tesařské </t>
  </si>
  <si>
    <t>1738750994</t>
  </si>
  <si>
    <t>763</t>
  </si>
  <si>
    <t>Konstrukce suché výstavby</t>
  </si>
  <si>
    <t>208</t>
  </si>
  <si>
    <t>763111437</t>
  </si>
  <si>
    <t xml:space="preserve">SDK příčka tl do 150 mm profil CW+UW do 100 desky 2xA (H2) 12,5 TI do 100 mm </t>
  </si>
  <si>
    <t>-242897661</t>
  </si>
  <si>
    <t>Poznámka k položce:_x000d_
V místnostech s výskytem vlhkosti použít desky H2.</t>
  </si>
  <si>
    <t>(4,5*54,198)+(4,75*185,445)+(3,6*208,306)</t>
  </si>
  <si>
    <t>"výklenky a napojení na okolní konstrukce" 0,05*1874,656</t>
  </si>
  <si>
    <t>209</t>
  </si>
  <si>
    <t>763111448</t>
  </si>
  <si>
    <t xml:space="preserve">SDK příčka tl do 150 mm profil CW+UW do 100 desky 2x(H2)DF 12,5 TI do 40 mm 100 kg/m3 </t>
  </si>
  <si>
    <t>125414891</t>
  </si>
  <si>
    <t>Poznámka k položce:_x000d_
V místnostech s výskytem vlhkosti použít desky H2DF.</t>
  </si>
  <si>
    <t>(4,5*0,7)+(3,25*4,041)</t>
  </si>
  <si>
    <t>"výklenky a napojení na okolní konstrukce" 0,1*16,283</t>
  </si>
  <si>
    <t>210</t>
  </si>
  <si>
    <t>763111717</t>
  </si>
  <si>
    <t>SDK příčka základní penetrační nátěr</t>
  </si>
  <si>
    <t>-1942689675</t>
  </si>
  <si>
    <t>2*(1968,389+17,911+14,996+31,647+15,283)</t>
  </si>
  <si>
    <t>1*(242,592+215,462)</t>
  </si>
  <si>
    <t>211</t>
  </si>
  <si>
    <t>763111741</t>
  </si>
  <si>
    <t>Montáž parotěsné zábrany do SDK příčky</t>
  </si>
  <si>
    <t>-1976914707</t>
  </si>
  <si>
    <t>212</t>
  </si>
  <si>
    <t>28329274</t>
  </si>
  <si>
    <t>fólie PE vyztužená pro parotěsnou vrstvu</t>
  </si>
  <si>
    <t>1208878864</t>
  </si>
  <si>
    <t>4554,506*1,1235 'Přepočtené koeficientem množství</t>
  </si>
  <si>
    <t>213</t>
  </si>
  <si>
    <t>763111771</t>
  </si>
  <si>
    <t>Příplatek k SDK příčce za rovinnost kvality Q3</t>
  </si>
  <si>
    <t>-1282839170</t>
  </si>
  <si>
    <t>214</t>
  </si>
  <si>
    <t>763113333</t>
  </si>
  <si>
    <t xml:space="preserve">SDK příčka instalační tl 200 mm zdvojený profil CW+UW 75 desky 2xH2DF 12,5 TI 60 mm </t>
  </si>
  <si>
    <t>1695316941</t>
  </si>
  <si>
    <t>(4,75*2,87)</t>
  </si>
  <si>
    <t>"výklenky a napojení na okolní konstrukce" 0,1*13,633</t>
  </si>
  <si>
    <t>215</t>
  </si>
  <si>
    <t>763113337</t>
  </si>
  <si>
    <t xml:space="preserve">SDK příčka instalační tl 250 mm zdvojený profil CW+UW 75 desky 2xH2DF 12,5 TI 60 mm </t>
  </si>
  <si>
    <t>-1702347639</t>
  </si>
  <si>
    <t>(4,5*5,76)+(4,75*0,6)</t>
  </si>
  <si>
    <t>"výklenky a napojení na okolní konstrukce" 0,1*28,77</t>
  </si>
  <si>
    <t>216</t>
  </si>
  <si>
    <t>763113339</t>
  </si>
  <si>
    <t xml:space="preserve">SDK příčka instalační tl 350 mm zdvojený profil CW+UW 100 desky 2xH2DF 12,5 TI 80 mm </t>
  </si>
  <si>
    <t>1053868237</t>
  </si>
  <si>
    <t>(4,75*2,925)</t>
  </si>
  <si>
    <t>"výklenky a napojení na okolní konstrukce" 0,1*13,894</t>
  </si>
  <si>
    <t>217</t>
  </si>
  <si>
    <t>763121467</t>
  </si>
  <si>
    <t xml:space="preserve">SDK stěna předsazená instalační profil CW+UW desky 2xH2DF 12,5 TI 50 mm 50 kg/m3 </t>
  </si>
  <si>
    <t>-124926883</t>
  </si>
  <si>
    <t>(3,25*5,132)+(4,5*8,425)+(4,75*20,39)+(3,6*22,11)</t>
  </si>
  <si>
    <t>"výklenky a napojení na okolní konstrukce" 0,05*231,04</t>
  </si>
  <si>
    <t>218</t>
  </si>
  <si>
    <t>763131491</t>
  </si>
  <si>
    <t>SDK podhled deska 1x akustická 12,5 TI 40 mm dvouvrstvá spodní kce profil CD+UD</t>
  </si>
  <si>
    <t>2025216564</t>
  </si>
  <si>
    <t>Specifikace kce _ odkaz "SP7"</t>
  </si>
  <si>
    <t>"3.NP" 52,7</t>
  </si>
  <si>
    <t>"výklenky, odskoky_bude upřesněno při realizaci stavby" 0,05*52,7</t>
  </si>
  <si>
    <t>219</t>
  </si>
  <si>
    <t>763131532</t>
  </si>
  <si>
    <t>SDK podhled deska 1xDF 15 bez TI jednovrstvá spodní kce profil CD+UD</t>
  </si>
  <si>
    <t>-1453413003</t>
  </si>
  <si>
    <t>Specifikace kce _ odkaz "SP5"</t>
  </si>
  <si>
    <t>"1.NP" 63,28</t>
  </si>
  <si>
    <t>"2.NP" 278,31</t>
  </si>
  <si>
    <t>"3.NP" 424,9</t>
  </si>
  <si>
    <t>"výklenky, odskoky_bude upřesněno při realizaci stavby" 0,1*766,49</t>
  </si>
  <si>
    <t>220</t>
  </si>
  <si>
    <t>763131571</t>
  </si>
  <si>
    <t>SDK podhled deska 1xH2DF 15 mm bez TI jednovrstvá spodní kce profil CD+UD</t>
  </si>
  <si>
    <t>1852264830</t>
  </si>
  <si>
    <t>Specifikace kce _ odkaz "SP3"</t>
  </si>
  <si>
    <t>"1.PP" 26,72</t>
  </si>
  <si>
    <t>"1.NP" 28,25</t>
  </si>
  <si>
    <t>"2.NP" 157,42</t>
  </si>
  <si>
    <t>"3.NP" 106,35</t>
  </si>
  <si>
    <t xml:space="preserve">"výklenky, odskoky_bude upřesněno při realizaci stavby" 0,1*318,74 </t>
  </si>
  <si>
    <t>221</t>
  </si>
  <si>
    <t>763131714</t>
  </si>
  <si>
    <t>SDK podhled základní penetrační nátěr</t>
  </si>
  <si>
    <t>-693646384</t>
  </si>
  <si>
    <t>(55,335+843,139+350,614)+286,523</t>
  </si>
  <si>
    <t>222</t>
  </si>
  <si>
    <t>763131722</t>
  </si>
  <si>
    <t>SDK podhled skoková změna v přes 0,5 m</t>
  </si>
  <si>
    <t>1886795599</t>
  </si>
  <si>
    <t>"1.PP-3.NP" 173,65</t>
  </si>
  <si>
    <t>223</t>
  </si>
  <si>
    <t>59030029</t>
  </si>
  <si>
    <t>deska sdk protipožární DF tl 15mm</t>
  </si>
  <si>
    <t>-854222078</t>
  </si>
  <si>
    <t>173,65*1,65 'Přepočtené koeficientem množství</t>
  </si>
  <si>
    <t>224</t>
  </si>
  <si>
    <t>763131751</t>
  </si>
  <si>
    <t>Montáž parotěsné zábrany do SDK podhledu</t>
  </si>
  <si>
    <t>1080148967</t>
  </si>
  <si>
    <t>225</t>
  </si>
  <si>
    <t>1970633109</t>
  </si>
  <si>
    <t>55,335*1,1235 'Přepočtené koeficientem množství</t>
  </si>
  <si>
    <t>226</t>
  </si>
  <si>
    <t>763131766</t>
  </si>
  <si>
    <t xml:space="preserve">Příplatek k SDK podhledu za výšku zavěšení přes 1,0 </t>
  </si>
  <si>
    <t>1748590283</t>
  </si>
  <si>
    <t>227</t>
  </si>
  <si>
    <t>763131771</t>
  </si>
  <si>
    <t>Příplatek k SDK podhledu za rovinnost kvality Q3</t>
  </si>
  <si>
    <t>685361282</t>
  </si>
  <si>
    <t>228</t>
  </si>
  <si>
    <t>763131831</t>
  </si>
  <si>
    <t>Demontáž SDK podhledu s jednovrstvou nosnou kcí z ocelových profilů opláštění jednoduché</t>
  </si>
  <si>
    <t>1656145784</t>
  </si>
  <si>
    <t>"1.NP" 125,546</t>
  </si>
  <si>
    <t>"2.NP" 49,95</t>
  </si>
  <si>
    <t>229</t>
  </si>
  <si>
    <t>763223555</t>
  </si>
  <si>
    <t>SDK stěna šachtová zdvojený profil CW+UW desky pevnostní protipožární 2x25 TI 40mm 40kg/m3</t>
  </si>
  <si>
    <t>-1321158420</t>
  </si>
  <si>
    <t>(3,25*7,837)+(4,5*10,837)+(4,75*13,837)+(3,6*13,897)+(3,25*7,837)</t>
  </si>
  <si>
    <t>230</t>
  </si>
  <si>
    <t>763431043</t>
  </si>
  <si>
    <t>Příplatek k montáži minerálního podhledu na zavěšený rošt za výšku zavěšení přes 1,4 m</t>
  </si>
  <si>
    <t>1807237375</t>
  </si>
  <si>
    <t>231</t>
  </si>
  <si>
    <t>763431R01</t>
  </si>
  <si>
    <t>Dodávka a montáž podhledu s vyjímatelnými panely vel. do 0,36 m2 na zavěšený viditelný rošt</t>
  </si>
  <si>
    <t>525000264</t>
  </si>
  <si>
    <t>Poznámka k položce:_x000d_
Kompletní provedení uceleného systému dle specifikace PD a TZ vč. všech přímo souvisejících prací, detailů, dodávek, doplňků a příslušenství._x000d_
-----------------------------------------------------------------------------------------------------------------------------------------------------------------_x000d_
-modulový podhledový systém s viditelnou kcí_x000d_
-nosná kce z bíle lakovaných kovových profilů_x000d_
-rastr 600/600 mm_x000d_
-desky z minerální vlny , jílu a škrobu s hladkým povrchem a nástřikem bílou barvou_x000d_
(s bakteriostatickým a fungicidním účinkem)</t>
  </si>
  <si>
    <t>Specifikace a odkaz "SP1"</t>
  </si>
  <si>
    <t>"1.PP" 36,42</t>
  </si>
  <si>
    <t>"1.NP" 584,68</t>
  </si>
  <si>
    <t>"2.NP" 369,06</t>
  </si>
  <si>
    <t>"3.NP" 435,17</t>
  </si>
  <si>
    <t>"výklenky, odskoky_bude upřesněno při realizaci stavby" 0,05*1425,33</t>
  </si>
  <si>
    <t>232</t>
  </si>
  <si>
    <t>763431R02</t>
  </si>
  <si>
    <t>-1771459857</t>
  </si>
  <si>
    <t>Specifikace a odkaz "SP2"_endoskopické sály</t>
  </si>
  <si>
    <t>"2.NP" 72,48</t>
  </si>
  <si>
    <t>"výklenky, odskoky_bude upřesněno při realizaci stavby" 0,05*72,48</t>
  </si>
  <si>
    <t>233</t>
  </si>
  <si>
    <t>763755R01</t>
  </si>
  <si>
    <t>Dodávka a osazení veškerých doplňkových prvků SDK konstrukcí (lišt, profilů, výztužných profilů, ukončovacích prvků, dilatačních a přechodových prvků , napojení na okolní konstrukce, atd)</t>
  </si>
  <si>
    <t>-1364790862</t>
  </si>
  <si>
    <t>Poznámka k položce:_x000d_
SYSTÉMOVÉ PROVEDENÍ (DLE KONKRÉTNÍHO DODAVATELE SYSTÉMU)</t>
  </si>
  <si>
    <t xml:space="preserve">"kompletní provedení dle specifikace PD a TZ  vč. všech souvisejících prací a dodávek"</t>
  </si>
  <si>
    <t>"rozsah a množství vztaženo na celkovou plochu SDK konstrukcí" 4554,506+1535,611</t>
  </si>
  <si>
    <t>234</t>
  </si>
  <si>
    <t>763755R02</t>
  </si>
  <si>
    <t xml:space="preserve">Příplatek k podhledů s požární odolností za opláštění zabudovaných prvků a zařízení </t>
  </si>
  <si>
    <t>1168481489</t>
  </si>
  <si>
    <t>"rozsah a množství vztaženo na celkovou plochu SDK konstrukcí" 843,139+350,614</t>
  </si>
  <si>
    <t>235</t>
  </si>
  <si>
    <t>763755R11</t>
  </si>
  <si>
    <t>Dodávka a montáž protipožárního obložení konstrukcí a prvků ze stavební desky bez azbestu (kalcium-silikátové desky) včetně systémové související konstrukci</t>
  </si>
  <si>
    <t>-231651880</t>
  </si>
  <si>
    <t>Poznámka k položce:_x000d_
Kompletní provedení dle specifikace PD, TZ, PBŘ včetně všech přímo souvisejících prací, dodávek, systémových doplňků a příslušenství._x000d_
-------------------------------------------------------------------------------------------------------------------------------------------------------------------_x000d_
SYSTÉMOVÉ PROVEDENÍ (DLE KONKRÉTNÍHO DODAVATELE SYSTÉMU)</t>
  </si>
  <si>
    <t>"1.PP-3.NP" 257,0</t>
  </si>
  <si>
    <t>236</t>
  </si>
  <si>
    <t>998763403</t>
  </si>
  <si>
    <t xml:space="preserve">Přesun hmot procentní pro sádrokartonové konstrukce </t>
  </si>
  <si>
    <t>-1296983573</t>
  </si>
  <si>
    <t>764</t>
  </si>
  <si>
    <t>Konstrukce klempířské</t>
  </si>
  <si>
    <t>237</t>
  </si>
  <si>
    <t>764002841</t>
  </si>
  <si>
    <t>Demontáž oplechování horních ploch zdí a nadezdívek do suti</t>
  </si>
  <si>
    <t>-200555059</t>
  </si>
  <si>
    <t>238</t>
  </si>
  <si>
    <t>764002871</t>
  </si>
  <si>
    <t>Demontáž ostatních klempířských prvků do suti</t>
  </si>
  <si>
    <t>-53207940</t>
  </si>
  <si>
    <t>239</t>
  </si>
  <si>
    <t>764004801</t>
  </si>
  <si>
    <t>Demontáž podokapního žlabu do suti</t>
  </si>
  <si>
    <t>-1000928866</t>
  </si>
  <si>
    <t>240</t>
  </si>
  <si>
    <t>764004861</t>
  </si>
  <si>
    <t>Demontáž svodu do suti</t>
  </si>
  <si>
    <t>-43308697</t>
  </si>
  <si>
    <t>241</t>
  </si>
  <si>
    <t>764613N01</t>
  </si>
  <si>
    <t>K-01 - D+M Kačírková a okrajová lišta, hliníková lišta pro všechny druhy hydroizolace</t>
  </si>
  <si>
    <t>bm</t>
  </si>
  <si>
    <t>135914458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</si>
  <si>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klempířských výrobků.</t>
  </si>
  <si>
    <t>242</t>
  </si>
  <si>
    <t>764613N02</t>
  </si>
  <si>
    <t>K-02 - D+M Oplechování okapu, r.š. 380mm, ocelový pozinkovaný plech tl. 0,6mm</t>
  </si>
  <si>
    <t>594628877</t>
  </si>
  <si>
    <t>243</t>
  </si>
  <si>
    <t>764613N03</t>
  </si>
  <si>
    <t>K-03 - D+M Střešní žlab, r.š. 280mm, ocelový pozinkovaný plech tl. 0,6mm</t>
  </si>
  <si>
    <t>-1312263564</t>
  </si>
  <si>
    <t>244</t>
  </si>
  <si>
    <t>764613N04</t>
  </si>
  <si>
    <t>K-04 - D+M Okapní svod prům. 125mm, ocelový pozinkovaný plech tl. 0,6mm</t>
  </si>
  <si>
    <t>365852869</t>
  </si>
  <si>
    <t>245</t>
  </si>
  <si>
    <t>764613N05</t>
  </si>
  <si>
    <t>K-05 - D+M Atikový plech, r.š. 800mm, ocelový pozinkovaný plech tl. 0,6mm</t>
  </si>
  <si>
    <t>-400422419</t>
  </si>
  <si>
    <t>246</t>
  </si>
  <si>
    <t>764613N06</t>
  </si>
  <si>
    <t>K-06 - D+M Atikový plech u stěny, r.š. 800mm, ocelový pozinkovaný plech tl. 0,6mm</t>
  </si>
  <si>
    <t>-727526247</t>
  </si>
  <si>
    <t>247</t>
  </si>
  <si>
    <t>764613N07</t>
  </si>
  <si>
    <t>K-07 - D+M Ocelová průchodka střechou pro VZT potrubí čtyřhranná, z pozinkovaného plechu tl. 1mm, rozměr 550x300mm</t>
  </si>
  <si>
    <t>ks</t>
  </si>
  <si>
    <t>671473992</t>
  </si>
  <si>
    <t>248</t>
  </si>
  <si>
    <t>764613N08</t>
  </si>
  <si>
    <t>K-08 - D+M Ocelová průchodka střechou pro VZT potrubí čtyřhranná, z pozinkovaného plechu tl. 1mm, rozměr 800x800mm</t>
  </si>
  <si>
    <t>981661169</t>
  </si>
  <si>
    <t>249</t>
  </si>
  <si>
    <t>764613N09</t>
  </si>
  <si>
    <t>K-09 - D+M Ocelová průchodka střechou pro VZT potrubí čtyřhranná, z pozinkovaného plechu tl. 1mm, rozměr 850x550mm</t>
  </si>
  <si>
    <t>-2095742082</t>
  </si>
  <si>
    <t>250</t>
  </si>
  <si>
    <t>764613N10</t>
  </si>
  <si>
    <t>K-10 - D+M Sestava manžety a kloboučku pro oplechování potrubí (pro profil prům. 320mm), tl. 0,6mm</t>
  </si>
  <si>
    <t>901828094</t>
  </si>
  <si>
    <t>251</t>
  </si>
  <si>
    <t>764613N11</t>
  </si>
  <si>
    <t>K-10 - D+M Sestava manžety a kloboučku pro oplechování potrubí (pro profil prům. 230mm), tl. 0,6mm</t>
  </si>
  <si>
    <t>1021166645</t>
  </si>
  <si>
    <t>252</t>
  </si>
  <si>
    <t>764613N12</t>
  </si>
  <si>
    <t>K-11 - D+M Sestava manžety a kloboučku pro oplechování potrubí (pro profil prům. 250mm), tl. 0,6mm</t>
  </si>
  <si>
    <t>892050428</t>
  </si>
  <si>
    <t>253</t>
  </si>
  <si>
    <t>764613N13</t>
  </si>
  <si>
    <t>K-12 - D+M Sestava manžety a kloboučku pro oplechování potrubí (pro profil prům. 75mm), tl. 0,6mm, ZTI</t>
  </si>
  <si>
    <t>-1317311545</t>
  </si>
  <si>
    <t>254</t>
  </si>
  <si>
    <t>764613N14</t>
  </si>
  <si>
    <t>K-13 - D+M Sestava manžety a kloboučku pro oplechování potrubí (pro profil prům. 110mm), tl. 0,6mm, ZTI</t>
  </si>
  <si>
    <t>1839037039</t>
  </si>
  <si>
    <t>255</t>
  </si>
  <si>
    <t>764613N15</t>
  </si>
  <si>
    <t>K-14 - D+M Sestava manžety a kloboučku pro oplechování potrubí (pro profil prům. 60mm), tl. 0,6mm, ZTI</t>
  </si>
  <si>
    <t>435489475</t>
  </si>
  <si>
    <t>256</t>
  </si>
  <si>
    <t>998764203</t>
  </si>
  <si>
    <t xml:space="preserve">Přesun hmot procentní pro konstrukce klempířské </t>
  </si>
  <si>
    <t>-1574898608</t>
  </si>
  <si>
    <t>766</t>
  </si>
  <si>
    <t>Konstrukce truhlářské</t>
  </si>
  <si>
    <t>257</t>
  </si>
  <si>
    <t>766611N01</t>
  </si>
  <si>
    <t>DF-01 - D+M Vnitřní dveře dřevěné, plné, včetně protipožární ocelové zárubně, PO - EI30DP3+C+S, 850x1970mm</t>
  </si>
  <si>
    <t>-2075624165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</si>
  <si>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1.PP - "DF" s požární odolností.</t>
  </si>
  <si>
    <t>258</t>
  </si>
  <si>
    <t>766611N02</t>
  </si>
  <si>
    <t>DF-04 - D+M Vnitřní dveře dřevěné, plné, včetně protipožární ocelové zárubně, PO - EI30DP3+C+S, 900x1970mm</t>
  </si>
  <si>
    <t>-223511335</t>
  </si>
  <si>
    <t>259</t>
  </si>
  <si>
    <t>766611N03</t>
  </si>
  <si>
    <t>DF-05 - D+M Vnitřní dveře dřevěné, plné, včetně protipožární ocelové zárubně, PO - EI30DP3+C+S, 900x1970mm</t>
  </si>
  <si>
    <t>827926960</t>
  </si>
  <si>
    <t>260</t>
  </si>
  <si>
    <t>766611N04</t>
  </si>
  <si>
    <t>DF-06 - D+M Vnitřní dveře dřevěné, plné, včetně protipožární ocelové zárubně, PO - EI30DP3+C+S, 900x1970mm</t>
  </si>
  <si>
    <t>-728120463</t>
  </si>
  <si>
    <t>261</t>
  </si>
  <si>
    <t>766611N05</t>
  </si>
  <si>
    <t>DF-11 - D+M Vnitřní dveře dřevěné, plné, včetně protipožární ocelové zárubně, PO - EI30DP3+C+S, 700x1970mm</t>
  </si>
  <si>
    <t>776904238</t>
  </si>
  <si>
    <t>262</t>
  </si>
  <si>
    <t>766611N06</t>
  </si>
  <si>
    <t>D-01 - D+M Vnitřní dveře dřevěné, plné, včetně ocelové zárubně, 900x1970mm</t>
  </si>
  <si>
    <t>-982582962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</si>
  <si>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1.PP - "D" bez požární odolnosti.</t>
  </si>
  <si>
    <t>263</t>
  </si>
  <si>
    <t>766611N07</t>
  </si>
  <si>
    <t>D-02 - D+M Vnitřní dveře do vlhkých prostor, plné, včetně ocelové zárubně, 800x1970mm</t>
  </si>
  <si>
    <t>1587941982</t>
  </si>
  <si>
    <t>264</t>
  </si>
  <si>
    <t>766611N08</t>
  </si>
  <si>
    <t>D-06 - D+M Vnitřní dveře dřevěné, plné, včetně ocelové zárubně, 1000x2200mm</t>
  </si>
  <si>
    <t>1355431758</t>
  </si>
  <si>
    <t>265</t>
  </si>
  <si>
    <t>766611N09</t>
  </si>
  <si>
    <t>DM-01 - D+M Vnitřní dveře do vlhkých prostor, plné, včetně ocelové zárubně, 700x1970mm, včetně větrací mřížky</t>
  </si>
  <si>
    <t>1783795730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</si>
  <si>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1.PP - "DM" bez požární odolnosti a s mřížkou.</t>
  </si>
  <si>
    <t>266</t>
  </si>
  <si>
    <t>766611N10</t>
  </si>
  <si>
    <t>DM-02 - D+M Vnitřní dveře do vlhkých prostor, plné, včetně ocelové zárubně, 800x1970mm, včetně větrací mřížky</t>
  </si>
  <si>
    <t>472168970</t>
  </si>
  <si>
    <t>267</t>
  </si>
  <si>
    <t>766611N11</t>
  </si>
  <si>
    <t>DF-16 - D+M Vnitřní dveře dřevěné, celoprosklené, včetně protipožární ocelové zárubně, PO - EI30DP3+C+S, 1600x2200mm</t>
  </si>
  <si>
    <t>-2091520528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</si>
  <si>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1.NP - "DF" s požární odolností.</t>
  </si>
  <si>
    <t>268</t>
  </si>
  <si>
    <t>766611N12</t>
  </si>
  <si>
    <t>DF-17 - D+M Vnitřní dveře dřevěné, plné, včetně protipožární ocelové zárubně, PO - EI30DP3+C+S, 1600x2200mm</t>
  </si>
  <si>
    <t>484089911</t>
  </si>
  <si>
    <t>269</t>
  </si>
  <si>
    <t>766611N13</t>
  </si>
  <si>
    <t>DF-18 - D+M Vnitřní dveře dřevěné, plné, včetně protipožární ocelové zárubně, PO - EI30DP3+C+S, 1100x2200mm</t>
  </si>
  <si>
    <t>-819250322</t>
  </si>
  <si>
    <t>270</t>
  </si>
  <si>
    <t>766611N14</t>
  </si>
  <si>
    <t>DF-19 - D+M Vnitřní dveře dřevěné, plné, včetně protipožární ocelové zárubně, PO - EI30DP3+C+S, 1200x2200mm</t>
  </si>
  <si>
    <t>-571127476</t>
  </si>
  <si>
    <t>271</t>
  </si>
  <si>
    <t>766611N15</t>
  </si>
  <si>
    <t>DF-20 - D+M Vnitřní dveře dřevěné, prosklené, včetně protipožární ocelové zárubně, PO - EI30DP3+C+S, 900x2200mm</t>
  </si>
  <si>
    <t>-2136394042</t>
  </si>
  <si>
    <t>272</t>
  </si>
  <si>
    <t>766611N16</t>
  </si>
  <si>
    <t>DF-21 - D+M Vnitřní dveře dřevěné, plné, včetně protipožární ocelové zárubně, PO - EI30DP3+C+S, 800x2200mm</t>
  </si>
  <si>
    <t>1177622025</t>
  </si>
  <si>
    <t>273</t>
  </si>
  <si>
    <t>766611N17</t>
  </si>
  <si>
    <t>DF-25 - D+M Vnitřní dveře dřevěné, plné, včetně protipožární ocelové zárubně, PO - EI30DP3+C+S, 700x1970mm</t>
  </si>
  <si>
    <t>1490055694</t>
  </si>
  <si>
    <t>274</t>
  </si>
  <si>
    <t>766611N18</t>
  </si>
  <si>
    <t>DF-26 - D+M Vnitřní dveře dřevěné, plné, včetně protipožární ocelové zárubně, PO - EI30DP3+C+S, 1100x1970mm</t>
  </si>
  <si>
    <t>350850338</t>
  </si>
  <si>
    <t>275</t>
  </si>
  <si>
    <t>766611N19</t>
  </si>
  <si>
    <t>DF-27 - D+M Vnitřní dveře dřevěné, plné, včetně protipožární ocelové zárubně, PO - EI30DP3+C+S, 800x1970mm</t>
  </si>
  <si>
    <t>976335324</t>
  </si>
  <si>
    <t>276</t>
  </si>
  <si>
    <t>766611N20</t>
  </si>
  <si>
    <t>DF-28 - D+M Vnitřní dveře dřevěné, prosklené, včetně protipožární ocelové zárubně, PO - EI30DP3+C+S</t>
  </si>
  <si>
    <t>853502640</t>
  </si>
  <si>
    <t>277</t>
  </si>
  <si>
    <t>766611N21</t>
  </si>
  <si>
    <t>D-09 - D+M Vnitřní dveře dřevěné, plné, včetně ocelové zárubně, 1200x1970mm</t>
  </si>
  <si>
    <t>-1186789456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</si>
  <si>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1.NP - "D" bez požární odolnosti.</t>
  </si>
  <si>
    <t>278</t>
  </si>
  <si>
    <t>766611N22</t>
  </si>
  <si>
    <t>D-10 - D+M Vnitřní dveře dřevěné, plné, včetně ocelové zárubně, 1200x2200mm</t>
  </si>
  <si>
    <t>154139437</t>
  </si>
  <si>
    <t>279</t>
  </si>
  <si>
    <t>766611N23</t>
  </si>
  <si>
    <t>D-11 - D+M Vnitřní dveře dřevěné, posuvné na stěnu včetně dorazových lišt, plné, křídlo 1200x1970mm</t>
  </si>
  <si>
    <t>1248953083</t>
  </si>
  <si>
    <t>280</t>
  </si>
  <si>
    <t>766611N24</t>
  </si>
  <si>
    <t>D-12 - D+M Vnitřní dveře dřevěné, plné, včetně ocelové zárubně, 1200x2250mm</t>
  </si>
  <si>
    <t>55236875</t>
  </si>
  <si>
    <t>281</t>
  </si>
  <si>
    <t>766611N25</t>
  </si>
  <si>
    <t>D-13 - D+M Vnitřní dveře dřevěné, plné, včetně ocelové zárubně, 900x1970mm</t>
  </si>
  <si>
    <t>1409048603</t>
  </si>
  <si>
    <t>282</t>
  </si>
  <si>
    <t>766611N26</t>
  </si>
  <si>
    <t>D-14 - D+M Vnitřní dveře dřevěné, plné, včetně ocelové zárubně, 1200x2250mm</t>
  </si>
  <si>
    <t>-889353966</t>
  </si>
  <si>
    <t>283</t>
  </si>
  <si>
    <t>766611N27</t>
  </si>
  <si>
    <t>D-15 - D+M Vnitřní dveře dřevěné, plné, včetně ocelové zárubně, 1200x2250mm</t>
  </si>
  <si>
    <t>1384063771</t>
  </si>
  <si>
    <t>284</t>
  </si>
  <si>
    <t>766611N28</t>
  </si>
  <si>
    <t>D-16 - D+M Vnitřní dveře dřevěné, plné, včetně ocelové zárubně, 1200x2250mm</t>
  </si>
  <si>
    <t>-56053357</t>
  </si>
  <si>
    <t>285</t>
  </si>
  <si>
    <t>766611N29</t>
  </si>
  <si>
    <t>D-17 - D+M Vnitřní dveře dřevěné, plné, včetně ocelové zárubně, 1200x2250mm</t>
  </si>
  <si>
    <t>582413909</t>
  </si>
  <si>
    <t>286</t>
  </si>
  <si>
    <t>766611N30</t>
  </si>
  <si>
    <t>D-18 - D+M Vnitřní dveře dřevěné, posuvné na stěnu včetně dorazových lišt, plné, křídlo 1200x1970mm</t>
  </si>
  <si>
    <t>806882711</t>
  </si>
  <si>
    <t>287</t>
  </si>
  <si>
    <t>766611N31</t>
  </si>
  <si>
    <t>D-19 - D+M Vnitřní dveře dřevěné, plné, včetně ocelové zárubně, 1200x2000mm</t>
  </si>
  <si>
    <t>-2010846874</t>
  </si>
  <si>
    <t>288</t>
  </si>
  <si>
    <t>766611N32</t>
  </si>
  <si>
    <t>D-20 - D+M Vnitřní dveře dřevěné, plné, včetně ocelové zárubně, 1200x2000mm</t>
  </si>
  <si>
    <t>-1732188576</t>
  </si>
  <si>
    <t>289</t>
  </si>
  <si>
    <t>766611N33</t>
  </si>
  <si>
    <t>D-21 - D+M Vnitřní dveře dřevěné, plné, včetně ocelové zárubně, 1200x2000mm</t>
  </si>
  <si>
    <t>-2104318272</t>
  </si>
  <si>
    <t>290</t>
  </si>
  <si>
    <t>766611N34</t>
  </si>
  <si>
    <t>D-22 - D+M Vnitřní dveře dřevěné, plné, včetně ocelové zárubně, 1200x2000mm</t>
  </si>
  <si>
    <t>2080870229</t>
  </si>
  <si>
    <t>291</t>
  </si>
  <si>
    <t>766611N35</t>
  </si>
  <si>
    <t>D-23 - D+M Vnitřní dveře dřevěné, plné, včetně ocelové zárubně, 1200x2000mm</t>
  </si>
  <si>
    <t>-1173725151</t>
  </si>
  <si>
    <t>292</t>
  </si>
  <si>
    <t>766611N36</t>
  </si>
  <si>
    <t>D-24 - D+M Vnitřní dveře dřevěné, plné, včetně ocelové zárubně, 1200x2000mm</t>
  </si>
  <si>
    <t>1097924286</t>
  </si>
  <si>
    <t>293</t>
  </si>
  <si>
    <t>766611N37</t>
  </si>
  <si>
    <t>D-25 - D+M Vnitřní dveře dřevěné, plné, včetně ocelové zárubně, 800x1970mm</t>
  </si>
  <si>
    <t>1573537214</t>
  </si>
  <si>
    <t>294</t>
  </si>
  <si>
    <t>766611N38</t>
  </si>
  <si>
    <t>D-26 - D+M Vnitřní dveře dřevěné, plné, včetně ocelové zárubně, 800x1970mm</t>
  </si>
  <si>
    <t>259506625</t>
  </si>
  <si>
    <t>295</t>
  </si>
  <si>
    <t>766611N39</t>
  </si>
  <si>
    <t>D-27 - D+M Vnitřní dveře dřevěné, plné, včetně ocelové zárubně, 800x1970mm</t>
  </si>
  <si>
    <t>-769232656</t>
  </si>
  <si>
    <t>296</t>
  </si>
  <si>
    <t>766611N40</t>
  </si>
  <si>
    <t>D-28 - D+M Vnitřní dveře do vlhkých prostor, plné, včetně ocelové zárubně, 700x1970mm</t>
  </si>
  <si>
    <t>-1884853137</t>
  </si>
  <si>
    <t>297</t>
  </si>
  <si>
    <t>766611N41</t>
  </si>
  <si>
    <t>D-29 - D+M Vnitřní dveře do vlhkých prostor, plné, včetně ocelové zárubně, 700x1970mm</t>
  </si>
  <si>
    <t>-1682575567</t>
  </si>
  <si>
    <t>298</t>
  </si>
  <si>
    <t>766611N42</t>
  </si>
  <si>
    <t>D-30 - D+M Vnitřní dveře speciální, akustické, zvuko-izolační Rw=42dB, včetně kovové zárubně, 1200x1970mm</t>
  </si>
  <si>
    <t>1165695717</t>
  </si>
  <si>
    <t>299</t>
  </si>
  <si>
    <t>766611N43</t>
  </si>
  <si>
    <t>D-31 - D+M Vnitřní dveře speciální, akustické, zvuko-izolační Rw=42dB, včetně kovové zárubně, 1200x1970mm</t>
  </si>
  <si>
    <t>1554073254</t>
  </si>
  <si>
    <t>300</t>
  </si>
  <si>
    <t>766611N44</t>
  </si>
  <si>
    <t>D-32 - D+M Vnitřní dveře dřevěné, plné, včetně ocelové zárubně, 600x1970mm</t>
  </si>
  <si>
    <t>306449521</t>
  </si>
  <si>
    <t>301</t>
  </si>
  <si>
    <t>766611N45</t>
  </si>
  <si>
    <t>D-33 - D+M Vnitřní dveře dřevěné, plné, včetně ocelové zárubně, 900x1970mm</t>
  </si>
  <si>
    <t>-1723327864</t>
  </si>
  <si>
    <t>302</t>
  </si>
  <si>
    <t>766611N46</t>
  </si>
  <si>
    <t>D-34 - D+M Vnitřní dveře dřevěné, plné, včetně ocelové zárubně, 900x1970mm</t>
  </si>
  <si>
    <t>271218683</t>
  </si>
  <si>
    <t>303</t>
  </si>
  <si>
    <t>766611N47</t>
  </si>
  <si>
    <t>D-35 - D+M Vnitřní dveře dřevěné, plné, včetně ocelové zárubně, 900x1970mm</t>
  </si>
  <si>
    <t>-306051103</t>
  </si>
  <si>
    <t>304</t>
  </si>
  <si>
    <t>766611N48</t>
  </si>
  <si>
    <t>D-36 - D+M Vnitřní dveře dřevěné, plné, včetně ocelové zárubně, 1000x2200mm</t>
  </si>
  <si>
    <t>778549422</t>
  </si>
  <si>
    <t>305</t>
  </si>
  <si>
    <t>766611N49</t>
  </si>
  <si>
    <t>DF-31 - D+M Vnitřní dveře dřevěné, plné, včetně protipožární ocelové zárubně, 1200x2200mm, PO - EI30DP3+C+S</t>
  </si>
  <si>
    <t>-1679068659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</si>
  <si>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2.NP - "DF" s požární odolností.</t>
  </si>
  <si>
    <t>306</t>
  </si>
  <si>
    <t>766611N50</t>
  </si>
  <si>
    <t>DF-32 - D+M Vnitřní dveře dřevěné, plné, včetně protipožární ocelové zárubně, 1000x2200mm, PO - EI30DP3+C+S</t>
  </si>
  <si>
    <t>420680448</t>
  </si>
  <si>
    <t>307</t>
  </si>
  <si>
    <t>766611N51</t>
  </si>
  <si>
    <t>DF-33 - D+M Vnitřní dveře dřevěné, plné, včetně protipožární ocelové zárubně, 1000x2200mm, PO - EI30DP3+C+S</t>
  </si>
  <si>
    <t>-1001834765</t>
  </si>
  <si>
    <t>308</t>
  </si>
  <si>
    <t>766611N52</t>
  </si>
  <si>
    <t>DF-34 - D+M Vnitřní dveře dřevěné, plné, včetně protipožární ocelové zárubně, 1000x2200mm, PO - EI30DP3+C+S</t>
  </si>
  <si>
    <t>550609036</t>
  </si>
  <si>
    <t>309</t>
  </si>
  <si>
    <t>766611N53</t>
  </si>
  <si>
    <t>DF-36 - D+M Vnitřní dveře dřevěné, plné, včetně protipožární ocelové zárubně, 800x1970mm, PO - EI30DP3+C+S</t>
  </si>
  <si>
    <t>540199290</t>
  </si>
  <si>
    <t>310</t>
  </si>
  <si>
    <t>766611N54</t>
  </si>
  <si>
    <t>DF-38 - D+M Vnitřní dveře dřevěné, plné, včetně protipožární ocelové zárubně, 700x1970mm, PO - EI30DP3+C+S</t>
  </si>
  <si>
    <t>468286774</t>
  </si>
  <si>
    <t>311</t>
  </si>
  <si>
    <t>766611N55</t>
  </si>
  <si>
    <t>DF-39 - D+M Vnitřní dveře dřevěné, plné, včetně protipožární ocelové zárubně, 1100x1970mm, PO - EI30DP3+C+S</t>
  </si>
  <si>
    <t>1657329391</t>
  </si>
  <si>
    <t>312</t>
  </si>
  <si>
    <t>766611N56</t>
  </si>
  <si>
    <t>D-44 - D+M Vnitřní dveře do vlhkých prostor, plné, včetně ocelové zárubně, 700x2100mm</t>
  </si>
  <si>
    <t>310949462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</si>
  <si>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2.NP - "D" bez požární odolností.</t>
  </si>
  <si>
    <t>313</t>
  </si>
  <si>
    <t>766611N57</t>
  </si>
  <si>
    <t>D-45 - D+M Vnitřní dveře dřevěné, plné, včetně ocelové zárubně, 1200x2100mm</t>
  </si>
  <si>
    <t>-87774069</t>
  </si>
  <si>
    <t>314</t>
  </si>
  <si>
    <t>766611N58</t>
  </si>
  <si>
    <t>D-46 - D+M Vnitřní dveře dřevěné, plné, včetně ocelové zárubně, 1200x2100mm</t>
  </si>
  <si>
    <t>-860879631</t>
  </si>
  <si>
    <t>315</t>
  </si>
  <si>
    <t>766611N59</t>
  </si>
  <si>
    <t>D-47 - D+M Vnitřní dveře dřevěné, plné, včetně ocelové zárubně, 1200x2150mm</t>
  </si>
  <si>
    <t>1903188141</t>
  </si>
  <si>
    <t>316</t>
  </si>
  <si>
    <t>766611N60</t>
  </si>
  <si>
    <t>D-48 - D+M Vnitřní dveře dřevěné, plné, včetně ocelové zárubně, 1200x2150mm</t>
  </si>
  <si>
    <t>258528869</t>
  </si>
  <si>
    <t>317</t>
  </si>
  <si>
    <t>766611N61</t>
  </si>
  <si>
    <t>D-49 - D+M Vnitřní dveře dřevěné, plné, včetně ocelové zárubně, 1200x2150mm</t>
  </si>
  <si>
    <t>-384572054</t>
  </si>
  <si>
    <t>318</t>
  </si>
  <si>
    <t>766611N62</t>
  </si>
  <si>
    <t>D-50 - D+M Vnitřní dveře dřevěné, plné, včetně ocelové zárubně, 1200x2150mm</t>
  </si>
  <si>
    <t>522662734</t>
  </si>
  <si>
    <t>319</t>
  </si>
  <si>
    <t>766611N63</t>
  </si>
  <si>
    <t>D-51 - D+M Vnitřní dveře dřevěné, plné, včetně ocelové zárubně, 1200x2150mm</t>
  </si>
  <si>
    <t>-405838988</t>
  </si>
  <si>
    <t>320</t>
  </si>
  <si>
    <t>766611N64</t>
  </si>
  <si>
    <t>D-52 - D+M Vnitřní dveře dřevěné, plné, včetně ocelové zárubně, 1200x2150mm</t>
  </si>
  <si>
    <t>7103415</t>
  </si>
  <si>
    <t>321</t>
  </si>
  <si>
    <t>766611N65</t>
  </si>
  <si>
    <t>D-53 - D+M Vnitřní dveře dřevěné, plné, včetně ocelové zárubně, 1200x2150mm</t>
  </si>
  <si>
    <t>-1831666231</t>
  </si>
  <si>
    <t>322</t>
  </si>
  <si>
    <t>766611N66</t>
  </si>
  <si>
    <t>D-54 - D+M Vnitřní dveře dřevěné, plné, včetně ocelové zárubně, 1200x2150mm</t>
  </si>
  <si>
    <t>1771549712</t>
  </si>
  <si>
    <t>323</t>
  </si>
  <si>
    <t>766611N67</t>
  </si>
  <si>
    <t>D-55 - D+M Vnitřní dveře do vlhkých prostor, plné, včetně ocelové zárubně, 700x2100mm</t>
  </si>
  <si>
    <t>-837929015</t>
  </si>
  <si>
    <t>324</t>
  </si>
  <si>
    <t>766611N68</t>
  </si>
  <si>
    <t>D-56 - D+M Vnitřní dveře dřevěné, plné, včetně ocelové zárubně, 800x1970mm</t>
  </si>
  <si>
    <t>-782664121</t>
  </si>
  <si>
    <t>325</t>
  </si>
  <si>
    <t>766611N69</t>
  </si>
  <si>
    <t>D-57 - D+M Vnitřní dveře dřevěné, plné, včetně ocelové zárubně, 900x1970mm</t>
  </si>
  <si>
    <t>1743877957</t>
  </si>
  <si>
    <t>326</t>
  </si>
  <si>
    <t>766611N70</t>
  </si>
  <si>
    <t>D-58 - D+M Sestava - okno dřevěné + dveře dřevěné plné, celk. rozměr 3180x2070mm, dveře š. 1200mm, včetně zárubně a žaluzie</t>
  </si>
  <si>
    <t>1763066129</t>
  </si>
  <si>
    <t>327</t>
  </si>
  <si>
    <t>766611N71</t>
  </si>
  <si>
    <t>D-59 - D+M Vnitřní dveře dřevěné, plné, včetně ocelové zárubně, 1200x1970mm</t>
  </si>
  <si>
    <t>1947444479</t>
  </si>
  <si>
    <t>328</t>
  </si>
  <si>
    <t>766611N72</t>
  </si>
  <si>
    <t>D-60 - D+M Vnitřní dveře dřevěné, plné, včetně ocelové zárubně, 800x1970mm</t>
  </si>
  <si>
    <t>1258907381</t>
  </si>
  <si>
    <t>329</t>
  </si>
  <si>
    <t>766611N73</t>
  </si>
  <si>
    <t>D-61 - D+M Vnitřní dveře dřevěné, plné, včetně ocelové zárubně, 900x1970mm</t>
  </si>
  <si>
    <t>592144961</t>
  </si>
  <si>
    <t>330</t>
  </si>
  <si>
    <t>766611N74</t>
  </si>
  <si>
    <t>D-64 - D+M Okno dřevěné posuvné, 1800x1250mm, včetně žaluzie</t>
  </si>
  <si>
    <t>-36744282</t>
  </si>
  <si>
    <t>331</t>
  </si>
  <si>
    <t>766611N75</t>
  </si>
  <si>
    <t>D-65 - D+M Sestava - okno dřevěné fixní, dveře dřevěné plné, otvor 3350x2200mm, dveře š. 800mm, včetně zárubně a žaluzie</t>
  </si>
  <si>
    <t>-2118513204</t>
  </si>
  <si>
    <t>332</t>
  </si>
  <si>
    <t>766611N76</t>
  </si>
  <si>
    <t>D-66 - D+M Vnitřní dveře dřevěné, plné, včetně ocelové zárubně, 1200x2200mm</t>
  </si>
  <si>
    <t>-559045908</t>
  </si>
  <si>
    <t>333</t>
  </si>
  <si>
    <t>766611N77</t>
  </si>
  <si>
    <t>D-67 - D+M Vnitřní dveře dřevěné, plné, včetně ocelové zárubně, 800x1970mm</t>
  </si>
  <si>
    <t>683311121</t>
  </si>
  <si>
    <t>334</t>
  </si>
  <si>
    <t>766611N78</t>
  </si>
  <si>
    <t>D-68 - D+M Vnitřní dveře dřevěné, plné, včetně ocelové zárubně, 800x1970mm</t>
  </si>
  <si>
    <t>1811085963</t>
  </si>
  <si>
    <t>335</t>
  </si>
  <si>
    <t>766611N79</t>
  </si>
  <si>
    <t>D-69 - D+M Vnitřní dveře dřevěné, plné, včetně ocelové zárubně, 800x1970mm</t>
  </si>
  <si>
    <t>-1415939279</t>
  </si>
  <si>
    <t>336</t>
  </si>
  <si>
    <t>766611N80</t>
  </si>
  <si>
    <t>D-70 - D+M Vnitřní dveře dřevěné, plné, včetně ocelové zárubně, 800x1970mm</t>
  </si>
  <si>
    <t>2014038350</t>
  </si>
  <si>
    <t>337</t>
  </si>
  <si>
    <t>766611N81</t>
  </si>
  <si>
    <t>D-71 - D+M Vnitřní dveře do vlhkých prostor, plné, včetně ocelové zárubně, 900x2100mm</t>
  </si>
  <si>
    <t>1531539870</t>
  </si>
  <si>
    <t>338</t>
  </si>
  <si>
    <t>766611N82</t>
  </si>
  <si>
    <t>D-72 - D+M Vnitřní dveře dřevěné, plné, včetně ocelové zárubně, 800x1970mm</t>
  </si>
  <si>
    <t>-1319438359</t>
  </si>
  <si>
    <t>339</t>
  </si>
  <si>
    <t>766611N83</t>
  </si>
  <si>
    <t>D-73 - D+M Vnitřní dveře dřevěné, plné, včetně ocelové zárubně, 800x1970mm</t>
  </si>
  <si>
    <t>570537302</t>
  </si>
  <si>
    <t>340</t>
  </si>
  <si>
    <t>766611N84</t>
  </si>
  <si>
    <t>D-74 - D+M Vnitřní dveře do vlhkých prostor, plné, včetně ocelové zárubně, 700x1970mm</t>
  </si>
  <si>
    <t>450632765</t>
  </si>
  <si>
    <t>341</t>
  </si>
  <si>
    <t>766611N85</t>
  </si>
  <si>
    <t>D-75 - D+M Vnitřní dveře dřevěné, plné, včetně ocelové zárubně, 700x1970mm</t>
  </si>
  <si>
    <t>-720958910</t>
  </si>
  <si>
    <t>342</t>
  </si>
  <si>
    <t>766611N86</t>
  </si>
  <si>
    <t>D-76 - D+M Vnitřní dveře dřevěné, posuvné na stěnu včetně dorazových lišt, plné, křídlo 1200x1970mm</t>
  </si>
  <si>
    <t>-1375452866</t>
  </si>
  <si>
    <t>343</t>
  </si>
  <si>
    <t>766611N87</t>
  </si>
  <si>
    <t>D-77 - D+M Vnitřní dveře dřevěné, posuvné na stěnu včetně dorazových lišt, plné, křídlo 1200x1970mm</t>
  </si>
  <si>
    <t>-179232140</t>
  </si>
  <si>
    <t>344</t>
  </si>
  <si>
    <t>766611N88</t>
  </si>
  <si>
    <t>D-78 - D+M Vnitřní dveře dřevěné, posuvné na stěnu včetně dorazových lišt, plné, křídlo 1200x1970mm</t>
  </si>
  <si>
    <t>-1552050527</t>
  </si>
  <si>
    <t>345</t>
  </si>
  <si>
    <t>766611N89</t>
  </si>
  <si>
    <t>D-79 - D+M Vnitřní dveře dřevěné, posuvné na stěnu včetně dorazových lišt, plné, křídlo 900x2100mm</t>
  </si>
  <si>
    <t>1383519449</t>
  </si>
  <si>
    <t>346</t>
  </si>
  <si>
    <t>766611N90</t>
  </si>
  <si>
    <t>D-80 - D+M Vnitřní dveře dřevěné, posuvné na stěnu včetně dorazových lišt, plné, křídlo 900x2100mm</t>
  </si>
  <si>
    <t>1326724535</t>
  </si>
  <si>
    <t>347</t>
  </si>
  <si>
    <t>766611N91</t>
  </si>
  <si>
    <t>D-81 - D+M Vnitřní dveře dřevěné, posuvné na stěnu včetně dorazových lišt, plné, křídlo 900x2100mm</t>
  </si>
  <si>
    <t>1098843751</t>
  </si>
  <si>
    <t>348</t>
  </si>
  <si>
    <t>766611N92</t>
  </si>
  <si>
    <t>D-82 - D+M Vnitřní dveře dřevěné, posuvné na stěnu včetně dorazových lišt, plné, křídlo 900x2100mm</t>
  </si>
  <si>
    <t>308253131</t>
  </si>
  <si>
    <t>349</t>
  </si>
  <si>
    <t>766611N93</t>
  </si>
  <si>
    <t>D-83 - D+M Vnitřní dveře dřevěné, posuvné na stěnu včetně dorazových lišt, plné, křídlo 900x2100mm</t>
  </si>
  <si>
    <t>-436671627</t>
  </si>
  <si>
    <t>350</t>
  </si>
  <si>
    <t>766611N94</t>
  </si>
  <si>
    <t>D-84 - D+M Vnitřní dveře dřevěné, posuvné na stěnu včetně dorazových lišt, plné, křídlo 900x2100mm</t>
  </si>
  <si>
    <t>-110044818</t>
  </si>
  <si>
    <t>351</t>
  </si>
  <si>
    <t>766611N95</t>
  </si>
  <si>
    <t>D-85 - D+M Vnitřní dveře dřevěné, posuvné na stěnu včetně dorazových lišt, plné, křídlo 900x2100mm</t>
  </si>
  <si>
    <t>1712534825</t>
  </si>
  <si>
    <t>352</t>
  </si>
  <si>
    <t>766611N96</t>
  </si>
  <si>
    <t>D-86 - D+M Vnitřní dveře dřevěné, posuvné na stěnu včetně dorazových lišt, plné, křídlo 900x2100mm</t>
  </si>
  <si>
    <t>-2000864481</t>
  </si>
  <si>
    <t>353</t>
  </si>
  <si>
    <t>766611N97</t>
  </si>
  <si>
    <t>DM-21 - D+M Vnitřní dveře dřevěné, plné, včetně ocelové zárubně, 900x1970mm, včetně dveřní větrací mřížky</t>
  </si>
  <si>
    <t>-1959454560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</si>
  <si>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2.NP - "DM" bez požární odolnosti a s mřížkou.</t>
  </si>
  <si>
    <t>354</t>
  </si>
  <si>
    <t>766611N98</t>
  </si>
  <si>
    <t>DM-22 - D+M Vnitřní dveře dřevěné, plné, včetně ocelové zárubně, 900x1970mm, včetně dveřní větrací mřížky</t>
  </si>
  <si>
    <t>1559672564</t>
  </si>
  <si>
    <t>355</t>
  </si>
  <si>
    <t>766611N99</t>
  </si>
  <si>
    <t>DM-23 - D+M Vnitřní dveře dřevěné, plné, včetně ocelové zárubně, 800x2100mm, včetně dveřní větrací mřížky</t>
  </si>
  <si>
    <t>-2029314790</t>
  </si>
  <si>
    <t>356</t>
  </si>
  <si>
    <t>766615N01</t>
  </si>
  <si>
    <t>DM-24 - D+M Vnitřní dveře do vlhkých prostor, plné, včetně ocelové zárubně, 900x2100mm, včetně dveřní větrací mřížky</t>
  </si>
  <si>
    <t>1661649068</t>
  </si>
  <si>
    <t>357</t>
  </si>
  <si>
    <t>766615N02</t>
  </si>
  <si>
    <t>DM-25 - D+M Vnitřní dveře do vlhkých prostor, plné, včetně ocelové zárubně, 900x2100mm, včetně dveřní větrací mřížky</t>
  </si>
  <si>
    <t>-29597087</t>
  </si>
  <si>
    <t>358</t>
  </si>
  <si>
    <t>766615N03</t>
  </si>
  <si>
    <t>DM-26 - D+M Vnitřní dveře dřevěné, posuvné na stěnu včetně dorazových lišt, plné, křídlo 900x2100mm, včetně mřížky, dveře do vlhka</t>
  </si>
  <si>
    <t>1996194741</t>
  </si>
  <si>
    <t>359</t>
  </si>
  <si>
    <t>766615N04</t>
  </si>
  <si>
    <t>DM-27 - D+M Vnitřní dveře do vlhkých prostor, plné, včetně ocelové zárubně, 900x2100mm, včetně dveřní větrací mřížky</t>
  </si>
  <si>
    <t>1563999279</t>
  </si>
  <si>
    <t>360</t>
  </si>
  <si>
    <t>766615N05</t>
  </si>
  <si>
    <t>DM-28 - D+M Vnitřní dveře do vlhkých prostor, plné, včetně ocelové zárubně, 900x2100mm, včetně dveřní větrací mřížky</t>
  </si>
  <si>
    <t>-642878598</t>
  </si>
  <si>
    <t>361</t>
  </si>
  <si>
    <t>766615N06</t>
  </si>
  <si>
    <t>DM-29 - D+M Vnitřní dveře dřevěné, posuvné na stěnu včetně dorazových lišt, plné, křídlo 900x1970mm, včetně mřížky, dveře do vlhka</t>
  </si>
  <si>
    <t>970269268</t>
  </si>
  <si>
    <t>362</t>
  </si>
  <si>
    <t>766615N07</t>
  </si>
  <si>
    <t>DM-30 - D+M Vnitřní dveře do vlhkých prostor, plné, včetně ocelové zárubně, 900x1970mm, včetně dveřní větrací mřížky</t>
  </si>
  <si>
    <t>561552726</t>
  </si>
  <si>
    <t>363</t>
  </si>
  <si>
    <t>766615N08</t>
  </si>
  <si>
    <t>DM-31 - D+M Vnitřní dveře dřevěné, posuvné na stěnu včetně dorazových lišt, plné, křídlo 1695x1970mm, včetně mřížky, dveře do vlhka</t>
  </si>
  <si>
    <t>-2076810488</t>
  </si>
  <si>
    <t>364</t>
  </si>
  <si>
    <t>766615N09</t>
  </si>
  <si>
    <t>DM-32 - D+M Vnitřní dveře dřevěné, plné, včetně ocelové zárubně, 700x1970mm, včetně dveřní větrací mřížky</t>
  </si>
  <si>
    <t>1635138633</t>
  </si>
  <si>
    <t>365</t>
  </si>
  <si>
    <t>766615N10</t>
  </si>
  <si>
    <t>DM-33 - D+M Vnitřní dveře dřevěné, plné, včetně ocelové zárubně, 700x1970mm, včetně dveřní větrací mřížky</t>
  </si>
  <si>
    <t>-1044241005</t>
  </si>
  <si>
    <t>366</t>
  </si>
  <si>
    <t>766615N11</t>
  </si>
  <si>
    <t>DM-34 - D+M Vnitřní dveře dřevěné, plné, včetně ocelové zárubně, 700x1970mm, včetně dveřní větrací mřížky</t>
  </si>
  <si>
    <t>2078319661</t>
  </si>
  <si>
    <t>367</t>
  </si>
  <si>
    <t>766615N12</t>
  </si>
  <si>
    <t>DM-35 - D+M Vnitřní dveře dřevěné, plné, včetně ocelové zárubně, 900x1970mm, včetně dveřní větrací mřížky</t>
  </si>
  <si>
    <t>256353665</t>
  </si>
  <si>
    <t>368</t>
  </si>
  <si>
    <t>766615N13</t>
  </si>
  <si>
    <t>DM-36 - D+M Vnitřní dveře do vlhkých prostor, plné, včetně ocelové zárubně, 800x1970mm, včetně dveřní větrací mřížky</t>
  </si>
  <si>
    <t>2097756727</t>
  </si>
  <si>
    <t>369</t>
  </si>
  <si>
    <t>766615N14</t>
  </si>
  <si>
    <t>DM-37 - D+M Vnitřní dveře dřevěné, plné, včetně ocelové zárubně, 800x1970mm, včetně dveřní větrací mřížky</t>
  </si>
  <si>
    <t>-456203684</t>
  </si>
  <si>
    <t>370</t>
  </si>
  <si>
    <t>766615N15</t>
  </si>
  <si>
    <t>DM-38 - D+M Vnitřní dveře dřevěné, plné, včetně ocelové zárubně, 800x1970mm, včetně dveřní větrací mřížky</t>
  </si>
  <si>
    <t>1651548381</t>
  </si>
  <si>
    <t>371</t>
  </si>
  <si>
    <t>766615N16</t>
  </si>
  <si>
    <t>DM-39 - D+M Vnitřní dveře dřevěné, plné, včetně ocelové zárubně, 800x1970mm, včetně dveřní větrací mřížky</t>
  </si>
  <si>
    <t>1643412686</t>
  </si>
  <si>
    <t>372</t>
  </si>
  <si>
    <t>766615N17</t>
  </si>
  <si>
    <t>DM-40 - D+M Vnitřní dveře do vlhkých prostor, plné, včetně ocelové zárubně, 800x1970mm, včetně dveřní větrací mřížky</t>
  </si>
  <si>
    <t>-1459499872</t>
  </si>
  <si>
    <t>373</t>
  </si>
  <si>
    <t>766615N18</t>
  </si>
  <si>
    <t>DM-41 - D+M Vnitřní dveře dřevěné, plné, včetně ocelové zárubně, 800x1970mm, včetně dveřní větrací mřížky</t>
  </si>
  <si>
    <t>-1191719625</t>
  </si>
  <si>
    <t>374</t>
  </si>
  <si>
    <t>766615N19</t>
  </si>
  <si>
    <t>DM-42 - D+M Vnitřní dveře dřevěné, plné, včetně ocelové zárubně, 900x1970mm, včetně dveřní větrací mřížky</t>
  </si>
  <si>
    <t>-291445426</t>
  </si>
  <si>
    <t>375</t>
  </si>
  <si>
    <t>766615N20</t>
  </si>
  <si>
    <t>DM-43 - D+M Vnitřní dveře dřevěné, plné, včetně ocelové zárubně, 800x1970mm, včetně dveřní větrací mřížky</t>
  </si>
  <si>
    <t>-1789339698</t>
  </si>
  <si>
    <t>376</t>
  </si>
  <si>
    <t>766615N21</t>
  </si>
  <si>
    <t>DM-44 - D+M Vnitřní dveře dřevěné, plné, včetně ocelové zárubně, 800x1970mm, včetně dveřní větrací mřížky</t>
  </si>
  <si>
    <t>-826509147</t>
  </si>
  <si>
    <t>377</t>
  </si>
  <si>
    <t>766615N22</t>
  </si>
  <si>
    <t>DF-44 - D+M Vnitřní dveře dřevěné, plné, včetně protipožární ocelové zárubně, 800x1970mm, PO - EI30DP3+C+S</t>
  </si>
  <si>
    <t>-1405447792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</si>
  <si>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3.NP - "DF" s požární odolností.</t>
  </si>
  <si>
    <t>378</t>
  </si>
  <si>
    <t>766615N23</t>
  </si>
  <si>
    <t>DF-45 - D+M Vnitřní dveře dřevěné, plné, včetně protipožární ocelové zárubně, 800x1970mm, PO - EI30DP3+C+S</t>
  </si>
  <si>
    <t>1061625920</t>
  </si>
  <si>
    <t>379</t>
  </si>
  <si>
    <t>766615N24</t>
  </si>
  <si>
    <t>DF-46 - D+M Vnitřní dveře dřevěné, plné, včetně protipožární ocelové zárubně, 800x1970mm, PO - EI30DP3+C+S</t>
  </si>
  <si>
    <t>-882795130</t>
  </si>
  <si>
    <t>380</t>
  </si>
  <si>
    <t>766615N25</t>
  </si>
  <si>
    <t>DF-47 - D+M Vnitřní dveře dřevěné, plné, včetně protipožární ocelové zárubně, 1550x1970mm, PO - EI30DP3+C+S, dveře akustické</t>
  </si>
  <si>
    <t>1360497755</t>
  </si>
  <si>
    <t>381</t>
  </si>
  <si>
    <t>766615N26</t>
  </si>
  <si>
    <t>DF-48 - D+M Vnitřní dveře dřevěné, plné, včetně protipožární ocelové zárubně, 1200x1970mm, PO - EI30DP3+C+S</t>
  </si>
  <si>
    <t>813294825</t>
  </si>
  <si>
    <t>382</t>
  </si>
  <si>
    <t>766615N27</t>
  </si>
  <si>
    <t>DF-50 - D+M Vnitřní dveře dřevěné, plné, včetně protipožární ocelové zárubně, 1200x1970mm, PO - EI30DP3+C</t>
  </si>
  <si>
    <t>-1483028900</t>
  </si>
  <si>
    <t>383</t>
  </si>
  <si>
    <t>766615N28</t>
  </si>
  <si>
    <t>DF-51 - D+M Vnitřní dveře dřevěné, plné, včetně protipožární ocelové zárubně, 800x1970mm, PO - EI30DP3+C</t>
  </si>
  <si>
    <t>45043395</t>
  </si>
  <si>
    <t>384</t>
  </si>
  <si>
    <t>766615N29</t>
  </si>
  <si>
    <t>DF-53 - D+M Vnitřní dveře dřevěné, plné, včetně protipožární ocelové zárubně, 700x1970mm, PO - EI30DP3+C+S</t>
  </si>
  <si>
    <t>-1345120836</t>
  </si>
  <si>
    <t>385</t>
  </si>
  <si>
    <t>766615N30</t>
  </si>
  <si>
    <t>DF-54 - D+M Vnitřní dveře dřevěné, plné, včetně protipožární ocelové zárubně, 1100x1970mm, PO - EI30DP3+C+S</t>
  </si>
  <si>
    <t>-1253514230</t>
  </si>
  <si>
    <t>386</t>
  </si>
  <si>
    <t>766615N31</t>
  </si>
  <si>
    <t>D-89 - D+M Vnitřní dveře dřevěné, plné, včetně ocelové zárubně, 1200x2100mm</t>
  </si>
  <si>
    <t>-323135572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</si>
  <si>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3.NP - "D" bez požární odolnosti.</t>
  </si>
  <si>
    <t>387</t>
  </si>
  <si>
    <t>766615N32</t>
  </si>
  <si>
    <t>D-90 - D+M Vnitřní dveře dřevěné, plné, včetně ocelové zárubně, 1200x2100mm</t>
  </si>
  <si>
    <t>-136578898</t>
  </si>
  <si>
    <t>388</t>
  </si>
  <si>
    <t>766615N33</t>
  </si>
  <si>
    <t>D-91 - D+M Vnitřní dveře do vlhkých prostor, plné, včetně ocelové zárubně, 700x1970mm</t>
  </si>
  <si>
    <t>-855516221</t>
  </si>
  <si>
    <t>389</t>
  </si>
  <si>
    <t>766615N34</t>
  </si>
  <si>
    <t>D-92 - D+M Vnitřní dveře do vlhkých prostor, plné, včetně ocelové zárubně, 700x1970mm</t>
  </si>
  <si>
    <t>-96626327</t>
  </si>
  <si>
    <t>390</t>
  </si>
  <si>
    <t>766615N35</t>
  </si>
  <si>
    <t>D-93 - D+M Vnitřní dveře dřevěné, plné, včetně ocelové zárubně, 1200x1970mm</t>
  </si>
  <si>
    <t>-1411942098</t>
  </si>
  <si>
    <t>391</t>
  </si>
  <si>
    <t>766615N36</t>
  </si>
  <si>
    <t>D-94 - D+M Vnitřní dveře dřevěné, plné, včetně ocelové zárubně, 1200x1970mm</t>
  </si>
  <si>
    <t>1803350102</t>
  </si>
  <si>
    <t>392</t>
  </si>
  <si>
    <t>766615N37</t>
  </si>
  <si>
    <t>D-95 - D+M Vnitřní dveře dřevěné, plné, včetně ocelové zárubně, 1200x1970mm</t>
  </si>
  <si>
    <t>1031447447</t>
  </si>
  <si>
    <t>393</t>
  </si>
  <si>
    <t>766615N38</t>
  </si>
  <si>
    <t>D-96 - D+M Vnitřní dveře dřevěné, plné, včetně ocelové zárubně, 1200x1970mm</t>
  </si>
  <si>
    <t>-1512201078</t>
  </si>
  <si>
    <t>394</t>
  </si>
  <si>
    <t>766615N39</t>
  </si>
  <si>
    <t>D-97 - D+M Vnitřní dveře dřevěné, plné, včetně ocelové zárubně, 1200x1970mm</t>
  </si>
  <si>
    <t>-1990564785</t>
  </si>
  <si>
    <t>395</t>
  </si>
  <si>
    <t>766615N40</t>
  </si>
  <si>
    <t>D-98 - D+M Vnitřní dveře dřevěné, plné, včetně ocelové zárubně, 1200x1970mm</t>
  </si>
  <si>
    <t>1764023853</t>
  </si>
  <si>
    <t>396</t>
  </si>
  <si>
    <t>766615N41</t>
  </si>
  <si>
    <t>D-99 - D+M Vnitřní dveře dřevěné, plné, včetně ocelové zárubně, 1200x1970mm</t>
  </si>
  <si>
    <t>-1242452616</t>
  </si>
  <si>
    <t>397</t>
  </si>
  <si>
    <t>766615N42</t>
  </si>
  <si>
    <t>D-100 - D+M Vnitřní dveře dřevěné, plné, včetně ocelové zárubně, 700x1970mm</t>
  </si>
  <si>
    <t>-1692196050</t>
  </si>
  <si>
    <t>398</t>
  </si>
  <si>
    <t>766615N43</t>
  </si>
  <si>
    <t>D-101 - D+M Sestava - okno dřevěné posuvné + dveře vnitřní dřevěné, včetně zárubně a žaluzie, otvor 2825x2070mm, dveře š. 1200mm</t>
  </si>
  <si>
    <t>-1369939058</t>
  </si>
  <si>
    <t>399</t>
  </si>
  <si>
    <t>766615N44</t>
  </si>
  <si>
    <t>D-102 - D+M Vnitřní dveře dřevěné, plné, včetně ocelové zárubně, 900x1970mm</t>
  </si>
  <si>
    <t>-541595182</t>
  </si>
  <si>
    <t>400</t>
  </si>
  <si>
    <t>766615N45</t>
  </si>
  <si>
    <t>D-103 - D+M Vnitřní dveře dřevěné, plné, včetně ocelové zárubně, 1200x1970mm</t>
  </si>
  <si>
    <t>1535397116</t>
  </si>
  <si>
    <t>401</t>
  </si>
  <si>
    <t>766615N46</t>
  </si>
  <si>
    <t>D-104 - D+M Vnitřní dveře dřevěné, plné, včetně ocelové zárubně, 800x1970mm</t>
  </si>
  <si>
    <t>1030100104</t>
  </si>
  <si>
    <t>402</t>
  </si>
  <si>
    <t>766615N47</t>
  </si>
  <si>
    <t>D-105 - D+M Vnitřní dveře dřevěné, posuvné na stěnu včetně dorazových lišt, plné, křídlo 800x1970mm</t>
  </si>
  <si>
    <t>-1240995038</t>
  </si>
  <si>
    <t>403</t>
  </si>
  <si>
    <t>766615N48</t>
  </si>
  <si>
    <t>D-106 - D+M Vnitřní dveře dřevěné, posuvné na stěnu včetně dorazových lišt, plné, křídlo 1300x1970mm</t>
  </si>
  <si>
    <t>243139593</t>
  </si>
  <si>
    <t>404</t>
  </si>
  <si>
    <t>766615N49</t>
  </si>
  <si>
    <t>D-107 - D+M Vnitřní dveře dřevěné, posuvné na stěnu včetně dorazových lišt, plné, křídlo 1100x1970mm</t>
  </si>
  <si>
    <t>184397753</t>
  </si>
  <si>
    <t>405</t>
  </si>
  <si>
    <t>766615N50</t>
  </si>
  <si>
    <t>D-108- D+M Vnitřní dveře dřevěné, plné, včetně ocelové zárubně, 900x1970mm</t>
  </si>
  <si>
    <t>987422675</t>
  </si>
  <si>
    <t>406</t>
  </si>
  <si>
    <t>766615N51</t>
  </si>
  <si>
    <t>D-109- D+M Vnitřní dveře dřevěné, plné, včetně ocelové zárubně, 700x1970mm</t>
  </si>
  <si>
    <t>1190649582</t>
  </si>
  <si>
    <t>407</t>
  </si>
  <si>
    <t>766615N52</t>
  </si>
  <si>
    <t>D-110- D+M Vnitřní dveře dřevěné, plné, včetně ocelové zárubně, 800x1970mm</t>
  </si>
  <si>
    <t>-1405445083</t>
  </si>
  <si>
    <t>408</t>
  </si>
  <si>
    <t>766615N53</t>
  </si>
  <si>
    <t>D-111- D+M Vnitřní dveře dřevěné, plné, včetně ocelové zárubně, 800x1970mm</t>
  </si>
  <si>
    <t>-1715911018</t>
  </si>
  <si>
    <t>409</t>
  </si>
  <si>
    <t>766615N54</t>
  </si>
  <si>
    <t>D-112- D+M Vnitřní dveře dřevěné, plné, včetně ocelové zárubně, 800x1970mm</t>
  </si>
  <si>
    <t>-11265925</t>
  </si>
  <si>
    <t>410</t>
  </si>
  <si>
    <t>766615N55</t>
  </si>
  <si>
    <t>D-113- D+M Vnitřní dveře dřevěné, plné, včetně ocelové zárubně, 800x1970mm</t>
  </si>
  <si>
    <t>-218510232</t>
  </si>
  <si>
    <t>411</t>
  </si>
  <si>
    <t>766615N56</t>
  </si>
  <si>
    <t>D-114- D+M Vnitřní dveře dřevěné, plné, včetně ocelové zárubně, 800x1970mm</t>
  </si>
  <si>
    <t>-622262968</t>
  </si>
  <si>
    <t>412</t>
  </si>
  <si>
    <t>766615N57</t>
  </si>
  <si>
    <t>D-115- D+M Vnitřní dveře dřevěné, plné, včetně ocelové zárubně, 800x1970mm</t>
  </si>
  <si>
    <t>1069066535</t>
  </si>
  <si>
    <t>413</t>
  </si>
  <si>
    <t>766615N58</t>
  </si>
  <si>
    <t>D-116- D+M Vnitřní dveře dřevěné, plné, včetně ocelové zárubně, 800x1970mm</t>
  </si>
  <si>
    <t>-1441996686</t>
  </si>
  <si>
    <t>414</t>
  </si>
  <si>
    <t>766615N59</t>
  </si>
  <si>
    <t>D-117- D+M Vnitřní dveře dřevěné, plné, včetně ocelové zárubně, 800x1970mm</t>
  </si>
  <si>
    <t>720042263</t>
  </si>
  <si>
    <t>415</t>
  </si>
  <si>
    <t>766615N60</t>
  </si>
  <si>
    <t>D-118- D+M Vnitřní dveře dřevěné, plné, včetně ocelové zárubně, 800x1970mm</t>
  </si>
  <si>
    <t>-1407265845</t>
  </si>
  <si>
    <t>416</t>
  </si>
  <si>
    <t>766615N61</t>
  </si>
  <si>
    <t>D-119- D+M Vnitřní dveře dřevěné, plné, včetně ocelové zárubně, 800x1970mm</t>
  </si>
  <si>
    <t>2027532461</t>
  </si>
  <si>
    <t>417</t>
  </si>
  <si>
    <t>766615N62</t>
  </si>
  <si>
    <t>D-120- D+M Vnitřní dveře dřevěné, plné, včetně ocelové zárubně, 800x1970mm</t>
  </si>
  <si>
    <t>-220843267</t>
  </si>
  <si>
    <t>418</t>
  </si>
  <si>
    <t>766615N63</t>
  </si>
  <si>
    <t>D-121- D+M Vnitřní dveře dřevěné, plné, včetně ocelové zárubně, 1200x1970mm</t>
  </si>
  <si>
    <t>-1022184499</t>
  </si>
  <si>
    <t>419</t>
  </si>
  <si>
    <t>766615N64</t>
  </si>
  <si>
    <t>DM-47 - D+M Vnitřní dveře dřevěné, plné, včetně ocelové zárubně, 800x1970mm, včetně dveřní větrací mřížky</t>
  </si>
  <si>
    <t>602516440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</si>
  <si>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3.NP - "DM" bez požární odolnosti a s mřížkou.</t>
  </si>
  <si>
    <t>420</t>
  </si>
  <si>
    <t>766615N65</t>
  </si>
  <si>
    <t>DM-48 - D+M Vnitřní dveře dřevěné, plné, včetně ocelové zárubně, 800x1970mm, včetně dveřní větrací mřížky</t>
  </si>
  <si>
    <t>-1787414572</t>
  </si>
  <si>
    <t>421</t>
  </si>
  <si>
    <t>766615N66</t>
  </si>
  <si>
    <t>DM-49 - D+M Vnitřní dveře dřevěné, plné, včetně ocelové zárubně, 700x1970mm, včetně dveřní větrací mřížky</t>
  </si>
  <si>
    <t>-516037959</t>
  </si>
  <si>
    <t>422</t>
  </si>
  <si>
    <t>766615N67</t>
  </si>
  <si>
    <t>DM-50 - D+M Vnitřní dveře dřevěné, plné, včetně ocelové zárubně, 700x1970mm, včetně dveřní větrací mřížky</t>
  </si>
  <si>
    <t>-1509324202</t>
  </si>
  <si>
    <t>423</t>
  </si>
  <si>
    <t>766615N68</t>
  </si>
  <si>
    <t>DM-51 - D+M Vnitřní dveře do vlhkých prostor, plné, včetně ocelové zárubně, 900x1970mm, včetně dveřní větrací mřížky</t>
  </si>
  <si>
    <t>-1893778706</t>
  </si>
  <si>
    <t>424</t>
  </si>
  <si>
    <t>766615N69</t>
  </si>
  <si>
    <t>DM-52 - D+M Vnitřní dveře do vlhkých prostor, plné, včetně ocelové zárubně, 900x1970mm, včetně dveřní větrací mřížky</t>
  </si>
  <si>
    <t>-1856460653</t>
  </si>
  <si>
    <t>425</t>
  </si>
  <si>
    <t>766615N70</t>
  </si>
  <si>
    <t>DM-53 - D+M Vnitřní dveře dřevěné, posuvné na stěnu včetně dorazových lišt, plné, křídlo 900x1970mm, dveře do vlhka, vč. dveřní mřížky</t>
  </si>
  <si>
    <t>-792212986</t>
  </si>
  <si>
    <t>426</t>
  </si>
  <si>
    <t>766615N71</t>
  </si>
  <si>
    <t>DM-54 - D+M Vnitřní dveře dřevěné, posuvné na stěnu včetně dorazových lišt, plné, křídlo 900x1970mm, dveře do vlhka, vč. dveřní mřížky</t>
  </si>
  <si>
    <t>-161579041</t>
  </si>
  <si>
    <t>427</t>
  </si>
  <si>
    <t>766615N72</t>
  </si>
  <si>
    <t>DM-55 - D+M Vnitřní dveře dřevěné, posuvné na stěnu včetně dorazových lišt, plné, křídlo 1500x1970mm, dveře do vlhka, vč. dveřní mřížky</t>
  </si>
  <si>
    <t>-667429392</t>
  </si>
  <si>
    <t>428</t>
  </si>
  <si>
    <t>766615N73</t>
  </si>
  <si>
    <t>DM-56 - D+M Vnitřní dveře dřevěné, plné, včetně ocelové zárubně, 600x1970mm, včetně dveřní větrací mřížky</t>
  </si>
  <si>
    <t>1768420391</t>
  </si>
  <si>
    <t>429</t>
  </si>
  <si>
    <t>766615N74</t>
  </si>
  <si>
    <t>DM-57 - D+M Vnitřní dveře dřevěné, plné, včetně ocelové zárubně, 900x1970mm, včetně dveřní větrací mřížky</t>
  </si>
  <si>
    <t>1328834855</t>
  </si>
  <si>
    <t>430</t>
  </si>
  <si>
    <t>766615N75</t>
  </si>
  <si>
    <t>DM-58 - D+M Vnitřní dveře dřevěné, plné, včetně ocelové zárubně, 700x1970mm, včetně dveřní větrací mřížky</t>
  </si>
  <si>
    <t>1392174025</t>
  </si>
  <si>
    <t>431</t>
  </si>
  <si>
    <t>766615N76</t>
  </si>
  <si>
    <t>DM-59 - D+M Vnitřní dveře dřevěné, plné, včetně ocelové zárubně, 900x1970mm, včetně dveřní větrací mřížky</t>
  </si>
  <si>
    <t>-1952188773</t>
  </si>
  <si>
    <t>432</t>
  </si>
  <si>
    <t>766615N77</t>
  </si>
  <si>
    <t>DM-60 - D+M Vnitřní dveře do vlhkých prostor, plné, včetně ocelové zárubně, 700x1970mm, včetně dveřní větrací mřížky</t>
  </si>
  <si>
    <t>1185100640</t>
  </si>
  <si>
    <t>433</t>
  </si>
  <si>
    <t>766615N78</t>
  </si>
  <si>
    <t>DM-61 - D+M Vnitřní dveře dřevěné, plné, včetně ocelové zárubně, 800x1970mm, včetně dveřní větrací mřížky</t>
  </si>
  <si>
    <t>26137232</t>
  </si>
  <si>
    <t>434</t>
  </si>
  <si>
    <t>766615N79</t>
  </si>
  <si>
    <t>DM-62 - D+M Vnitřní dveře do vlhkých prostor, plné, včetně ocelové zárubně, 700x1970mm, včetně dveřní větrací mřížky</t>
  </si>
  <si>
    <t>-1161846621</t>
  </si>
  <si>
    <t>435</t>
  </si>
  <si>
    <t>766615N80</t>
  </si>
  <si>
    <t>DM-63 - D+M Vnitřní dveře dřevěné, plné, včetně ocelové zárubně, 800x1970mm, včetně dveřní větrací mřížky</t>
  </si>
  <si>
    <t>-114408524</t>
  </si>
  <si>
    <t>436</t>
  </si>
  <si>
    <t>766615N81</t>
  </si>
  <si>
    <t>DM-64 - D+M Vnitřní dveře do vlhkých prostor, plné, včetně ocelové zárubně, 800x1970mm, včetně dveřní větrací mřížky</t>
  </si>
  <si>
    <t>1120841537</t>
  </si>
  <si>
    <t>437</t>
  </si>
  <si>
    <t>766615N82</t>
  </si>
  <si>
    <t>DM-65 - D+M Vnitřní dveře do vlhkých prostor, plné, včetně ocelové zárubně, 700x1970mm, včetně dveřní větrací mřížky</t>
  </si>
  <si>
    <t>1040493514</t>
  </si>
  <si>
    <t>438</t>
  </si>
  <si>
    <t>766615N83</t>
  </si>
  <si>
    <t>DM-66 - D+M Vnitřní dveře dřevěné, plné, včetně ocelové zárubně, 800x1970mm, včetně dveřní větrací mřížky</t>
  </si>
  <si>
    <t>-1791528943</t>
  </si>
  <si>
    <t>439</t>
  </si>
  <si>
    <t>766615N84</t>
  </si>
  <si>
    <t>DM-67 - D+M Vnitřní dveře dřevěné, plné, včetně ocelové zárubně, 800x1970mm, včetně dveřní větrací mřížky</t>
  </si>
  <si>
    <t>480123440</t>
  </si>
  <si>
    <t>440</t>
  </si>
  <si>
    <t>766615N85</t>
  </si>
  <si>
    <t>DM-68 - D+M Vnitřní dveře do vlhkých prostor, plné, včetně ocelové zárubně, 700x1970mm, včetně dveřní větrací mřížky</t>
  </si>
  <si>
    <t>-1967908486</t>
  </si>
  <si>
    <t>441</t>
  </si>
  <si>
    <t>766615N86</t>
  </si>
  <si>
    <t>DM-69 - D+M Vnitřní dveře dřevěné, plné, včetně ocelové zárubně, 800x1970mm, včetně dveřní větrací mřížky</t>
  </si>
  <si>
    <t>391748660</t>
  </si>
  <si>
    <t>442</t>
  </si>
  <si>
    <t>766615N87</t>
  </si>
  <si>
    <t>DM-70 - D+M Vnitřní dveře do vlhkých prostor, plné, včetně ocelové zárubně, 700x1970mm, včetně dveřní větrací mřížky</t>
  </si>
  <si>
    <t>-706642780</t>
  </si>
  <si>
    <t>443</t>
  </si>
  <si>
    <t>766615N88</t>
  </si>
  <si>
    <t>DM-71 - D+M Vnitřní dveře do vlhkých prostor, plné, včetně ocelové zárubně, 900x1970mm, včetně dveřní větrací mřížky</t>
  </si>
  <si>
    <t>-1779358061</t>
  </si>
  <si>
    <t>444</t>
  </si>
  <si>
    <t>766615N89</t>
  </si>
  <si>
    <t>DM-72 - D+M Vnitřní dveře dřevěné, plné, včetně ocelové zárubně, 900x1970mm, včetně dveřní větrací mřížky</t>
  </si>
  <si>
    <t>-2000700013</t>
  </si>
  <si>
    <t>445</t>
  </si>
  <si>
    <t>766615N90</t>
  </si>
  <si>
    <t>DF-57 - D+M Vnitřní dveře dřevěné, plné, včetně protipožární ocelové zárubně, 1550x2200mm, PO - EI30DP3+C+S</t>
  </si>
  <si>
    <t>-370633959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</si>
  <si>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4.NP - "DF" s požární odolností.</t>
  </si>
  <si>
    <t>446</t>
  </si>
  <si>
    <t>766615N91</t>
  </si>
  <si>
    <t>DF-58 - D+M Vnitřní dveře dřevěné, plné, včetně protipožární ocelové zárubně, 600x1970mm, PO - EI30DP3+C+S</t>
  </si>
  <si>
    <t>-758021399</t>
  </si>
  <si>
    <t>447</t>
  </si>
  <si>
    <t>766615N92</t>
  </si>
  <si>
    <t>O-01 - D+M Z důvodu PBŘ u stávajícího okna otevíravého v koridoru doplnit mechanismus pro přirozené větrání oken</t>
  </si>
  <si>
    <t>274495578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</si>
  <si>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oken 1.-2.NP.</t>
  </si>
  <si>
    <t>448</t>
  </si>
  <si>
    <t>766615N93</t>
  </si>
  <si>
    <t>DF-59 - D+M Vnitřní dveře dřevěné, plné, včetně protipožární ocelové zárubně, 1600x2100mm, PO - EW30DP3+C</t>
  </si>
  <si>
    <t>-391546787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</si>
  <si>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pavilon N - "DF" s požární odolností.</t>
  </si>
  <si>
    <t>449</t>
  </si>
  <si>
    <t>998766203</t>
  </si>
  <si>
    <t xml:space="preserve">Přesun hmot procentní pro konstrukce truhlářské </t>
  </si>
  <si>
    <t>-637465528</t>
  </si>
  <si>
    <t>767</t>
  </si>
  <si>
    <t>Konstrukce zámečnické</t>
  </si>
  <si>
    <t>450</t>
  </si>
  <si>
    <t>767612N01</t>
  </si>
  <si>
    <t>Z-01 - D+M Zábradlí nerez, pevné zábradlí vnitřní rampy, materiál nerezová ocel, 1 komplet</t>
  </si>
  <si>
    <t>kg</t>
  </si>
  <si>
    <t>1535080217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</si>
  <si>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zámečnických prvků.</t>
  </si>
  <si>
    <t>451</t>
  </si>
  <si>
    <t>767612N02</t>
  </si>
  <si>
    <t>Z-02 - D+M Madlo nerez, pevné madlo vnitřního schodiště, materiál nerez ocel, rozměr 50x2mm, 1 komplet</t>
  </si>
  <si>
    <t>1400276056</t>
  </si>
  <si>
    <t>452</t>
  </si>
  <si>
    <t>767612N03</t>
  </si>
  <si>
    <t>Z-03 - D+M Zábradlí nerez, pevné zábradlí venkovního schodiště, materiál nerez ocel, 1 komplet</t>
  </si>
  <si>
    <t>-1730424614</t>
  </si>
  <si>
    <t>453</t>
  </si>
  <si>
    <t>767612N04</t>
  </si>
  <si>
    <t>Z-04 - D+M Hliníkový šachtový poklop pro vnitřní použití, včetně těsnění EPDM, rozměr dle ZTI - 600x600mm</t>
  </si>
  <si>
    <t>808529011</t>
  </si>
  <si>
    <t>454</t>
  </si>
  <si>
    <t>767612N05</t>
  </si>
  <si>
    <t>Z-05 - D+M Hliníkový šachtový poklop pro vnitřní použití, včetně těsnění EPDM, rozměr dle ZTI - 900x600mm</t>
  </si>
  <si>
    <t>-375581619</t>
  </si>
  <si>
    <t>455</t>
  </si>
  <si>
    <t>767612N06</t>
  </si>
  <si>
    <t>Z-06 - D+M Hliníkový šachtový poklop s roštem pro vnitřní použití, rozměr 400x400mm</t>
  </si>
  <si>
    <t>1503168638</t>
  </si>
  <si>
    <t>456</t>
  </si>
  <si>
    <t>767612N07</t>
  </si>
  <si>
    <t>DF-02 - D+M Vnitřní dveře ocelové, z 1/3 prosklené, včetně protipožární ocelové zárubně, PO - EI30DP1+C+S, 1550x1970mm</t>
  </si>
  <si>
    <t>-1491220867</t>
  </si>
  <si>
    <t>457</t>
  </si>
  <si>
    <t>767612N08</t>
  </si>
  <si>
    <t>DF-03 - D+M Vnitřní dveře ocelové, plné, včetně protipožární ocelové zárubně, PO - EI45DP1+C+S, 900x1970mm</t>
  </si>
  <si>
    <t>-1447811474</t>
  </si>
  <si>
    <t>458</t>
  </si>
  <si>
    <t>767612N09</t>
  </si>
  <si>
    <t>DF-07 - D+M Vnitřní dveře ocelové, plné, včetně protipožární ocelové zárubně, PO - EW30DP3+C, 800x1970mm</t>
  </si>
  <si>
    <t>1538623953</t>
  </si>
  <si>
    <t>459</t>
  </si>
  <si>
    <t>767612N10</t>
  </si>
  <si>
    <t>DF-08 - D+M Vnitřní dveře ocelové, plné, včetně protipožární ocelové zárubně, PO - EW30DP1+C, 950x1710mm</t>
  </si>
  <si>
    <t>1579894413</t>
  </si>
  <si>
    <t>460</t>
  </si>
  <si>
    <t>767612N11</t>
  </si>
  <si>
    <t>DF-09 - D+M Vnitřní dveře ocelové, plné, včetně protipožární ocelové zárubně, PO - EW30DP1+C, 800x1710mm</t>
  </si>
  <si>
    <t>1733867665</t>
  </si>
  <si>
    <t>461</t>
  </si>
  <si>
    <t>767612N12</t>
  </si>
  <si>
    <t>DF-10 - D+M Vnitřní dveře ocelové, z 1/3 prosklené, včetně protipožární ocelové zárubně, PO - EI30DP3+C+S, 1800x2000mm</t>
  </si>
  <si>
    <t>-1953695012</t>
  </si>
  <si>
    <t>462</t>
  </si>
  <si>
    <t>767612N13</t>
  </si>
  <si>
    <t>DF-12 - D+M Vnitřní dveře ocelové, z 1/3 prosklené, včetně protipožární ocelové zárubně, PO - EI30DP1+C, 1800x2000mm</t>
  </si>
  <si>
    <t>-177682102</t>
  </si>
  <si>
    <t>463</t>
  </si>
  <si>
    <t>767612N14</t>
  </si>
  <si>
    <t>DF-13 - D+M Dveře 1800x2100mm doplnit o nouzový uzávěr typu A</t>
  </si>
  <si>
    <t>925052810</t>
  </si>
  <si>
    <t>464</t>
  </si>
  <si>
    <t>767612N15</t>
  </si>
  <si>
    <t>DFM-01 - D+M Vnitřní dveře ocelové, plné, včetně protipožární ocelové zárubně, PO - EW30DP1+C, 900x1750mm, vč. větrací mřížky</t>
  </si>
  <si>
    <t>-1026921486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</si>
  <si>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1.PP - "DFM" s požární odolností a mřížkou.</t>
  </si>
  <si>
    <t>465</t>
  </si>
  <si>
    <t>767612N16</t>
  </si>
  <si>
    <t>DFM-02 - D+M Vnitřní dveře ocelové, plné, včetně protipožární ocelové zárubně, PO - EW30DP1+C, 900x1950mm, vč. větrací mřížky</t>
  </si>
  <si>
    <t>-2049711101</t>
  </si>
  <si>
    <t>466</t>
  </si>
  <si>
    <t>767612N17</t>
  </si>
  <si>
    <t>D-03 - D+M Vnitřní dveře ocelové, plné, včetně ocelové zárubně, 1200x1970mm</t>
  </si>
  <si>
    <t>1311279564</t>
  </si>
  <si>
    <t>467</t>
  </si>
  <si>
    <t>767612N18</t>
  </si>
  <si>
    <t>D-04 - D+M Vnitřní dveře ocelové, plné, včetně ocelové zárubně, 900x1950mm</t>
  </si>
  <si>
    <t>-1866559096</t>
  </si>
  <si>
    <t>468</t>
  </si>
  <si>
    <t>767612N19</t>
  </si>
  <si>
    <t>D-05 - D+M Fasádní dveře hliníkové, plné, vícekomorový AL profil s PTM, včetně AL prahu s PTM, 1800x2100mm</t>
  </si>
  <si>
    <t>836249226</t>
  </si>
  <si>
    <t>469</t>
  </si>
  <si>
    <t>767612N20</t>
  </si>
  <si>
    <t>DM-03 - D+M Vnitřní dveře ocelové, plné, včetně ocelové zárubně, 900x1970mm, včetně větrací mřížky</t>
  </si>
  <si>
    <t>624303872</t>
  </si>
  <si>
    <t>470</t>
  </si>
  <si>
    <t>767612N21</t>
  </si>
  <si>
    <t>DM-04 - D+M Vnitřní dveře ocelové, plné, včetně ocelové zárubně, 800x1850mm, včetně větrací mřížky</t>
  </si>
  <si>
    <t>925805064</t>
  </si>
  <si>
    <t>471</t>
  </si>
  <si>
    <t>767612N22</t>
  </si>
  <si>
    <t>DM-05 - D+M Vnitřní dveře ocelové, plné, včetně ocelové zárubně, 800x1850mm, včetně větrací mřížky</t>
  </si>
  <si>
    <t>-1298518079</t>
  </si>
  <si>
    <t>472</t>
  </si>
  <si>
    <t>767612N23</t>
  </si>
  <si>
    <t>DM-06 - D+M Vnitřní dveře ocelové, plné, včetně ocelové zárubně, 800x1850mm, včetně větrací mřížky</t>
  </si>
  <si>
    <t>-2028918856</t>
  </si>
  <si>
    <t>473</t>
  </si>
  <si>
    <t>767612N24</t>
  </si>
  <si>
    <t>DM-07 - D+M Vnitřní dveře ocelové, plné, včetně ocelové zárubně, 800x1850mm, včetně větrací mřížky</t>
  </si>
  <si>
    <t>-1280743506</t>
  </si>
  <si>
    <t>474</t>
  </si>
  <si>
    <t>767612N25</t>
  </si>
  <si>
    <t>DF-22 - D+M AL prosklená stěna vnitřní rozměru 2460x3000mm, včetně dveří 1200x2200mm, PO - EI30DP3+C+S</t>
  </si>
  <si>
    <t>-805131382</t>
  </si>
  <si>
    <t>475</t>
  </si>
  <si>
    <t>767612N26</t>
  </si>
  <si>
    <t>DF-23 - D+M Dvoukřídlé systémové AL dveře vel. 1600x2100mm, prosklené, PO - EI30DP1+C+S</t>
  </si>
  <si>
    <t>1971127792</t>
  </si>
  <si>
    <t>476</t>
  </si>
  <si>
    <t>767612N27</t>
  </si>
  <si>
    <t>DF-24 - D+M Dvoukřídlé systémové AL dveře vel. 2100x2400mm, prosklené, PO - EI30DP3+C+S</t>
  </si>
  <si>
    <t>448869675</t>
  </si>
  <si>
    <t>477</t>
  </si>
  <si>
    <t>767612N28</t>
  </si>
  <si>
    <t>D-08 - D+M Vnitřní dveře automatické, z AL profilů, prosklené, 1300x2200mm</t>
  </si>
  <si>
    <t>-562779035</t>
  </si>
  <si>
    <t>478</t>
  </si>
  <si>
    <t>767612N29</t>
  </si>
  <si>
    <t>D-37 - D+M Dveře AL 1800x2100mm s PO - EI30DP1+C+S - varianta doplnění dveří o paniku a ovládání od EPS a musí splnit DP1</t>
  </si>
  <si>
    <t>1487745122</t>
  </si>
  <si>
    <t>479</t>
  </si>
  <si>
    <t>767612N30</t>
  </si>
  <si>
    <t>D-37 - D+M Dveře AL dvoukřídlé systémové 1800x2100mm, prosklené, PO - EI30DP1+C+S - varianta výměny dveří</t>
  </si>
  <si>
    <t>-1760207450</t>
  </si>
  <si>
    <t>480</t>
  </si>
  <si>
    <t>767612N31</t>
  </si>
  <si>
    <t>D-38 - D+M Dveře AL 1800x2100mm s PO - EI30DP1+C+S - varianta doplnění dveří o paniku a musí splnit DP1</t>
  </si>
  <si>
    <t>1254895052</t>
  </si>
  <si>
    <t>481</t>
  </si>
  <si>
    <t>767612N32</t>
  </si>
  <si>
    <t>D-38 - D+M Dveře AL dvoukřídlé systémové 1800x2100mm, prosklené, PO - EI30DP1+C+S - varianta výměny dveří</t>
  </si>
  <si>
    <t>-1665275682</t>
  </si>
  <si>
    <t>482</t>
  </si>
  <si>
    <t>767612N33</t>
  </si>
  <si>
    <t>D-39 - D+M Fasádní dveře hliníkové, plné, vícekomorový AL profil s PTM, včetně AL prahu s PTM, 900x1970mm</t>
  </si>
  <si>
    <t>-1239775631</t>
  </si>
  <si>
    <t>483</t>
  </si>
  <si>
    <t>767612N34</t>
  </si>
  <si>
    <t>D-40 - D+M Doplnění příslušenství pro dveře 1400x1970mm (v rámci výměny otvorů), doplnit dveře o paniku</t>
  </si>
  <si>
    <t>566157508</t>
  </si>
  <si>
    <t>484</t>
  </si>
  <si>
    <t>767612N35</t>
  </si>
  <si>
    <t>D-41 - D+M AL prosklená stěna vnitřní 2460x3000mm, včetně dveří 1200x2200mm</t>
  </si>
  <si>
    <t>-31888068</t>
  </si>
  <si>
    <t>485</t>
  </si>
  <si>
    <t>767612N36</t>
  </si>
  <si>
    <t>D-42 - D+M Doplnit do stávajících dveří panikové kování</t>
  </si>
  <si>
    <t>909996112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</si>
  <si>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prvků a výrobků</t>
  </si>
  <si>
    <t>"množství 1kus _ zahrnuje náklady na zajištění dodávky pro celou stavbu_dle specifikace PD a TZ a výpisů" 1,0</t>
  </si>
  <si>
    <t>486</t>
  </si>
  <si>
    <t>767612N37</t>
  </si>
  <si>
    <t>D-43 - D+M Doplnit do stávajících dveří panikové kování</t>
  </si>
  <si>
    <t>-1108254699</t>
  </si>
  <si>
    <t>487</t>
  </si>
  <si>
    <t>767612N38</t>
  </si>
  <si>
    <t>D-43B - D+M Doplnit nové dveře o panikové kování</t>
  </si>
  <si>
    <t>-892031517</t>
  </si>
  <si>
    <t>488</t>
  </si>
  <si>
    <t>767612N39</t>
  </si>
  <si>
    <t>DF-30 - D+M AL dveře vel. 1300x2200mm + fixní boční světlík, celkový rozměr 2450x2300mm, PO - EI30DP3+C+S, stěna EI45DP1</t>
  </si>
  <si>
    <t>1552166847</t>
  </si>
  <si>
    <t>489</t>
  </si>
  <si>
    <t>767612N40</t>
  </si>
  <si>
    <t>DF-35 - D+M Hliníková prosklená stěna vnitřní 2460x3000mm, včetně dveří 1300x2200mm, dveře PO - EI30DP3+C+S, stěna EI45DP1</t>
  </si>
  <si>
    <t>-1159821300</t>
  </si>
  <si>
    <t>490</t>
  </si>
  <si>
    <t>767612N41</t>
  </si>
  <si>
    <t>DF-37 - D+M Dvoukřídlé systémové AL dveře vel. 2100x2400mm, prosklené, PO - EI30DP3+C+S</t>
  </si>
  <si>
    <t>234214588</t>
  </si>
  <si>
    <t>491</t>
  </si>
  <si>
    <t>767612N42</t>
  </si>
  <si>
    <t>DF-40 - D+M Dvoukřídlé systémové AL dveře vel. 1800x2100mm, prosklené, PO - EI30DP1+C+S</t>
  </si>
  <si>
    <t>305804911</t>
  </si>
  <si>
    <t>492</t>
  </si>
  <si>
    <t>767612N43</t>
  </si>
  <si>
    <t>D-62 - D+M Dveře AL 1800x2100mm s PO - EI30DP1+C+S - varianta doplnění dveří o ovládání od EPS a musí splnit DP1</t>
  </si>
  <si>
    <t>-1824642808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</si>
  <si>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vnitřních dveří 2.NP - "D" bez požární odolnosti.</t>
  </si>
  <si>
    <t>493</t>
  </si>
  <si>
    <t>767612N44</t>
  </si>
  <si>
    <t>D-62 - D+M Dveře AL dvoukřídlé systémové 1800x2100mm, prosklené, PO - EI30DP1+C+S - varianta výměny dveří</t>
  </si>
  <si>
    <t>-920132589</t>
  </si>
  <si>
    <t>494</t>
  </si>
  <si>
    <t>767612N45</t>
  </si>
  <si>
    <t>D-63 - D+M Dveře AL 1800x2100mm s PO - EI30DP1+C+S - varianta doplnění dveří o paniku a musí splnit DP1</t>
  </si>
  <si>
    <t>-1894019346</t>
  </si>
  <si>
    <t>495</t>
  </si>
  <si>
    <t>767612N46</t>
  </si>
  <si>
    <t>D-63 - D+M Dveře AL dvoukřídlé systémové 1800x2100mm, prosklené, PO - EI30DP1+C+S - varianta výměny dveří</t>
  </si>
  <si>
    <t>-537371845</t>
  </si>
  <si>
    <t>496</t>
  </si>
  <si>
    <t>767612N47</t>
  </si>
  <si>
    <t>DF-43 - D+M AL dveře prosklené 1300x2200mm + fixní boční světlík, celk. rozměr 2450x2300mm, PO - EI30DP3+C+S, stěna EI45DP1</t>
  </si>
  <si>
    <t>1428311242</t>
  </si>
  <si>
    <t>497</t>
  </si>
  <si>
    <t>767612N48</t>
  </si>
  <si>
    <t>DF-49 - D+M AL prosklená stěna vnitřní 2460x3000mm, včetně dveří 1300x2200mm, dveře PO - EI30DP3+C+S, stěna EI45DP1</t>
  </si>
  <si>
    <t>-1732806221</t>
  </si>
  <si>
    <t>498</t>
  </si>
  <si>
    <t>767612N49</t>
  </si>
  <si>
    <t>DF-52 - D+M Dvoukřídlé systémové AL dveře, otvor 2300x2500mm, prosklené, PO - EI30DP3+C+S</t>
  </si>
  <si>
    <t>-695748938</t>
  </si>
  <si>
    <t>499</t>
  </si>
  <si>
    <t>767612N50</t>
  </si>
  <si>
    <t>DF-58 - D+M Vnitřní dveře ocelové, plné, včetně protipožární ocelové zárubně, 1000x2100mm, PO - EI90DP1+Sm+C</t>
  </si>
  <si>
    <t>152304071</t>
  </si>
  <si>
    <t>500</t>
  </si>
  <si>
    <t>998767203</t>
  </si>
  <si>
    <t xml:space="preserve">Přesun hmot procentní pro zámečnické konstrukce </t>
  </si>
  <si>
    <t>-33346261</t>
  </si>
  <si>
    <t>771</t>
  </si>
  <si>
    <t>Podlahy z dlaždic</t>
  </si>
  <si>
    <t>501</t>
  </si>
  <si>
    <t>771111011</t>
  </si>
  <si>
    <t>Vysátí podkladu před pokládkou dlažby</t>
  </si>
  <si>
    <t>566586426</t>
  </si>
  <si>
    <t>"skladba NS_1.PP" 74,67+44,59</t>
  </si>
  <si>
    <t>"skladba NS_1.NP" 73,94</t>
  </si>
  <si>
    <t>"skladba NS_2.NP" 149,15</t>
  </si>
  <si>
    <t>"skladba NS_3.NP" 106,35</t>
  </si>
  <si>
    <t>"výklenky a ostatní plochy" 0,1*448,7</t>
  </si>
  <si>
    <t>502</t>
  </si>
  <si>
    <t>771121011</t>
  </si>
  <si>
    <t>Nátěr penetrační na podlahu</t>
  </si>
  <si>
    <t>254973916</t>
  </si>
  <si>
    <t>503</t>
  </si>
  <si>
    <t>771151012</t>
  </si>
  <si>
    <t>Samonivelační stěrka podlah pevnosti 20 MPa tl 5 mm</t>
  </si>
  <si>
    <t>221068260</t>
  </si>
  <si>
    <t>504</t>
  </si>
  <si>
    <t>771574266</t>
  </si>
  <si>
    <t xml:space="preserve">Montáž podlah keramických protiskluzných lepených flexibilním lepidlem </t>
  </si>
  <si>
    <t>CS ÚRS 2020 01</t>
  </si>
  <si>
    <t>-680661486</t>
  </si>
  <si>
    <t>Poznámka k položce:_x000d_
V jednotkové ceně také zahrnuty náklady na montáž souvisejících obvodových systémových soklů + veškerých lišt a profilů</t>
  </si>
  <si>
    <t>505</t>
  </si>
  <si>
    <t>59761R30</t>
  </si>
  <si>
    <t>dlaždice keramické tl. 10 mm (matný protiskluzový povrch) - dle specifikace PD a TZ</t>
  </si>
  <si>
    <t>-303939628</t>
  </si>
  <si>
    <t>Poznámka k položce:_x000d_
-systémová dodávka + související systémové soklíky (viz PD a TZ)_x000d_
--------------------------------------------------------------------------------_x000d_
V jednotkové ceně zahrnuty náklady na veškeré doplňky a příslušenství dle PD a TZ._x000d_
(přechodové, dilatační a ukončovací lišty, ostatní doplňky)_x000d_
--------------------------------------------------------------------------------_x000d_
PŘESNÁ SPECIFIKACE _ VIZ PD A TZ _x000d_
(Typ a berevné řešení _ viz kladečské výkresy)</t>
  </si>
  <si>
    <t>493,57*1,15 'Přepočtené koeficientem množství</t>
  </si>
  <si>
    <t>506</t>
  </si>
  <si>
    <t>771577R04</t>
  </si>
  <si>
    <t>Příplatek k vnitřním dlažbám za dodávku a montáž ukončovacích, rohových a koutových profilů</t>
  </si>
  <si>
    <t>-351051633</t>
  </si>
  <si>
    <t>Poznámka k položce:_x000d_
Množství/rozsah - VZTAŽEN NA CELKOVOU PLOCHU vnitřních dlažeb._x000d_
(specifikace materiálů dle PD a TZ)_SPECIFIKACE A ROZSAH DLE TP KONKRÉTNĚ VYBRANÉHO DODAVATELE _x000d_
------------------------------------------------------------------------------------------------------------------------------------</t>
  </si>
  <si>
    <t>507</t>
  </si>
  <si>
    <t>998771203</t>
  </si>
  <si>
    <t xml:space="preserve">Přesun hmot procentní pro podlahy z dlaždic </t>
  </si>
  <si>
    <t>-1461068192</t>
  </si>
  <si>
    <t>773</t>
  </si>
  <si>
    <t>Podlahy z litého teraca</t>
  </si>
  <si>
    <t>508</t>
  </si>
  <si>
    <t>773901112</t>
  </si>
  <si>
    <t>Strojní broušení povrchu litého teraca</t>
  </si>
  <si>
    <t>-580676803</t>
  </si>
  <si>
    <t>Poznámka k položce:_x000d_
V jednotkové ceně zahrnuty náklady na :_x000d_
-hloubkové broušení (pro vyrovnání povrchů)_x000d_
-lehké dobroušení (dle specifikace PD a TZ)_x000d_
(včetně lokálního ručního dobroušení)</t>
  </si>
  <si>
    <t xml:space="preserve">"NS skladba podlah_P11" </t>
  </si>
  <si>
    <t>((1,5*1,4*2)+(22*0,46*1,5))*4</t>
  </si>
  <si>
    <t>((1,5*1,5*2)+(30*0,5*1,5))*3</t>
  </si>
  <si>
    <t>509</t>
  </si>
  <si>
    <t>783943151</t>
  </si>
  <si>
    <t>Penetrační hloubkový nátěr hladkých teracových povrchů</t>
  </si>
  <si>
    <t>1360524615</t>
  </si>
  <si>
    <t xml:space="preserve">Poznámka k položce:_x000d_
JC = kompletní končná úprava a ošetření taracových povrchů._x000d_
(systémové řešení dle PD a TZ)_x000d_
</t>
  </si>
  <si>
    <t>"NS skladba podlah_P11" (((1,5*1,4*2)+(22*0,46*1,5))*4)+(((1,5*1,5*2)+(30*0,5*1,5))*3)</t>
  </si>
  <si>
    <t>510</t>
  </si>
  <si>
    <t>998773203</t>
  </si>
  <si>
    <t xml:space="preserve">Přesun hmot procentní pro podlahy teracové lité </t>
  </si>
  <si>
    <t>1748999174</t>
  </si>
  <si>
    <t>776</t>
  </si>
  <si>
    <t>Podlahy povlakové</t>
  </si>
  <si>
    <t>511</t>
  </si>
  <si>
    <t>776111311</t>
  </si>
  <si>
    <t>Vysátí podkladu povlakových podlah</t>
  </si>
  <si>
    <t>861353622</t>
  </si>
  <si>
    <t>(136,972+2490,95+12,778)</t>
  </si>
  <si>
    <t>512</t>
  </si>
  <si>
    <t>776121111</t>
  </si>
  <si>
    <t>Vodou ředitelná penetrace savého podkladu povlakových podlah ředěná v poměru 1:3</t>
  </si>
  <si>
    <t>-47281891</t>
  </si>
  <si>
    <t>513</t>
  </si>
  <si>
    <t>776121211</t>
  </si>
  <si>
    <t>Penetrace schodišťových stupnic š do 300 mm</t>
  </si>
  <si>
    <t>-1285230791</t>
  </si>
  <si>
    <t>514</t>
  </si>
  <si>
    <t>776121221</t>
  </si>
  <si>
    <t>Penetrace schodišťových podstupnic v do 200 mm</t>
  </si>
  <si>
    <t>-2003662440</t>
  </si>
  <si>
    <t>515</t>
  </si>
  <si>
    <t>776141122</t>
  </si>
  <si>
    <t>Vyrovnání podkladu povlakových podlah stěrkou pevnosti 30 MPa tl 5 mm</t>
  </si>
  <si>
    <t>308512628</t>
  </si>
  <si>
    <t>516</t>
  </si>
  <si>
    <t>776142112</t>
  </si>
  <si>
    <t>Vyrovnání schodišťových stupnic š do 300 samonivelační stěrkou min pevnosti 35 MPa tl 5 mm</t>
  </si>
  <si>
    <t>-1711596928</t>
  </si>
  <si>
    <t>517</t>
  </si>
  <si>
    <t>776143112</t>
  </si>
  <si>
    <t>Tmelení schodišťových podstupnic v do 200 mm stěrkou tl 5 mm</t>
  </si>
  <si>
    <t>-1780044186</t>
  </si>
  <si>
    <t>518</t>
  </si>
  <si>
    <t>776201811</t>
  </si>
  <si>
    <t>Demontáž lepených povlakových podlah bez podložky ručně</t>
  </si>
  <si>
    <t>-1512859170</t>
  </si>
  <si>
    <t>Poznámka k položce:_x000d_
Upřesnění a rozsahu a objemu prací:_x000d_
V jednotkové ceně zahrnuty náklady na demontáž souvisejících obvodových soklů.</t>
  </si>
  <si>
    <t>"skladba dle tab.místn._ 1.PP" 75,63+9,66</t>
  </si>
  <si>
    <t>"skladba dle tab.místn._ 1.NP" 573,33</t>
  </si>
  <si>
    <t>"skladba dle tab.místn._ 2.NP" 793,08+122,42</t>
  </si>
  <si>
    <t>"skladba dle tab.místn._ 3.NP" 953,04</t>
  </si>
  <si>
    <t>"skladba dle tab.místn._ 4.NP" 20,28</t>
  </si>
  <si>
    <t>519</t>
  </si>
  <si>
    <t>776221221</t>
  </si>
  <si>
    <t xml:space="preserve">Lepení elektrostaticky vodivých čtverců z vinylu </t>
  </si>
  <si>
    <t>-1426121149</t>
  </si>
  <si>
    <t>Poznámka k položce:_x000d_
V jednotkové ceně , nad rámec ceníkového obsahu , také zahrnuty náklady na montáž souvisejících obvodových systémových soklů + veškerých lišt a profilů</t>
  </si>
  <si>
    <t>"skladba NS_2.NP" 3,09+121,43</t>
  </si>
  <si>
    <t>"výklenky a ostatní plochy" 0,1*124,52</t>
  </si>
  <si>
    <t>520</t>
  </si>
  <si>
    <t>284110R11</t>
  </si>
  <si>
    <t>dodávka povlakové podlahové krytiny - vinyl el.vodivé uzemněné podlahy - specifikace dle PD a TZ</t>
  </si>
  <si>
    <t>-432301540</t>
  </si>
  <si>
    <t xml:space="preserve">Poznámka k položce:_x000d_
-systémová dodávka + související systémové soklíky (viz PD a TZ)_x000d_
--------------------------------------------------------------------------------_x000d_
V jednotkové ceně zahrnuty náklady na veškeré doplňky a příslušenství dle PD a TZ._x000d_
(přechodové, dilatační a ukončovací lišty, ostatní doplňky)_x000d_
--------------------------------------------------------------------------------_x000d_
PŘESNÁ SPECIFIKACE _ VIZ PD A TZ </t>
  </si>
  <si>
    <t>136,972*1,15 'Přepočtené koeficientem množství</t>
  </si>
  <si>
    <t>521</t>
  </si>
  <si>
    <t>776232111</t>
  </si>
  <si>
    <t xml:space="preserve">Lepení lamel a čtverců z vinylu </t>
  </si>
  <si>
    <t>2060433262</t>
  </si>
  <si>
    <t>"skladba NS_1.PP" 47,58</t>
  </si>
  <si>
    <t>"skladba NS_1.NP" 657,01</t>
  </si>
  <si>
    <t>"skladba NS_2.NP" 630,66</t>
  </si>
  <si>
    <t>"skladba NS_3.NP" 929,25</t>
  </si>
  <si>
    <t>"výklenky a ostatní plochy" 0,1*2264,5</t>
  </si>
  <si>
    <t>522</t>
  </si>
  <si>
    <t>28411R11</t>
  </si>
  <si>
    <t>homogenní podlahovina vinyl tl. 2 mm ošetřená polyuretanem _ (specifikace dle PD a TZ)</t>
  </si>
  <si>
    <t>-773782391</t>
  </si>
  <si>
    <t>2490,95*1,05 'Přepočtené koeficientem množství</t>
  </si>
  <si>
    <t>523</t>
  </si>
  <si>
    <t>776341111</t>
  </si>
  <si>
    <t>Montáž podlahovin z vinylu na stupnice šířky do 300 mm</t>
  </si>
  <si>
    <t>1998752627</t>
  </si>
  <si>
    <t>"NS skladba podlah_P10" 2,42*16</t>
  </si>
  <si>
    <t>524</t>
  </si>
  <si>
    <t>28411R80</t>
  </si>
  <si>
    <t xml:space="preserve">homogenní povlaková krytina vinyl tl. 2 mm ošetřená polyuretanem _ schodišťový systém </t>
  </si>
  <si>
    <t>-1872488653</t>
  </si>
  <si>
    <t>38,72*0,33 'Přepočtené koeficientem množství</t>
  </si>
  <si>
    <t>525</t>
  </si>
  <si>
    <t>776341121</t>
  </si>
  <si>
    <t>Montáž podlahovin z vinylu na podstupnice výšky do 200 mm</t>
  </si>
  <si>
    <t>-887560953</t>
  </si>
  <si>
    <t>526</t>
  </si>
  <si>
    <t>227448300</t>
  </si>
  <si>
    <t>38,72*0,2 'Přepočtené koeficientem množství</t>
  </si>
  <si>
    <t>527</t>
  </si>
  <si>
    <t>998776203</t>
  </si>
  <si>
    <t xml:space="preserve">Přesun hmot procentní pro podlahy povlakové </t>
  </si>
  <si>
    <t>1277800746</t>
  </si>
  <si>
    <t>777</t>
  </si>
  <si>
    <t>Podlahy lité</t>
  </si>
  <si>
    <t>528</t>
  </si>
  <si>
    <t>777121105</t>
  </si>
  <si>
    <t>Vyrovnání podkladu podlah epoxidovou stěrkou plněnou pískem plochy přes 1,0 m2 tl do 3 mm</t>
  </si>
  <si>
    <t>1745310101</t>
  </si>
  <si>
    <t>"NS skladba podlah_1.PP" 33,36</t>
  </si>
  <si>
    <t>529</t>
  </si>
  <si>
    <t>777511R25</t>
  </si>
  <si>
    <t xml:space="preserve">Epoxidový stěrkový systém _  lité podlahy</t>
  </si>
  <si>
    <t>135845650</t>
  </si>
  <si>
    <t>Poznámka k položce:_x000d_
Kompletní systémová dodávka a provedení dle specifikace PD a TZ včetně všech přímo souvisejících prací/činností a dodávek_x000d_
(JC obsahuje náklady na dodávku a provedení kompletního stěrkového systému včetně vytažení a svislé konstrukce a přípravu podkladu)</t>
  </si>
  <si>
    <t>"výklenky a vytažení na svislé kce" 0,15*33,36</t>
  </si>
  <si>
    <t>530</t>
  </si>
  <si>
    <t>998777203</t>
  </si>
  <si>
    <t xml:space="preserve">Přesun hmot procentní pro podlahy lité </t>
  </si>
  <si>
    <t>1732764922</t>
  </si>
  <si>
    <t>781</t>
  </si>
  <si>
    <t>Dokončovací práce - obklady</t>
  </si>
  <si>
    <t>531</t>
  </si>
  <si>
    <t>781121011</t>
  </si>
  <si>
    <t>Nátěr penetrační na stěnu</t>
  </si>
  <si>
    <t>-2050876023</t>
  </si>
  <si>
    <t>1.PP - 3.NP_odměřeno elektronicky</t>
  </si>
  <si>
    <t>2,7*(45,548+65,93+128,48+109,67)</t>
  </si>
  <si>
    <t>1,5*(23,35+11,6+16,15)</t>
  </si>
  <si>
    <t>0,8*(17,06+2,05+18,07+11,8)</t>
  </si>
  <si>
    <t>2,0*(25,66+138,048)</t>
  </si>
  <si>
    <t>2,1*(115,31)</t>
  </si>
  <si>
    <t>3,2*(74,6)</t>
  </si>
  <si>
    <t>532</t>
  </si>
  <si>
    <t>781131112</t>
  </si>
  <si>
    <t>Izolace pod obklad nátěrem nebo stěrkou ve dvou vrstvách</t>
  </si>
  <si>
    <t>196325303</t>
  </si>
  <si>
    <t>533</t>
  </si>
  <si>
    <t>781131264</t>
  </si>
  <si>
    <t>Izolace pod obklad těsnícími pásy mezi podlahou a stěnou / stěnami</t>
  </si>
  <si>
    <t>153839238</t>
  </si>
  <si>
    <t>(45,548+65,93+128,48+109,67)</t>
  </si>
  <si>
    <t>(23,35+11,6+16,15)</t>
  </si>
  <si>
    <t>(17,06+2,05+18,07+11,8)</t>
  </si>
  <si>
    <t>(25,66+138,048)</t>
  </si>
  <si>
    <t>(115,31)</t>
  </si>
  <si>
    <t>(74,6)</t>
  </si>
  <si>
    <t>534</t>
  </si>
  <si>
    <t>781474115</t>
  </si>
  <si>
    <t>Montáž obkladů vnitřních keramických hladkých lepených flexibilním lepidlem</t>
  </si>
  <si>
    <t>1296574447</t>
  </si>
  <si>
    <t>Poznámka k položce:_x000d_
V jednotkové ceně zahrnuty náklady na montáž veškerých doplňků a příslušenství dle PD a TZ._x000d_
(listely, dekory - specifikované v PD) _x000d_
-------------------------------------------</t>
  </si>
  <si>
    <t>535</t>
  </si>
  <si>
    <t>59761R00</t>
  </si>
  <si>
    <t>dodávka vnitřních obkládaček keramických - specifikace dle PD a TZ</t>
  </si>
  <si>
    <t>-1480701797</t>
  </si>
  <si>
    <t>Poznámka k položce:_x000d_
V jednotkové ceně zahrnuty náklady na veškeré doplňky a příslušenství dle PD a TZ._x000d_
(listely, dekory - specifikované v PD) _x000d_
-------------------------------------------_x000d_
-přesná specifikace _ viz PD a TZ</t>
  </si>
  <si>
    <t>1868,117*1,1 'Přepočtené koeficientem množství</t>
  </si>
  <si>
    <t>536</t>
  </si>
  <si>
    <t>781477111</t>
  </si>
  <si>
    <t>Příplatek k montáži obkladů vnitřních keramických hladkých za plochu do 10 m2</t>
  </si>
  <si>
    <t>415326581</t>
  </si>
  <si>
    <t>537</t>
  </si>
  <si>
    <t>781477R00</t>
  </si>
  <si>
    <t>Příplatek k vnitřním obladům za dodávku a montáž ukončovacích, rohových a koutových profilů</t>
  </si>
  <si>
    <t>-131458419</t>
  </si>
  <si>
    <t>Poznámka k položce:_x000d_
Množství/rozsah - VZTAŽEN NA CELKOVOU PLOCHU vnitřních obkladů._x000d_
(specifikace materiálů dle PD a TZ)_SPECIFIKACE A ROZSAH DLE TP KONKRÉTNĚ VYBRANÉHO DODAVATELE _x000d_
------------------------------------------------------------------------------------------------------------------------------------</t>
  </si>
  <si>
    <t>538</t>
  </si>
  <si>
    <t>781495115</t>
  </si>
  <si>
    <t>Spárování vnitřních obkladů silikonem</t>
  </si>
  <si>
    <t>186879071</t>
  </si>
  <si>
    <t>803,326*1,75 'Přepočtené koeficientem množství</t>
  </si>
  <si>
    <t>539</t>
  </si>
  <si>
    <t>998781203</t>
  </si>
  <si>
    <t xml:space="preserve">Přesun hmot procentní pro obklady keramické </t>
  </si>
  <si>
    <t>658734839</t>
  </si>
  <si>
    <t>783</t>
  </si>
  <si>
    <t>Dokončovací práce - nátěry</t>
  </si>
  <si>
    <t>540</t>
  </si>
  <si>
    <t>783826675</t>
  </si>
  <si>
    <t xml:space="preserve">Ochranný protiprašný dvojnásobný nátěr podkladů hrubých </t>
  </si>
  <si>
    <t>-1159404904</t>
  </si>
  <si>
    <t>(15,4+25,17+26,35+13,15)</t>
  </si>
  <si>
    <t>"podklady nad podhledy" 1535,611+1496,597+76,104</t>
  </si>
  <si>
    <t>541</t>
  </si>
  <si>
    <t>783923161</t>
  </si>
  <si>
    <t>Penetrační nátěr pórovitých betonových podlah</t>
  </si>
  <si>
    <t>-801714518</t>
  </si>
  <si>
    <t>542</t>
  </si>
  <si>
    <t>783923171</t>
  </si>
  <si>
    <t>Penetrační nátěr hrubých betonových podlah</t>
  </si>
  <si>
    <t>-1785905885</t>
  </si>
  <si>
    <t>543</t>
  </si>
  <si>
    <t>783933161</t>
  </si>
  <si>
    <t>Penetrační epoxidový nátěr pórovitých betonových podlah</t>
  </si>
  <si>
    <t>936574450</t>
  </si>
  <si>
    <t>"NS skladba podlah_1.PP" 33,36+15,042</t>
  </si>
  <si>
    <t>"NS skladba podlah_1.PP" 268,39</t>
  </si>
  <si>
    <t>(protiprašný nátěr)</t>
  </si>
  <si>
    <t>"1.PP" 15,4</t>
  </si>
  <si>
    <t>"1.NP" 25,17</t>
  </si>
  <si>
    <t>"2.NP" 17,88</t>
  </si>
  <si>
    <t>"3.NP" 19,98</t>
  </si>
  <si>
    <t>"4.NP" 4,36</t>
  </si>
  <si>
    <t>"vytažení na svislé konstrukce+faiony" 0,15*522,082</t>
  </si>
  <si>
    <t>544</t>
  </si>
  <si>
    <t>783937151</t>
  </si>
  <si>
    <t>Krycí jednonásobný epoxidový nátěr betonové podlahy</t>
  </si>
  <si>
    <t>-2115403317</t>
  </si>
  <si>
    <t>Poznámka k položce:_x000d_
Epoxidový silnovrstvý nátěrový systém _ odolný vůči alkáliím a chemických látkám (spotřeba min 1,5 kg/m2/mm._x000d_
(PŘESNÁ SPECIFIKACE VIZ PD A TZ)</t>
  </si>
  <si>
    <t>"NS skladba podlah_P12_1.PP-4.NP" (30,442+25,17+17,88+19,98)*2</t>
  </si>
  <si>
    <t>"NS skladba podlah_P14-4.NP" (39,6+4,47)*2</t>
  </si>
  <si>
    <t>"NS skladba podlah_1.PP" (33,36+15,042)*2</t>
  </si>
  <si>
    <t>"NS skladba podlah_1.PP" 268,39*2</t>
  </si>
  <si>
    <t>"1.PP" 15,4*2</t>
  </si>
  <si>
    <t>"1.NP" 25,17*2</t>
  </si>
  <si>
    <t>"2.NP" 17,88*2</t>
  </si>
  <si>
    <t>"3.NP" 19,98*2</t>
  </si>
  <si>
    <t>"4.NP" 4,36*2</t>
  </si>
  <si>
    <t>"vytažení na svislé konstrukce+faiony" 0,15*(908,668+165,58)</t>
  </si>
  <si>
    <t>784</t>
  </si>
  <si>
    <t>Dokončovací práce - malby a tapety</t>
  </si>
  <si>
    <t>545</t>
  </si>
  <si>
    <t>784121001</t>
  </si>
  <si>
    <t>Oškrabání malby v mísnostech výšky do 3,80 m</t>
  </si>
  <si>
    <t>380200467</t>
  </si>
  <si>
    <t>546</t>
  </si>
  <si>
    <t>784181101</t>
  </si>
  <si>
    <t>Základní akrylátová jednonásobná penetrace podkladu v místnostech výšky do 3,80m</t>
  </si>
  <si>
    <t>-1017182017</t>
  </si>
  <si>
    <t>547</t>
  </si>
  <si>
    <t>784221101</t>
  </si>
  <si>
    <t xml:space="preserve">Dvojnásobné bílé malby  ze směsí za sucha dobře otěruvzdorných v místnostech do 3,80 m</t>
  </si>
  <si>
    <t>1230881423</t>
  </si>
  <si>
    <t>548</t>
  </si>
  <si>
    <t>784221141</t>
  </si>
  <si>
    <t>Příplatek k cenám 2x maleb za sucha otěruvzdorných za barevnou malbu tónovanou tónovacími přípravky</t>
  </si>
  <si>
    <t>1890422467</t>
  </si>
  <si>
    <t>Práce a dodávky M</t>
  </si>
  <si>
    <t>33-M</t>
  </si>
  <si>
    <t>Montáže dopr.zaříz.,sklad. zař. a váh</t>
  </si>
  <si>
    <t>549</t>
  </si>
  <si>
    <t>33-M_R01</t>
  </si>
  <si>
    <t>Výroba, dodávka, montáž / osazení výtahu ( "L1" )</t>
  </si>
  <si>
    <t>-1112350553</t>
  </si>
  <si>
    <t>Poznámka k položce:_x000d_
Kompletní provedení dle specifikace PD a TZ včetně všech přímo souvisejících prací a dodávek._x000d_
-----------------------------------------------------------------------------------------------------------------_x000d_
V jednotkové ceně zahrnuty náklady :_x000d_
-příslušné demontáže včetně přesunů a likvidace odpadů dle zákona o odpadech_x000d_
-výroba a dodávka výtahu včetně souvisejících prvků _ viz PD a TZ_x000d_
-kompletní montážní práce_x000d_
-všechny, jinde neuvedené, dodávka/práce/činnosti potřebné k dokončení díla_x000d_
-předávací dokumentace, zkoušky, kompletní uvedení do provozu včetně zaškolení obsluhy</t>
  </si>
  <si>
    <t>550</t>
  </si>
  <si>
    <t>33-M_R02</t>
  </si>
  <si>
    <t>Výroba, dodávka, montáž / osazení výtahu (umístění : přístavba _ evakuační) ( "L2" )</t>
  </si>
  <si>
    <t>-1857029341</t>
  </si>
  <si>
    <t>551</t>
  </si>
  <si>
    <t>33-M_R03</t>
  </si>
  <si>
    <t>Výroba, dodávka, montáž / osazení výtahu ( "L3" )</t>
  </si>
  <si>
    <t>2073607446</t>
  </si>
  <si>
    <t>N00</t>
  </si>
  <si>
    <t>Výroba, dodávka a montáž interiérového vybavení _ nábytku</t>
  </si>
  <si>
    <t>552</t>
  </si>
  <si>
    <t>Pol1</t>
  </si>
  <si>
    <t>1-Pracovní stůl/sestava 135</t>
  </si>
  <si>
    <t>-1761477694</t>
  </si>
  <si>
    <t xml:space="preserve">Poznámka k položce:_x000d_
1-Pracovní stůl/sestava 135 -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BEZ SPOTŘEBIČŮ, U materiálu  DTDL UNI 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zásuvek)_SESTERNA_2400x600x858, 2400x550x10, 2400x350x600,</t>
  </si>
  <si>
    <t>553</t>
  </si>
  <si>
    <t>Pol2</t>
  </si>
  <si>
    <t>2-Pracovní stůl/sestava 140</t>
  </si>
  <si>
    <t>1951006574</t>
  </si>
  <si>
    <t xml:space="preserve">Poznámka k položce:_x000d_
2-Pracovní stůl/sestava 140 -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zásuvek)_SESTERNA_1800x600x858, 1800x550x10, 1800x350x600</t>
  </si>
  <si>
    <t>554</t>
  </si>
  <si>
    <t>Pol3</t>
  </si>
  <si>
    <t>3-Pracovní stůl/sestava 148</t>
  </si>
  <si>
    <t>775276904</t>
  </si>
  <si>
    <t xml:space="preserve">Poznámka k položce:_x000d_
3-Pracovní stůl/sestava 148 -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zásuvek)_KUCHYŇKA_2100x600x858, 2100x550x10, 2100x350x600</t>
  </si>
  <si>
    <t>555</t>
  </si>
  <si>
    <t>Pol4</t>
  </si>
  <si>
    <t>4-Pracovní stůl/sestava 156</t>
  </si>
  <si>
    <t>338896892</t>
  </si>
  <si>
    <t xml:space="preserve">Poznámka k položce:_x000d_
4-Pracovní stůl/sestava 156 -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zásuvek)_DENNÍ MÍSTNOST_2550x600x858, 2550x550x10, 2550x350x600</t>
  </si>
  <si>
    <t>556</t>
  </si>
  <si>
    <t>Pol5</t>
  </si>
  <si>
    <t>Pracovní stůl/sestava 157</t>
  </si>
  <si>
    <t>-1432081529</t>
  </si>
  <si>
    <t xml:space="preserve">Poznámka k položce:_x000d_
Pracovní stůl/sestava 157 -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osvětlení,BEZ SPOTŘEBIČŮ, 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zásuvek)_VYŠETŘOVNA EEG_2100x600x858, 2100x550x10, 2100x350x600</t>
  </si>
  <si>
    <t>557</t>
  </si>
  <si>
    <t>Pol6</t>
  </si>
  <si>
    <t>6-Pracovní stůl/sestava 158</t>
  </si>
  <si>
    <t>-1188427380</t>
  </si>
  <si>
    <t xml:space="preserve">Poznámka k položce:_x000d_
6-Pracovní stůl/sestava 158 -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zásuvek)_VYŠETŘOVNA EMG + EP_4050x600x858, 4050x550x10, 4050x350x600</t>
  </si>
  <si>
    <t>558</t>
  </si>
  <si>
    <t>Pol7</t>
  </si>
  <si>
    <t>PRACOVNÍ STŮL / SESTAVA 255</t>
  </si>
  <si>
    <t>1615493736</t>
  </si>
  <si>
    <t>Poznámka k položce:_x000d_
PRACOVNÍ STŮL / SESTAVA 255 - hl.dolních skříněk 500mm, hl.horních skříněk 350mm, korupusy a přestavitelné police v provedení nerez, pracovní plochy, nerez, osvětlení pracovní plochy přisazené svítidlo_DEZINFEKČNÍ MÍSTNOST_nerez</t>
  </si>
  <si>
    <t>559</t>
  </si>
  <si>
    <t>Pol8</t>
  </si>
  <si>
    <t>8-Pracovní stůl/sestava 256</t>
  </si>
  <si>
    <t>-61967052</t>
  </si>
  <si>
    <t xml:space="preserve">Poznámka k položce:_x000d_
8-Pracovní stůl/sestava 256 -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zásuvek)_SESTERNA_2400x600x858, 2400x550x10, 2400x350x600</t>
  </si>
  <si>
    <t>560</t>
  </si>
  <si>
    <t>Pol9</t>
  </si>
  <si>
    <t>9-Pracovní stůl/sestava 257</t>
  </si>
  <si>
    <t>1066781338</t>
  </si>
  <si>
    <t xml:space="preserve">Poznámka k položce:_x000d_
9-Pracovní stůl/sestava 257 -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zásuvek)_DENNÍ MÍSTNOST_ 2100x600x858, 2100x550x10, 2100x350x600</t>
  </si>
  <si>
    <t>561</t>
  </si>
  <si>
    <t>Pol10</t>
  </si>
  <si>
    <t>10-Pracovní stůl/sestava 257</t>
  </si>
  <si>
    <t>-1414040527</t>
  </si>
  <si>
    <t xml:space="preserve">Poznámka k položce:_x000d_
10-Pracovní stůl/sestava 257 -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zásuvek)_MÍSTNOST LÉKAŘŮ_ 1700x600x858, 1700x550x10, 1700x350x600</t>
  </si>
  <si>
    <t>562</t>
  </si>
  <si>
    <t>Pol11</t>
  </si>
  <si>
    <t>11-Pracovní stůl/sestava 267</t>
  </si>
  <si>
    <t>664058149</t>
  </si>
  <si>
    <t xml:space="preserve">Poznámka k položce:_x000d_
11-Pracovní stůl/sestava 267 -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 LED osvětlení,BEZ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zásuvek)_KUCHYŇ_2650+2250x600x858, 2650+2250x550x10, 2650+1300x350x600</t>
  </si>
  <si>
    <t>563</t>
  </si>
  <si>
    <t>Pol12</t>
  </si>
  <si>
    <t>12-Pracovní stůl/sestava 219</t>
  </si>
  <si>
    <t>-1196042097</t>
  </si>
  <si>
    <t xml:space="preserve">Poznámka k položce:_x000d_
12-Pracovní stůl/sestava 219 -  korpusy - DTDL světle šedá tl. 18 mm, čela a dvířka - DTDL uni barva tl. 18 mm, záda - HDF tl. 3 mm, pracovní deska postforming tl. 28 mm, hrana ABS tl. 2 mm, rektifikační nožky, sokl, výsuvy s tlumením - Blum Tandembox, panty s tlumením - Blum Clip, úchytky, sokl - kooplast, dřez nerez Alveusm Variant 10/180 (2ks) ,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zásuvek)_DESINFEKČNÍ MÍSTNOST / SESTAVA POD OKNEM_3200x600x858</t>
  </si>
  <si>
    <t>564</t>
  </si>
  <si>
    <t>Pol13</t>
  </si>
  <si>
    <t>13-Pracovní stůl/sestava 224</t>
  </si>
  <si>
    <t>-825075642</t>
  </si>
  <si>
    <t xml:space="preserve">Poznámka k položce:_x000d_
13-Pracovní stůl/sestava 224 -  korpusy - DTDL světle šedá tl. 18 mm, čela a dvířka - DTDL uni barva tl. 18 mm, záda - HDF tl. 3 mm, pracovní deska postforming tl. 28 mm, hrana ABS tl. 2 mm, rektifikační nožky, sokl, výsuvy s tlumením - Blum Tandembox, panty s tlumením - Blum Clip, úchytky, sokl - kooplast, dřez nerez Alveusm Variant 10/180 (2ks) ,BEZ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zásuvek)_DESINFEKČNÍ MÍSTNOST / SESTAVA POD OKNEM_3200x600x858</t>
  </si>
  <si>
    <t>565</t>
  </si>
  <si>
    <t>Pol14</t>
  </si>
  <si>
    <t>14-Pracovní stůl/sestava 227</t>
  </si>
  <si>
    <t>1730960187</t>
  </si>
  <si>
    <t xml:space="preserve">Poznámka k položce:_x000d_
14-Pracovní stůl/sestava 227 -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BEZ SPOTŘEBIČŮ, BEZ PROKLÁDACÍHO OKNA, 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zásuvek)_SESTERNA ENDOSKOPIE_3750x600x858, 1500x550x10, 1248x450x10, 1500x350x600</t>
  </si>
  <si>
    <t>566</t>
  </si>
  <si>
    <t>Pol15</t>
  </si>
  <si>
    <t>PROKLÁDACÍ OKNO</t>
  </si>
  <si>
    <t>-334932737</t>
  </si>
  <si>
    <t>Poznámka k položce:_x000d_
PROKLÁDACÍ OKNO - rámová obložka, sklo - bezpečnostní skloVSG 44.2 lepené, střední díl uchycen nerezovými trny_SESTERNA ENDOSKOPIE_1800x1200x48</t>
  </si>
  <si>
    <t>567</t>
  </si>
  <si>
    <t>Pol16</t>
  </si>
  <si>
    <t>15-Pracovní stůl/sestava 215</t>
  </si>
  <si>
    <t>1850534797</t>
  </si>
  <si>
    <t xml:space="preserve">Poznámka k položce:_x000d_
15-Pracovní stůl/sestava 215 -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LED osvětlení,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zásuvek)_DENNÍ MÍSTNOST_2550x600x858, 2550x550x10, 2550x350x600</t>
  </si>
  <si>
    <t>568</t>
  </si>
  <si>
    <t>Pol17</t>
  </si>
  <si>
    <t>PRACOVNÍ STŮL / SESTAVA 362</t>
  </si>
  <si>
    <t>-1067897379</t>
  </si>
  <si>
    <t xml:space="preserve">Poznámka k položce:_x000d_
PRACOVNÍ STŮL / SESTAVA 362 - 1KS  hl.dolních skříněk 500mm, hl.horních skříněk 350mm, korupusy a přestavitelné police v provedení nerez, pracovní plochy, nerez, posuvná dvířka nerez, osvětlení pracovní plochy přisazené svítidlo_DEZINFEKČNÍ MÍSTNOST_nerez</t>
  </si>
  <si>
    <t>569</t>
  </si>
  <si>
    <t>Pol18</t>
  </si>
  <si>
    <t>16-Pracovní stůl/sestava 363</t>
  </si>
  <si>
    <t>1910294025</t>
  </si>
  <si>
    <t xml:space="preserve">Poznámka k položce:_x000d_
16-Pracovní stůl/sestava 363 -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 LED osvětlení,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zásuvek)_DENNÍ MÍSTNOST_2100x600x858, 2100x550x10, 2100x350x600</t>
  </si>
  <si>
    <t>570</t>
  </si>
  <si>
    <t>Pol19</t>
  </si>
  <si>
    <t>17-Pracovní stůl/sestava 365</t>
  </si>
  <si>
    <t>-1288530391</t>
  </si>
  <si>
    <t xml:space="preserve">Poznámka k položce:_x000d_
17-Pracovní stůl/sestava 365 -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 LED osvětlení,BEZ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zásuvek)_SESTERNA_2400x600x858, 2400x550x10, 2400x350x600</t>
  </si>
  <si>
    <t>571</t>
  </si>
  <si>
    <t>Pol20</t>
  </si>
  <si>
    <t>18-Pracovní stůl/sestava 374</t>
  </si>
  <si>
    <t>1660587555</t>
  </si>
  <si>
    <t xml:space="preserve">Poznámka k položce:_x000d_
18-Pracovní stůl/sestava 374 -  korpusy - DTDL světle šedá tl. 18 mm, čela a dvířka - DTDL uni barva tl. 18 mm, záda - HDF tl. 3 mm, pracovní deska postforming tl. 28 mm, zádová deska kompakt tl. 10 mm, hrana ABS tl. 2 mm, rektifikační nožky, sokl, výsuvy s tlumením - Blum Tandembox, panty s tlumením - Blum Clip, úchytky, sokl - kooplast, nerez dřez s odkapávačem, včetně  LED osvětlení,  BEZ SPOTŘEBIČŮ, U materiálu  DTDL UNI a světle šedá budou hrany ABS 2 mm zhotoveny v bezespárovém provedení navařením hrany k dílci pomoci technologie LASER, HOT-AIR, NIR a nebo PLASMA za použití hrany opatřené předem nanesenou polymerovou fukční vrstvou, barevně sladěnou s dezénem hrany. Všechny pohledové nábytkové dílce (jako např. pohledové hrany dveří a čela zásuvek)_KUCHYŇ_2650+2400x600x858, 2650+2400x550x10, 2650+1300x350x600,</t>
  </si>
  <si>
    <t>572</t>
  </si>
  <si>
    <t>Pol23</t>
  </si>
  <si>
    <t xml:space="preserve">Přesuny, ompletní montážní práce </t>
  </si>
  <si>
    <t>-1974488167</t>
  </si>
  <si>
    <t>Ostatní</t>
  </si>
  <si>
    <t>OST21</t>
  </si>
  <si>
    <t>Ostatní skladby povrchů</t>
  </si>
  <si>
    <t>573</t>
  </si>
  <si>
    <t>OST21_R02</t>
  </si>
  <si>
    <t>Provedení vyspravení "komunikačního koridoru" 1.PP</t>
  </si>
  <si>
    <t>-1215934757</t>
  </si>
  <si>
    <t>Poznámka k položce:_x000d_
Kompletní provedení dle specifikace PD a TZ včetně všech přímo souvisejících prací a dodávek._x000d_
-------------------------------------------------------------------------------------------------------------------</t>
  </si>
  <si>
    <t>"D.1.1 _ BP viz v.č. 2-14 , NS viz v.č. 32-37, TZ_podhledové / podlahové skladby"</t>
  </si>
  <si>
    <t>86,1</t>
  </si>
  <si>
    <t>OST4</t>
  </si>
  <si>
    <t>Ostatní prvky výpisů výrobků</t>
  </si>
  <si>
    <t>574</t>
  </si>
  <si>
    <t>795614N01</t>
  </si>
  <si>
    <t>OV-01 - D+M Dilatační lišta k přemostění dilatačních spár, materiál hliník, výška 28mm, šířka min. 50mm</t>
  </si>
  <si>
    <t>2053754401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</si>
  <si>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ostatních výrobků.</t>
  </si>
  <si>
    <t>575</t>
  </si>
  <si>
    <t>795614N02</t>
  </si>
  <si>
    <t>OV-02 - D+M Dilatační lišta k přemostění dilatačních spár, materiál hliník, výška 28mm, šířka min. 50mm</t>
  </si>
  <si>
    <t>-685705466</t>
  </si>
  <si>
    <t>576</t>
  </si>
  <si>
    <t>795614N03</t>
  </si>
  <si>
    <t>OV-03 - D+M Dilatační lišta k přemostění dilatačních spár, materiál hliník, výška 28mm, šířka min. 50mm</t>
  </si>
  <si>
    <t>-1841212494</t>
  </si>
  <si>
    <t>577</t>
  </si>
  <si>
    <t>795614N04</t>
  </si>
  <si>
    <t>OV-04 - D+M Dilatační lišta k přemostění dilatačních spár, materiál hliník, výška 28mm, šířka min. 50mm</t>
  </si>
  <si>
    <t>1166825142</t>
  </si>
  <si>
    <t>578</t>
  </si>
  <si>
    <t>795614N05</t>
  </si>
  <si>
    <t>OV-05 - D+M Dilatační lišta k přemostění dilatačních spár, materiál hliník, výška 28mm, šířka min. 50mm</t>
  </si>
  <si>
    <t>-1937491423</t>
  </si>
  <si>
    <t>579</t>
  </si>
  <si>
    <t>795614N06</t>
  </si>
  <si>
    <t>OV-06 - D+M Dilatační lišta k přemostění dilatačních spár, materiál hliník, výška 28mm, šířka min. 50mm</t>
  </si>
  <si>
    <t>2132972470</t>
  </si>
  <si>
    <t>580</t>
  </si>
  <si>
    <t>795614N07</t>
  </si>
  <si>
    <t>OV-07 - D+M Dilatační lišta k přemostění dilatačních spár, materiál hliník, výška 28mm, šířka min. 50mm</t>
  </si>
  <si>
    <t>471329822</t>
  </si>
  <si>
    <t>581</t>
  </si>
  <si>
    <t>795614N08</t>
  </si>
  <si>
    <t>OV-08 - D+M Dilatační lišta k přemostění dilatačních spár, materiál hliník, výška 28mm, šířka min. 50mm</t>
  </si>
  <si>
    <t>877231132</t>
  </si>
  <si>
    <t>582</t>
  </si>
  <si>
    <t>795614N09</t>
  </si>
  <si>
    <t>OV-09 - D+M Dilatační lišta svislá, šířka 50mm</t>
  </si>
  <si>
    <t>-1205600516</t>
  </si>
  <si>
    <t>583</t>
  </si>
  <si>
    <t>795614N10</t>
  </si>
  <si>
    <t>OV-10 - D+M Dilatační lišta svislá, šířka 50mm</t>
  </si>
  <si>
    <t>1592412772</t>
  </si>
  <si>
    <t>584</t>
  </si>
  <si>
    <t>795614N11</t>
  </si>
  <si>
    <t>OV-11 - D+M Dilatační lišta svislá, šířka 100mm</t>
  </si>
  <si>
    <t>69878097</t>
  </si>
  <si>
    <t>585</t>
  </si>
  <si>
    <t>795614N12</t>
  </si>
  <si>
    <t>OV-12 - D+M Sanitární příčka, materiál vysokotlaký laminát HPL tl. 10 a 12mm, 2x dveře 700x1970mm</t>
  </si>
  <si>
    <t>-1708642299</t>
  </si>
  <si>
    <t>586</t>
  </si>
  <si>
    <t>795614N13</t>
  </si>
  <si>
    <t>OV-13 - D+M Sanitární příčka, materiál vysokotlaký laminát HPL tl. 12mm, 1x dveře 700x1970mm</t>
  </si>
  <si>
    <t>1202797008</t>
  </si>
  <si>
    <t>587</t>
  </si>
  <si>
    <t>795614N14</t>
  </si>
  <si>
    <t>OV-14 - D+M Sanitární příčka, materiál vysokotlaký laminát HPL tl. 12mm, 2x dveře 700x1970mm</t>
  </si>
  <si>
    <t>375067295</t>
  </si>
  <si>
    <t>588</t>
  </si>
  <si>
    <t>795614N15</t>
  </si>
  <si>
    <t>OV-15 - D+M Schodišťová plošina, s čelním nástupem, certifikované zařízení pro bezbariérový přístup</t>
  </si>
  <si>
    <t>-1457171673</t>
  </si>
  <si>
    <t>589</t>
  </si>
  <si>
    <t>795614N16</t>
  </si>
  <si>
    <t>OV-16 - D+M Variabilní uzamykací víceúrovňový systém jednotného klíče v provedení odpovídající vyššímu standardu - 3. bezp. třída</t>
  </si>
  <si>
    <t>-628682997</t>
  </si>
  <si>
    <t>590</t>
  </si>
  <si>
    <t>795614N17</t>
  </si>
  <si>
    <t>OV-17 - D+M Sklopné madlo s držákem toaletního papíru, délka 850mm, materiál nerez ocel</t>
  </si>
  <si>
    <t>1531823535</t>
  </si>
  <si>
    <t>591</t>
  </si>
  <si>
    <t>795614N18</t>
  </si>
  <si>
    <t>OV-18 - D+M Pevné madlo k umyvadlu, délka 850mm, materiál nerez ocel</t>
  </si>
  <si>
    <t>-958126674</t>
  </si>
  <si>
    <t>592</t>
  </si>
  <si>
    <t>795614N19</t>
  </si>
  <si>
    <t>OV-19 - D+M Háček na oděv a ručník, rozměr 60x17mm, materiál nerez ocel</t>
  </si>
  <si>
    <t>1940979680</t>
  </si>
  <si>
    <t>593</t>
  </si>
  <si>
    <t>795614N20</t>
  </si>
  <si>
    <t>OV-20 - D+M Dělící přepážka u pisoáru 900x400mm, kompaktní deska tl. 12mm, celkem 2ks</t>
  </si>
  <si>
    <t>1517743285</t>
  </si>
  <si>
    <t>594</t>
  </si>
  <si>
    <t>795614N21</t>
  </si>
  <si>
    <t>OV-21 - D+M Revizní dvířka VZT 400x400mm</t>
  </si>
  <si>
    <t>1916402048</t>
  </si>
  <si>
    <t>595</t>
  </si>
  <si>
    <t>795614N22</t>
  </si>
  <si>
    <t>OV-22 - D+M Sprchová zástěna 900x1850mm - třísekční, výplň - neprůhledná akrylátová</t>
  </si>
  <si>
    <t>-1946612155</t>
  </si>
  <si>
    <t>596</t>
  </si>
  <si>
    <t>795614N23</t>
  </si>
  <si>
    <t>OV-23 - D+M Sprchová zástěna 1000x1850mm - třísekční, výplň - neprůhledná akrylátová</t>
  </si>
  <si>
    <t>-806058741</t>
  </si>
  <si>
    <t>597</t>
  </si>
  <si>
    <t>795614N24</t>
  </si>
  <si>
    <t>OV-24 - D+M Sprchová zástěna 1100x1850mm - třísekční, výplň - neprůhledná akrylátová</t>
  </si>
  <si>
    <t>-1086545780</t>
  </si>
  <si>
    <t>598</t>
  </si>
  <si>
    <t>795614N25</t>
  </si>
  <si>
    <t>OV-25 - D+M Sprchová zástěna 950x1850mm - třísekční, výplň - neprůhledná akrylátová</t>
  </si>
  <si>
    <t>1045949369</t>
  </si>
  <si>
    <t>599</t>
  </si>
  <si>
    <t>795614N26</t>
  </si>
  <si>
    <t>OV-26 - D+M Sprchová zástěna 1200x1850mm - třísekční, výplň - neprůhledná akrylátová</t>
  </si>
  <si>
    <t>-871159862</t>
  </si>
  <si>
    <t>600</t>
  </si>
  <si>
    <t>795614N27</t>
  </si>
  <si>
    <t>OV-27 - D+M Sprchová zástěna 900x900x1900mm, výplň neprůhledná akrylátová</t>
  </si>
  <si>
    <t>-329931732</t>
  </si>
  <si>
    <t>OST5</t>
  </si>
  <si>
    <t>Ochranné prvky a informační systém, prvky interiéru</t>
  </si>
  <si>
    <t>601</t>
  </si>
  <si>
    <t>OST5_R02</t>
  </si>
  <si>
    <t>Výroba, dodávka a montáž interiérového vybavení _ hygienické doplňky - (viz v.č. D1-01-1/57 Ostatní hygienické doplňky)</t>
  </si>
  <si>
    <t>-17970472</t>
  </si>
  <si>
    <t>Poznámka k položce:_x000d_
Kompletní systímové dodávky a provedení dle specifikace PD a TZ včetně všech přímo souvisejících prací/činností a dodávek/doplňků/příslušenství</t>
  </si>
  <si>
    <t>"množství 1kus = kompletní seznam_viz v.č. D1-01-1/57 Ostatní hygienické doplňky" 1,0</t>
  </si>
  <si>
    <t>602</t>
  </si>
  <si>
    <t>OST5_R01.1</t>
  </si>
  <si>
    <t xml:space="preserve">OP 1 - D+M ochranných prvk (viz D.1.1_v.č. 54,55) _ kruhové madlo </t>
  </si>
  <si>
    <t>1204573234</t>
  </si>
  <si>
    <t>Poznámka k položce:_x000d_
Kompletní provedení dle specifikace PD a TZ vč. všech souvisejících prací dodávek, příslušenství a komponentů dle výpisu. V jednotkové ceně započítáno: dodávka, výroba, montáž/osazení/kotvení (vč.kotvících prvků), povrchová úprava. Kompletní specifikace viz výpis ochranných prvků a informačního systému.</t>
  </si>
  <si>
    <t>603</t>
  </si>
  <si>
    <t>OST5_R02.1</t>
  </si>
  <si>
    <t xml:space="preserve">OP 2 - D+M ochranných prvk (viz D.1.1_v.č. 54,55) _ nástěnný ochranný pás </t>
  </si>
  <si>
    <t>1768698132</t>
  </si>
  <si>
    <t>604</t>
  </si>
  <si>
    <t>OST5_R03</t>
  </si>
  <si>
    <t xml:space="preserve">OP 3 - D+M ochranných prvk (viz D.1.1_v.č. 54,55) _ oblé nástěnné madlo </t>
  </si>
  <si>
    <t>669636774</t>
  </si>
  <si>
    <t>605</t>
  </si>
  <si>
    <t>OST5_R04</t>
  </si>
  <si>
    <t>OP 4 - D+M ochranných prvk (viz D.1.1_v.č. 54,55) _ ochranný rohový PVC profil</t>
  </si>
  <si>
    <t>40882912</t>
  </si>
  <si>
    <t>(2,3*28)+(3,0*94)+(3,05*84)+(3,15*67)</t>
  </si>
  <si>
    <t>606</t>
  </si>
  <si>
    <t>OST5_R05</t>
  </si>
  <si>
    <t xml:space="preserve">VIT - D+M informační prvek (viz D.1.1_v.č. 54,55) _ výtahová informační tabule </t>
  </si>
  <si>
    <t>1151419600</t>
  </si>
  <si>
    <t>607</t>
  </si>
  <si>
    <t>OST5_R06</t>
  </si>
  <si>
    <t>ZP - D+M informační prvek (viz D.1.1_v.č. 54,55) _ značení podlaží</t>
  </si>
  <si>
    <t>1567117264</t>
  </si>
  <si>
    <t>608</t>
  </si>
  <si>
    <t>OST5_R07</t>
  </si>
  <si>
    <t>PT - D+M informační prvek (viz D.1.1_v.č. 54,55) _ patrová tabule</t>
  </si>
  <si>
    <t>-1248612233</t>
  </si>
  <si>
    <t>609</t>
  </si>
  <si>
    <t>OST5_R08</t>
  </si>
  <si>
    <t>CIT - D+M informační prvek (viz D.1.1_v.č. 54,55) _ centrální informační tabule</t>
  </si>
  <si>
    <t>-8379957</t>
  </si>
  <si>
    <t xml:space="preserve">D.1.2 - Stavebně konstrukční řešení </t>
  </si>
  <si>
    <t>274322511</t>
  </si>
  <si>
    <t>Základové pasy ze ŽB se zvýšenými nároky na prostředí tř. C 25/30</t>
  </si>
  <si>
    <t>1097486944</t>
  </si>
  <si>
    <t>"venkovní schodiště u VZT_D.1.2_v.č. 0,5-0,6, TZ" 9,4*0,3*1,0</t>
  </si>
  <si>
    <t>274351121</t>
  </si>
  <si>
    <t>Zřízení bednění základových pasů rovného</t>
  </si>
  <si>
    <t>-849958458</t>
  </si>
  <si>
    <t>"venkovní schodiště u VZT_D.1.2_v.č. 0,5-0,6, TZ" 9,4*2*1,0</t>
  </si>
  <si>
    <t>274351122</t>
  </si>
  <si>
    <t>Odstranění bednění základových pasů rovného</t>
  </si>
  <si>
    <t>547619222</t>
  </si>
  <si>
    <t>274361821</t>
  </si>
  <si>
    <t>Výztuž základových pásů betonářskou ocelí 10 505 (R)</t>
  </si>
  <si>
    <t>138077080</t>
  </si>
  <si>
    <t>"venkovní schodiště u VZT_D.1.2_v.č. 0,5-0,6, TZ_předpoklad nosné výztuže" 70,0/1000*2,82</t>
  </si>
  <si>
    <t>"výztuž distanční, pomocná, rozdělovací + přesahy_bude upřesněn v dílenské dokumentaci" 0,15*0,197</t>
  </si>
  <si>
    <t>317941123</t>
  </si>
  <si>
    <t>Osazování ocelových válcovaných nosníků do kapes I, IE, U, UE nebo L do č 22</t>
  </si>
  <si>
    <t>866429060</t>
  </si>
  <si>
    <t>"vnitřní schodiště (2-3.NP)_D.1.2_v.č. 0,7-0,8, TZ" 17,9/1000*(5*2,7)</t>
  </si>
  <si>
    <t>13010718</t>
  </si>
  <si>
    <t>ocel profilová I 160 jakost 11 375</t>
  </si>
  <si>
    <t>-774319608</t>
  </si>
  <si>
    <t>0,242*1,1 'Přepočtené koeficientem množství</t>
  </si>
  <si>
    <t>341321410</t>
  </si>
  <si>
    <t>Stěny nosné ze ŽB tř. C 25/30</t>
  </si>
  <si>
    <t>-520787314</t>
  </si>
  <si>
    <t>Poznámka k položce:_x000d_
-přesná specifikace betonové směsy _ viz PD, TZ,SV</t>
  </si>
  <si>
    <t>"přístavba výtahu_D.1.2_v.č. 0,3-0,4, TZ" (13,22*17,4*0,3)</t>
  </si>
  <si>
    <t>"venkovní schodiště u VZT_D.1.2_v.č. 0,5-0,6, TZ" (2,68*0,3*1,1)+(6,7*0,3*2,12)</t>
  </si>
  <si>
    <t>341351111</t>
  </si>
  <si>
    <t>Zřízení oboustranného bednění nosných stěn</t>
  </si>
  <si>
    <t>-1070082258</t>
  </si>
  <si>
    <t>"přístavba výtahu_D.1.2_v.č. 0,3-0,4, TZ" (13,22*17,4*2)</t>
  </si>
  <si>
    <t>"venkovní schodiště u VZT_D.1.2_v.č. 0,5-0,6, TZ" (2,68*2*1,1)+(6,7*2*2,12)</t>
  </si>
  <si>
    <t>341351112</t>
  </si>
  <si>
    <t>Odstranění oboustranného bednění nosných stěn</t>
  </si>
  <si>
    <t>1846578086</t>
  </si>
  <si>
    <t>341351911</t>
  </si>
  <si>
    <t>Příplatek k cenám bednění nosných stěn za pohledový beton</t>
  </si>
  <si>
    <t>-335207639</t>
  </si>
  <si>
    <t>"venkovní schodiště u VZT_D.1.2_v.č. 0,5-0,6, TZ" ((2,68*2*1,1)+(6,7*2*2,12))/2</t>
  </si>
  <si>
    <t>341361821</t>
  </si>
  <si>
    <t>Výztuž stěn betonářskou ocelí 10 505</t>
  </si>
  <si>
    <t>616653881</t>
  </si>
  <si>
    <t>"přístavba výtahu_D.1.2_v.č. 0,3-0,4, TZ_předpoklad nosné výztuže" 100,0/1000*69,008</t>
  </si>
  <si>
    <t>"venkovní schodiště u VZT_D.1.2_v.č. 0,5-0,6, TZ_předpoklad nosné výztuže" 100,0/1000*5,146</t>
  </si>
  <si>
    <t>"výztuž distanční, pomocná, rozdělovací + přesahy_bude upřesněn v dílenské dokumentaci" 0,15*5,881</t>
  </si>
  <si>
    <t>380321441</t>
  </si>
  <si>
    <t>Kompletní konstrukce ze ŽB tř. C 25/30 tl 150 mm</t>
  </si>
  <si>
    <t>26836959</t>
  </si>
  <si>
    <t xml:space="preserve">"šachtice_D.1.2_v.č. 0,9, TZ" </t>
  </si>
  <si>
    <t>(1,2*0,9*0,15)+(4,2*1,12*0,15)</t>
  </si>
  <si>
    <t>(0,6*0,6*0,1)+(2,4*0,4*0,1)</t>
  </si>
  <si>
    <t>380321442</t>
  </si>
  <si>
    <t>Kompletní konstrukce ze ŽB tř. C 25/30 tl do 300 mm</t>
  </si>
  <si>
    <t>643770397</t>
  </si>
  <si>
    <t>"přístavba výtahu_D.1.2_v.č. 0,3-0,4, TZ_dojezd" (6,25*4,25*0,3)+(6,61*1,2*0,3)</t>
  </si>
  <si>
    <t>"šachtice_D.1.2_v.č. 0,9, TZ" (1,8*1,2*0,2)+(6*1,3*0,2)</t>
  </si>
  <si>
    <t>380356211</t>
  </si>
  <si>
    <t>Bednění kompletních konstrukcí omítaných ploch rovinných zřízení</t>
  </si>
  <si>
    <t>1116134430</t>
  </si>
  <si>
    <t>"přístavba výtahu_D.1.2_v.č. 0,3-0,4, TZ_dojezd" (21,0*0,3)+(6,61*1,2*2)</t>
  </si>
  <si>
    <t>(4,2*1,27)</t>
  </si>
  <si>
    <t>(2,4*0,5)</t>
  </si>
  <si>
    <t>(6*1,5)</t>
  </si>
  <si>
    <t>380356212</t>
  </si>
  <si>
    <t>Bednění kompletních konstrukcí omítaných ploch rovinných odstranění</t>
  </si>
  <si>
    <t>1520207906</t>
  </si>
  <si>
    <t>380361006</t>
  </si>
  <si>
    <t>Výztuž kompletních konstrukcí z betonářské oceli 10 505</t>
  </si>
  <si>
    <t>-1709955511</t>
  </si>
  <si>
    <t>"přístavba výtahu_D.1.2_v.č. 0,3-0,4, TZ_dojezd_předpoklad nosné výztuže" 100/1000*10,348</t>
  </si>
  <si>
    <t>"šachtice_D.1.2_v.č. 0,9, TZ_předpoklad nosné výztuže" 100/1000*2,992</t>
  </si>
  <si>
    <t>"výztuž distanční, pomocná, rozdělovací + přesahy_bude upřesněn v dílenské dokumentaci" 0,15*1,037</t>
  </si>
  <si>
    <t>411321414</t>
  </si>
  <si>
    <t>Stropy deskové ze ŽB tř. C 25/30</t>
  </si>
  <si>
    <t>248753405</t>
  </si>
  <si>
    <t xml:space="preserve">"přístavba výtahu_D.1.2_v.č. 0,3-0,4, TZ" </t>
  </si>
  <si>
    <t>((1,25*3,61)+(2,63*4,25))*0,28*3</t>
  </si>
  <si>
    <t>(6,24*4,25)*0,2</t>
  </si>
  <si>
    <t>411351021</t>
  </si>
  <si>
    <t>Zřízení bednění stropů deskových bez podpěrné kce</t>
  </si>
  <si>
    <t>370868592</t>
  </si>
  <si>
    <t>((1,25*3,61)+(2,63*4,25))*3</t>
  </si>
  <si>
    <t>(6,24*4,25)</t>
  </si>
  <si>
    <t>411351022</t>
  </si>
  <si>
    <t>Odstranění bednění stropů deskových bez podpěrné kce</t>
  </si>
  <si>
    <t>1802156196</t>
  </si>
  <si>
    <t>411354335</t>
  </si>
  <si>
    <t xml:space="preserve">Zřízení podpěrné konstrukce stropů výšky do 6 m </t>
  </si>
  <si>
    <t>2010975437</t>
  </si>
  <si>
    <t>411354336</t>
  </si>
  <si>
    <t xml:space="preserve">Odstranění podpěrné konstrukce stropů výšky do 6 m </t>
  </si>
  <si>
    <t>1304562568</t>
  </si>
  <si>
    <t>2030701837</t>
  </si>
  <si>
    <t>"přístavba výtahu_D.1.2_v.č. 0,3-0,4, TZ_předpoklad nosné výztuže" 130,0/1000*18,484</t>
  </si>
  <si>
    <t>"výztuž distanční, pomocná, rozdělovací + přesahy_bude upřesněn v dílenské dokumentaci" 0,15*1,479</t>
  </si>
  <si>
    <t>-788027385</t>
  </si>
  <si>
    <t>1102734478</t>
  </si>
  <si>
    <t>"přístavba výtahu_D.1.2_v.č. 0,3-0,4, TZ" (14,43*0,3*0,28)*4</t>
  </si>
  <si>
    <t>674440627</t>
  </si>
  <si>
    <t>"přístavba výtahu_D.1.2_v.č. 0,3-0,4, TZ" (14,43*2*0,28)*4</t>
  </si>
  <si>
    <t>1636956927</t>
  </si>
  <si>
    <t>-238973484</t>
  </si>
  <si>
    <t>"přístavba výtahu_D.1.2_v.č. 0,3-0,4, TZ_předpoklad nosné výztuže" 250,0/1000*4,848</t>
  </si>
  <si>
    <t>"výztuž distanční, pomocná, rozdělovací + přesahy_bude upřesněn v dílenské dokumentaci" 0,15*0,388</t>
  </si>
  <si>
    <t>430321414</t>
  </si>
  <si>
    <t>Schodišťová konstrukce a rampa ze ŽB tř. C 25/30</t>
  </si>
  <si>
    <t>-345972410</t>
  </si>
  <si>
    <t xml:space="preserve">"venkovní schodiště u VZT_D.1.2_v.č. 0,5-0,6, TZ" </t>
  </si>
  <si>
    <t>(2*1,84*0,15)+(1,84*1,93*0,15)+(1,0*1,34*0,35)+(2,5*1,84*0,35)</t>
  </si>
  <si>
    <t xml:space="preserve">"vnitřní schodiště (2-3.NP)_D.1.2_v.č. 0,7-0,8, TZ" </t>
  </si>
  <si>
    <t>(5,4*2,72*0,35)+(3,9*2,72*0,15)</t>
  </si>
  <si>
    <t>430361821</t>
  </si>
  <si>
    <t>Výztuž schodišťové konstrukce a rampy betonářskou ocelí 10 505</t>
  </si>
  <si>
    <t>741382682</t>
  </si>
  <si>
    <t>"venkovní schodiště u VZT_D.1.2_v.č. 0,5-0,6, TZ_předpoklad nosné výztuže" 150,0/1000*3,164</t>
  </si>
  <si>
    <t>"vnitřní schodiště (2-3.NP)_D.1.2_v.č. 0,7-0,8, TZ_předpoklad nosné výztuže" 150,0/1000*6,732</t>
  </si>
  <si>
    <t>"výztuž distanční, pomocná, rozdělovací + přesahy_bude upřesněn v dílenské dokumentaci" 0,15*0,692</t>
  </si>
  <si>
    <t>431351121</t>
  </si>
  <si>
    <t>Zřízení bednění schodišť a ramp přímočarých v do 4 m</t>
  </si>
  <si>
    <t>1204314101</t>
  </si>
  <si>
    <t>"venkovní schodiště u VZT_D.1.2_v.č. 0,5-0,6, TZ" (1*1,34)+(2,5*1,84)</t>
  </si>
  <si>
    <t>"vnitřní schodiště (2-3.NP)_D.1.2_v.č. 0,7-0,8, TZ" 2,5*(5,4+3,9)</t>
  </si>
  <si>
    <t>431351122</t>
  </si>
  <si>
    <t>Odstranění bednění schodišť a ramp přímočarých v do 4 m</t>
  </si>
  <si>
    <t>1548708495</t>
  </si>
  <si>
    <t>434351141</t>
  </si>
  <si>
    <t>Zřízení bednění stupňů přímočarých schodišť</t>
  </si>
  <si>
    <t>1269812767</t>
  </si>
  <si>
    <t>(1,34*3*0,2)+(1,84*7*0,2)</t>
  </si>
  <si>
    <t>2,5*16*0,2</t>
  </si>
  <si>
    <t>434351142</t>
  </si>
  <si>
    <t>Odstranění bednění stupňů přímočarých schodišť</t>
  </si>
  <si>
    <t>855150339</t>
  </si>
  <si>
    <t>451315115</t>
  </si>
  <si>
    <t>Podkladní nebo výplňová vrstva z betonu C 16/20 tl do 100 mm</t>
  </si>
  <si>
    <t>-2109111497</t>
  </si>
  <si>
    <t>"přístavba výtahu_D.1.2_v.č. 0,3-0,4, TZ" (6,45*4,5)</t>
  </si>
  <si>
    <t>"šachtice_D.1.2_v.č. 0,9, TZ" (2*1,4)+(1,4*1,1)+(0,8*0,8)</t>
  </si>
  <si>
    <t>973031325</t>
  </si>
  <si>
    <t>Vysekání kapes ve zdivu cihelném na MV nebo MVC pl do 0,10 m2 hl do 300 mm</t>
  </si>
  <si>
    <t>1906868394</t>
  </si>
  <si>
    <t>"vnitřní schodiště (2-3.NP)_D.1.2_v.č. 0,7-0,8, TZ" 10,0</t>
  </si>
  <si>
    <t>741269649</t>
  </si>
  <si>
    <t>"vnitřní schodiště (2-3.NP)_D.1.2_v.č. 0,7-0,8, TZ" 9,3*2</t>
  </si>
  <si>
    <t>889335080</t>
  </si>
  <si>
    <t>1,314*0,25 'Přepočtené koeficientem množství</t>
  </si>
  <si>
    <t>-1842006745</t>
  </si>
  <si>
    <t>1,314*0,75 'Přepočtené koeficientem množství</t>
  </si>
  <si>
    <t>875312221</t>
  </si>
  <si>
    <t>402157249</t>
  </si>
  <si>
    <t>Příplatek ZKD 1 km vodorovné dopravy suti a vybouraných hmot po suchu</t>
  </si>
  <si>
    <t>-696605844</t>
  </si>
  <si>
    <t>1,314*20 'Přepočtené koeficientem množství</t>
  </si>
  <si>
    <t>1727544177</t>
  </si>
  <si>
    <t>1188223313</t>
  </si>
  <si>
    <t>331,618*0,25 'Přepočtené koeficientem množství</t>
  </si>
  <si>
    <t>-1084317969</t>
  </si>
  <si>
    <t>331,618*0,75 'Přepočtené koeficientem množství</t>
  </si>
  <si>
    <t>D.1.3 - Požárně bezpečnostní řešení</t>
  </si>
  <si>
    <t>D1 - B2 - POŹÁRNĚ BEZPEČNOSTNÍ ŘEŠENÍ</t>
  </si>
  <si>
    <t xml:space="preserve">    D2 - Přenosné hasicí přístroje (PHP)</t>
  </si>
  <si>
    <t xml:space="preserve">    D3 - Požárně bezpečnostní tabulky a značení</t>
  </si>
  <si>
    <t xml:space="preserve">    OST-01 - Požárně bezpečnostní řešení </t>
  </si>
  <si>
    <t>D1</t>
  </si>
  <si>
    <t>B2 - POŹÁRNĚ BEZPEČNOSTNÍ ŘEŠENÍ</t>
  </si>
  <si>
    <t>D2</t>
  </si>
  <si>
    <t>Přenosné hasicí přístroje (PHP)</t>
  </si>
  <si>
    <t>Práškový hasicí přístroj s náplní min. 6 kg (hasicí schopnost 21A).</t>
  </si>
  <si>
    <t>1502922395</t>
  </si>
  <si>
    <t>Poznámka k položce:_x000d_
PHP budou dodány včetně úchytek, provedení podle ČSN EN 3-6, ČSN EN 3-7.Uveden celkový počet PHP práškových dle PBŘ - bez odečtení stávajících PHP v objektu.</t>
  </si>
  <si>
    <t xml:space="preserve">Přístroj CO2 s náplní min. 5 kg hasiva (hasicí  schopnost 55B)</t>
  </si>
  <si>
    <t>-7429916</t>
  </si>
  <si>
    <t>D3</t>
  </si>
  <si>
    <t>Požárně bezpečnostní tabulky a značení</t>
  </si>
  <si>
    <t>Vysměrování únikových tras, označení únikových východů, průchodů a vstupů do únikových cest.</t>
  </si>
  <si>
    <t>-440885697</t>
  </si>
  <si>
    <t>Poznámka k položce:_x000d_
Pro označení únikových východů, průchodů a vstupů do únikových cest budou použity nálepky osazené na tělesech nouzového osvětlení podle ČSN EN 1838. V ostatních případech lze použít fotoluminiscenční tabulky a nálepky. Tabulky a nálepky musí být v provedeny podle ČSN ISO 3864-1,-2, ČSN 01 8013 v platném znění. Uveden celkový počet ve veřejnývh prostorech dle PBŘ - bez odečtení stávajícího vyhovujícího značení.</t>
  </si>
  <si>
    <t>Zákaz vstupu nepovolaným osobám.</t>
  </si>
  <si>
    <t>-1813007324</t>
  </si>
  <si>
    <t>Poznámka k položce:_x000d_
Pro označení únikových východů, průchodů a vstupů do únikových cest budou použity nálepky osazené na tělesech nouzového osvětlení podle ČSN EN 1838. V ostatních případech lze použít fotoluminiscenční tabulky a nálepky. Tabulky a nálepky musí být v provedeny podle ČSN ISO 3864-1,-2, ČSN 01 8013 v platném znění. Uveden celkový počet ve veřejnývh prostorech dle PBŘ - bez odečtení stávajícího vyhovujícího značení. Nejsou započteny prostory stávajících šaten a zázemí v 1.PP a 1.NP severního křídla.</t>
  </si>
  <si>
    <t>Zákaz kouření a manipulace s otevřeným ohněm, Zákaz vstupu s otevřeným ohněm nebo manipulace s otevřeným ohněm.</t>
  </si>
  <si>
    <t>941453096</t>
  </si>
  <si>
    <t>Poznámka k položce:_x000d_
Pro označení únikových východů, průchodů a vstupů do únikových cest budou použity nálepky osazené na tělesech nouzového osvětlení podle ČSN EN 1838. V ostatních případech lze použít fotoluminiscenční tabulky a nálepky. Tabulky a nálepky musí být v provedeny podle ČSN ISO 3864-1,-2, ČSN 01 8013 v platném znění.Nejsou započteny prostory stávajících šaten a zázemí v 1.PP a 1.NP severního křídla.</t>
  </si>
  <si>
    <t>Označení technické místnosti nebo prostoru.</t>
  </si>
  <si>
    <t>-474454853</t>
  </si>
  <si>
    <t>Poznámka k položce:_x000d_
Pro označení únikových východů, průchodů a vstupů do únikových cest budou použity nálepky osazené na tělesech nouzového osvětlení podle ČSN EN 1838. V ostatních případech lze použít fotoluminiscenční tabulky a nálepky. Tabulky a nálepky musí být v provedeny podle ČSN ISO 3864-1,-2, ČSN 01 8013 v platném znění.</t>
  </si>
  <si>
    <t>Označení hlavních nebo vedlejších uzávěrů a ovládacích prvků technických zařízení v objektu.</t>
  </si>
  <si>
    <t>859606015</t>
  </si>
  <si>
    <t>Označení umístění požárně bezpečnostních zařízení, jejich ovládacích prvků a systémů sloužících pro protipožární zajištění stavby.</t>
  </si>
  <si>
    <t>-2048030501</t>
  </si>
  <si>
    <t>Vyznačení zákazů, omezení a a příkazů pro určené činnosti.</t>
  </si>
  <si>
    <t>1346247898</t>
  </si>
  <si>
    <t>Poznámka k položce:_x000d_
Pro označení únikových východů, průchodů a vstupů do únikových cest budou použity nálepky osazené na tělesech nouzového osvětlení podle ČSN EN 1838. V ostatních případech lze použít fotoluminiscenční tabulky a nálepky. Tabulky a nálepky musí být v provedeny podle ČSN ISO 3864-1,-2, ČSN 01 8013 v platném znění. Nejsou započteny prostory stávajících šaten a zázemí v 1.PP a 1.NP severního křídla.</t>
  </si>
  <si>
    <t>OST-01</t>
  </si>
  <si>
    <t xml:space="preserve">Požárně bezpečnostní řešení </t>
  </si>
  <si>
    <t>795666P04</t>
  </si>
  <si>
    <t>D+M utěsnění prostupů a průrazů (neuvedených v ostatních soupisech prací)</t>
  </si>
  <si>
    <t>1654177469</t>
  </si>
  <si>
    <t xml:space="preserve">Poznámka k položce:_x000d_
_x000d_
</t>
  </si>
  <si>
    <t>"kompletní provedení dle specifikace PD a TZ vč. všech souvisejících prací dodávek, příslušenství a komponentů dle výpisu"</t>
  </si>
  <si>
    <t>"viz specifikace PBŘ - množství 1kus = kompletní zajištění pro celou stavbu" 1,0</t>
  </si>
  <si>
    <t>D.1.4 - Vzduchotechnika a klimatizace</t>
  </si>
  <si>
    <t>D1 - Zařízení č. 1 - Větrání východního křídla</t>
  </si>
  <si>
    <t xml:space="preserve">    D2 - Jednotky</t>
  </si>
  <si>
    <t xml:space="preserve">    D3 - Požární klapka čtyřhranná, ovládání servopohonem 230V, termoelektrické čidlo,  2x signalizace polohy</t>
  </si>
  <si>
    <t xml:space="preserve">    D4 - Požární klapka kruhová, ovládání servopohonem 230V, termoelektrické čidlo,  2x signalizace polohy</t>
  </si>
  <si>
    <t xml:space="preserve">    D5 - Regulátor konstantního průtoku, mechanické ovládání</t>
  </si>
  <si>
    <t xml:space="preserve">    D6 - Regulační klapka těsná čtyřhranná, ruční ovládání</t>
  </si>
  <si>
    <t xml:space="preserve">    D7 - Regulační klapka těsná kruhová, ruční ovládání</t>
  </si>
  <si>
    <t xml:space="preserve">    D8 - Tlumič hluku kulisový, vč. opláštění, rozměry kulis, náběhy na obou koncích, hygienické provedení</t>
  </si>
  <si>
    <t xml:space="preserve">    D9 - Protidešťová žaluzie, včetně síta</t>
  </si>
  <si>
    <t xml:space="preserve">    D10 - Výfuková hlavice DFE</t>
  </si>
  <si>
    <t xml:space="preserve">    D11 - Ostatní prvky</t>
  </si>
  <si>
    <t xml:space="preserve">    D12 - Koncové elementy</t>
  </si>
  <si>
    <t xml:space="preserve">    D13 - Potrubí čtyřhranné z pozink</t>
  </si>
  <si>
    <t xml:space="preserve">    D14 - Potrubí kruhové SPIRO z pozink. plechu</t>
  </si>
  <si>
    <t xml:space="preserve">    D15 - Ohebná hadice, provedení Al, hlukově izolovaná</t>
  </si>
  <si>
    <t xml:space="preserve">    D16 - Izolace potrubí a ostatní</t>
  </si>
  <si>
    <t>D17 - Zařízení č. 2 - Větrání severního křídla v 2.np</t>
  </si>
  <si>
    <t xml:space="preserve">    D18 - Tlumiče hluku a ostatní</t>
  </si>
  <si>
    <t xml:space="preserve">    D20 - Žaluzie</t>
  </si>
  <si>
    <t xml:space="preserve">    D21 - Potrubí čtyřhranné z pozink. plechu sk.I</t>
  </si>
  <si>
    <t xml:space="preserve">    D22 - Potrubí kruhové SPIRO z pozink. plechu sk.I</t>
  </si>
  <si>
    <t>D23 - Zařízení č. 3 - Větrání šatny ženy v 1.pp (m.č.20)</t>
  </si>
  <si>
    <t xml:space="preserve">    D25 - Žaluzie a ostatní</t>
  </si>
  <si>
    <t xml:space="preserve">    D26 - Potrubí kruhové SPIRO a ostatní</t>
  </si>
  <si>
    <t>D27 - Zařízení č. 4 - Větrání šatny uklízečky v 1.pp (m.č.3)</t>
  </si>
  <si>
    <t xml:space="preserve">    D28 - Potrubí kruhové SPIRO</t>
  </si>
  <si>
    <t>D30 - Zařízení č. 5 - Větrání hygienického zázemí 1-3.NP východní křídlo</t>
  </si>
  <si>
    <t xml:space="preserve">    D31 - Ventilátor</t>
  </si>
  <si>
    <t xml:space="preserve">    D32 - Požární klapka</t>
  </si>
  <si>
    <t xml:space="preserve">    D33 - Regulační klapka kruhová, ruční ovládání</t>
  </si>
  <si>
    <t xml:space="preserve">    D34 - Čtyřhranné potrubí VZT pozinkované, třída těsnosti II, včetně těsnícího, spojovacího a závěsového ma</t>
  </si>
  <si>
    <t xml:space="preserve">    D35 - Izolace potrubí</t>
  </si>
  <si>
    <t>D36 - Zařízení č. 6 - Větrání hygienického zázemí 1-3.NP východní křídlo</t>
  </si>
  <si>
    <t xml:space="preserve">    D37 - Dvoupolohový ventil elektrický ovládaný, 230V, rozsah tlaku 50-160Pa</t>
  </si>
  <si>
    <t>D38 - Zařízení č. 7 - Větrání hygienického zázemí 1-3.NP východní křídlo</t>
  </si>
  <si>
    <t>D39 - Zařízení č. 8 - Větrání hygienického zázemí 2.NP severní křídlo</t>
  </si>
  <si>
    <t>D40 - Zařízení č. 9 - Větrání hygienického zázemí 3.NP severní křídlo</t>
  </si>
  <si>
    <t>D41 - Zařízení č. 10 - Chlazení místností 1-3np (indukční vyústě)</t>
  </si>
  <si>
    <t>D42 - Zařízení č. 11 - Chlazení místností 1-3np (fancoily)</t>
  </si>
  <si>
    <t>D43 - Zařízení č. 12 - Chlazení místnosti serveru (m.č. 2.04)</t>
  </si>
  <si>
    <t>D44 - Zařízení č. 13 - Chlazení místnosti s UPS (m.č. 2.25b)</t>
  </si>
  <si>
    <t>D45 - Zařízení č. 14 - Větrání CHUC - centrální schodiště + chodba + vstup</t>
  </si>
  <si>
    <t>D46 - Zařízení č. 15 - Větrání CHÚC - předsíň evakuačního výtahu</t>
  </si>
  <si>
    <t xml:space="preserve">    D47 - Klapy</t>
  </si>
  <si>
    <t xml:space="preserve">    D29 - Ostatní</t>
  </si>
  <si>
    <t xml:space="preserve">    D48 - Čtyřhranné potrubí VZT pozinkované</t>
  </si>
  <si>
    <t>D49 - Zařízení č. 16 - Větrání CHÚC - šachta evakuačního výtahu</t>
  </si>
  <si>
    <t xml:space="preserve">    D50 - Ostatní a izolace</t>
  </si>
  <si>
    <t>D51 - Zařízení č. 17 - Větrání CHÚC schodiště východní křídlo</t>
  </si>
  <si>
    <t>D52 - Zařízení č. 18 - Dveřní clona</t>
  </si>
  <si>
    <t>D53 - Zařízení č. 19 - Větrání strojovny potrubní pošty (pavilon N)</t>
  </si>
  <si>
    <t>D54 - Zařízení č. 20 - Chlazení strojovny potrubní pošty</t>
  </si>
  <si>
    <t>D55 - Zařízení č. 21 - Větrání skladů v 1.pp</t>
  </si>
  <si>
    <t>D56 - Ostatní pomocné a dopňkové práce</t>
  </si>
  <si>
    <t>Zařízení č. 1 - Větrání východního křídla</t>
  </si>
  <si>
    <t>Jednotky</t>
  </si>
  <si>
    <t>Sestavná klimatizační jednotka</t>
  </si>
  <si>
    <t xml:space="preserve">Poznámka k položce:_x000d_
Poznámka k položce: Poznámka k položce: - vnitřní hygienické provedení, splňuje Ecodesign 2018;  průtok: 7.300 m3/h;  externí tlak: 400 Pa; Jednotka se sestává z:; - přívodní část:; klapka se servopohonem s havrijní fcí 10Nm; filtrační komora - 2° filtrace třídy M6-630 a F9-630; rekuperační komora - deskový rekuperátor, účinnost 84,5%, tepelný zisk 79,7kW, by-pass dodávka MaR; ventilátorová komora - Pi=3,0kW, 11,06/6,39A, 230/400V, ventilátor ovládaný frekvenčním měničem 3x400V, 3,0kW, IP20; ohřívací komora - vodní jednořadá, teplotní spád 80/60°C, Qt=28,6kW, směšovací uzel dodávka MaR; chladící komora v přetlaku - sedmiřadá, médium: voda 7/13°C, 1okruh, Qch=41,9kW; zvlhčovací komora; - odvodní část:; filtrační komora - 1° filtrace třídy M5-500; ventilátorová komora - Pi=2,2kW, 8,05/4,65A, 230/400V, ventilátor ovládaný frekvenčním měničem 3x400V, 2,2kW, IP20; klapka se servopohonem s havrijní fcí 10Nm; - hmotnost: 1450kg, rozměr: 6371x1500x2000[mm] (DxŠxV) ; ovládání a regulaci zajišťuje profese MaR, viz přehled zařízení</t>
  </si>
  <si>
    <t>Odporový parní vyvíječ k přímému vlhčení vzduchu</t>
  </si>
  <si>
    <t>Poznámka k položce:_x000d_
Poznámka k položce: Poznámka k položce: zvlhčovací výkon 40kg/h, topení: 3f/400V/50Hz, regulace: 1f/230V/50Hz, Pimax=30,0kW, 43,3A; doporučné jištění 3f-C-63 a 1f-C-6A; teplota 1-40°C, tlak 1-10bar, vodivost 125 až 1250 µS/cm, PH neutrální; bezpečnostní čidlo a čidlo tlakové diference - dodávka prof. MaR; příslušenství:; ventil s filtrem; dálková signalizace provozních a poruchových stavů; parní distribiční systém pro krátké rozptylové vzdálenosti; kondenzační hadice; parní hadice; distribuční hadice; připojení prostřednictvím protokolů Modbus a BACnet; rám pod zvlhčovač, kovová konstrukce do 20 kg, vč.nátěru</t>
  </si>
  <si>
    <t xml:space="preserve">Požární klapka čtyřhranná, ovládání servopohonem 230V, termoelektrické čidlo,  2x signalizace polohy</t>
  </si>
  <si>
    <t>- 800x850 mm</t>
  </si>
  <si>
    <t>- 800x500 mm</t>
  </si>
  <si>
    <t>- 450x400 mm</t>
  </si>
  <si>
    <t>- 400x250 mm</t>
  </si>
  <si>
    <t>D4</t>
  </si>
  <si>
    <t xml:space="preserve">Požární klapka kruhová, ovládání servopohonem 230V, termoelektrické čidlo,  2x signalizace polohy</t>
  </si>
  <si>
    <t>- O250 mm (spiro potrubí)</t>
  </si>
  <si>
    <t>- O200 mm (spiro potrubí)</t>
  </si>
  <si>
    <t>D5</t>
  </si>
  <si>
    <t>Regulátor konstantního průtoku, mechanické ovládání</t>
  </si>
  <si>
    <t>- O160 mm</t>
  </si>
  <si>
    <t>- O125 mm</t>
  </si>
  <si>
    <t>- O100 mm</t>
  </si>
  <si>
    <t>D6</t>
  </si>
  <si>
    <t>Regulační klapka těsná čtyřhranná, ruční ovládání</t>
  </si>
  <si>
    <t>Pol21</t>
  </si>
  <si>
    <t>Pol22</t>
  </si>
  <si>
    <t>- 355x250 mm</t>
  </si>
  <si>
    <t>- 315x250 mm</t>
  </si>
  <si>
    <t>Pol24</t>
  </si>
  <si>
    <t>- 280x250 mm</t>
  </si>
  <si>
    <t>D7</t>
  </si>
  <si>
    <t>Regulační klapka těsná kruhová, ruční ovládání</t>
  </si>
  <si>
    <t>Pol25</t>
  </si>
  <si>
    <t>- O280 mm (spiro potrubí)</t>
  </si>
  <si>
    <t>Pol26</t>
  </si>
  <si>
    <t>Pol27</t>
  </si>
  <si>
    <t>- O160 mm (spiro potrubí)</t>
  </si>
  <si>
    <t>Pol28</t>
  </si>
  <si>
    <t>- O125 mm (spiro potrubí)</t>
  </si>
  <si>
    <t>D8</t>
  </si>
  <si>
    <t>Tlumič hluku kulisový, vč. opláštění, rozměry kulis, náběhy na obou koncích, hygienické provedení</t>
  </si>
  <si>
    <t>Pol29</t>
  </si>
  <si>
    <t>- 800x850x2000 mm, rozměry kulis 100x850x2000 mm - 5ks</t>
  </si>
  <si>
    <t>Pol30</t>
  </si>
  <si>
    <t>- 800x850x1500 mm, rozměry kulis 100x850x1500 mm - 5ks</t>
  </si>
  <si>
    <t>D9</t>
  </si>
  <si>
    <t>Protidešťová žaluzie, včetně síta</t>
  </si>
  <si>
    <t>Pol31</t>
  </si>
  <si>
    <t>- 1500x630 mm</t>
  </si>
  <si>
    <t>Poznámka k položce:_x000d_
Poznámka k položce: Poznámka k položce: prvek opatřen nátěrem RAL dle architekta stavby, žaluzie bude osazena do VZT potrubí</t>
  </si>
  <si>
    <t>D10</t>
  </si>
  <si>
    <t>Výfuková hlavice DFE</t>
  </si>
  <si>
    <t>Pol32</t>
  </si>
  <si>
    <t>- 630x630 mm</t>
  </si>
  <si>
    <t>Poznámka k položce:_x000d_
Poznámka k položce: Poznámka k položce: prvek opatřen nátěrem RAL dle architekta stavby</t>
  </si>
  <si>
    <t>D11</t>
  </si>
  <si>
    <t>Ostatní prvky</t>
  </si>
  <si>
    <t>Pol33</t>
  </si>
  <si>
    <t>Vířivý anemostat přívodní 300x8, osazení do SDK podhledu</t>
  </si>
  <si>
    <t>Poznámka k položce:_x000d_
Poznámka k položce: Poznámka k položce: - čelní deska čtvercová 600x600 mm; - nástavec s bočním připojením, max. 250 m3/h</t>
  </si>
  <si>
    <t>Pol34</t>
  </si>
  <si>
    <t>Vířivý anemostat přívodní 400x16, osazení do kazetového podhledu</t>
  </si>
  <si>
    <t>Poznámka k položce:_x000d_
Poznámka k položce: Poznámka k položce: - čelní deska čtvercová 600x600 mm; - nástavec s bočním připojením, max. 360 m3/h</t>
  </si>
  <si>
    <t>Pol35</t>
  </si>
  <si>
    <t>Vířivý anemostat přívodní 300x8, osazení do kazetového podhledu</t>
  </si>
  <si>
    <t>Pol36</t>
  </si>
  <si>
    <t>Vířivý anemostat odvodní 300x8, osazení do SDK podhledu</t>
  </si>
  <si>
    <t>Poznámka k položce:_x000d_
Poznámka k položce: Poznámka k položce: - čelní deska čtvercová 600x600 mm; - nástavec s bočním připojením, max. 220 m3/h</t>
  </si>
  <si>
    <t>Pol37</t>
  </si>
  <si>
    <t>Vířivý anemostat odvodní 400x16, osazení do kazetového podhledu</t>
  </si>
  <si>
    <t>Pol38</t>
  </si>
  <si>
    <t>Vířivý anemostat odvodní 300x8, osazení do kazetového podhledu</t>
  </si>
  <si>
    <t>Poznámka k položce:_x000d_
Poznámka k položce: Poznámka k položce: - čelní deska čtvercová 600x600 mm; - nástavec s bočním připojením, max. 200 m3/h</t>
  </si>
  <si>
    <t>D12</t>
  </si>
  <si>
    <t>Koncové elementy</t>
  </si>
  <si>
    <t>Pol39</t>
  </si>
  <si>
    <t>Přívodní talířový ventil kovový vč. montážního rámečku- O100 mm</t>
  </si>
  <si>
    <t>Pol40</t>
  </si>
  <si>
    <t>Odvodní talířový ventil kovový vč. montážního rámečku- O160 mm</t>
  </si>
  <si>
    <t>Pol41</t>
  </si>
  <si>
    <t>Odvodní talířový ventil kovový vč. montážního rámečku- O125 mm</t>
  </si>
  <si>
    <t>Pol42</t>
  </si>
  <si>
    <t>Odvodní talířový ventil kovový vč. montážního rámečku- O100 mm</t>
  </si>
  <si>
    <t>D13</t>
  </si>
  <si>
    <t>Potrubí čtyřhranné z pozink</t>
  </si>
  <si>
    <t>Pol43</t>
  </si>
  <si>
    <t>do obvodu 5600 mm vč. 100% tvarovek</t>
  </si>
  <si>
    <t>Poznámka k položce:_x000d_
Poznámka k položce: Poznámka k položce: Potrubí čtyřhranné z pozink. plechu sk.I ve III. tř. těsnosti, včetně těsnícího, spojovacího a závěsového materiálu</t>
  </si>
  <si>
    <t>Pol44</t>
  </si>
  <si>
    <t>do obvodu 4460 mm vč. 70% tvarovek</t>
  </si>
  <si>
    <t>Pol45</t>
  </si>
  <si>
    <t>do obvodu 3500 mm vč. 30% tvarovek</t>
  </si>
  <si>
    <t>Pol46</t>
  </si>
  <si>
    <t>do obvodu 2630 mm vč. 30% tvarovek</t>
  </si>
  <si>
    <t>Pol47</t>
  </si>
  <si>
    <t>do obvodu 1890 mm vč. 30% tvarovek</t>
  </si>
  <si>
    <t>Pol48</t>
  </si>
  <si>
    <t>do obvodu 1500 mm vč. 30% tvarovek</t>
  </si>
  <si>
    <t>D14</t>
  </si>
  <si>
    <t>Potrubí kruhové SPIRO z pozink. plechu</t>
  </si>
  <si>
    <t>Pol49</t>
  </si>
  <si>
    <t>- do O315mm, vč. 20% tvarovek</t>
  </si>
  <si>
    <t>Poznámka k položce:_x000d_
Poznámka k položce: Poznámka k položce: Potrubí kruhové SPIRO z pozink. plechu sk.I ve III. tř. těsnosti, včetně těsnícího, spojovacího a závěsového materiálu</t>
  </si>
  <si>
    <t>Pol50</t>
  </si>
  <si>
    <t>- do O280mm, vč. 20% tvarovek</t>
  </si>
  <si>
    <t>Pol51</t>
  </si>
  <si>
    <t>- do O250mm, vč. 30% tvarovek</t>
  </si>
  <si>
    <t>Pol52</t>
  </si>
  <si>
    <t>- do O200mm, vč. 20% tvarovek</t>
  </si>
  <si>
    <t>Pol53</t>
  </si>
  <si>
    <t>- do O160mm, vč. 30% tvarovek</t>
  </si>
  <si>
    <t>Pol54</t>
  </si>
  <si>
    <t>- do O125mm, vč. 10% tvarovek</t>
  </si>
  <si>
    <t>Pol55</t>
  </si>
  <si>
    <t>- do O100mm, vč. 15% tvarovek</t>
  </si>
  <si>
    <t>D15</t>
  </si>
  <si>
    <t>Ohebná hadice, provedení Al, hlukově izolovaná</t>
  </si>
  <si>
    <t>Pol56</t>
  </si>
  <si>
    <t>- O250mm</t>
  </si>
  <si>
    <t>Pol57</t>
  </si>
  <si>
    <t>- O200mm</t>
  </si>
  <si>
    <t>Pol58</t>
  </si>
  <si>
    <t>- O160mm</t>
  </si>
  <si>
    <t>Pol59</t>
  </si>
  <si>
    <t>- O125mm</t>
  </si>
  <si>
    <t>Pol60</t>
  </si>
  <si>
    <t>- O100mm</t>
  </si>
  <si>
    <t>D16</t>
  </si>
  <si>
    <t>Izolace potrubí a ostatní</t>
  </si>
  <si>
    <t>Pol61</t>
  </si>
  <si>
    <t>Tepelná izolace potrubí, minerální vata tl.20mm vč. AL folie, kotvení navařovacími trny</t>
  </si>
  <si>
    <t>Pol62</t>
  </si>
  <si>
    <t>Tepelná/hluková izolace potrubí, minerální vata tl.60mm vč. AL folie, vyšší objemová hmotnost, kotvení navařovacími trny</t>
  </si>
  <si>
    <t>Pol63</t>
  </si>
  <si>
    <t>Protipožární izolace čtyřhranného potrubí, pož.odolnost EI 45, kotvení navařovacími trny, Al folie (dle pokynů výrobce pož.izolace)</t>
  </si>
  <si>
    <t>D17</t>
  </si>
  <si>
    <t>Zařízení č. 2 - Větrání severního křídla v 2.np</t>
  </si>
  <si>
    <t>Pol65</t>
  </si>
  <si>
    <t xml:space="preserve">Poznámka k položce:_x000d_
Poznámka k položce: Poznámka k položce: - vnitřní hygienické provedení, splňuje Ecodesign 2018;  průtok: 4.400 m3/h;  externí tlak: 400 Pa; Jednotka se sestává z:; - přívodní část:; klapka se servopohonem s havrijní fcí 10Nm; filtrační komora - 2° filtrace třídy M6-630 a F9-630; rekuperační komora - deskový rekuperátor, účinnost 84,5%, tepelný zisk 79,7kW, by-pass dodávka MaR; ventilátorová komora - Pi=2,2kW, 8,1A, 400V, ventilátor ovládaný frekvenčním měničem 3x400V, 2,2kW, IP20; ohřívací komora - vodní jednořadá, teplotní spád 75/55°C, Qt=17,5kW, (Tp=+26st.C) směšovací uzel dodávka MaR; chladící komora v přetlaku - sedmiřadá, médium: voda 7/13°C, 1okruh, Qch=26,0kW (Tp=+18st.C); zvlhčovací komora; - odvodní část:; filtrační komora - 1° filtrace třídy M5-500; ventilátorová komora - Pi=2,2kW, 8,1A, 400V, ventilátor ovládaný frekvenčním měničem 3x400V, 2,2kW, IP20; klapka se servopohonem s havrijní fcí 10Nm; vč. sifonů s průhledným potrubím; - hmotnost: 1050kg, rozměr: 5742x1200x1700[mm] (DxŠxV) ; ovládání a regulaci zajišťuje profese MaR, viz přehled zařízení</t>
  </si>
  <si>
    <t>Pol66</t>
  </si>
  <si>
    <t>Poznámka k položce:_x000d_
Poznámka k položce: Poznámka k položce: zvlhčovací výkon 30kg/h, topení: 3f/400V/50Hz, regulace: 1f/230V/50Hz, Pimax=22,3kW, 32,3A; doporučné jištění 3f-C-40 a 1f-C-6A; teplota 1-40°C, tlak 1-10bar, vodivost 125 až 1250 µS/cm, PH neutrální; bezpečnostní čidlo a čidlo tlakové diference - dodávka prof. MaR; příslušenství:; ventil s filtrem; dálková signalizace provozních a poruchových stavů; parní distribiční systém pro krátké rozptylové vzdálenosti; kondenzační hadice; parní hadice; distribuční hadice; připojení prostřednictvím protokolů Modbus a BACnet; rám pod zvlhčovač, kovová konstrukce do 20 kg, vč.nátěru</t>
  </si>
  <si>
    <t>Pol67</t>
  </si>
  <si>
    <t>Potrubní elektrický ohřívač pr.160mm, s vestavenou regulací 0-10V, Qt=2,0kW, 230V/50Hz</t>
  </si>
  <si>
    <t>Pol68</t>
  </si>
  <si>
    <t>Pružinový izolátor chvění P71 se schránkou ze šedé litiny, účinnost uložení 99%</t>
  </si>
  <si>
    <t>Pol69</t>
  </si>
  <si>
    <t xml:space="preserve">Požární klapka čtyřhranná - 500x500 mm, ovládání servopohonem 230V, termoelektrické čidlo,  2x signalizace polohy</t>
  </si>
  <si>
    <t>Pol70</t>
  </si>
  <si>
    <t>Regulátor konstantního průtoku, mechanické ovládání- O125 mm, průtok cca 100m3/h</t>
  </si>
  <si>
    <t>Pol71</t>
  </si>
  <si>
    <t>- 710x315 mm</t>
  </si>
  <si>
    <t>Pol72</t>
  </si>
  <si>
    <t>- 355x150 mm</t>
  </si>
  <si>
    <t>Pol73</t>
  </si>
  <si>
    <t>- 315x150 mm</t>
  </si>
  <si>
    <t>Pol74</t>
  </si>
  <si>
    <t>Pol75</t>
  </si>
  <si>
    <t>Pol76</t>
  </si>
  <si>
    <t>Pol77</t>
  </si>
  <si>
    <t>Pol78</t>
  </si>
  <si>
    <t>Pol79</t>
  </si>
  <si>
    <t>- O100 mm (spiro potrubí)</t>
  </si>
  <si>
    <t>D18</t>
  </si>
  <si>
    <t>Tlumiče hluku a ostatní</t>
  </si>
  <si>
    <t>Pol80</t>
  </si>
  <si>
    <t>- 800x500x2000 mm, rozměry kulis 100x500x2000 mm - 5ks</t>
  </si>
  <si>
    <t>Poznámka k položce:_x000d_
Poznámka k položce: Poznámka k položce: Tlumič hluku kulisový, vč. opláštění, rozměry kulis, náběhy na obou koncích, hygienické provedení</t>
  </si>
  <si>
    <t>Pol81</t>
  </si>
  <si>
    <t>- 800x500x1500 mm, rozměry kulis 100x500x1500 mm - 5ks</t>
  </si>
  <si>
    <t>Pol82</t>
  </si>
  <si>
    <t>- 500x800x1500 mm, rozměry kulis 100x800x1500 mm - 3ks</t>
  </si>
  <si>
    <t>Pol83</t>
  </si>
  <si>
    <t>Vířivý anemostat přívodní 600x24, osazení do SDK podhledu</t>
  </si>
  <si>
    <t>Poznámka k položce:_x000d_
Poznámka k položce: Poznámka k položce: - čelní deska čtvercová 600x600 mm; - komora nízka s flexibilním napojením pod úhlem 30st., 400-500m3/h</t>
  </si>
  <si>
    <t>Pol84</t>
  </si>
  <si>
    <t>Vířivý anemostat odvodní 600x24, osazení do SDK podhledu</t>
  </si>
  <si>
    <t>Pol85</t>
  </si>
  <si>
    <t>Vířivý anemostat přívodní 300x8, osazení do rastrového podhledu</t>
  </si>
  <si>
    <t>Poznámka k položce:_x000d_
Poznámka k položce: Poznámka k položce: - čelní deska čtvercová 600x600 mm; - nástavec s bočním připojením, max. 160 m3/h</t>
  </si>
  <si>
    <t>Pol86</t>
  </si>
  <si>
    <t>Vířivý anemostat odvodní 400x16, osazení do rastrového podhledu</t>
  </si>
  <si>
    <t>Pol87</t>
  </si>
  <si>
    <t>Přívodní talířový ventil kovový vč. montážního rámečku, barva bílá- O100 mm</t>
  </si>
  <si>
    <t>Pol88</t>
  </si>
  <si>
    <t>Odvodní talířový ventil kovový vč. montážního rámečku, barva bílá- O100 mm</t>
  </si>
  <si>
    <t>Pol89</t>
  </si>
  <si>
    <t>Odvodní talířový ventil kovový vč. montážního rámečku, barva bílá- O125 mm</t>
  </si>
  <si>
    <t>D20</t>
  </si>
  <si>
    <t>Žaluzie</t>
  </si>
  <si>
    <t>Pol90</t>
  </si>
  <si>
    <t>Protidešťová žaluzie PZ AL 1000x560, hliník s RAL, vč.upevňovacího rámečku a síta</t>
  </si>
  <si>
    <t>D21</t>
  </si>
  <si>
    <t>Potrubí čtyřhranné z pozink. plechu sk.I</t>
  </si>
  <si>
    <t>Pol91</t>
  </si>
  <si>
    <t>do obvodu 4000 mm vč. 100% tvarovek</t>
  </si>
  <si>
    <t>Pol92</t>
  </si>
  <si>
    <t>do obvodu 3500 mm vč. 70% tvarovek</t>
  </si>
  <si>
    <t>Pol93</t>
  </si>
  <si>
    <t>do obvodu 2630 mm vč. 40% tvarovek</t>
  </si>
  <si>
    <t>Pol94</t>
  </si>
  <si>
    <t>Pol95</t>
  </si>
  <si>
    <t>Pol96</t>
  </si>
  <si>
    <t>do obvodu 1050 mm vč. 50% tvarovek</t>
  </si>
  <si>
    <t>D22</t>
  </si>
  <si>
    <t>Potrubí kruhové SPIRO z pozink. plechu sk.I</t>
  </si>
  <si>
    <t>Pol97</t>
  </si>
  <si>
    <t>Pol98</t>
  </si>
  <si>
    <t>- do O200mm, vč. 30% tvarovek</t>
  </si>
  <si>
    <t>Pol99</t>
  </si>
  <si>
    <t>Pol100</t>
  </si>
  <si>
    <t>- do O125mm, vč. 20% tvarovek</t>
  </si>
  <si>
    <t>Pol101</t>
  </si>
  <si>
    <t>- do O100mm, vč. 20% tvarovek</t>
  </si>
  <si>
    <t>Pol102</t>
  </si>
  <si>
    <t>Pol103</t>
  </si>
  <si>
    <t>Pol104</t>
  </si>
  <si>
    <t>Pol105</t>
  </si>
  <si>
    <t>Pol106</t>
  </si>
  <si>
    <t>Pol107</t>
  </si>
  <si>
    <t>Pol108</t>
  </si>
  <si>
    <t>Pol109</t>
  </si>
  <si>
    <t>D23</t>
  </si>
  <si>
    <t>Zařízení č. 3 - Větrání šatny ženy v 1.pp (m.č.20)</t>
  </si>
  <si>
    <t>Pol111</t>
  </si>
  <si>
    <t>Kompaktní přívodní VZT jednotka</t>
  </si>
  <si>
    <t xml:space="preserve">Poznámka k položce:_x000d_
Poznámka k položce: Poznámka k položce: - vnitřní podstropní ležaté provedení, izolovaná skříň, splňuje Ecodesign 2018; Přiváděný vzduch:;  průtok: 670 m3/h;  externí tlak: 200 Pa; Jednotka se sestává z:; kapsový filtr M5, tlaková čidla; 1x EC ventilátor, Pi=2x0,17kW, 1f/230V/50Hz; vestavěný el.ohřívač, Qtmax=9,0kW; - hmotnost: 55kg, rozměr: 1463x557x321[mm] (DxŠxV) ; MaR je součástí jednotky, komunikace přes Modbus TCP/IP, napojení na nadřazený MaR, dop. jištění jednotky je 3x16A</t>
  </si>
  <si>
    <t>Pol112</t>
  </si>
  <si>
    <t>Uzavírací klapka se servopolohovou regulací 24V, O250mm</t>
  </si>
  <si>
    <t>Pol113</t>
  </si>
  <si>
    <t>odvodní diagonální potrubní ventilátor pr.250mm, Vo=670m3/h (150), Pi=0,1kW, 230V/50Hz</t>
  </si>
  <si>
    <t>Pol114</t>
  </si>
  <si>
    <t>Tlumič hluku pr.250mm délka 1,0m, pozink.plech</t>
  </si>
  <si>
    <t>Pol115</t>
  </si>
  <si>
    <t>Odvodní talířový ventil kruhový, kovový, barva bílá - O125 mm, Vo=130m3/h</t>
  </si>
  <si>
    <t>Pol116</t>
  </si>
  <si>
    <t>Odvodní talířový ventil kruhový, kovový, barva bílá - O100 mm, Vo=50m3/h</t>
  </si>
  <si>
    <t>Pol117</t>
  </si>
  <si>
    <t xml:space="preserve">Přívodní vyústka do kruhového potrubí  525x75mm, 2-řadá, vč. upínacího rámečku s regulací, provedení pozink</t>
  </si>
  <si>
    <t>Pol118</t>
  </si>
  <si>
    <t>Stěnová mřížka 500x200mm, 1-řadá, rozteč 20mm, vč. upínacího rámečku a regulace, provedení elox hliník, vč. prostupového dílu</t>
  </si>
  <si>
    <t>xx</t>
  </si>
  <si>
    <t>přetlaková fasádní žaluzie na potrubí pr. 250mm, šedý plast.</t>
  </si>
  <si>
    <t>D25</t>
  </si>
  <si>
    <t>Žaluzie a ostatní</t>
  </si>
  <si>
    <t>Pol119</t>
  </si>
  <si>
    <t>Protidešťová žaluzie PZ AL 355x400, hliník s RAL, vč.upevňovacího rámečku a síta</t>
  </si>
  <si>
    <t>Pol120</t>
  </si>
  <si>
    <t>Zpětná klapka do potrubí pr.250mm</t>
  </si>
  <si>
    <t>Pol121</t>
  </si>
  <si>
    <t>Spona pr.200 pro pružné napojení potrubí</t>
  </si>
  <si>
    <t>Pol122</t>
  </si>
  <si>
    <t>Čtyřhranné potrubí VZT pozinkované, třída těsnosti II, včetně těsnícího, spojovacího a závěsového materiálu do obvodu 1890 mm vč. 100% tvarovek</t>
  </si>
  <si>
    <t>D26</t>
  </si>
  <si>
    <t>Potrubí kruhové SPIRO a ostatní</t>
  </si>
  <si>
    <t>Poznámka k položce:_x000d_
Poznámka k položce: Poznámka k položce: Potrubí kruhové SPIRO z pozink. plechu sk.I, třída těsnosti II, včetně těsnícího, spojovacího a závěsového materiálu</t>
  </si>
  <si>
    <t>Pol123</t>
  </si>
  <si>
    <t>- do O225mm, vč. 30% tvarovek</t>
  </si>
  <si>
    <t>Pol124</t>
  </si>
  <si>
    <t>Pol125</t>
  </si>
  <si>
    <t>Pol126</t>
  </si>
  <si>
    <t>- do O125mm, vč. 30% tvarovek</t>
  </si>
  <si>
    <t>Pol127</t>
  </si>
  <si>
    <t>- do O100mm, vč. 30% tvarovek</t>
  </si>
  <si>
    <t>Pol128</t>
  </si>
  <si>
    <t>Ohebná hadice, provedení Al, hlukově izolovaná- O100mm</t>
  </si>
  <si>
    <t>Pol129</t>
  </si>
  <si>
    <t>Tepelná izolace kruhového potrubí, minerální vata tl.40mm vč. AL folie</t>
  </si>
  <si>
    <t>D27</t>
  </si>
  <si>
    <t>Zařízení č. 4 - Větrání šatny uklízečky v 1.pp (m.č.3)</t>
  </si>
  <si>
    <t>Pol131_11</t>
  </si>
  <si>
    <t>potrubní ventilátor pro odvod vzduchu</t>
  </si>
  <si>
    <t>Poznámka k položce:_x000d_
Poznámka k položce: Poznámka k položce: - velikost 160mm; - průtok vzduchu 230m3/h (150Pa); - Pi=0,1kW, 1f/230V/50Hz</t>
  </si>
  <si>
    <t>Pol132</t>
  </si>
  <si>
    <t>Tlumič hluku pr.160mm délka 1,0m, pozink.plech</t>
  </si>
  <si>
    <t>Pol133</t>
  </si>
  <si>
    <t>Odvodní talířový ventil kruhový, kovový, barva bílá - O160 mm, Vo=150m3/h</t>
  </si>
  <si>
    <t>Pol134</t>
  </si>
  <si>
    <t>Odvodní talířový ventil kruhový, kovový, barva bílá - O100 mm, Vo=30-50m3/h</t>
  </si>
  <si>
    <t>Pol135</t>
  </si>
  <si>
    <t>Zpětná klapka do potrubí pr.160mm</t>
  </si>
  <si>
    <t>D28</t>
  </si>
  <si>
    <t>Potrubí kruhové SPIRO</t>
  </si>
  <si>
    <t>Pol136</t>
  </si>
  <si>
    <t>Pol137</t>
  </si>
  <si>
    <t>Pol138</t>
  </si>
  <si>
    <t>Pol139</t>
  </si>
  <si>
    <t>Pol140</t>
  </si>
  <si>
    <t>D30</t>
  </si>
  <si>
    <t>Zařízení č. 5 - Větrání hygienického zázemí 1-3.NP východní křídlo</t>
  </si>
  <si>
    <t>D31</t>
  </si>
  <si>
    <t>Ventilátor</t>
  </si>
  <si>
    <t>Pol142</t>
  </si>
  <si>
    <t>Nástřešní ventilátor pro odvod vzduchu</t>
  </si>
  <si>
    <t>Poznámka k položce:_x000d_
Poznámka k položce: Poznámka k položce: - velikost 315mm; - průtok vzduchu 920m3/h (200Pa); - EC motor, Pi=0,16kW, 1f/230V/50Hz; - tlumená hlavice ventilátoru a sokl s tlumičem hluku do šikmé střechy; - vestavěná regulace, týdenní časovač s kontaktem pro noční útlum chodu - dodávka MaR</t>
  </si>
  <si>
    <t>Pol143</t>
  </si>
  <si>
    <t>Sokl pod ventilátor s tlumičem hluku rozměr 330x330x700mm, do šikmé střechy</t>
  </si>
  <si>
    <t>Pol144</t>
  </si>
  <si>
    <t>Dvoupolohový ventil elektrický ovládaný, 230V, rozsah tlaku 50-160Pa- O125 mm, Vo=45-105m3/h</t>
  </si>
  <si>
    <t>Pol145</t>
  </si>
  <si>
    <t>Dvoupolohový ventil elektrický ovládaný, 230V, rozsah tlaku 50-160Pa- O125 mm, Vo=30-90m3/h</t>
  </si>
  <si>
    <t>D32</t>
  </si>
  <si>
    <t>Požární klapka</t>
  </si>
  <si>
    <t>Pol146</t>
  </si>
  <si>
    <t>- O250 mm</t>
  </si>
  <si>
    <t xml:space="preserve">Poznámka k položce:_x000d_
Poznámka k položce: Poznámka k položce: Požární klapka, ovládání servopohonem 230V termoelektrické čidlo,  2x signalizace polohy, napojení na EPS</t>
  </si>
  <si>
    <t>Pol147</t>
  </si>
  <si>
    <t>- O200 mm</t>
  </si>
  <si>
    <t>D33</t>
  </si>
  <si>
    <t>Regulační klapka kruhová, ruční ovládání</t>
  </si>
  <si>
    <t>Pol148</t>
  </si>
  <si>
    <t>Pol149</t>
  </si>
  <si>
    <t>Pol150</t>
  </si>
  <si>
    <t>Pol151</t>
  </si>
  <si>
    <t>- O180 mm (spiro potrubí)</t>
  </si>
  <si>
    <t>D34</t>
  </si>
  <si>
    <t>Čtyřhranné potrubí VZT pozinkované, třída těsnosti II, včetně těsnícího, spojovacího a závěsového ma</t>
  </si>
  <si>
    <t>Pol152</t>
  </si>
  <si>
    <t>do obvodu 1500 mm vč. 100% tvarovek</t>
  </si>
  <si>
    <t>Pol153</t>
  </si>
  <si>
    <t>- do O250mm, vč. 60% tvarovek</t>
  </si>
  <si>
    <t>Pol154</t>
  </si>
  <si>
    <t>Pol155</t>
  </si>
  <si>
    <t>- do O180mm, vč. 30% tvarovek</t>
  </si>
  <si>
    <t>Pol156</t>
  </si>
  <si>
    <t>- do O160mm, vč. 15% tvarovek</t>
  </si>
  <si>
    <t>Pol157</t>
  </si>
  <si>
    <t>Pol158</t>
  </si>
  <si>
    <t>D35</t>
  </si>
  <si>
    <t>Izolace potrubí</t>
  </si>
  <si>
    <t>Pol159</t>
  </si>
  <si>
    <t>Tepelná izolace potrubí, minerální vata tl.20mm vč. AL folie</t>
  </si>
  <si>
    <t>Pol160</t>
  </si>
  <si>
    <t>Protipožární izolace kruhového potrubí, pož.odolnost EI 45, kotvení navařovacími trny, Al folie (dle pokynů daného výrobce)</t>
  </si>
  <si>
    <t>D36</t>
  </si>
  <si>
    <t>Zařízení č. 6 - Větrání hygienického zázemí 1-3.NP východní křídlo</t>
  </si>
  <si>
    <t>Pol142_33</t>
  </si>
  <si>
    <t>Poznámka k položce:_x000d_
Poznámka k položce: Poznámka k položce: - velikost 315mm; - průtok vzduchu 1060m3/h (200Pa); - EC motor, Pi=0,16kW, 1f/230V/50Hz; - tlumená hlavice ventilátoru; - vestavěná regulace, týdenní časovač s kontaktem pro noční útlum chodu - dodávka MaR</t>
  </si>
  <si>
    <t>D37</t>
  </si>
  <si>
    <t>Dvoupolohový ventil elektrický ovládaný, 230V, rozsah tlaku 50-160Pa</t>
  </si>
  <si>
    <t>Pol162</t>
  </si>
  <si>
    <t>- O125 mm, Vo=45-105m3/h</t>
  </si>
  <si>
    <t>Pol163</t>
  </si>
  <si>
    <t>- O125 mm, Vo=30-90m3/h</t>
  </si>
  <si>
    <t>Pol164</t>
  </si>
  <si>
    <t>Pol165</t>
  </si>
  <si>
    <t>- O180 mm</t>
  </si>
  <si>
    <t>Pol166</t>
  </si>
  <si>
    <t>Pol167</t>
  </si>
  <si>
    <t>Pol168</t>
  </si>
  <si>
    <t>- do O225mm, vč. 50% tvarovek</t>
  </si>
  <si>
    <t>Pol169</t>
  </si>
  <si>
    <t>- do O200mm, vč. 50% tvarovek</t>
  </si>
  <si>
    <t>Pol170</t>
  </si>
  <si>
    <t>- do O180mm, vč. 40% tvarovek</t>
  </si>
  <si>
    <t>Pol171</t>
  </si>
  <si>
    <t>- do O160mm, vč. 20% tvarovek</t>
  </si>
  <si>
    <t>Pol172</t>
  </si>
  <si>
    <t>Pol173</t>
  </si>
  <si>
    <t>Pol174</t>
  </si>
  <si>
    <t>D38</t>
  </si>
  <si>
    <t>Zařízení č. 7 - Větrání hygienického zázemí 1-3.NP východní křídlo</t>
  </si>
  <si>
    <t>Pol142_22</t>
  </si>
  <si>
    <t>Pol176</t>
  </si>
  <si>
    <t>Pol177</t>
  </si>
  <si>
    <t>Pol178</t>
  </si>
  <si>
    <t>Pol179</t>
  </si>
  <si>
    <t>Pol180</t>
  </si>
  <si>
    <t>Pol181</t>
  </si>
  <si>
    <t>- do O250mm, vč. 10% tvarovek</t>
  </si>
  <si>
    <t>Pol182</t>
  </si>
  <si>
    <t>- do O225mm, vč. 100% tvarovek</t>
  </si>
  <si>
    <t>Pol183</t>
  </si>
  <si>
    <t>Pol184</t>
  </si>
  <si>
    <t>- do O180mm, vč. 50% tvarovek</t>
  </si>
  <si>
    <t>Pol185</t>
  </si>
  <si>
    <t>- do O125mm, vč. 15% tvarovek</t>
  </si>
  <si>
    <t>Pol186</t>
  </si>
  <si>
    <t>Pol187</t>
  </si>
  <si>
    <t>D39</t>
  </si>
  <si>
    <t>Zařízení č. 8 - Větrání hygienického zázemí 2.NP severní křídlo</t>
  </si>
  <si>
    <t>Pol142_11</t>
  </si>
  <si>
    <t>Pol189</t>
  </si>
  <si>
    <t>Pol190</t>
  </si>
  <si>
    <t>- O125 mm, Vo=5-30m3/h</t>
  </si>
  <si>
    <t>Pol191</t>
  </si>
  <si>
    <t>Pol192</t>
  </si>
  <si>
    <t>- do O160mm, vč. 50% tvarovek</t>
  </si>
  <si>
    <t>Pol193</t>
  </si>
  <si>
    <t>Pol194</t>
  </si>
  <si>
    <t>D40</t>
  </si>
  <si>
    <t>Zařízení č. 9 - Větrání hygienického zázemí 3.NP severní křídlo</t>
  </si>
  <si>
    <t>Pol142_1</t>
  </si>
  <si>
    <t>Pol196</t>
  </si>
  <si>
    <t>Pol197</t>
  </si>
  <si>
    <t>Pol198</t>
  </si>
  <si>
    <t>Pol199</t>
  </si>
  <si>
    <t>Pol200</t>
  </si>
  <si>
    <t>Pol201</t>
  </si>
  <si>
    <t>Pol202</t>
  </si>
  <si>
    <t>D41</t>
  </si>
  <si>
    <t>Zařízení č. 10 - Chlazení místností 1-3np (indukční vyústě)</t>
  </si>
  <si>
    <t>Pol204</t>
  </si>
  <si>
    <t>Stropní indukční vyúsť do rastrového podhledu</t>
  </si>
  <si>
    <t xml:space="preserve">Poznámka k položce:_x000d_
Poznámka k položce: Poznámka k položce: Stropní indukční vyúsť do rastrového podhledu, typ DID632-DE-LR-2-G-LR-0-A1/1800X1793X593/0/RAL9010/0/LE, 2-trubková, pouze chlazení,  Qch=0,839-1,0kW, (Tv=7/13st.C), rozměry: 210x1793x593[mm] (VxŠxH), barva RAL 9010, 1x hrdlo čerstvého vzduchu pr.125mm</t>
  </si>
  <si>
    <t>Pol205</t>
  </si>
  <si>
    <t xml:space="preserve">Poznámka k položce:_x000d_
Poznámka k položce: Poznámka k položce: Stropní indukční vyúsť do rastrového podhledu, typ DID632-DE-LR-2-G-RL-0-A1/1800X1793X593/0/RAL9010/0/LE, 2-trubková, pouze chlazení,  Qch=0,6-0,84kW, (Tv=7/13st.C), rozměry: 210x1793x593[mm] (VxŠxH), barva RAL 9010, 1x hrdlo čerstvého vzduchu pr.125mm</t>
  </si>
  <si>
    <t>Pol206</t>
  </si>
  <si>
    <t xml:space="preserve">Poznámka k položce:_x000d_
Poznámka k položce: Poznámka k položce: Stropní indukční vyúsť do rastrového podhledu, typ DID632-DE-LR-2-M-LR-0-A1/1800X1793X593/0/RAL9010/0/LE, 2-trubková, pouze chlazení,  Qch=0,55-0,75kW, (Tv=7/13st.C), rozměry: 210x1793x593[mm] (VxŠxH), barva RAL 9010, 1x hrdlo čerstvého vzduchu pr.125mm</t>
  </si>
  <si>
    <t>Pol207</t>
  </si>
  <si>
    <t xml:space="preserve">Poznámka k položce:_x000d_
Poznámka k položce: Poznámka k položce: Stropní indukční vyúsť do rastrového podhledu, typ DID632-DE-LR-2-M-RL-0-A1/1800X1793X593/0/RAL9010/0/LE, 2-trubková, pouze chlazení,  Qch=0,55-0,75kW, (Tv=7/13st.C), rozměry: 210x1793x593[mm] (VxŠxH), barva RAL 9010, 1x hrdlo čerstvého vzduchu pr.125mm</t>
  </si>
  <si>
    <t>Pol208</t>
  </si>
  <si>
    <t xml:space="preserve">Poznámka k položce:_x000d_
Poznámka k položce: Poznámka k položce: Stropní indukční vyúsť do rastrového podhledu, typ DID632-DE-LR-2-Z-LR-0-A1/1800X1793X593/0/RAL9010/0/LE, 2-trubková, pouze chlazení,  Qch=0,55kW, (Tv=7/13st.C), rozměry: 210x1793x593[mm] (VxŠxH), barva RAL 9010, 1x hrdlo čerstvého vzduchu pr.125mm</t>
  </si>
  <si>
    <t xml:space="preserve">Poznámka k položce:_x000d_
Poznámka k položce: Poznámka k položce: Stropní indukční vyúsť do rastrového podhledu, typ DID632-DE-LR-2-Z-LR-0-A1/1800X1793X593/0/RAL9010/0/LE, 2-trubková, pouze chlazení,  Qch=0,55-0,75kW, (Tv=7/13st.C), rozměry: 210x1793x593[mm] (VxŠxH), barva RAL 9010, 1x hrdlo čerstvého vzduchu pr.125mm</t>
  </si>
  <si>
    <t>Pol209</t>
  </si>
  <si>
    <t>Stropní indukční vyúsť do SDK podhledu</t>
  </si>
  <si>
    <t xml:space="preserve">Poznámka k položce:_x000d_
Poznámka k položce: Poznámka k položce: Stropní indukční vyúsť do SDK podhledu, typ DID632-DE-LR-2-M-LR-0-A1/1500X1493X593/0/RAL9010/0/LE, 2-trubková, pouze chlazení,  Qch=0,55-0,75kW, (Tv=7/13st.C), rozměry: 210x1493x593[mm] (VxŠxH), barva RAL 9010, 1x hrdlo čerstvého vzduchu pr.125mm</t>
  </si>
  <si>
    <t>Pol210</t>
  </si>
  <si>
    <t>Pol211</t>
  </si>
  <si>
    <t xml:space="preserve">Poznámka k položce:_x000d_
Poznámka k položce: Poznámka k položce: Stropní indukční vyúsť do SDK podhledu, typ DID632-DE-LR-2-Z-LR-0-A1/1500X1493X593/0/RAL9010/0/LE, 2-trubková, pouze chlazení,  Qch=0,55-0,75kW, (Tv=7/13st.C), rozměry: 210x1493x593[mm] (VxŠxH), barva RAL 9010, 1x hrdlo čerstvého vzduchu pr.125mm</t>
  </si>
  <si>
    <t>D42</t>
  </si>
  <si>
    <t>Zařízení č. 11 - Chlazení místností 1-3np (fancoily)</t>
  </si>
  <si>
    <t>Pol213</t>
  </si>
  <si>
    <t>Fancoilová jednotka, nástěnný typ</t>
  </si>
  <si>
    <t xml:space="preserve">Poznámka k položce:_x000d_
Poznámka k položce: Poznámka k položce: Fancoilová jednotka, nástěnný typ, dvou-trubkový, pouze chlazení,  Qch=1,1kW, (Tv=7/13st.C), Pi=0,05kW, 1f/230V/50Hz, EC motor 0-10V, rozměry: 298x880x205[mm] (VxŠxH), hmotnost: 9,0kg, bílá barva</t>
  </si>
  <si>
    <t>Pol214</t>
  </si>
  <si>
    <t xml:space="preserve">Poznámka k položce:_x000d_
Poznámka k položce: Poznámka k položce: Fancoilová jednotka, nástěnný typ, dvou-trubkový, pouze chlazení,  Qch=2-2,75kW, (Tv=7/13st.C), Pi=0,05kW, 1f/230V/50Hz, EC motor 0-10V, rozměry: 360x1170x220[mm] (VxŠxH), hmotnost: 9,0kg, bílá barva</t>
  </si>
  <si>
    <t>Pol215</t>
  </si>
  <si>
    <t>Fancoilová jednotka, kazetový typ</t>
  </si>
  <si>
    <t xml:space="preserve">Poznámka k položce:_x000d_
Poznámka k položce: Poznámka k položce: Fancoilová jednotka, kazetový typ, dvou-trubkový, pouze chlazení,  Qch=1,2-2,85kW, (Tv=7/13st.C), Pi=0,05kW, 1f/230V/50Hz, EC motor 0-10V, rozměry: 300x590x590[mm] (VxŠxH), dekorační kryt 615x615mm, hmotnost: 20,0kg, bílá barva</t>
  </si>
  <si>
    <t>D43</t>
  </si>
  <si>
    <t>Zařízení č. 12 - Chlazení místnosti serveru (m.č. 2.04)</t>
  </si>
  <si>
    <t>Pol217</t>
  </si>
  <si>
    <t>Venkovní kondenzační jednotka</t>
  </si>
  <si>
    <t>Poznámka k položce:_x000d_
Poznámka k položce: Poznámka k položce: Venkovní kondenzační jednotka Qch=4,0kW, Pi=1,36kW, 1f/230V/50Hz, inverter, chladivo R410a, rozměry:540x790x290[mm] (VxŠxH), hmotnost: 34kg, jednotka vč.úpravy pro celoroční chlazení do -20st.C</t>
  </si>
  <si>
    <t>Pol218</t>
  </si>
  <si>
    <t xml:space="preserve">Vnitřní klimatizační jednotka v nástěnném  provedení</t>
  </si>
  <si>
    <t xml:space="preserve">Poznámka k položce:_x000d_
Poznámka k položce: Poznámka k položce: Vnitřní klimatizační jednotka v nástěnném  provedení, Qch=4,0kW, 1fáz,230V/50Hz, rozměry: 270x870x204[mm] (VxŠxH), hmotnost=8,5kg, vč. infra ovladače</t>
  </si>
  <si>
    <t>Pol219</t>
  </si>
  <si>
    <t>Cu potrubí chladiva do pr.6/12mm</t>
  </si>
  <si>
    <t xml:space="preserve">Poznámka k položce:_x000d_
Poznámka k položce: Poznámka k položce: Cu potrubí chladiva do pr.6/12mm vč. tepelné izolace  a komunikačního kabelu, vedené v volně v podhledu a stoupačce, venkovní část z izolací odolné proti UV záření</t>
  </si>
  <si>
    <t>Pol221_1</t>
  </si>
  <si>
    <t>fasádní konzola pod venkovní jednotku</t>
  </si>
  <si>
    <t>D44</t>
  </si>
  <si>
    <t>Zařízení č. 13 - Chlazení místnosti s UPS (m.č. 2.25b)</t>
  </si>
  <si>
    <t>Pol222</t>
  </si>
  <si>
    <t>Poznámka k položce:_x000d_
Poznámka k položce: Poznámka k položce: Venkovní kondenzační jednotka Qch=2,5kW, Pi=0,73kW, 1f/230V/50Hz, inverter, chladivo R410a, rozměry:540x790x290[mm] (VxŠxH), hmotnost: 34kg, jednotka vč.úpravy pro celoroční chlazení do -20st.C</t>
  </si>
  <si>
    <t xml:space="preserve">Poznámka k položce:_x000d_
Poznámka k položce: Poznámka k položce: Vnitřní klimatizační jednotka v nástěnném  provedení, Qch=2,5kW, 1fáz,230V/50Hz, rozměry: 270x870x204[mm] (VxŠxH), hmotnost=8,5kg, vč. infra ovladače</t>
  </si>
  <si>
    <t>Pol223</t>
  </si>
  <si>
    <t xml:space="preserve">Poznámka k položce:_x000d_
Poznámka k položce: Poznámka k položce: Cu potrubí chladiva do pr.6/12mm vč. tepelné izolace  a komunikačního kabelu typu B2ca s1d0 (kabel oheň nešířící bezhalogenový), vedené v volně v podhledu a stoupačce, venkovní část z izolací odolné proti UV záření</t>
  </si>
  <si>
    <t>Pol221</t>
  </si>
  <si>
    <t>D45</t>
  </si>
  <si>
    <t>Zařízení č. 14 - Větrání CHUC - centrální schodiště + chodba + vstup</t>
  </si>
  <si>
    <t>Pol224</t>
  </si>
  <si>
    <t>Axiální středotlaký ventilátor</t>
  </si>
  <si>
    <t xml:space="preserve">Poznámka k položce:_x000d_
Poznámka k položce: Poznámka k položce: - velikost ventilátoru pr..450,  vnitřní provedení; - objemový průtok vzduchu  9000m3/h; - celkový tlak ventilátoru 450Pa;; - napětí 400V; příkon 2,2 kW; Příslušenství:; - 2x pružná vložka mezi výtlak a potrubí, montážní patky</t>
  </si>
  <si>
    <t xml:space="preserve">Poznámka k položce:_x000d_
Poznámka k položce: Poznámka k položce: - velikost ventilátoru pr..450,  vnitřní provedení; - objemový průtok vzduchu  7850m3/h; - celkový tlak ventilátoru 480Pa;; - napětí 400V; příkon 2,2 kW; Příslušenství:; - 2x pružná vložka mezi výtlak a potrubí, montážní patky</t>
  </si>
  <si>
    <t>Pol225</t>
  </si>
  <si>
    <t>Regulační a uzavírací těsná klapka 710x710 s kruhovým hrdlem pr.630mm, servopohon 230V</t>
  </si>
  <si>
    <t>Pol226</t>
  </si>
  <si>
    <t>Regulační a uzavírací těsná klapka 710x1000, servopohon 230V</t>
  </si>
  <si>
    <t>Pol227</t>
  </si>
  <si>
    <t>Regulační klapka 400x200mm, ruční ovládání</t>
  </si>
  <si>
    <t>Pol228</t>
  </si>
  <si>
    <t>Regulační klapka 600x250mm, ruční ovládání</t>
  </si>
  <si>
    <t>Pol229</t>
  </si>
  <si>
    <t>Regulační klapka kruhová pr.250mm, ruční ovládání</t>
  </si>
  <si>
    <t>Pol230</t>
  </si>
  <si>
    <t>Regulační klapka kruhová pr.200mm, ruční ovládání</t>
  </si>
  <si>
    <t>Pol231</t>
  </si>
  <si>
    <t>Regulační přetlaková klapka 710x1000mm</t>
  </si>
  <si>
    <t>Poznámka k položce:_x000d_
Poznámka k položce: Poznámka k položce: Regulační přetlaková klapka 710x1000mm, automatické udržování přetlaku 30Pa, horizontální výfuk, průtok 17000m3/h</t>
  </si>
  <si>
    <t>Pol232</t>
  </si>
  <si>
    <t>Protidešťová žaluzie PZ 2000x1600, kovová</t>
  </si>
  <si>
    <t>Poznámka k položce:_x000d_
Poznámka k položce: Poznámka k položce: Protidešťová žaluzie PZ 2000x1600, kovová s RAL, vč.upevňovacího rámečku a síta, složená ze dvou dílů, žaluzie bude osazena do zdi, prvek opatřen nátěrem RAL dle architekta stavby</t>
  </si>
  <si>
    <t>Pol233</t>
  </si>
  <si>
    <t>Protidešťová žaluzie PZ 710x2000,kovová</t>
  </si>
  <si>
    <t>Poznámka k položce:_x000d_
Poznámka k položce: Poznámka k položce: Protidešťová žaluzie PZ 710x2000,kovová s RAL, vč.upevňovacího rámečku a síta, atyp, žaluzie bude osazena do zdi, prvek opatřen nátěrem RAL dle architekta stavby</t>
  </si>
  <si>
    <t>Pol234</t>
  </si>
  <si>
    <t>ochranná mřížka 710x2000mm, provedení pozink, barva RAL9010, ráměček do potrubí, upevnění na potrubí</t>
  </si>
  <si>
    <t>Pol235</t>
  </si>
  <si>
    <t>Přívodní vyústka 400x200mm, dvou-řadá, rozteč 12,5mm, vč. upínacího rámečku a regulace, provedení elox hliník</t>
  </si>
  <si>
    <t>Pol236</t>
  </si>
  <si>
    <t>Přívodní vyústka 400x300mm, dvou-řadá, rozteč 12,5mm, vč. upínacího rámečku a regulace, provedení elox hliník</t>
  </si>
  <si>
    <t>Pol237</t>
  </si>
  <si>
    <t>Přívodní vyústka 400x600mm, dvou-řadá, rozteč 12,5mm, vč. upínacího rámečku a regulace, provedení elox hliník</t>
  </si>
  <si>
    <t>Pol238</t>
  </si>
  <si>
    <t>Přívodní vyústka 800x200mm, dvou-řadá, rozteč 12,5mm, vč. upínacího rámečku a regulace, provedení elox hliník</t>
  </si>
  <si>
    <t>Pol239</t>
  </si>
  <si>
    <t>Stěnová mřížka 400x200mm, 1-řadá, rozteč 20,5mm, vč. upínacího rámečku a regulace, provedení elox hliník</t>
  </si>
  <si>
    <t>Pol240</t>
  </si>
  <si>
    <t>Vířivý anemostat přívodní</t>
  </si>
  <si>
    <t>Poznámka k položce:_x000d_
Poznámka k položce: Poznámka k položce: - velikost 600/48, čelní deska 600x600 mm do rastru nebo SDK; - boční připojení, 700-900m3/h</t>
  </si>
  <si>
    <t>Pol241</t>
  </si>
  <si>
    <t>kovová konstrukce pod ventilátor z odlehčených pozinkovaných profilů, nosnost 80kg, vlastní váha do 50kg</t>
  </si>
  <si>
    <t>Pol242</t>
  </si>
  <si>
    <t>Čtyřhranné potrubí VZT pozinkované do obvodu 4460 mm vč. 100% tvarovek</t>
  </si>
  <si>
    <t>Poznámka k položce:_x000d_
Poznámka k položce: Poznámka k položce: Čtyřhranné potrubí VZT pozinkované, třída těsnosti II, včetně těsnícího, spojovacího a závěsového materiálu</t>
  </si>
  <si>
    <t>Pol243</t>
  </si>
  <si>
    <t>Čtyřhranné potrubí VZT pozinkované do obvodu 2630 mm vč. 30% tvarovek</t>
  </si>
  <si>
    <t>Pol244</t>
  </si>
  <si>
    <t>Čtyřhranné potrubí VZT pozinkované do obvodu 1890 mm vč. 40% tvarovek</t>
  </si>
  <si>
    <t>Pol245</t>
  </si>
  <si>
    <t>Čtyřhranné potrubí VZT pozinkované do obvodu 1050 mm vč. 30% tvarovek</t>
  </si>
  <si>
    <t>Pol246</t>
  </si>
  <si>
    <t>Potrubí kruhové SPIRO- do O630mm, vč. 90% tvarovek</t>
  </si>
  <si>
    <t>Pol247</t>
  </si>
  <si>
    <t>Potrubí kruhové SPIRO- do O450mm, vč. 50% tvarovek</t>
  </si>
  <si>
    <t>Pol248</t>
  </si>
  <si>
    <t>Potrubí kruhové SPIRO- do O250mm, vč. 20% tvarovek</t>
  </si>
  <si>
    <t>Pol249</t>
  </si>
  <si>
    <t>Potrubí kruhové SPIRO- do O200mm, vč. 10% tvarovek</t>
  </si>
  <si>
    <t>Pol250</t>
  </si>
  <si>
    <t>Ohebná hadice, provedení Al, hlukově izolovaná- O250mm</t>
  </si>
  <si>
    <t>Pol252</t>
  </si>
  <si>
    <t>Protipožární izolace čtyřhranného a kruhového potrubí</t>
  </si>
  <si>
    <t>Poznámka k položce:_x000d_
Poznámka k položce: Poznámka k položce: Protipožární izolace čtyřhranného a kruhového potrubí, pož.odolnost EI 45, kotvení navařovacími trny, Al folie (dle pokynů výrobce pož.izolace)</t>
  </si>
  <si>
    <t>D46</t>
  </si>
  <si>
    <t>Zařízení č. 15 - Větrání CHÚC - předsíň evakuačního výtahu</t>
  </si>
  <si>
    <t>Pol253</t>
  </si>
  <si>
    <t>Radiální nízkotlaký ventilátor s přímým pohonem</t>
  </si>
  <si>
    <t xml:space="preserve">Poznámka k položce:_x000d_
Poznámka k položce: Poznámka k položce: - velikost ventilátoru 450, univerzální box, izolovaná skříň,venkovní provedení; - objemový průtok vzduchu  1150m3/h; - celkový tlak ventilátoru 450Pa;; - napětí 400V; příkon 0,74 kW; hmotnost 55kg;; Příslušenství:; - pružná vložka mezi výtlak a potrubí, krycí síto motoru</t>
  </si>
  <si>
    <t>Pol254_11</t>
  </si>
  <si>
    <t>kovová konstrukce pod ventilátor z odlehčených pozinkovaných profilů vč. podkladních plastových patek s podložkou, váha do 50kg, nosnost 80kg</t>
  </si>
  <si>
    <t>D47</t>
  </si>
  <si>
    <t>Klapy</t>
  </si>
  <si>
    <t>Pol255</t>
  </si>
  <si>
    <t>Regulační a uzavírací těsná klapka 548x548 se servopohonem 230V</t>
  </si>
  <si>
    <t>Pol256</t>
  </si>
  <si>
    <t>Regulační klapka kruhová, ruční ovládání O160 mm (spiro potrubí)</t>
  </si>
  <si>
    <t>Pol257</t>
  </si>
  <si>
    <t>Regulační a uzavírací těsná klapka400x315 se servopohonem 230V</t>
  </si>
  <si>
    <t>Pol258</t>
  </si>
  <si>
    <t>Regulační přetlaková klapka 400x315mm, automatické udržování přetlaku 30Pa, horizontální výfuk, průtok 1500m3/h</t>
  </si>
  <si>
    <t>Pol259</t>
  </si>
  <si>
    <t>Protidešťová žaluzie PZ AL 400x560, hliník s RAL, vč.upevňovacího rámečku a síta</t>
  </si>
  <si>
    <t>Pol260</t>
  </si>
  <si>
    <t>Protidešťová žaluzie PZ AL 548x548, hliník s RAL, vč.upevňovacího rámečku a síta</t>
  </si>
  <si>
    <t>D29</t>
  </si>
  <si>
    <t>Pol261</t>
  </si>
  <si>
    <t xml:space="preserve">Přívodní vyústka do kruhového potrubí  400x100mm, jedno-řadá, vč. upínacího rámečku bez regulace, provedení pozink</t>
  </si>
  <si>
    <t>Pol262</t>
  </si>
  <si>
    <t>Odvodní vyústka 400x150mm, jedno-řadá, rozteč 12,5mm, vč. upínacího rámečku a regulace, provedení elox hliník</t>
  </si>
  <si>
    <t>Pol263</t>
  </si>
  <si>
    <t>Odvodní vyústka 400x300mm, jedno-řadá, rozteč 12,5mm, vč. upínacího rámečku a regulace, provedení elox hliník</t>
  </si>
  <si>
    <t>Pol264</t>
  </si>
  <si>
    <t>Poznámka k položce:_x000d_
Poznámka k položce: Poznámka k položce: - velikost 500/24, čelní deska 600x600 mm do rastru nebo SDK; - boční připojení, 250-300m3/h</t>
  </si>
  <si>
    <t>D48</t>
  </si>
  <si>
    <t>Čtyřhranné potrubí VZT pozinkované</t>
  </si>
  <si>
    <t>Pol265</t>
  </si>
  <si>
    <t>do obvodu 2630 mm vč. 100% tvarovek</t>
  </si>
  <si>
    <t>Pol266</t>
  </si>
  <si>
    <t>Pol267</t>
  </si>
  <si>
    <t>do obvodu 1050 mm vč. 30% tvarovek</t>
  </si>
  <si>
    <t>Pol268</t>
  </si>
  <si>
    <t>- do O200mm, vč. 100% tvarovek</t>
  </si>
  <si>
    <t>Pol269</t>
  </si>
  <si>
    <t>- do O160mm, vč. 70% tvarovek</t>
  </si>
  <si>
    <t>Pol270</t>
  </si>
  <si>
    <t>- do O160mm, rovné</t>
  </si>
  <si>
    <t>Pol272</t>
  </si>
  <si>
    <t>Tepelná izolace potrubí, minerální vata tl.40mm vč. oplechování pozink.plechem</t>
  </si>
  <si>
    <t>D49</t>
  </si>
  <si>
    <t>Zařízení č. 16 - Větrání CHÚC - šachta evakuačního výtahu</t>
  </si>
  <si>
    <t xml:space="preserve">Poznámka k položce:_x000d_
Poznámka k položce: Poznámka k položce: - velikost ventilátoru 450, univerzální box, izolovaná skříň,venkovní provedení; - objemový průtok vzduchu  2100m3/h; - celkový tlak ventilátoru 450Pa;; - napětí 400V; příkon 0,74 kW; hmotnost 55kg;; Příslušenství:; - pružná vložka mezi výtlak a potrubí, krycí síto motoru</t>
  </si>
  <si>
    <t>Pol254</t>
  </si>
  <si>
    <t>Pol273</t>
  </si>
  <si>
    <t>Regulační a uzavírací těsná klapka315x450 se servopohonem 230V</t>
  </si>
  <si>
    <t>Pol274</t>
  </si>
  <si>
    <t>Regulační přetlaková klapka 315x450mm, automatické udržování přetlaku 30Pa, horizontální výfuk, průtok 2100m3/h</t>
  </si>
  <si>
    <t>Pol275</t>
  </si>
  <si>
    <t xml:space="preserve">Protidešťová žaluzie PZ AL 315x450, hliník s RAL, vč.upevňovacího rámečku  a síta</t>
  </si>
  <si>
    <t>Pol276</t>
  </si>
  <si>
    <t xml:space="preserve">Protidešťová žaluzie PZ AL 548x548, hliník s RAL, vč.upevňovacího rámečku  a síta</t>
  </si>
  <si>
    <t>Pol277</t>
  </si>
  <si>
    <t>do obvodu 1890 mm vč. 100% tvarovek</t>
  </si>
  <si>
    <t>D50</t>
  </si>
  <si>
    <t>Ostatní a izolace</t>
  </si>
  <si>
    <t>Pol279</t>
  </si>
  <si>
    <t>Protipožární izolace čtyřhranného a kruhového potrubí, pož.odolnost EI 45, kotvení navařovacími trny, Al folie (dle pokynů výrobce pož.izolace)</t>
  </si>
  <si>
    <t>D51</t>
  </si>
  <si>
    <t>Zařízení č. 17 - Větrání CHÚC schodiště východní křídlo</t>
  </si>
  <si>
    <t>Pol280</t>
  </si>
  <si>
    <t xml:space="preserve">Poznámka k položce:_x000d_
Poznámka k položce: Poznámka k položce: - velikost ventilátoru 500, univerzální box, izolovaná skříň, venkovní provedení; - objemový průtok vzduchu  5100m3/h; - celkový tlak ventilátoru 450Pa;; - napětí 400V; příkon 1,5kW; hmotnost 70kg;; Příslušenství:; - pružná vložka mezi výfuk a potrubí; - ochranné síto na motor ventilátoru; - kovové konzoly na zeď pod ventilátor, pozink</t>
  </si>
  <si>
    <t>Pol281</t>
  </si>
  <si>
    <t>Regulační a uzavírací těsná klapka 710x560 se servopohonem 230V</t>
  </si>
  <si>
    <t>610</t>
  </si>
  <si>
    <t>Pol282</t>
  </si>
  <si>
    <t>Regulační přetlaková klapka 710x560mm, automatické udržování přetlaku 30Pa, horizontální výfuk, průtok 5100m3/h</t>
  </si>
  <si>
    <t>612</t>
  </si>
  <si>
    <t>Pol283</t>
  </si>
  <si>
    <t xml:space="preserve">Protidešťová žaluzie PZ AL 710x560, hliník s RAL, vč.upevňovacího rámečku  a síta</t>
  </si>
  <si>
    <t>614</t>
  </si>
  <si>
    <t>616</t>
  </si>
  <si>
    <t>Pol284</t>
  </si>
  <si>
    <t>Přívodní vyústka 800x300mm, dvou-řadá, rozteč 12,5mm, vč. upínacího rámečku a regulace, provedení elox hliník</t>
  </si>
  <si>
    <t>618</t>
  </si>
  <si>
    <t>Pol285</t>
  </si>
  <si>
    <t>ochranná mřížka 710x500mm, provedení pozink, barva RAL9010, ráměček do potrubí, upevnění do stropu</t>
  </si>
  <si>
    <t>620</t>
  </si>
  <si>
    <t>Pol286</t>
  </si>
  <si>
    <t>do obvodu 2630 mm vč. 50% tvarovek</t>
  </si>
  <si>
    <t>622</t>
  </si>
  <si>
    <t>Pol287</t>
  </si>
  <si>
    <t>do obvodu 1890 mm vč. 50% tvarovek</t>
  </si>
  <si>
    <t>624</t>
  </si>
  <si>
    <t>Pol288</t>
  </si>
  <si>
    <t>626</t>
  </si>
  <si>
    <t>Pol290</t>
  </si>
  <si>
    <t>630</t>
  </si>
  <si>
    <t>Pol291</t>
  </si>
  <si>
    <t>632</t>
  </si>
  <si>
    <t>D52</t>
  </si>
  <si>
    <t>Zařízení č. 18 - Dveřní clona</t>
  </si>
  <si>
    <t>Pol292</t>
  </si>
  <si>
    <t>Vzduchová clona s vodním ohřevem</t>
  </si>
  <si>
    <t>634</t>
  </si>
  <si>
    <t>Poznámka k položce:_x000d_
Poznámka k položce: Poznámka k položce: - vnitřní horizontální provedení do podhledu; - dofuk 3,5m; - 1f/230V/50Hz; - Qtmax= 16 - 20 kW; - rozměr: 2000x209x345mm (DxVxH), hmotnost: 30kg; - integrovaná regulace, nástěnný ovladač s příslušenstvím, komunikace s automatickými dveřmi, teplotní čidlo u dveří</t>
  </si>
  <si>
    <t>D53</t>
  </si>
  <si>
    <t>Zařízení č. 19 - Větrání strojovny potrubní pošty (pavilon N)</t>
  </si>
  <si>
    <t>Pol294</t>
  </si>
  <si>
    <t>Nová lamelová požární klapka do zdi 400x400mm</t>
  </si>
  <si>
    <t>638</t>
  </si>
  <si>
    <t xml:space="preserve">Poznámka k položce:_x000d_
Poznámka k položce: Poznámka k položce: Nová lamelová požární klapka do zdi 400x400mm, provedení se servem 230V , ovládání servopohonem 230V termoelektrické čidlo,  signalizace polohy, napojení na EPS, vč. 2x mřížka</t>
  </si>
  <si>
    <t>Pol295</t>
  </si>
  <si>
    <t>Demontáž a nová montáž - stávající požární klapka PKTM III-C 200x200</t>
  </si>
  <si>
    <t>640</t>
  </si>
  <si>
    <t>Poznámka k položce:_x000d_
Poznámka k položce: Poznámka k položce: Demontáž a nová montáž - stávající požární klapka PKTM III-C 200x200.provedení .23, vybení tavná pojistka a mechanické ovládání doplněné o elektromagnet 230V a koncový snímač pro signalizaci polohy, napojení na EPS</t>
  </si>
  <si>
    <t>Pol296</t>
  </si>
  <si>
    <t>Demontáž a nová montáž - stávající požární klapka PKTM III-C 250x200</t>
  </si>
  <si>
    <t>642</t>
  </si>
  <si>
    <t>Poznámka k položce:_x000d_
Poznámka k položce: Poznámka k položce: Demontáž a nová montáž - stávající požární klapka PKTM III-C 250x200.provedení .23, vybení tavná pojistka a mechanické ovládání doplněné o elektromagnet 230V a koncový snímač pro signalizaci polohy, napojení na EPS</t>
  </si>
  <si>
    <t>Pol297</t>
  </si>
  <si>
    <t>demontáž stávajícího potrubí přívodu vzduchu 250x200, délka 7,5m</t>
  </si>
  <si>
    <t>HZS</t>
  </si>
  <si>
    <t>644</t>
  </si>
  <si>
    <t>Pol298</t>
  </si>
  <si>
    <t>demontáž stávajícího potrubí odvodu vzduchu do místnosti 025, rozměr 200x200, délka 5,0m</t>
  </si>
  <si>
    <t>646</t>
  </si>
  <si>
    <t>Pol299</t>
  </si>
  <si>
    <t>montáž demontovaného potrubí s vyústkami, rozměr 250x200, délka 3,0m</t>
  </si>
  <si>
    <t>648</t>
  </si>
  <si>
    <t>Pol300</t>
  </si>
  <si>
    <t>demontáž a zpětná montáž tlumiče hluku 700x400/1500 v chodbě 004 kvůli přístupu pro montáž klapky 19.3., vč. opravy tepelné izolace</t>
  </si>
  <si>
    <t>650</t>
  </si>
  <si>
    <t>Pol301</t>
  </si>
  <si>
    <t>652</t>
  </si>
  <si>
    <t>Pol302</t>
  </si>
  <si>
    <t>Protipožární izolace čtyřhranného a kruhového potrubí, pož.odolnost EI 90, kotvení navařovacími trny, Al folie (dle pokynů výrobce pož.izolace)</t>
  </si>
  <si>
    <t>654</t>
  </si>
  <si>
    <t>D54</t>
  </si>
  <si>
    <t>Zařízení č. 20 - Chlazení strojovny potrubní pošty</t>
  </si>
  <si>
    <t>Pol304</t>
  </si>
  <si>
    <t>Venkovní kondenzační jednotka Qch=5,2kW</t>
  </si>
  <si>
    <t>658</t>
  </si>
  <si>
    <t>Poznámka k položce:_x000d_
Poznámka k položce: Poznámka k položce: Venkovní kondenzační jednotka Qch=5,2kW, Pi=1,52kW, 1f/230V/50Hz, inverter, chladivo R410a, rozměry:620x790x290[mm] (VxŠxH), hmotnost: 41kg, jednotka vč.úpravy pro celoroční chlazení do -20st.C</t>
  </si>
  <si>
    <t>660</t>
  </si>
  <si>
    <t xml:space="preserve">Poznámka k položce:_x000d_
Poznámka k položce: Poznámka k položce: Vnitřní klimatizační jednotka v nástěnném  provedení, Qch=5,2kW, 1fáz,230V/50Hz, rozměry:320x998x238[mm] (VxŠxH), hmotnost=14kg, vč. infra ovladače</t>
  </si>
  <si>
    <t>Pol305</t>
  </si>
  <si>
    <t>662</t>
  </si>
  <si>
    <t>Pol306</t>
  </si>
  <si>
    <t>Doplnění dávky chladiva R410A</t>
  </si>
  <si>
    <t>664</t>
  </si>
  <si>
    <t>Pol307</t>
  </si>
  <si>
    <t>Čerpadlo kondezátu pro nástěnné jednotky, výtlak 300mm, 230V</t>
  </si>
  <si>
    <t>666</t>
  </si>
  <si>
    <t>Pol308</t>
  </si>
  <si>
    <t>Odvod kondenzátu z vnitřní jednotky délka 4,0m.b</t>
  </si>
  <si>
    <t>668</t>
  </si>
  <si>
    <t>Poznámka k položce:_x000d_
Poznámka k položce: Poznámka k položce: Odvod kondenzátu z vnitřní jednotky délka 4,0m.b, potrubí HT do DN32 vč.tvarovek a potřebného příslušenství (zápachová uzávěrka, 1x odbočka 150/32 potrubí DN150 pod stropem)</t>
  </si>
  <si>
    <t>Pol309</t>
  </si>
  <si>
    <t>670</t>
  </si>
  <si>
    <t>Pol310</t>
  </si>
  <si>
    <t>protipožární ucpávka do zdi EI45, otvor pr.50mm pro potrubí chladiva a komunikační kabeláže, vč. příslušenství, nátěru a montáže</t>
  </si>
  <si>
    <t>672</t>
  </si>
  <si>
    <t>D55</t>
  </si>
  <si>
    <t>Zařízení č. 21 - Větrání skladů v 1.pp</t>
  </si>
  <si>
    <t>Pol131</t>
  </si>
  <si>
    <t>676</t>
  </si>
  <si>
    <t>Poznámka k položce:_x000d_
Poznámka k položce: Poznámka k položce: - velikost 160mm, 3-otáčkový; - průtok vzduchu 220m3/h (80Pa, 1 stupeň otáček); - Pi=0,041kW, 1f/230V/50Hz</t>
  </si>
  <si>
    <t>Pol312</t>
  </si>
  <si>
    <t>Tlumič hluku pr.160mm délka 0,6m, pozink.plech</t>
  </si>
  <si>
    <t>678</t>
  </si>
  <si>
    <t>Pol313</t>
  </si>
  <si>
    <t>Odvodní talířový ventil kruhový, kovový, barva bílá - O125 mm, Vo=100m3/h</t>
  </si>
  <si>
    <t>680</t>
  </si>
  <si>
    <t>Pol314</t>
  </si>
  <si>
    <t>682</t>
  </si>
  <si>
    <t>Pol315</t>
  </si>
  <si>
    <t>Přívodní mřížka 250x200mm, 1-řadá, rozteč 12,5mm, typ lamel 2 - pevné, vč. upínacího rámečku, provedení elox hliník, vč. boxu s napojením pr.160mm</t>
  </si>
  <si>
    <t>684</t>
  </si>
  <si>
    <t>Pol316</t>
  </si>
  <si>
    <t>686</t>
  </si>
  <si>
    <t>Pol317</t>
  </si>
  <si>
    <t>Protidešťová žaluzie PZ AL 250x250, hliník s RAL, vč.upevňovacího rámečku a síta, vč. boxu s napojením pr.160mm</t>
  </si>
  <si>
    <t>688</t>
  </si>
  <si>
    <t>Pol318</t>
  </si>
  <si>
    <t>Potrubí kruhové SPIRO z pozink. Plechu_- do O160mm, vč. 50% tvarovek</t>
  </si>
  <si>
    <t>690</t>
  </si>
  <si>
    <t>Pol319</t>
  </si>
  <si>
    <t>Potrubí kruhové SPIRO z pozink. Plechu_- do O125mm, vč.100% tvarovek</t>
  </si>
  <si>
    <t>692</t>
  </si>
  <si>
    <t>Pol320</t>
  </si>
  <si>
    <t>Potrubí kruhové SPIRO z pozink. Plechu_- do O100mm, vč. 20% tvarovek</t>
  </si>
  <si>
    <t>694</t>
  </si>
  <si>
    <t>Pol321</t>
  </si>
  <si>
    <t>696</t>
  </si>
  <si>
    <t>D56</t>
  </si>
  <si>
    <t>Ostatní pomocné a dopňkové práce</t>
  </si>
  <si>
    <t>Pol323</t>
  </si>
  <si>
    <t>Barevné nátěry a nástřiky potrubí vedeného ve venkovním prostředí, vč.odmaštění, základní + 2x vrchní nátěr</t>
  </si>
  <si>
    <t>700</t>
  </si>
  <si>
    <t>Pol324</t>
  </si>
  <si>
    <t>Doplňkový a pomocný materiál pro mytí potrubí saponátem a vytření do sucha (zařízení č.1 a 2), materiál pro zaslepení konců potrubí při montáži</t>
  </si>
  <si>
    <t>702</t>
  </si>
  <si>
    <t>Pol325</t>
  </si>
  <si>
    <t>Zajištění dokumentace skutečného provedení staveb (dle požadavků objednatele), veškeré doklady nutné k užívání VZT,</t>
  </si>
  <si>
    <t>704</t>
  </si>
  <si>
    <t>Pol326</t>
  </si>
  <si>
    <t>Uvedení do provozu a ostatní činnosti</t>
  </si>
  <si>
    <t>706</t>
  </si>
  <si>
    <t xml:space="preserve">Poznámka k položce:_x000d_
Poznámka k položce: Poznámka k položce: Uvedení do provozu, zaregulování systému, komplexní vyzkoušení systému, zaškolení obsluhy, seznámení správce s provozem zařízení a bezpečnostními předpisy, provozní řád, revize požárních klapek, značení potrubí (směry porudění),  doklady a protokoly nutné ke kolaudaci a správnému užívání</t>
  </si>
  <si>
    <t>Pol327</t>
  </si>
  <si>
    <t>Pronájem pomocných mechanizmů nutných pro montáž jako plošiny, jeřáby, lešení</t>
  </si>
  <si>
    <t>708</t>
  </si>
  <si>
    <t xml:space="preserve">"množství 1kus = zajištění potřebného strojního a lešenového zařízení pro kompletní zakázku" 1,0 </t>
  </si>
  <si>
    <t>Pol329</t>
  </si>
  <si>
    <t>Doprava veškerých dodávek a materiálu na stavbu vč. přesunu na místo montáže</t>
  </si>
  <si>
    <t xml:space="preserve">"množství 1kus = kompletní náklady dopravného a přesunů _ pro kompletní zakázku" 1,0 </t>
  </si>
  <si>
    <t>D.1.5 - Silnoproudá elektrotechnika</t>
  </si>
  <si>
    <t>Specialista</t>
  </si>
  <si>
    <t>D1 - Materiál/montáž</t>
  </si>
  <si>
    <t>D2 - Svítidla včetně zdrojů a startérů a ostatní prvky</t>
  </si>
  <si>
    <t>D3 - Signalizace izolačního stavu</t>
  </si>
  <si>
    <t>D4 - Demontáže a ostatní</t>
  </si>
  <si>
    <t>D5 - HZS</t>
  </si>
  <si>
    <t>D6 - Rozváděč RHD - doplnění</t>
  </si>
  <si>
    <t>Materiál/montáž</t>
  </si>
  <si>
    <t>Pol330</t>
  </si>
  <si>
    <t>rozvadeč RH - dodávka dle výkresu 11</t>
  </si>
  <si>
    <t>Pol331</t>
  </si>
  <si>
    <t>rozvadeč RHD - dodávka dle výkresu 12</t>
  </si>
  <si>
    <t>Pol332</t>
  </si>
  <si>
    <t>rozvadeč RZ - dodávka dle výkresu 13</t>
  </si>
  <si>
    <t>Pol333</t>
  </si>
  <si>
    <t>rozvadeč RMS1.1 - dodávka dle výkresu 14</t>
  </si>
  <si>
    <t>Pol334</t>
  </si>
  <si>
    <t>rozvadeč RMS1.2 - dodávka dle výkresu 15</t>
  </si>
  <si>
    <t>Pol335</t>
  </si>
  <si>
    <t>rozvadeč RMS2.1 - dodávka dle výkresu 16</t>
  </si>
  <si>
    <t>Pol336</t>
  </si>
  <si>
    <t>rozvadeč RMS2.2 - dodávka dle výkresu 17</t>
  </si>
  <si>
    <t>Pol337</t>
  </si>
  <si>
    <t>rozvadeč RMS2.3 - dodávka dle výkresu 18</t>
  </si>
  <si>
    <t>Pol338</t>
  </si>
  <si>
    <t>rozvadeč RMS3.1 - dodávka dle výkresu 19</t>
  </si>
  <si>
    <t>Pol339</t>
  </si>
  <si>
    <t>rozvadeč RMS3.2 - dodávka dle výkresu 20</t>
  </si>
  <si>
    <t>Pol340</t>
  </si>
  <si>
    <t>rozvadeč RMS3.3 - dodávka dle výkresu 21</t>
  </si>
  <si>
    <t>Pol341</t>
  </si>
  <si>
    <t>rozvadeč RMS4 - dodávka dle výkresu 22</t>
  </si>
  <si>
    <t>Pol342</t>
  </si>
  <si>
    <t>Rozvaděč HOP - dodávka dle výkresu 10</t>
  </si>
  <si>
    <t>Pol343</t>
  </si>
  <si>
    <t>Rozváděč RHD - doplnění</t>
  </si>
  <si>
    <t>Pol344</t>
  </si>
  <si>
    <t>UPS s bateriovým modulem</t>
  </si>
  <si>
    <t>Poznámka k položce:_x000d_
UPS s bateriovým modulem 180min, 10 kVA / 12 kW; vstup/ výstup: 1f/1f; 230V; 50Hz, 180 min, baypass přepínač, síťová karta, 1x signalizační modul, síťtová karta</t>
  </si>
  <si>
    <t>Pol345</t>
  </si>
  <si>
    <t>CYKY 3x120+70</t>
  </si>
  <si>
    <t>Pol346</t>
  </si>
  <si>
    <t xml:space="preserve">CYKY-J  5x16 (C)</t>
  </si>
  <si>
    <t>Pol347</t>
  </si>
  <si>
    <t xml:space="preserve">CYKY-J  5x10 (C)</t>
  </si>
  <si>
    <t>Pol348</t>
  </si>
  <si>
    <t xml:space="preserve">CYKY-J  5x 6 (C)</t>
  </si>
  <si>
    <t>Pol349</t>
  </si>
  <si>
    <t xml:space="preserve">CYKY-J  5x4 (C)</t>
  </si>
  <si>
    <t>Pol350</t>
  </si>
  <si>
    <t xml:space="preserve">CYKY-J  5x2,5 (C)</t>
  </si>
  <si>
    <t>Pol351</t>
  </si>
  <si>
    <t xml:space="preserve">CYKY-J  3x2,5 (C)</t>
  </si>
  <si>
    <t>Pol352</t>
  </si>
  <si>
    <t>CYKY-J 3x1,5 (C)</t>
  </si>
  <si>
    <t>Pol353</t>
  </si>
  <si>
    <t>CYKY-J 2x1,5 (A)</t>
  </si>
  <si>
    <t>Pol354</t>
  </si>
  <si>
    <t>CGSG 3x10</t>
  </si>
  <si>
    <t>Pol355</t>
  </si>
  <si>
    <t>PRAFlaSafe-J 5x70 (C)</t>
  </si>
  <si>
    <t>Pol356</t>
  </si>
  <si>
    <t>PRAFlaSafe-J 5x35 (C)</t>
  </si>
  <si>
    <t>Pol357</t>
  </si>
  <si>
    <t>PRAFlaSafe-J 5x16 (C)</t>
  </si>
  <si>
    <t>Pol358</t>
  </si>
  <si>
    <t>PRAFlaSafe-J 5x10 (C)</t>
  </si>
  <si>
    <t>Pol359</t>
  </si>
  <si>
    <t>PRAFlaSafe-J 5x6 (C)</t>
  </si>
  <si>
    <t>Pol360</t>
  </si>
  <si>
    <t>PRAFlaSafe-J 5x2,5 (C)</t>
  </si>
  <si>
    <t>Pol361</t>
  </si>
  <si>
    <t xml:space="preserve">PRAFlaSafe-J  3x10 (C)</t>
  </si>
  <si>
    <t>Pol362</t>
  </si>
  <si>
    <t xml:space="preserve">PRAFlaSafe-J  3x6 (C)</t>
  </si>
  <si>
    <t>Pol363</t>
  </si>
  <si>
    <t xml:space="preserve">PRAFlaSafe-J  3x4 (C)</t>
  </si>
  <si>
    <t>Pol364</t>
  </si>
  <si>
    <t xml:space="preserve">PRAFlaSafe-J  3x2,5 (C)</t>
  </si>
  <si>
    <t>Pol365</t>
  </si>
  <si>
    <t>PRAFlaSafe-J 5x1,5 (C)</t>
  </si>
  <si>
    <t>Pol366</t>
  </si>
  <si>
    <t>PRAFlaSafe-J 4x1,5 (C)</t>
  </si>
  <si>
    <t>Pol367</t>
  </si>
  <si>
    <t xml:space="preserve">PRAFlaSafe-J  3x1,5 (C)</t>
  </si>
  <si>
    <t>Pol368</t>
  </si>
  <si>
    <t>PRAFlaSafe-J 3x1,5 (A)</t>
  </si>
  <si>
    <t>Pol369</t>
  </si>
  <si>
    <t xml:space="preserve">PRAFlaSafe-J  2x1,5 (D)</t>
  </si>
  <si>
    <t>Pol370</t>
  </si>
  <si>
    <t xml:space="preserve">PRAFlaSafe-J  2x1,5 (A)</t>
  </si>
  <si>
    <t>Pol371</t>
  </si>
  <si>
    <t xml:space="preserve">CYSY-G 3x1 (C)    HO5VV-F</t>
  </si>
  <si>
    <t>Pol372</t>
  </si>
  <si>
    <t>PRAFlaDur 3x70+50</t>
  </si>
  <si>
    <t>Pol373</t>
  </si>
  <si>
    <t>PRAFlaDur 3x35+25</t>
  </si>
  <si>
    <t>Pol374</t>
  </si>
  <si>
    <t>Prafladur E60 5x16</t>
  </si>
  <si>
    <t>Pol375</t>
  </si>
  <si>
    <t>Prafladur E60 5x1,5</t>
  </si>
  <si>
    <t>Pol376</t>
  </si>
  <si>
    <t>Prafladur E60 3x2,5</t>
  </si>
  <si>
    <t>Pol377</t>
  </si>
  <si>
    <t>Prafladur E60 2x1,5</t>
  </si>
  <si>
    <t>Pol378</t>
  </si>
  <si>
    <t>Prafladur E60 3x4</t>
  </si>
  <si>
    <t>Pol379</t>
  </si>
  <si>
    <t>JXFE-R 4x2x0,8</t>
  </si>
  <si>
    <t>Pol380</t>
  </si>
  <si>
    <t>JXFE-R 2x2x0,8</t>
  </si>
  <si>
    <t>Pol381</t>
  </si>
  <si>
    <t>tr ohebná d23 320N PVC</t>
  </si>
  <si>
    <t>Pol382</t>
  </si>
  <si>
    <t>tr tuhá d32 PVC</t>
  </si>
  <si>
    <t>Pol383</t>
  </si>
  <si>
    <t>CYA 50 zž</t>
  </si>
  <si>
    <t>Pol384</t>
  </si>
  <si>
    <t>CYA 25 zž, B2ca s1d0</t>
  </si>
  <si>
    <t>Pol385</t>
  </si>
  <si>
    <t>CYA 16 zž, B2ca s1d0</t>
  </si>
  <si>
    <t>Pol386</t>
  </si>
  <si>
    <t>CYA 6 zž, B2ca s1d0</t>
  </si>
  <si>
    <t>Pol387</t>
  </si>
  <si>
    <t>CYA 4 zž, B2ca s1d0</t>
  </si>
  <si>
    <t>Pol388</t>
  </si>
  <si>
    <t>svorka OP</t>
  </si>
  <si>
    <t>Pol389</t>
  </si>
  <si>
    <t>elekroinstalační lišta 18x13</t>
  </si>
  <si>
    <t>Pol390</t>
  </si>
  <si>
    <t>elekroinstalační lišta 30x25</t>
  </si>
  <si>
    <t>Pol391</t>
  </si>
  <si>
    <t>elekroinstalační lišta 40x40</t>
  </si>
  <si>
    <t>Pol392</t>
  </si>
  <si>
    <t>ocelový kabelový žlab 250/100 včetně závěsů a noníků(záv. tyč, kotva, nosník rozteč 2m)</t>
  </si>
  <si>
    <t>Pol393</t>
  </si>
  <si>
    <t>ocelový kabelový žlab 1252/50 včetně závěsů a noníků(záv. tyč, kotva, nosník rozteč 2m)</t>
  </si>
  <si>
    <t>Pol394</t>
  </si>
  <si>
    <t>ocelový kabelový žlab 100/100 SYTÉM ZACH. FUNKČNOSTI E90 včetně závěsů a noníků(záv. tyč, kotva, nosník rozteč 1,2m)</t>
  </si>
  <si>
    <t>Pol395</t>
  </si>
  <si>
    <t>příchytka pro kabel, včetně turbošroubu, funkční trasa 60min</t>
  </si>
  <si>
    <t>Pol396</t>
  </si>
  <si>
    <t>pomocná ocelová konstrukce do 10kg</t>
  </si>
  <si>
    <t>Svítidla včetně zdrojů a startérů a ostatní prvky</t>
  </si>
  <si>
    <t>Pol397</t>
  </si>
  <si>
    <t>A - LED SVÍTIDLO 42W, VESTAVĚNÉ DO RASTRU 600, IP40, PRIZMA, Ra90</t>
  </si>
  <si>
    <t>Pol398</t>
  </si>
  <si>
    <t>A1 - LED SVÍTIDLO 18W, VESTAVĚNÉ DO RASTRU 600, IP40, PRIZMA</t>
  </si>
  <si>
    <t>Pol399</t>
  </si>
  <si>
    <t>C - LED SVÍTIDLO 55W, VESTAVĚNÉ DO RASTRU 600, IP40, PRIZMA</t>
  </si>
  <si>
    <t>Pol400</t>
  </si>
  <si>
    <t>C1 - LED SVÍTIDLO 26W, PŘIAZENÉ, IP40, PRIZMA</t>
  </si>
  <si>
    <t>Pol401</t>
  </si>
  <si>
    <t>B - LED SVÍTIDLO 59W, PŘEŘAZENÉ, IP 65</t>
  </si>
  <si>
    <t>Pol402</t>
  </si>
  <si>
    <t>D - LED SVÍTIDLO 27W, PŘISAZENÉ, PLASTOVÉ, D375mm, IP 40</t>
  </si>
  <si>
    <t>Pol403</t>
  </si>
  <si>
    <t>E - LED SVÍTIDLO 27W, PŘISAZENÉ, PLASTOVÉ, D375mm, IP 44</t>
  </si>
  <si>
    <t>Pol404</t>
  </si>
  <si>
    <t>F - LED SVÍTIDLO POD LINKU 15W, PŘEŘAZENÉ, DÉLKA 913MM, IP20, PRIZMA</t>
  </si>
  <si>
    <t>Pol405</t>
  </si>
  <si>
    <t>G - LED SVÍTIDLO 15W, ZAPUŠTĚNÉ DO PODHLEDU, IP 20, D210 mm</t>
  </si>
  <si>
    <t>Pol406</t>
  </si>
  <si>
    <t>N1 - NOUZ. ZÁŘIVKOVÉ SVÍTIDLO LED, PŘISAZENÉ STROPNÍ, ČTVERCOVÉ, CENTRÁLNÍ ZROJ, 3W, IP20</t>
  </si>
  <si>
    <t>Pol407</t>
  </si>
  <si>
    <t>N2 - NOUZ. ZÁŘIVKOVÉ SVÍTIDLO LED, S PIKTOGRAMEM, JEDNOSTRANNÉ, ZAVĚŠENÉ, CENTRÁLNÍ ZDROJ, 3W, IP20</t>
  </si>
  <si>
    <t>Pol408</t>
  </si>
  <si>
    <t>N4 - NOUZ. ZÁŘIVKOVÉ SVÍTIDLO LED, NÁSTĚNNÉ, ČTVERCOVÉ, CENTRÁLNÍ ZDROJ, 4W, IP44</t>
  </si>
  <si>
    <t>Pol409</t>
  </si>
  <si>
    <t>CPS - sestava centrálního bateriového systému 220V/24V, ovládací panel s funkcí Central stop a možností připojení USB,10 adresných okruhů 2A (možnost rozšíření až na 20 okruhů), 1hodina zálohy</t>
  </si>
  <si>
    <t>Pol410</t>
  </si>
  <si>
    <t>modul hlídání napětí do rozvaděče - DPÜ, Three phase monitor</t>
  </si>
  <si>
    <t>Pol411</t>
  </si>
  <si>
    <t>ovládací panel NO - MTB UP, mimic panel, recessed wall installation</t>
  </si>
  <si>
    <t>Pol412</t>
  </si>
  <si>
    <t xml:space="preserve">1-pól. vyp. (1)  -  strojek, kryt, rámeček - ref BÍLÁ</t>
  </si>
  <si>
    <t>Pol413</t>
  </si>
  <si>
    <t xml:space="preserve">Sériov. přep. (5) -  strojek, kryt, rámeček - ref BÍLÁ</t>
  </si>
  <si>
    <t>Pol414</t>
  </si>
  <si>
    <t xml:space="preserve">Střídav .přep. (6)  -  strojek, kryt, rámeček - ref BÍLÁ</t>
  </si>
  <si>
    <t>Pol415</t>
  </si>
  <si>
    <t xml:space="preserve">Kříž. přep. (7)  -  strojek, kryt, rámeček - ref BÍLÁ</t>
  </si>
  <si>
    <t>Pol416</t>
  </si>
  <si>
    <t xml:space="preserve">tlač. ovládač s doutnavkou -  strojek, kryt, rámeček - ref BÍLÁ</t>
  </si>
  <si>
    <t>Pol417</t>
  </si>
  <si>
    <t xml:space="preserve">1-pól. vyp. (1) -  do vlhka - strojek, kryt, rámeček - ref BÍLÁ</t>
  </si>
  <si>
    <t>Pol418</t>
  </si>
  <si>
    <t xml:space="preserve">zásuvka 16A/230V-  strojek, kryt, rámeček- ref HNĚDÁ</t>
  </si>
  <si>
    <t>Pol419</t>
  </si>
  <si>
    <t xml:space="preserve">zásuvka 16A/230V-  strojek, kryt, rámeček- ref ZELENÁ</t>
  </si>
  <si>
    <t>Pol420</t>
  </si>
  <si>
    <t xml:space="preserve">zásuvka 16A/230V-  strojek, kryt, rámeček- ref ORANŽOVÁ</t>
  </si>
  <si>
    <t>Pol421</t>
  </si>
  <si>
    <t xml:space="preserve">zásuvka 16A/230V-  strojek, kryt, rámeček- ref ŽLUTÁ</t>
  </si>
  <si>
    <t>Pol422</t>
  </si>
  <si>
    <t xml:space="preserve">zásuvka 16A/230V-  strojek, kryt, rámeček- ref modrá CEE - připojení rentgenu</t>
  </si>
  <si>
    <t>Pol423</t>
  </si>
  <si>
    <t>přepěťpvá ochrana typu D, do zásuvky</t>
  </si>
  <si>
    <t>Pol424</t>
  </si>
  <si>
    <t xml:space="preserve">zásuvka do vlhka typ 16A/230V  IP 44 - strojek, kryt, rámeček, barva bílá</t>
  </si>
  <si>
    <t>Pol425</t>
  </si>
  <si>
    <t xml:space="preserve">zásuvka typ 16A/400V  IP 44 - nástěnná</t>
  </si>
  <si>
    <t>Pol426</t>
  </si>
  <si>
    <t>KP68, KU68, nebo do dutých stěn</t>
  </si>
  <si>
    <t>Pol427</t>
  </si>
  <si>
    <t>KR68, nebo do dutých stěn</t>
  </si>
  <si>
    <t>Pol428</t>
  </si>
  <si>
    <t>KR97</t>
  </si>
  <si>
    <t>Pol429</t>
  </si>
  <si>
    <t>krabice K125</t>
  </si>
  <si>
    <t>Pol430</t>
  </si>
  <si>
    <t>krabice IP54 na povrch se svorkovnicí</t>
  </si>
  <si>
    <t>Pol431</t>
  </si>
  <si>
    <t>krabice KT250, ekvipotencionální svorkovnice EPS - pospojování</t>
  </si>
  <si>
    <t>Pol432</t>
  </si>
  <si>
    <t>ukončení vodičů pospojování</t>
  </si>
  <si>
    <t>Pol433</t>
  </si>
  <si>
    <t>servisní vypínač 400V/16A v krabici, IP66</t>
  </si>
  <si>
    <t>Pol434</t>
  </si>
  <si>
    <t>servisní vypínač 400V/32A v krabici, IP66</t>
  </si>
  <si>
    <t>Pol435</t>
  </si>
  <si>
    <t>servisní vypínač 400V/63A v krabici, IP66</t>
  </si>
  <si>
    <t>Pol436</t>
  </si>
  <si>
    <t>sporáková přípojka 16A/400V, malá IP44</t>
  </si>
  <si>
    <t>Pol437</t>
  </si>
  <si>
    <t>zásuvka PE pro funkční uzemnnění zdravotnické technologie</t>
  </si>
  <si>
    <t>Pol438</t>
  </si>
  <si>
    <t>pohybové čidlo IP20, stropní 360°, spínání LED zdojů</t>
  </si>
  <si>
    <t>Pol439</t>
  </si>
  <si>
    <t>pohybové čidlo IP44, nástěnné 270°, spínání LED zdojů</t>
  </si>
  <si>
    <t>Pol440</t>
  </si>
  <si>
    <t>doběhové relé CS pro ventilátror VZT do krabice pod vypínač</t>
  </si>
  <si>
    <t>Pol441</t>
  </si>
  <si>
    <t>Krabice KSK 100 PO IP66 s požární odolností, oranžová</t>
  </si>
  <si>
    <t>Pol442</t>
  </si>
  <si>
    <t>napojení ventilátorů, zařízení VZT, zařízení ZTI</t>
  </si>
  <si>
    <t>Pol443</t>
  </si>
  <si>
    <t>napojení rozvodů v rampách a zdrojových mostěch</t>
  </si>
  <si>
    <t>Pol444</t>
  </si>
  <si>
    <t>protipožární ucpávka</t>
  </si>
  <si>
    <t>Pol445</t>
  </si>
  <si>
    <t>kabelová spojka nn do 4x240mm</t>
  </si>
  <si>
    <t>Pol446</t>
  </si>
  <si>
    <t>ukončení kabelů do 4 x 120</t>
  </si>
  <si>
    <t>Pol447</t>
  </si>
  <si>
    <t>ukončení kabelů do 5 x 70</t>
  </si>
  <si>
    <t>Pol448</t>
  </si>
  <si>
    <t>ukončení kabelů do 5 x 35</t>
  </si>
  <si>
    <t>Pol449</t>
  </si>
  <si>
    <t>ukončení kabelů do 5 x 16</t>
  </si>
  <si>
    <t>Pol450</t>
  </si>
  <si>
    <t>ukončení kabelů do 5 x 6</t>
  </si>
  <si>
    <t>Pol451</t>
  </si>
  <si>
    <t>ukončení kabelů do 5 x 1,5-4</t>
  </si>
  <si>
    <t>Pol452</t>
  </si>
  <si>
    <t>ukončení kabelů do 3 x 1,5-4</t>
  </si>
  <si>
    <t>Pol453</t>
  </si>
  <si>
    <t>průraz panelovým zdivem do 45 cm</t>
  </si>
  <si>
    <t>Pol454</t>
  </si>
  <si>
    <t>průraz panelovým do 30 cm</t>
  </si>
  <si>
    <t>Pol455</t>
  </si>
  <si>
    <t>průraz panelovým do 15 cm</t>
  </si>
  <si>
    <t>Pol456</t>
  </si>
  <si>
    <t xml:space="preserve">průraz betonovým stropem  dn100, jádrové vrtání</t>
  </si>
  <si>
    <t>Pol457</t>
  </si>
  <si>
    <t>vysekání rýh ve zdi cihelné 3 x 3 cm</t>
  </si>
  <si>
    <t>Pol458</t>
  </si>
  <si>
    <t>vysekání rýh ve zdi cihelné 3 x 7 cm</t>
  </si>
  <si>
    <t>Pol459</t>
  </si>
  <si>
    <t>vysekání, vyvrtání kapes pro krabice</t>
  </si>
  <si>
    <t>Signalizace izolačního stavu</t>
  </si>
  <si>
    <t>Pol460</t>
  </si>
  <si>
    <t>signalizační panel ZIS na sesterně</t>
  </si>
  <si>
    <t>Demontáže a ostatní</t>
  </si>
  <si>
    <t>Pol461</t>
  </si>
  <si>
    <t>demontáž rozvaděče do 100kg, likvidace</t>
  </si>
  <si>
    <t>Pol462</t>
  </si>
  <si>
    <t>demontá svítidla do 2x58W, likvidace</t>
  </si>
  <si>
    <t>Pol463</t>
  </si>
  <si>
    <t>nosný, podružný a režijní materiál</t>
  </si>
  <si>
    <t>Pol464</t>
  </si>
  <si>
    <t>zabezpečení pracoviště</t>
  </si>
  <si>
    <t>hod</t>
  </si>
  <si>
    <t>Pol465</t>
  </si>
  <si>
    <t>úprava v rozvaděčích, rozvodna nn</t>
  </si>
  <si>
    <t>Pol466</t>
  </si>
  <si>
    <t>demontáže a úpravy instalace</t>
  </si>
  <si>
    <t>Pol467</t>
  </si>
  <si>
    <t>koordinace s ostatními profesemi</t>
  </si>
  <si>
    <t>Pol468</t>
  </si>
  <si>
    <t>vynášení suti do kontejneru</t>
  </si>
  <si>
    <t>Pol469</t>
  </si>
  <si>
    <t>spolupráce s revizním technikem</t>
  </si>
  <si>
    <t>Pol470</t>
  </si>
  <si>
    <t>inženýrská činnost</t>
  </si>
  <si>
    <t>Pol471</t>
  </si>
  <si>
    <t>výchozí revize</t>
  </si>
  <si>
    <t>Pol472</t>
  </si>
  <si>
    <t>programování hlídače sběrnice, nastavení, uvedení do provodzu</t>
  </si>
  <si>
    <t>Pol473</t>
  </si>
  <si>
    <t>dokumentace skut. provedení</t>
  </si>
  <si>
    <t>Pol474</t>
  </si>
  <si>
    <t>stykač 25A/1, pomocný kontakt</t>
  </si>
  <si>
    <t>Pol475</t>
  </si>
  <si>
    <t>jistič 10kA 2B/1</t>
  </si>
  <si>
    <t>Pol476</t>
  </si>
  <si>
    <t>pojistkový odpínač 10/3</t>
  </si>
  <si>
    <t>Pol477</t>
  </si>
  <si>
    <t>Pojistkový odpínač OEZ FH1-3A/F, pojistky do 160A</t>
  </si>
  <si>
    <t>Pol478</t>
  </si>
  <si>
    <t>spoj. a podr. mat.</t>
  </si>
  <si>
    <t>D.1.6 - Slaboproudá elektrotechnika</t>
  </si>
  <si>
    <t>Úroveň 3:</t>
  </si>
  <si>
    <t xml:space="preserve">D.1.6.1 - EPS </t>
  </si>
  <si>
    <t>D1 - Hlásiče</t>
  </si>
  <si>
    <t>D2 - Kabely, trasy:</t>
  </si>
  <si>
    <t>D3 - Stavební práce:</t>
  </si>
  <si>
    <t>D4 - HZS</t>
  </si>
  <si>
    <t>Pol479</t>
  </si>
  <si>
    <t>Ústředna s 4 kruhovými hlásícími linkami, rozšíření stávající ústředny v pavilonu N, síťová karta komplet</t>
  </si>
  <si>
    <t>Pol480</t>
  </si>
  <si>
    <t>OPPO (univerzální obslužné pole požární ochrany) dle DIN 14661:2001, český popis, kompatibilní s ústřednami EPS včetně originální půlcylindrické vložky.</t>
  </si>
  <si>
    <t>Pol481</t>
  </si>
  <si>
    <t>paralení zobrazovací panel k ústředně EPS</t>
  </si>
  <si>
    <t>Pol482</t>
  </si>
  <si>
    <t>provozní kniha EPS, schválená Cechem EPS ČR a MV GŘ HZS ČR - v souladu s vyhláškou MV č. 246/2001 Sb.</t>
  </si>
  <si>
    <t>Pol483</t>
  </si>
  <si>
    <t>12V, 12Ah, AGM akumulátor</t>
  </si>
  <si>
    <t>Hlásiče</t>
  </si>
  <si>
    <t>Pol484</t>
  </si>
  <si>
    <t>hlásič multisenzorový, inteligentní, interaktivní, opticko-teplotní</t>
  </si>
  <si>
    <t>Pol485</t>
  </si>
  <si>
    <t xml:space="preserve">patice s  kartou</t>
  </si>
  <si>
    <t>Pol486</t>
  </si>
  <si>
    <t>siréna, červená, 106 dB, 32 tónů, 9-60V DC, 6-35mA, EN 54-3, nízká patice - 18-980450</t>
  </si>
  <si>
    <t>Pol487</t>
  </si>
  <si>
    <t>Červený tlačítkový hlásič (povrchový) se zadním krytem, s izolátorem, resetovatelný plast, IP45</t>
  </si>
  <si>
    <t>Pol488</t>
  </si>
  <si>
    <t>Aerosolový testovací plyn pro hlásiče kouře</t>
  </si>
  <si>
    <t>Pol489</t>
  </si>
  <si>
    <t>Spínaný zálohovaný zdroj 27,6V/6A, vč.dobíjení AKU, krabice, 2xAkumulátor 12V / 26Ah</t>
  </si>
  <si>
    <t>Pol490</t>
  </si>
  <si>
    <t>4-kanálová vstupní/výstupní jednotka, v provedení PCB (+ instalační krabice), izolátor</t>
  </si>
  <si>
    <t>Pol491</t>
  </si>
  <si>
    <t>krabice fire box 224 x 149 x 75 mm, zachování finkčnosti 30min</t>
  </si>
  <si>
    <t>Pol492</t>
  </si>
  <si>
    <t>oceloplechový rozvaděč 1200x600x250, IP44/20, nástěnný</t>
  </si>
  <si>
    <t>Kabely, trasy:</t>
  </si>
  <si>
    <t>Pol493</t>
  </si>
  <si>
    <t>Kabel JE-H(St)H 1x2x0.8</t>
  </si>
  <si>
    <t>Pol494</t>
  </si>
  <si>
    <t>Kabel Praflaguard 10x2x0.8</t>
  </si>
  <si>
    <t>Pol495</t>
  </si>
  <si>
    <t>Kabel Praflaguard 2x2x0.8</t>
  </si>
  <si>
    <t>Pol496</t>
  </si>
  <si>
    <t>Kabel Praflaguard 1x2x0.8</t>
  </si>
  <si>
    <t>Pol497</t>
  </si>
  <si>
    <t>příchytka pro trubku, včetně turbošroubu, funkční trasa</t>
  </si>
  <si>
    <t>Pol498</t>
  </si>
  <si>
    <t>tubka pvc d 32</t>
  </si>
  <si>
    <t>Pol499</t>
  </si>
  <si>
    <t>tubka pvc d 16</t>
  </si>
  <si>
    <t>Stavební práce:</t>
  </si>
  <si>
    <t>Pol500</t>
  </si>
  <si>
    <t>Drážka do zdiva, betonu 3x3cm</t>
  </si>
  <si>
    <t>Pol501</t>
  </si>
  <si>
    <t>Průraz stropu, zdi do 3x5cm</t>
  </si>
  <si>
    <t>Pol502</t>
  </si>
  <si>
    <t>demontáž a zpětná sádrokartonu cca 20m2</t>
  </si>
  <si>
    <t>Pol503</t>
  </si>
  <si>
    <t>Drobný instalační materiál</t>
  </si>
  <si>
    <t>Pol504</t>
  </si>
  <si>
    <t>oprava požární ucpávky 60min</t>
  </si>
  <si>
    <t>Pol505</t>
  </si>
  <si>
    <t>Oživení a programování stávající EPS</t>
  </si>
  <si>
    <t>Pol506</t>
  </si>
  <si>
    <t>zapopjení nové ústředny do stávající komunikační linky EPS</t>
  </si>
  <si>
    <t>Pol507</t>
  </si>
  <si>
    <t>Výchozí revize</t>
  </si>
  <si>
    <t>Pol508</t>
  </si>
  <si>
    <t>Mimostaveništní doprava</t>
  </si>
  <si>
    <t>Pol509</t>
  </si>
  <si>
    <t>Funkční zkouška</t>
  </si>
  <si>
    <t>Pol510</t>
  </si>
  <si>
    <t>Zaškolení obsluhy</t>
  </si>
  <si>
    <t>Pol511</t>
  </si>
  <si>
    <t>zednické práce</t>
  </si>
  <si>
    <t>Poznámka k položce:_x000d_
Cena celkem s DPH</t>
  </si>
  <si>
    <t>D.1.6.2 - Slaboproudá zařízení</t>
  </si>
  <si>
    <t>D1 - Příprava kabelových tras, montáž + dodávka</t>
  </si>
  <si>
    <t>D2 - Rozvod univerzální kabeláže - montáž</t>
  </si>
  <si>
    <t>D3 - Rozvod univerzální kabeláže - dodávka</t>
  </si>
  <si>
    <t>D4 - rozvaděč DR</t>
  </si>
  <si>
    <t>D5 - Rozvod televizního signálu - montáž</t>
  </si>
  <si>
    <t>D6 - Rozvod televizního signálu - dodávka</t>
  </si>
  <si>
    <t xml:space="preserve">D7 - Rozvod jedn.času  - montáž</t>
  </si>
  <si>
    <t>D8 - Rozvod jedn.času a zvonk.signalizace - dodávka</t>
  </si>
  <si>
    <t>D9 - Rozvod přístupového systému - montáž</t>
  </si>
  <si>
    <t>D10 - Rozvod přístupového systému - dodávka</t>
  </si>
  <si>
    <t>D11 - Rozvod systém pacient sestra - dodávka+montáž</t>
  </si>
  <si>
    <t>D12 - Evakuační rozhlas - dodávka + montáž</t>
  </si>
  <si>
    <t>D13 - Hodinové zúčtovací sazby</t>
  </si>
  <si>
    <t>Příprava kabelových tras, montáž + dodávka</t>
  </si>
  <si>
    <t>Pol512</t>
  </si>
  <si>
    <t>Průraz zdivem z tvrdě pál.cihl, stř. tvrd.kamene, tl. 15cm</t>
  </si>
  <si>
    <t>Pol513</t>
  </si>
  <si>
    <t>Průraz zdivem z tvrdě pál.cihl, stř. tvrd.kamene, tl. 30cm</t>
  </si>
  <si>
    <t>Pol514</t>
  </si>
  <si>
    <t>Průraz zdivem z tvrdě pál.cihl, stř. tvrd.kamene, tl. 45cm</t>
  </si>
  <si>
    <t>Pol515</t>
  </si>
  <si>
    <t>Krabice KO 68 pod omítku vč. vysekání lůžka (mont. vč. mat.)</t>
  </si>
  <si>
    <t>Pol516</t>
  </si>
  <si>
    <t>Krabice KO 97 pod omítku vč. vysekání lůžka (mont. vč. mat.)</t>
  </si>
  <si>
    <t>Pol517</t>
  </si>
  <si>
    <t>Krabice KO 125 pod omítku vč. vysekání lůžka (mont. vč. mat.)</t>
  </si>
  <si>
    <t>Pol518</t>
  </si>
  <si>
    <t>Krabice KT 250 pod omítku vč. vysekání lůžka (mont. vč. mat.)</t>
  </si>
  <si>
    <t>Pol519</t>
  </si>
  <si>
    <t>Trubka Monoflex, PVC pod omítkou 16 mm (mont. vč. mat.)</t>
  </si>
  <si>
    <t>Pol520</t>
  </si>
  <si>
    <t>Trubka Monoflex, PVC pod omítkou 23 mm (mont. vč. mat.)</t>
  </si>
  <si>
    <t>Pol521</t>
  </si>
  <si>
    <t>Trubka Monoflex, PVC pod omítkou 29 mm (mont. vč. mat.)</t>
  </si>
  <si>
    <t>Pol522</t>
  </si>
  <si>
    <t>Trubka Monoflex, PVC pod omítkou 32 mm (mont. vč. mat.)</t>
  </si>
  <si>
    <t>Pol523</t>
  </si>
  <si>
    <t>kabelová chránička KF09040</t>
  </si>
  <si>
    <t>Pol524</t>
  </si>
  <si>
    <t>elekroinstalační lišta 18x13 mm (mont. vč. základ. i instalač. mat.)</t>
  </si>
  <si>
    <t>Pol525</t>
  </si>
  <si>
    <t>elekroinstalační lišta 30x25 mm (mont. vč. základ. i instalač. mat.)</t>
  </si>
  <si>
    <t>Pol526</t>
  </si>
  <si>
    <t>elekroinstalační lišta 40x40 mm (mont. vč. základ. i instalač. mat.)</t>
  </si>
  <si>
    <t>Pol527</t>
  </si>
  <si>
    <t>ocelový kabelový žlab 125/50 včetně závěsů a noníků(záv. tyč, kotva, nosník rozteč 2m)</t>
  </si>
  <si>
    <t>Pol528</t>
  </si>
  <si>
    <t>Pol529</t>
  </si>
  <si>
    <t>ocelový kabelový žlab 500/100 včetně závěsů a noníků(záv. tyč, kotva, nosník rozteč 2m)</t>
  </si>
  <si>
    <t>Pol530</t>
  </si>
  <si>
    <t>Pol531</t>
  </si>
  <si>
    <t>Pol532</t>
  </si>
  <si>
    <t>Pol533</t>
  </si>
  <si>
    <t>Rozvod univerzální kabeláže - montáž</t>
  </si>
  <si>
    <t>Pol534</t>
  </si>
  <si>
    <t>Mont. 1HU PATCH panelu kat. 6 bez UK</t>
  </si>
  <si>
    <t>Pol535</t>
  </si>
  <si>
    <t>montáž 19" vyvazovací panel 1U, 5 x plastová úchytka</t>
  </si>
  <si>
    <t>Pol536</t>
  </si>
  <si>
    <t>Ukončení kabelu UTP v zásuvce</t>
  </si>
  <si>
    <t>Pol537</t>
  </si>
  <si>
    <t>Ukončení kabelu UTP, STP na patch panelu</t>
  </si>
  <si>
    <t>Pol538</t>
  </si>
  <si>
    <t>Ukončení kabelu SYKFY 50x2x0,5</t>
  </si>
  <si>
    <t>Pol539</t>
  </si>
  <si>
    <t>Zataž kab UTP, FTP do lišt, trubek</t>
  </si>
  <si>
    <t>Pol540</t>
  </si>
  <si>
    <t>optický kabel 12x SM do lišt, trubek</t>
  </si>
  <si>
    <t>Pol541</t>
  </si>
  <si>
    <t>Instalační kabel SYKFY 50x2x0,5 v trubce,liste</t>
  </si>
  <si>
    <t>Pol542</t>
  </si>
  <si>
    <t>Měření 1 kabelu, vyhot. protokolu</t>
  </si>
  <si>
    <t>Pol543</t>
  </si>
  <si>
    <t>Ukončení svažení optického kabelu 12vlk</t>
  </si>
  <si>
    <t>Pol544</t>
  </si>
  <si>
    <t>Mont. a sestavení zásuvky pro 2 moduly RJ45</t>
  </si>
  <si>
    <t>Pol545</t>
  </si>
  <si>
    <t>Závěrečné práce ve skříni RACK</t>
  </si>
  <si>
    <t>Pol546</t>
  </si>
  <si>
    <t>Montáž racku do 42 HU</t>
  </si>
  <si>
    <t>Pol547</t>
  </si>
  <si>
    <t>Montáž optického rozvaděče</t>
  </si>
  <si>
    <t>Pol548</t>
  </si>
  <si>
    <t>Montáž panelu pro přívod 220V</t>
  </si>
  <si>
    <t>Pol549</t>
  </si>
  <si>
    <t>montáž kamery</t>
  </si>
  <si>
    <t>Pol550</t>
  </si>
  <si>
    <t>montáž NVR pro 64 kamer do racku, konfigurace</t>
  </si>
  <si>
    <t>Pol551</t>
  </si>
  <si>
    <t>montáž Wifi AP a kontroleru, konfigurace</t>
  </si>
  <si>
    <t>Pol552</t>
  </si>
  <si>
    <t>konfigurace sítě</t>
  </si>
  <si>
    <t>Pol553</t>
  </si>
  <si>
    <t>Uvedení do provozu</t>
  </si>
  <si>
    <t>Rozvod univerzální kabeláže - dodávka</t>
  </si>
  <si>
    <t>Pol554</t>
  </si>
  <si>
    <t>Instalační kabel Cat.5e UTP, LSOH</t>
  </si>
  <si>
    <t>Pol555</t>
  </si>
  <si>
    <t xml:space="preserve">kabel SYKFY 50x2x0,5  v liště, trubce</t>
  </si>
  <si>
    <t>Pol556</t>
  </si>
  <si>
    <t>optický kabel 12vláken SM do lišt, trubek</t>
  </si>
  <si>
    <t>Pol557</t>
  </si>
  <si>
    <t xml:space="preserve">zasuvka 2xRJ45 Cat6 - komplet  (krabice, kryt+rámeček)</t>
  </si>
  <si>
    <t>Pol558</t>
  </si>
  <si>
    <t>Vnitřní IP dome kamera, TD/N, HD 1080p, 2MP, MZVF, f=2.8-12mm, DWDR, VA, IR 30m</t>
  </si>
  <si>
    <t>Pol559</t>
  </si>
  <si>
    <t>NVR Tpro až 64 IP kamer/enkodérů, bez HDD, 250Mbps, RackMount, licence pro 32 kamer</t>
  </si>
  <si>
    <t>Pol560</t>
  </si>
  <si>
    <t>HDD 2TB - HDD 2TB pro digitální videorekordéry</t>
  </si>
  <si>
    <t>Pol561</t>
  </si>
  <si>
    <t>Business Wireless LAN Controller</t>
  </si>
  <si>
    <t>Poznámka k položce:_x000d_
Business Wireless LAN Controller, manage up to 64 APs (NWA5xxx/3xxx) with license upgrade (default 12APs), 6x Gigabit 1000Bse-T ports, CAPWAP, Dynamic channel selection, AP planner</t>
  </si>
  <si>
    <t>Pol562</t>
  </si>
  <si>
    <t>licence pro dalších 8AP</t>
  </si>
  <si>
    <t>Pol563</t>
  </si>
  <si>
    <t>Přístupový bod standardu 802.11</t>
  </si>
  <si>
    <t>Poznámka k položce:_x000d_
Přístupový bod standardu 802.11 a/b/g/n se dvěma rádiovými jednotkami určený pro podniky, Dual Band Hybrid AP, 802.11a/b/g/n Wireless Business Access Point, WPA2, WMM, Auto traffic Classifier, up to 8 SSID</t>
  </si>
  <si>
    <t>rozvaděč DR</t>
  </si>
  <si>
    <t>Pol564</t>
  </si>
  <si>
    <t>19" rozvaděč 42U stojanový 800x800, světle šedý RAL 7035, komplet</t>
  </si>
  <si>
    <t>Pol565</t>
  </si>
  <si>
    <t>Patch panel 48xRJ45/ 6E 1U, šedý</t>
  </si>
  <si>
    <t>Pol566</t>
  </si>
  <si>
    <t>Podnikový plně konfigurovatelný L2 přepínač</t>
  </si>
  <si>
    <t>Poznámka k položce:_x000d_
Podnikový plně konfigurovatelný L2 přepínač, 48x port PoE+ Gigabit Ethernet 10/100/1000 Mb/s s konektorem RJ-45, 4x Gigabit Ethernet SFP slot, Auto-MDIX, propustnost až 56 Gbps a 41.6 mpps, procesor s frekvencí 800 MHz, 128 MB RAM, 128 MB flash, paketový buffer 1.5 MB, QoS a silné zabezpečení, PoE+ napájení s 30W na port a celkovým zatížením až 195W.</t>
  </si>
  <si>
    <t>Pol567</t>
  </si>
  <si>
    <t>Ventilační jednotka střešní/podlahová, 2x pozice</t>
  </si>
  <si>
    <t>Pol568</t>
  </si>
  <si>
    <t>19" rozvodný panel 5x220V s přep. ochranou třídy D, 3m</t>
  </si>
  <si>
    <t>Pol569</t>
  </si>
  <si>
    <t>19" vyvazovací panel 1U, 5 x plastová úchytka</t>
  </si>
  <si>
    <t>Pol570</t>
  </si>
  <si>
    <t>19" perforovaná police 450mm, 1U, se zadními podpěrami</t>
  </si>
  <si>
    <t>Pol571</t>
  </si>
  <si>
    <t>propojovací kabely RJ45/RJ45 cat.6 - 3m</t>
  </si>
  <si>
    <t>Pol572</t>
  </si>
  <si>
    <t>19" optická vana pro 24 vláken včetně optických spojek a krabiček, 1U</t>
  </si>
  <si>
    <t>Pol573</t>
  </si>
  <si>
    <t>optický patch kabel SM, 1m</t>
  </si>
  <si>
    <t>Rozvod televizního signálu - montáž</t>
  </si>
  <si>
    <t>Pol574</t>
  </si>
  <si>
    <t>Montáž antény, paraboly</t>
  </si>
  <si>
    <t>Pol575</t>
  </si>
  <si>
    <t>Montáž výložného ramene</t>
  </si>
  <si>
    <t>Pol576</t>
  </si>
  <si>
    <t>Montáž účast. zásuvky</t>
  </si>
  <si>
    <t>Pol577</t>
  </si>
  <si>
    <t>Montáž koaxiálního kabelu do trubky, lišty</t>
  </si>
  <si>
    <t>Pol578</t>
  </si>
  <si>
    <t>Ukončení kabelů koax. do průměru 10 mm</t>
  </si>
  <si>
    <t>Pol579</t>
  </si>
  <si>
    <t>Montáž rozvodnice STA na zeď</t>
  </si>
  <si>
    <t>Pol580</t>
  </si>
  <si>
    <t>Montáž hlavní zesil. soupravy + nastavení</t>
  </si>
  <si>
    <t>Pol581</t>
  </si>
  <si>
    <t>Závěrečné měření hlavní stanice</t>
  </si>
  <si>
    <t>Pol582</t>
  </si>
  <si>
    <t>Měření na účastnické zásuvkce</t>
  </si>
  <si>
    <t>Rozvod televizního signálu - dodávka</t>
  </si>
  <si>
    <t>Pol583</t>
  </si>
  <si>
    <t>Rozvodová skříň STA 325x590x150</t>
  </si>
  <si>
    <t>Pol584</t>
  </si>
  <si>
    <t>zesilovač AVANT 5327</t>
  </si>
  <si>
    <t>Pol585</t>
  </si>
  <si>
    <t>multipřepínač MB202, napájecí zdoj</t>
  </si>
  <si>
    <t>Pol586</t>
  </si>
  <si>
    <t>multipřepínač MB204, napájecí zdoj</t>
  </si>
  <si>
    <t>Pol587</t>
  </si>
  <si>
    <t>multipřepínač ML206, napájecí zdoj</t>
  </si>
  <si>
    <t>Pol588</t>
  </si>
  <si>
    <t>multipřepínač MB206, napájecí zdoj</t>
  </si>
  <si>
    <t>Pol589</t>
  </si>
  <si>
    <t>anténa BU119</t>
  </si>
  <si>
    <t>Pol590</t>
  </si>
  <si>
    <t>OP 85 Al sat.antena včtně uchycení</t>
  </si>
  <si>
    <t>Pol591</t>
  </si>
  <si>
    <t>LNB quatro konvertor</t>
  </si>
  <si>
    <t>Pol592</t>
  </si>
  <si>
    <t>Koaxiální kabel</t>
  </si>
  <si>
    <t>Pol593</t>
  </si>
  <si>
    <t>zásuvka 4-2400MHz</t>
  </si>
  <si>
    <t xml:space="preserve">Rozvod jedn.času  - montáž</t>
  </si>
  <si>
    <t>Pol594</t>
  </si>
  <si>
    <t>Pol595</t>
  </si>
  <si>
    <t>Mont.hlav.hodin</t>
  </si>
  <si>
    <t>Pol596</t>
  </si>
  <si>
    <t>Mont.podruž.hodin digitálních</t>
  </si>
  <si>
    <t>Pol597</t>
  </si>
  <si>
    <t>Mont.držáku pro hodiny na chodbě</t>
  </si>
  <si>
    <t>Rozvod jedn.času a zvonk.signalizace - dodávka</t>
  </si>
  <si>
    <t>Pol598</t>
  </si>
  <si>
    <t>kabel FTP /UTP 4P v trubce,liste</t>
  </si>
  <si>
    <t>Pol599</t>
  </si>
  <si>
    <t>hlavní řídící digitální hodiny</t>
  </si>
  <si>
    <t>Poznámka k položce:_x000d_
hlavní řídící digitální hodiny, ML minutová linka 24V/1,3A, impuls 1 - 3 sec., mezera 0 - 3 sec., dokrok 12/24 hod., pro řízení analogových hodin PH a digitálních hodin EDHpm.</t>
  </si>
  <si>
    <t>Pol600</t>
  </si>
  <si>
    <t>Přijímač rádiového časového signálu DCF, včetně kabelu 3m (lze až 100m).</t>
  </si>
  <si>
    <t>Pol601</t>
  </si>
  <si>
    <t>Digitální hodiny - číslice 100mm, LED KLASIK 100mm, 4 pozice, HH:MM, hranatá krabička, dvoustranné.</t>
  </si>
  <si>
    <t>Pol602</t>
  </si>
  <si>
    <t>Teplotní čidlo pro hlavní hodivy</t>
  </si>
  <si>
    <t>Pol603</t>
  </si>
  <si>
    <t>závěs pro oboustranné provedení = 2xhodiny + stropní závěs.</t>
  </si>
  <si>
    <t>Rozvod přístupového systému - montáž</t>
  </si>
  <si>
    <t>Pol604</t>
  </si>
  <si>
    <t>kabel JYTY 2x1 v trubce,liste</t>
  </si>
  <si>
    <t>Pol605</t>
  </si>
  <si>
    <t>Ukončení kabelů SYKFY, UTP, JYTY</t>
  </si>
  <si>
    <t>Pol606</t>
  </si>
  <si>
    <t>Montáž čtečky</t>
  </si>
  <si>
    <t>Pol607</t>
  </si>
  <si>
    <t>Montáž řídící jednotky</t>
  </si>
  <si>
    <t>Pol608</t>
  </si>
  <si>
    <t>Mont. elektrického zámku</t>
  </si>
  <si>
    <t>Pol609</t>
  </si>
  <si>
    <t>Stejnosměrná měření na míst.kabelu</t>
  </si>
  <si>
    <t>pa</t>
  </si>
  <si>
    <t>Pol610</t>
  </si>
  <si>
    <t>konfigurace systému PS, Implementace systému, zaškolení uživatele</t>
  </si>
  <si>
    <t>Rozvod přístupového systému - dodávka</t>
  </si>
  <si>
    <t>Pol611</t>
  </si>
  <si>
    <t>Pol612</t>
  </si>
  <si>
    <t>Pol613</t>
  </si>
  <si>
    <t>Snímač on-line RS485</t>
  </si>
  <si>
    <t>Pol614</t>
  </si>
  <si>
    <t xml:space="preserve">Komunikační a řídící centrála, jednotka přístupu pro 16 dveří, komunikace  krabice - komplet</t>
  </si>
  <si>
    <t>Pol615</t>
  </si>
  <si>
    <t>Spínací jednotka k ID (5 výkonových, výstupů a 5 galv. odd. vstupů</t>
  </si>
  <si>
    <t>Pol616</t>
  </si>
  <si>
    <t>Elektrický dveřní zámek 12V/300mA SS, nízkoodběrový</t>
  </si>
  <si>
    <t>Pol617</t>
  </si>
  <si>
    <t>Napájecí zdroj 230V~/50 Hz, Max.75VA, 15,2V/5A (při napájecím napětí 230V~/50Hz), 240 x 160 x 90 mm</t>
  </si>
  <si>
    <t>Pol618</t>
  </si>
  <si>
    <t>Licence profesionálního přístupového software</t>
  </si>
  <si>
    <t>Pol619</t>
  </si>
  <si>
    <t>RFID karta s potiskem</t>
  </si>
  <si>
    <t>Rozvod systém pacient sestra - dodávka+montáž</t>
  </si>
  <si>
    <t>Pol620</t>
  </si>
  <si>
    <t>Kontrola a otestování rozvodného vedení</t>
  </si>
  <si>
    <t>Pol621</t>
  </si>
  <si>
    <t>Terminál personálu IP</t>
  </si>
  <si>
    <t>Pol622</t>
  </si>
  <si>
    <t>Zásuvka ethernet IP</t>
  </si>
  <si>
    <t>Pol623</t>
  </si>
  <si>
    <t>Systémový server VoIP</t>
  </si>
  <si>
    <t>Pol624</t>
  </si>
  <si>
    <t>SW licence účastníka</t>
  </si>
  <si>
    <t>Pol625</t>
  </si>
  <si>
    <t>SW historie volání</t>
  </si>
  <si>
    <t>Pol626</t>
  </si>
  <si>
    <t>SW aktivace sdruženého provozu</t>
  </si>
  <si>
    <t>Pol627</t>
  </si>
  <si>
    <t>Volací šňůra IP</t>
  </si>
  <si>
    <t>Pol628</t>
  </si>
  <si>
    <t>Zásuvka VS s tlačítkem IP</t>
  </si>
  <si>
    <t>Pol629</t>
  </si>
  <si>
    <t>Závěs volací šňůry pro ZLJ</t>
  </si>
  <si>
    <t>Pol630</t>
  </si>
  <si>
    <t>Komunikační jednotka IP</t>
  </si>
  <si>
    <t>Pol631</t>
  </si>
  <si>
    <t>Komunikační jednotka s displejem IP</t>
  </si>
  <si>
    <t>Pol632</t>
  </si>
  <si>
    <t>Signalizační jednotka IP</t>
  </si>
  <si>
    <t>Pol633</t>
  </si>
  <si>
    <t>Vchodová komunikační jednotka IP</t>
  </si>
  <si>
    <t>Pol634</t>
  </si>
  <si>
    <t>Modul RFID IP</t>
  </si>
  <si>
    <t>Pol635</t>
  </si>
  <si>
    <t>Táhlo nouzového volání IP</t>
  </si>
  <si>
    <t>Pol636</t>
  </si>
  <si>
    <t>Táhlo nouzového volání s tlačítkem IP</t>
  </si>
  <si>
    <t>Pol637</t>
  </si>
  <si>
    <t>Svítidlo IP</t>
  </si>
  <si>
    <t>Pol638</t>
  </si>
  <si>
    <t>Ovladač elektrického zámku IP</t>
  </si>
  <si>
    <t>Pol639</t>
  </si>
  <si>
    <t>Switch modul ZPT IP</t>
  </si>
  <si>
    <t>Pol640</t>
  </si>
  <si>
    <t>Napáječ 250 W IP</t>
  </si>
  <si>
    <t>Pol641</t>
  </si>
  <si>
    <t>Datový rozvaděč 19"</t>
  </si>
  <si>
    <t>Pol642</t>
  </si>
  <si>
    <t>Naprogramování a konfigurace systému</t>
  </si>
  <si>
    <t>Pol643</t>
  </si>
  <si>
    <t>Kontrola provozu a zaškolení</t>
  </si>
  <si>
    <t>Pol644</t>
  </si>
  <si>
    <t>Trubka HFX prům. 25 mm</t>
  </si>
  <si>
    <t>Pol645</t>
  </si>
  <si>
    <t>Odbočná krabice KT250 p.o.+rez</t>
  </si>
  <si>
    <t>Pol646</t>
  </si>
  <si>
    <t>Kabel UTP 5E (SXKD-5E-UTP-LSOH)</t>
  </si>
  <si>
    <t>Pol647</t>
  </si>
  <si>
    <t>Kabel FTP 5E (SXKD-5E-FTP-LSOH)</t>
  </si>
  <si>
    <t>Pol648</t>
  </si>
  <si>
    <t>Kabel CHKE-R 2 x 1,5</t>
  </si>
  <si>
    <t>Pol649</t>
  </si>
  <si>
    <t>Instalační rámeček malý</t>
  </si>
  <si>
    <t>Pol650</t>
  </si>
  <si>
    <t>Instalační rámeček malý (SIJ)</t>
  </si>
  <si>
    <t>Pol651</t>
  </si>
  <si>
    <t>Instalační rámeček malý (ZE)</t>
  </si>
  <si>
    <t>Pol652</t>
  </si>
  <si>
    <t>Instalační rámeček malý (ZU,ZVST)</t>
  </si>
  <si>
    <t>Pol653</t>
  </si>
  <si>
    <t>Instalační rámeček velký (KJ,KJD,VKJ)</t>
  </si>
  <si>
    <t>Pol654</t>
  </si>
  <si>
    <t>Režijní materiál</t>
  </si>
  <si>
    <t>Evakuační rozhlas - dodávka + montáž</t>
  </si>
  <si>
    <t>Pol655</t>
  </si>
  <si>
    <t>kompaktní evakuační systém, max. 8 až 128 reproduktorových zón</t>
  </si>
  <si>
    <t>Poznámka k položce:_x000d_
kompaktní evakuační systém, max. 8 až 128 reproduktorových zón, včetně RACK skříně, propojovací kabeláže, záložních zdrojů</t>
  </si>
  <si>
    <t>Pol656</t>
  </si>
  <si>
    <t>evakuační a uživatelský mikrofon stolní, 8 zón</t>
  </si>
  <si>
    <t>Pol657</t>
  </si>
  <si>
    <t>další zesilovač pro 60 W</t>
  </si>
  <si>
    <t>Pol658</t>
  </si>
  <si>
    <t>podhledový reproduktor s ocelovým krytem, 100V, EVAC, 6-3-1,5W</t>
  </si>
  <si>
    <t>Pol659</t>
  </si>
  <si>
    <t>CHKE-V750V 2 x 2.5, montáž na PO příchytky</t>
  </si>
  <si>
    <t>Pol660</t>
  </si>
  <si>
    <t>Krabice IP 54 se svorkovnicí, pož. odolnost 30min</t>
  </si>
  <si>
    <t>Pol661</t>
  </si>
  <si>
    <t>parametrizace systému, funkční zkouška</t>
  </si>
  <si>
    <t>Hodinové zúčtovací sazby</t>
  </si>
  <si>
    <t>Pol662</t>
  </si>
  <si>
    <t>Revize</t>
  </si>
  <si>
    <t>Pol663</t>
  </si>
  <si>
    <t>demontáže, úpravy instalace</t>
  </si>
  <si>
    <t>Pol664</t>
  </si>
  <si>
    <t>napojneí na stávající rozovdy, úpravy v ústřednách</t>
  </si>
  <si>
    <t>Pol665</t>
  </si>
  <si>
    <t>zaškolení uživatele, funkční zkoušky</t>
  </si>
  <si>
    <t>Pol666</t>
  </si>
  <si>
    <t>zednické přípomoci</t>
  </si>
  <si>
    <t>Pol667</t>
  </si>
  <si>
    <t>úpravy při napojování ve stávající serverovně</t>
  </si>
  <si>
    <t>Pol668</t>
  </si>
  <si>
    <t>dokumentace skutečného provedení stavby</t>
  </si>
  <si>
    <t>D.1.7 - Vytápění a rozvody chlazení</t>
  </si>
  <si>
    <t>Moravskoslezský kraj, 28.října 117, 702 18 Ostrava</t>
  </si>
  <si>
    <t>Radim Šelong</t>
  </si>
  <si>
    <t xml:space="preserve">D1 - D.1-01-7   Vytápění a rozvody chladu</t>
  </si>
  <si>
    <t xml:space="preserve">    PSV - izolace tepelne</t>
  </si>
  <si>
    <t xml:space="preserve">    D2 - strojovny</t>
  </si>
  <si>
    <t xml:space="preserve">    D3 - POTRUBí</t>
  </si>
  <si>
    <t xml:space="preserve">    D4 - ARMATURY</t>
  </si>
  <si>
    <t xml:space="preserve">    D5 - otopná tělesa</t>
  </si>
  <si>
    <t xml:space="preserve">    D6 - kovove stavebni konstrukce</t>
  </si>
  <si>
    <t xml:space="preserve">    D7 - natery</t>
  </si>
  <si>
    <t xml:space="preserve">    MON - elektromontáže</t>
  </si>
  <si>
    <t xml:space="preserve">    D8 - hodinove zuctovaci sazby</t>
  </si>
  <si>
    <t xml:space="preserve">D.1-01-7   Vytápění a rozvody chladu</t>
  </si>
  <si>
    <t>izolace tepelne</t>
  </si>
  <si>
    <t>713463213</t>
  </si>
  <si>
    <t>Montáž izolace tepelné potrubí potrubními pouzdry s Al fólií staženými Al páskou 1x D do 150 mm</t>
  </si>
  <si>
    <t>713111</t>
  </si>
  <si>
    <t>IZOL POUZDRY Z MIN VLNY S AL FOLII 15-30</t>
  </si>
  <si>
    <t>713112</t>
  </si>
  <si>
    <t>IZOL POUZDRY Z MIN VLNY S AL FOLII 17-30</t>
  </si>
  <si>
    <t>713113</t>
  </si>
  <si>
    <t>IZOL POUZDRY Z MIN VLNY S AL FOLII 21-30</t>
  </si>
  <si>
    <t>713114</t>
  </si>
  <si>
    <t>IZOL POUZDRY Z MIN VLNY S AL FOLII 27-40</t>
  </si>
  <si>
    <t>713115</t>
  </si>
  <si>
    <t>IZOL POUZDRY Z MIN VLNY S AL FOLII 34-40</t>
  </si>
  <si>
    <t>713116</t>
  </si>
  <si>
    <t>IZOL POUZDRY Z MIN VLNY S AL FOLII 42-40</t>
  </si>
  <si>
    <t>713463214</t>
  </si>
  <si>
    <t>Montáž izolace tepelné potrubí potrubními pouzdry s Al fólií staženými Al páskou 1x D přes 150 mm</t>
  </si>
  <si>
    <t>713117</t>
  </si>
  <si>
    <t>IZOL POUZDRY Z MIN VLNY S AL FOLII 58-50</t>
  </si>
  <si>
    <t>713118</t>
  </si>
  <si>
    <t>IZOL POUZDRY Z MIN VLNY S AL FOLII 76-50</t>
  </si>
  <si>
    <t>713119</t>
  </si>
  <si>
    <t>IZOL POUZDRY Z MIN VLNY S AL FOLII 89-60</t>
  </si>
  <si>
    <t>713120</t>
  </si>
  <si>
    <t>IZOL POUZDRY Z MIN VLNY S AL FOLII 108-60</t>
  </si>
  <si>
    <t>713121</t>
  </si>
  <si>
    <t>IZOL POUZDRY Z MIN VLNY S AL FOLII 133-70</t>
  </si>
  <si>
    <t>713463411</t>
  </si>
  <si>
    <t>Montáž izolace tepelné potrubí a ohybů návlekovými izolačními pouzdry</t>
  </si>
  <si>
    <t>713122</t>
  </si>
  <si>
    <t>IZOL Z PE TRUBIC S OCHRANOU 15-13</t>
  </si>
  <si>
    <t>713123</t>
  </si>
  <si>
    <t>IZOL Z KAUCUK TRUBIC 15-13</t>
  </si>
  <si>
    <t>713124</t>
  </si>
  <si>
    <t>IZOL Z KAUCUK TRUBIC 18-13</t>
  </si>
  <si>
    <t>713125</t>
  </si>
  <si>
    <t>IZOL Z KAUCUK TRUBIC 22-13</t>
  </si>
  <si>
    <t>713126</t>
  </si>
  <si>
    <t>IZOL Z KAUCUK TRUBIC 28-13</t>
  </si>
  <si>
    <t>713127</t>
  </si>
  <si>
    <t>IZOL Z KAUCUK TRUBIC 35-19</t>
  </si>
  <si>
    <t>713128</t>
  </si>
  <si>
    <t>IZOL Z KAUCUK TRUBIC 42-19</t>
  </si>
  <si>
    <t>713129</t>
  </si>
  <si>
    <t>IZOL Z KAUCUK TRUBIC 60-25</t>
  </si>
  <si>
    <t>713130</t>
  </si>
  <si>
    <t>IZOL Z KAUCUK TRUBIC 76-25</t>
  </si>
  <si>
    <t>713131</t>
  </si>
  <si>
    <t>IZOL Z KAUCUK TRUBIC 89-25</t>
  </si>
  <si>
    <t>713132</t>
  </si>
  <si>
    <t>IZOL Z KAUCUK TRUBIC 108-32</t>
  </si>
  <si>
    <t>713411111</t>
  </si>
  <si>
    <t>Montáž izolace tepelné potrubí a armatur pásy lepením</t>
  </si>
  <si>
    <t>713134</t>
  </si>
  <si>
    <t>IZOL Z KAUCUK PASU TL. 32 mm</t>
  </si>
  <si>
    <t>M2</t>
  </si>
  <si>
    <t>713135</t>
  </si>
  <si>
    <t>IZOL Z KAUCUK PASU SAMOLEP, TL. 6 mm</t>
  </si>
  <si>
    <t>71349200</t>
  </si>
  <si>
    <t>POZARNI UCPAVKY CERTIFIK TMELEM</t>
  </si>
  <si>
    <t>KUS</t>
  </si>
  <si>
    <t>strojovny</t>
  </si>
  <si>
    <t>732111003</t>
  </si>
  <si>
    <t>MTZ PREMISTENE TECHNOLOGIE KPS TEPLE VODY</t>
  </si>
  <si>
    <t>732429212</t>
  </si>
  <si>
    <t>Montáž čerpadla oběhového mokroběžného závitového DN 25</t>
  </si>
  <si>
    <t>73211</t>
  </si>
  <si>
    <t>CERADLO S EL REGUL OTACEK, DN 25, Q 0,9 m3/h, H 7 m, P 9-85 W</t>
  </si>
  <si>
    <t>73212</t>
  </si>
  <si>
    <t>CERADLO S EL REGUL OTACEK, DN 25, Q 1,3 m3/h, H 1,5 m, P 4-20 W</t>
  </si>
  <si>
    <t>732429215</t>
  </si>
  <si>
    <t>Montáž čerpadla oběhového mokroběžného závitového DN 32</t>
  </si>
  <si>
    <t>73213</t>
  </si>
  <si>
    <t>CERADLO S EL REGUL OTACEK, DN 32, Q 1,4 m3/h, H 8 m, P 9-130 W</t>
  </si>
  <si>
    <t>732429223</t>
  </si>
  <si>
    <t>Montáž čerpadla oběhového mokroběžného přírubového DN 40 jednodílné</t>
  </si>
  <si>
    <t>73214</t>
  </si>
  <si>
    <t>CERPADLO ZDVOJENE S EL REG OT, DN 40, Q 16 m3/h, H 9 m, n 800-3500/min, Pmax 0,8 kW</t>
  </si>
  <si>
    <t>732429225</t>
  </si>
  <si>
    <t>Montáž čerpadla oběhového mokroběžného přírubového DN 50 jednodílné</t>
  </si>
  <si>
    <t>73215</t>
  </si>
  <si>
    <t>CERPADLO ZDVOJENE S EL REG OT, DN 50, Q 22 m3/h, H 10 m, n 800-3300/min, Pmax 1,25 kW</t>
  </si>
  <si>
    <t>998732102</t>
  </si>
  <si>
    <t>Přesun hmot pro strojovny v objektech v do 12 m</t>
  </si>
  <si>
    <t>POTRUBí</t>
  </si>
  <si>
    <t>733111303</t>
  </si>
  <si>
    <t>Potrubí ocelové závitové svařované běžné nízkotlaké DN 15</t>
  </si>
  <si>
    <t>733111306</t>
  </si>
  <si>
    <t>Potrubí ocelové závitové svařované běžné nízkotlaké DN 32</t>
  </si>
  <si>
    <t>733121119</t>
  </si>
  <si>
    <t>Potrubí ocelové hladké bezešvé běžné nízkotlaké D 60,3x2,9</t>
  </si>
  <si>
    <t>733121122</t>
  </si>
  <si>
    <t>Potrubí ocelové hladké bezešvé běžné nízkotlaké D 76x3,2</t>
  </si>
  <si>
    <t>733121125</t>
  </si>
  <si>
    <t>Potrubí ocelové hladké bezešvé běžné nízkotlaké D 89x3,6</t>
  </si>
  <si>
    <t>733121128</t>
  </si>
  <si>
    <t>Potrubí ocelové hladké bezešvé běžné nízkotlaké D 108x4,0</t>
  </si>
  <si>
    <t>733121132</t>
  </si>
  <si>
    <t>Potrubí ocelové hladké bezešvé běžné nízkotlaké D 133x4,5</t>
  </si>
  <si>
    <t>733122202</t>
  </si>
  <si>
    <t>Potrubí z uhlíkové oceli hladké spojované lisováním D 15/1,2</t>
  </si>
  <si>
    <t>733122203</t>
  </si>
  <si>
    <t>Potrubí z uhlíkové oceli hladké spojované lisováním D 18/1,5</t>
  </si>
  <si>
    <t>733122204</t>
  </si>
  <si>
    <t>Potrubí z uhlíkové oceli hladké spojované lisováním D 22/1,5</t>
  </si>
  <si>
    <t>733122205</t>
  </si>
  <si>
    <t>Potrubí z uhlíkové oceli hladké spojované lisováním D 28/1,5</t>
  </si>
  <si>
    <t>733122206</t>
  </si>
  <si>
    <t>Potrubí z uhlíkové oceli hladké spojované lisováním D 35/1,5</t>
  </si>
  <si>
    <t>733122207</t>
  </si>
  <si>
    <t>Potrubí z uhlíkové oceli hladké spojované lisováním D 42/1,5</t>
  </si>
  <si>
    <t>733190107</t>
  </si>
  <si>
    <t>Zkouška těsnosti potrubí ocelové do DN 40</t>
  </si>
  <si>
    <t>733190108</t>
  </si>
  <si>
    <t>Zkouška těsnosti potrubí ocelové závitové do DN 50</t>
  </si>
  <si>
    <t>733190225</t>
  </si>
  <si>
    <t>Zkouška těsnosti potrubí ocelové hladké přes D 60,3x2,9 do D 89x5,0</t>
  </si>
  <si>
    <t>733190232</t>
  </si>
  <si>
    <t>Zkouška těsnosti potrubí ocelové hladké přes D 89x5,0 do D 133x5,0</t>
  </si>
  <si>
    <t>733113113</t>
  </si>
  <si>
    <t>Příplatek k porubí z trubek ocelových za zhotovení přípojky DN 15</t>
  </si>
  <si>
    <t>733113114</t>
  </si>
  <si>
    <t>Příplatek k porubí z trubek ocelových za zhotovení přípojky DN 20</t>
  </si>
  <si>
    <t>733113115</t>
  </si>
  <si>
    <t>Příplatek k porubí z trubek ocelových za zhotovení přípojky DN 25</t>
  </si>
  <si>
    <t>733123119</t>
  </si>
  <si>
    <t>Příplatek k potrubí ocelovému hladkému za zhotovení přípojky z trubek ocelových hladkých D 60,3x2,9</t>
  </si>
  <si>
    <t>733141103</t>
  </si>
  <si>
    <t>Odvzdušňovací nádoba z trubek ocelových DN 65</t>
  </si>
  <si>
    <t>733191111</t>
  </si>
  <si>
    <t>Manžeta prostupová pro ocelové potrubí do DN 20</t>
  </si>
  <si>
    <t>998733103</t>
  </si>
  <si>
    <t>Přesun hmot pro rozvody potrubí v objektech v do 24 m</t>
  </si>
  <si>
    <t>ARMATURY</t>
  </si>
  <si>
    <t>734209103</t>
  </si>
  <si>
    <t>Montáž armatury závitové s jedním závitem G 1/2</t>
  </si>
  <si>
    <t>7342011</t>
  </si>
  <si>
    <t>Automatická odvzdušňovací ventil, 1/2"</t>
  </si>
  <si>
    <t>7342012</t>
  </si>
  <si>
    <t>Vypouštěcí kulový kohout, 1/2"</t>
  </si>
  <si>
    <t>734209104</t>
  </si>
  <si>
    <t>Montáž armatury závitové s jedním závitem G 3/4</t>
  </si>
  <si>
    <t>7342013</t>
  </si>
  <si>
    <t>Vypouštěcí kulový kohout, 3/4"</t>
  </si>
  <si>
    <t>734209112</t>
  </si>
  <si>
    <t>Montáž armatury závitové s dvěma závity G 3/8</t>
  </si>
  <si>
    <t>7342014</t>
  </si>
  <si>
    <t>Regulační radiátorové šroubení přímé, Kv 0,1-1,8, 3/8"</t>
  </si>
  <si>
    <t>734209113</t>
  </si>
  <si>
    <t>Montáž armatury závitové s dvěma závity G 1/2</t>
  </si>
  <si>
    <t>7342015</t>
  </si>
  <si>
    <t>Dvojregulační radiátorový ventil přímý, Kv 0,04-0,73 (Xp 2K), 1/2"</t>
  </si>
  <si>
    <t>7342016</t>
  </si>
  <si>
    <t>Regulační radiátorové šroubení přímé, Kv 0,1-2,5, 1/2"</t>
  </si>
  <si>
    <t>7342017</t>
  </si>
  <si>
    <t>Kulový uzavírací kohout 1/2"</t>
  </si>
  <si>
    <t>7342018</t>
  </si>
  <si>
    <t>Automat.vyvažovací a reg.ventil s eqm.char., zdvih 6,5 mm, 92-480 l/h, 1/2"</t>
  </si>
  <si>
    <t>7342019</t>
  </si>
  <si>
    <t>Automat.vyvažovací a reg.ventil s eqm.char., zdvih 4 mm, 88-470 l/h, 1/2"</t>
  </si>
  <si>
    <t>7342020</t>
  </si>
  <si>
    <t>Automat.vyvažovací a reg.ventil "LF" s eqm.char., zdvih 4mm, 44-245 l/h, 1/2"</t>
  </si>
  <si>
    <t>734209114</t>
  </si>
  <si>
    <t>Montáž armatury závitové s dvěma závity G 3/4</t>
  </si>
  <si>
    <t>7342021</t>
  </si>
  <si>
    <t>Vyvažovací ventil bez vypouštění, 0-4 OT., kvs 5,39, 3/4"</t>
  </si>
  <si>
    <t>7342022</t>
  </si>
  <si>
    <t>Vyvažovací ventil s vypouštěním, 0-4 OT., kvs 5,39, 3/4"</t>
  </si>
  <si>
    <t>7342023</t>
  </si>
  <si>
    <t>Automat.vyvažovací a reg.ventil s eqm.char., zdvih 6,5 mm, 200-975 l/h, 3/4"</t>
  </si>
  <si>
    <t>7342024</t>
  </si>
  <si>
    <t>Kulový uzavírací kohout, 3/4"</t>
  </si>
  <si>
    <t>7342025</t>
  </si>
  <si>
    <t>Regulátor dif. tlaku, kvm 3,1 (rozsah 5-25), 3/4"</t>
  </si>
  <si>
    <t>734209115</t>
  </si>
  <si>
    <t>Montáž armatury závitové s dvěma závity G 1</t>
  </si>
  <si>
    <t>7342026</t>
  </si>
  <si>
    <t>Vyvažovací ventil s vypouštěním, 0-4 OT., kvs 8,7, 1"</t>
  </si>
  <si>
    <t>7342027</t>
  </si>
  <si>
    <t>Automat.vyvažovací a reg.ventil s eqm.char., zdvih 6,5 mm, 340-1750 l/h, 1"</t>
  </si>
  <si>
    <t>7342028</t>
  </si>
  <si>
    <t>Kulový uzavírací kohout, 1"</t>
  </si>
  <si>
    <t>7342029</t>
  </si>
  <si>
    <t>Regulátor dif. tlaku, kvm 5,5 (rozsah 10-60), 1"</t>
  </si>
  <si>
    <t>734209116</t>
  </si>
  <si>
    <t>Montáž armatury závitové s dvěma závity G 5/4</t>
  </si>
  <si>
    <t>7342030</t>
  </si>
  <si>
    <t>Automat.vyvažovací a reg.ventil s eqm.char., zdvih 6,5 mm, 720-3600 l/h, 5/4"</t>
  </si>
  <si>
    <t>7342031</t>
  </si>
  <si>
    <t>Kulový uzavírací kohout, 5/4"</t>
  </si>
  <si>
    <t>734209117</t>
  </si>
  <si>
    <t>Montáž armatury závitové s dvěma závity G 6/4</t>
  </si>
  <si>
    <t>7342032</t>
  </si>
  <si>
    <t>Automat.vyvažovací a reg.ventil s eqm.char., zdvih 6,5 mm, 890-6400 l/h, 6/4"</t>
  </si>
  <si>
    <t>7342033</t>
  </si>
  <si>
    <t>Regulátor dif. tlaku IN-LINE, kvs 30 (rozsah 5-30), 6/4"/2"</t>
  </si>
  <si>
    <t>7342034</t>
  </si>
  <si>
    <t>Připojení pro navaření G2, D60</t>
  </si>
  <si>
    <t>734209118</t>
  </si>
  <si>
    <t>Montáž armatury závitové s dvěma závity G 2</t>
  </si>
  <si>
    <t>7342035</t>
  </si>
  <si>
    <t>Kulový uzavírací kohout, 2"</t>
  </si>
  <si>
    <t>7342036</t>
  </si>
  <si>
    <t>Vyvažovací ventil s vypouštěním, 0-4 OT., kvs 33, 2"</t>
  </si>
  <si>
    <t>734109215</t>
  </si>
  <si>
    <t>Montáž armatury přírubové se dvěma přírubami PN 16 DN 65</t>
  </si>
  <si>
    <t>7342037</t>
  </si>
  <si>
    <t>Vyvažovací ventil, 0-8 OT., kvs 85, DN 65</t>
  </si>
  <si>
    <t>734173417</t>
  </si>
  <si>
    <t>Spoj přírubový PN 16/I do 200°C DN 80</t>
  </si>
  <si>
    <t>7342038</t>
  </si>
  <si>
    <t>Mezipřírubová uzavírací klapka, DN 80, PN 0,6</t>
  </si>
  <si>
    <t>734173418</t>
  </si>
  <si>
    <t>Spoj přírubový PN 16/I do 200°C DN 100</t>
  </si>
  <si>
    <t>7342039</t>
  </si>
  <si>
    <t>Mezipřírubová uzavírací klapka, DN 100, PN 0,6</t>
  </si>
  <si>
    <t>7342040</t>
  </si>
  <si>
    <t>Mezipřírubová zpětná klapka, DN 100, PN 0,6</t>
  </si>
  <si>
    <t>734291951</t>
  </si>
  <si>
    <t>Demontáž hlavice ručního a termostatického ovládání</t>
  </si>
  <si>
    <t>734291951.1</t>
  </si>
  <si>
    <t>Montáž hlavice elektr. a termostatického ovládání</t>
  </si>
  <si>
    <t>7342041</t>
  </si>
  <si>
    <t>Termostatická hlavice kapalinová se západkovým upevněním</t>
  </si>
  <si>
    <t>7342042</t>
  </si>
  <si>
    <t>Pohon M 30x1,5, s automat.kalibrací zdvihu, 24 V, 0-10 V, 160N</t>
  </si>
  <si>
    <t>7342043</t>
  </si>
  <si>
    <t>Pohon M 30x1,5, s automat.kalibrací zdvihu, 24 V, 0-10 V, 500N</t>
  </si>
  <si>
    <t>7342044</t>
  </si>
  <si>
    <t>Termopohon M 30x1,5 , 24 V, 2-bodovy, NC</t>
  </si>
  <si>
    <t>7342045</t>
  </si>
  <si>
    <t>Termopohon M 30x1,5 , 24 V</t>
  </si>
  <si>
    <t>734411103</t>
  </si>
  <si>
    <t>Teploměr technický s pevným stonkem a jímkou zadní připojení průměr 63 mm délky 100 mm</t>
  </si>
  <si>
    <t>1730039387</t>
  </si>
  <si>
    <t>734421130</t>
  </si>
  <si>
    <t>Tlakoměr nízkotlaký kruhový D 160 rozsah 0-10 Mpa spodní připojení</t>
  </si>
  <si>
    <t>1552663169</t>
  </si>
  <si>
    <t>otopná tělesa</t>
  </si>
  <si>
    <t>735000912</t>
  </si>
  <si>
    <t>Vyregulování ventilu dvojregulačního s termostatickým ovládáním</t>
  </si>
  <si>
    <t>735159110</t>
  </si>
  <si>
    <t>Montáž otopných těles panelových jednořadých délky do 1500 mm</t>
  </si>
  <si>
    <t>7351511</t>
  </si>
  <si>
    <t>Koupelnové OT trubkové rovné se spodním středovým připojením 1220/500</t>
  </si>
  <si>
    <t>7351512</t>
  </si>
  <si>
    <t>Koupelnové OT trubkové rovné se spodním středovým připojením 1500/450</t>
  </si>
  <si>
    <t>7351513</t>
  </si>
  <si>
    <t>Koupelnové OT trubkové rovné se spodním středovým připojením 1500/500</t>
  </si>
  <si>
    <t>7351514</t>
  </si>
  <si>
    <t>Koupelnové OT trubkové rovné se spodním středovým připojením 1820/450</t>
  </si>
  <si>
    <t>7351515</t>
  </si>
  <si>
    <t>Koupelnové OT trubkové rovné se spodním středovým připojením 1820/750</t>
  </si>
  <si>
    <t>7351516</t>
  </si>
  <si>
    <t>Koupelnové OT trubkové rovné se spodním středovým připojením 900/600</t>
  </si>
  <si>
    <t>735159210</t>
  </si>
  <si>
    <t>Montáž otopných těles panelových dvouřadých délky do 1140 mm</t>
  </si>
  <si>
    <t>7351517</t>
  </si>
  <si>
    <t>OT panelové s bočním přípojením, 21/900/900</t>
  </si>
  <si>
    <t>7351518</t>
  </si>
  <si>
    <t>OT panelové s bočním přípojením, 22/600/900</t>
  </si>
  <si>
    <t>7351519</t>
  </si>
  <si>
    <t>OT panelové s bočním přípojením, 22/600/1100</t>
  </si>
  <si>
    <t>7351520</t>
  </si>
  <si>
    <t>OT panelové s bočním připojením 22/900/500</t>
  </si>
  <si>
    <t>7351521</t>
  </si>
  <si>
    <t>OT panelové s bočním připojením 22/900/700</t>
  </si>
  <si>
    <t>7351522</t>
  </si>
  <si>
    <t>OT panelové s bočním připojením 22/900/900</t>
  </si>
  <si>
    <t>7351523</t>
  </si>
  <si>
    <t>OT panelové s bočním připojením 22/900/1100</t>
  </si>
  <si>
    <t>735159220</t>
  </si>
  <si>
    <t>Montáž otopných těles panelových dvouřadých délky do 1500 mm</t>
  </si>
  <si>
    <t>7351524</t>
  </si>
  <si>
    <t>OT panelové s bočním přípojením, 21/600/1200</t>
  </si>
  <si>
    <t>7351525</t>
  </si>
  <si>
    <t>OT panelové s bočním přípojením, 22/600/1200</t>
  </si>
  <si>
    <t>7351526</t>
  </si>
  <si>
    <t>OT panelové s bočním přípojením, 22/600/1400</t>
  </si>
  <si>
    <t>7351527</t>
  </si>
  <si>
    <t>OT panelové s bočním přípojením, 22/900/1200</t>
  </si>
  <si>
    <t>7351528</t>
  </si>
  <si>
    <t>OT panelové s bočním přípojením, 22/900/1400</t>
  </si>
  <si>
    <t>7351529</t>
  </si>
  <si>
    <t>OT panelové s bočním připojením hygiene 20/500/1400</t>
  </si>
  <si>
    <t>735159230</t>
  </si>
  <si>
    <t>Montáž otopných těles panelových dvouřadých délky do 1980 mm</t>
  </si>
  <si>
    <t>7351530</t>
  </si>
  <si>
    <t>OT panelové s bočním připojením hygiene 20/500/1800</t>
  </si>
  <si>
    <t>7351531</t>
  </si>
  <si>
    <t>OT panelové s bočním připojením hygiene 20/600/1800</t>
  </si>
  <si>
    <t>735159310</t>
  </si>
  <si>
    <t>Montáž otopných těles panelových třířadých délky do 1140 mm</t>
  </si>
  <si>
    <t>7351532</t>
  </si>
  <si>
    <t>OT panelové s bočním připojením 33/600/700</t>
  </si>
  <si>
    <t>7351533</t>
  </si>
  <si>
    <t>OT panelové s bočním připojením 33/600/900</t>
  </si>
  <si>
    <t>7351534</t>
  </si>
  <si>
    <t>OT panelové s bočním připojením 33/600/1000</t>
  </si>
  <si>
    <t>7351535</t>
  </si>
  <si>
    <t>OT panelové s bočním připojením 33/600/1100</t>
  </si>
  <si>
    <t>7351536</t>
  </si>
  <si>
    <t>OT panelové s bočním připojením hygiene 30/600/800</t>
  </si>
  <si>
    <t>7351537</t>
  </si>
  <si>
    <t>OT panelové s bočním připojením hygiene 30/700/700</t>
  </si>
  <si>
    <t>735159320</t>
  </si>
  <si>
    <t>Montáž otopných těles panelových třířadých délky do 1500 mm</t>
  </si>
  <si>
    <t>7351538</t>
  </si>
  <si>
    <t>OT panelové s bočním připojením 33/500/1400</t>
  </si>
  <si>
    <t>7351539</t>
  </si>
  <si>
    <t>OT panelové s bočním připojením 33/600/1400</t>
  </si>
  <si>
    <t>735159330</t>
  </si>
  <si>
    <t>Montáž otopných těles panelových třířadých délky do 1980 mm</t>
  </si>
  <si>
    <t>7351540</t>
  </si>
  <si>
    <t>OT panelové s bočním připojením 33/600/1800</t>
  </si>
  <si>
    <t>7351541</t>
  </si>
  <si>
    <t>OT panelové s bočním připojením hygiene 30/600/1800</t>
  </si>
  <si>
    <t>735131317</t>
  </si>
  <si>
    <t>Montáž otopných těles článkových hliníkových o počtu článků 6 až 10</t>
  </si>
  <si>
    <t>7351542</t>
  </si>
  <si>
    <t>OT čl. hliníkové s bočním připojením, výška 1000, 8 článků</t>
  </si>
  <si>
    <t>7351543</t>
  </si>
  <si>
    <t>OT čl. hliníkové s bočním připojením, výška 1400, 6 článků</t>
  </si>
  <si>
    <t>7351544</t>
  </si>
  <si>
    <t>OT čl. hliníkové s bočním připojením, výška 1400, 8 článků</t>
  </si>
  <si>
    <t>7351545</t>
  </si>
  <si>
    <t>OT čl. hliníkové s bočním připojením, výška 2000, 6 článků</t>
  </si>
  <si>
    <t>7351546</t>
  </si>
  <si>
    <t>OT čl. hliníkové s bočním připojením, výška 2000, 10 článků</t>
  </si>
  <si>
    <t>7351547</t>
  </si>
  <si>
    <t>OT čl. hliníkové s bočním připojením, výška 500, 10 článků</t>
  </si>
  <si>
    <t>735131318</t>
  </si>
  <si>
    <t>Montáž otopných těles článkových hliníkových o počtu článků 12 až 14</t>
  </si>
  <si>
    <t>7351548</t>
  </si>
  <si>
    <t>OT čl. hliníkové s bočním připojením, výška 1600, 14 článků</t>
  </si>
  <si>
    <t>7351549</t>
  </si>
  <si>
    <t>OT čl. hliníkové s bočním připojením, výška 2000, 14 článků</t>
  </si>
  <si>
    <t>7351550</t>
  </si>
  <si>
    <t>OT čl. hliníkové s bočním připojením, výška 600, 14 článků</t>
  </si>
  <si>
    <t>735131319</t>
  </si>
  <si>
    <t>Montáž otopných těles článkových hliníkových o počtu článků 16 až 18</t>
  </si>
  <si>
    <t>7351551</t>
  </si>
  <si>
    <t>OT čl. hliníkové s bočním připojením, výška 1800, 18 článků</t>
  </si>
  <si>
    <t>7351552</t>
  </si>
  <si>
    <t>OT čl. hliníkové s bočním připojením, výška 500, 16 článků</t>
  </si>
  <si>
    <t>7351553</t>
  </si>
  <si>
    <t>Montážní balíček k hliník. tělesům</t>
  </si>
  <si>
    <t>998735103</t>
  </si>
  <si>
    <t>Přesun hmot pro otopná tělesa v objektech v do 24 m</t>
  </si>
  <si>
    <t>kovove stavebni konstrukce</t>
  </si>
  <si>
    <t>767995101</t>
  </si>
  <si>
    <t>Montáž atypických zámečnických konstrukcí hmotnosti do 5 kg</t>
  </si>
  <si>
    <t>7679911</t>
  </si>
  <si>
    <t>PROFILOVY MATERIAL</t>
  </si>
  <si>
    <t>KG</t>
  </si>
  <si>
    <t>natery</t>
  </si>
  <si>
    <t>783425428</t>
  </si>
  <si>
    <t>Nátěry syntetické potrubí do DN 50 barva dražší základní antikorozní</t>
  </si>
  <si>
    <t>783425528</t>
  </si>
  <si>
    <t>Nátěry syntetické potrubí do DN 100 barva dražší základní antikorozní</t>
  </si>
  <si>
    <t>783425628</t>
  </si>
  <si>
    <t>Nátěry syntetické potrubí do DN 150 barva dražší základní antikorozní</t>
  </si>
  <si>
    <t>783221130</t>
  </si>
  <si>
    <t>Nátěry syntetické KDK barva dražší základní antikorozní</t>
  </si>
  <si>
    <t>783601715</t>
  </si>
  <si>
    <t>Odmaštění ředidlovým odmašťovačem potrubí DN do 50 mm</t>
  </si>
  <si>
    <t>1200423281</t>
  </si>
  <si>
    <t>783614653</t>
  </si>
  <si>
    <t>Základní antikorozní jednonásobný syntetický samozákladující potrubí DN do 50 mm</t>
  </si>
  <si>
    <t>-436602748</t>
  </si>
  <si>
    <t>783617603</t>
  </si>
  <si>
    <t>Krycí jednonásobný syntetický samozákladující nátěr potrubí DN do 50 mm</t>
  </si>
  <si>
    <t>232894539</t>
  </si>
  <si>
    <t>783601733</t>
  </si>
  <si>
    <t>Odmaštění ředidlovým odmašťovačem potrubí DN do 100 mm</t>
  </si>
  <si>
    <t>1973759560</t>
  </si>
  <si>
    <t>783614663</t>
  </si>
  <si>
    <t>Základní antikorozní jednonásobný syntetický samozákladující potrubí DN do 100 mm</t>
  </si>
  <si>
    <t>713474867</t>
  </si>
  <si>
    <t>783601757</t>
  </si>
  <si>
    <t>Odmaštění ředidlovým odmašťovačem potrubí DN do 150 mm</t>
  </si>
  <si>
    <t>-269044736</t>
  </si>
  <si>
    <t>783317101</t>
  </si>
  <si>
    <t>Krycí jednonásobný syntetický standardní nátěr zámečnických konstrukcí</t>
  </si>
  <si>
    <t>1600714608</t>
  </si>
  <si>
    <t>MON</t>
  </si>
  <si>
    <t>elektromontáže</t>
  </si>
  <si>
    <t>92111</t>
  </si>
  <si>
    <t>MTZ EL PRIMOTOPU</t>
  </si>
  <si>
    <t>92112</t>
  </si>
  <si>
    <t>EL PRIMOTOP NASTENNY 2000 W S INTEGR TERMOSTATEM</t>
  </si>
  <si>
    <t>hodinove zuctovaci sazby</t>
  </si>
  <si>
    <t>DEMONTAZNI PRACE</t>
  </si>
  <si>
    <t>HODIN</t>
  </si>
  <si>
    <t>TOPNA A FUNKCNI ZKOUSKA</t>
  </si>
  <si>
    <t>HYDRONICKE ZAREGULOVANI SYSTEMU</t>
  </si>
  <si>
    <t>D.1.8 - Rozvody medicinálních plynů</t>
  </si>
  <si>
    <t>723_04 - Technologie</t>
  </si>
  <si>
    <t>723_03 - Mediciální plyny</t>
  </si>
  <si>
    <t>783 - Nátěry</t>
  </si>
  <si>
    <t>799 - Ostatní</t>
  </si>
  <si>
    <t>723_04</t>
  </si>
  <si>
    <t>Technologie</t>
  </si>
  <si>
    <t>723240111V</t>
  </si>
  <si>
    <t>Nástěnná lůžková rampa pro 1 lůžko, technologie</t>
  </si>
  <si>
    <t>Poznámka k položce:_x000d_
délka 1650mm,; Výbava :; 1x O2, 6x zásuvka, 2x zdířka ochr.pospojení, 1x datová zásuvka RJ45,; 2x medilišta 400mm, osvětlení přímé(ovládané z rampy), nepřímé(ovládané ode dveří),; 1x příprava doroz. zařízení sestra/pacient, 1x lampička na medi lištu</t>
  </si>
  <si>
    <t>723240112V</t>
  </si>
  <si>
    <t>Zdrojový most pro 5 lůžek:, technologie</t>
  </si>
  <si>
    <t>Poznámka k položce:_x000d_
Výbava pro 1 lůžko:; 1x O2, 4xzásuvka LED, 2x zdířka ochr.pospojení, 1x datová zásuvka RJ45, 2x medilišta 400mm, 1x držák VESA namonitor</t>
  </si>
  <si>
    <t>723240113V</t>
  </si>
  <si>
    <t>Otočný stropní dvouramenný stativ chirurgický:, technologie</t>
  </si>
  <si>
    <t>Poznámka k položce:_x000d_
Výbava :; rameno 800/800mm , 1xO2, 1x SV04, 1x CO2, 10xzásuvka LED, 2xmedilišta 330mm, 1xpolice s ovládáním, 3x police standard, 1x držák na argon.láhev</t>
  </si>
  <si>
    <t>723240221V</t>
  </si>
  <si>
    <t>zahájení , ukončení, a předání</t>
  </si>
  <si>
    <t>723240222V</t>
  </si>
  <si>
    <t>723240223V</t>
  </si>
  <si>
    <t>Zkoušky a revize,protokoly</t>
  </si>
  <si>
    <t>723_03</t>
  </si>
  <si>
    <t>Mediciální plyny</t>
  </si>
  <si>
    <t>723163101R00</t>
  </si>
  <si>
    <t>Potrubí z měděných trubek měděné potrubí, D 12 mm, s 1,0 mm, pájení pomocí kapilárních pájecích tvarovek</t>
  </si>
  <si>
    <t>Poznámka k položce:_x000d_
včetně tvarovek, bez zednických výpomocí,; včetně AG pájky a pasty ,</t>
  </si>
  <si>
    <t>723163103R00</t>
  </si>
  <si>
    <t>Potrubí z měděných trubek měděné potrubí, D 18 mm, s 1,0 mm, pájení pomocí kapilárních pájecích tvarovek</t>
  </si>
  <si>
    <t>723163104R00</t>
  </si>
  <si>
    <t>Potrubí z měděných trubek měděné potrubí, D 22 mm, s 1,0 mm, pájení pomocí kapilárních pájecích tvarovek</t>
  </si>
  <si>
    <t>723163105R00</t>
  </si>
  <si>
    <t>Potrubí z měděných trubek měděné potrubí, D 28 mm, s 1,5 mm, pájení pomocí kapilárních pájecích tvarovek</t>
  </si>
  <si>
    <t>723163106R00</t>
  </si>
  <si>
    <t>Potrubí z měděných trubek měděné potrubí, D 35 mm, s 1,5 mm, pájení pomocí kapilárních pájecích tvarovek</t>
  </si>
  <si>
    <t>722181211V</t>
  </si>
  <si>
    <t>Izolace návleková MIRELON PRO tl. stěny 6 mm, Pro potrubí vedené ve zdi</t>
  </si>
  <si>
    <t>723150801V</t>
  </si>
  <si>
    <t>Demontáž stávajícího rozvodu kyslíku , potrubí , armatury, snesení do kontejneru</t>
  </si>
  <si>
    <t>723150805V</t>
  </si>
  <si>
    <t>Odstavení nejnutnějšího úseku potrubí kyslíku, vypuštění, zabezpečení potrubí pro demontážní a, svářečské práce , napojení na stáv. rozvod stl. vzduchu a O2</t>
  </si>
  <si>
    <t>723150915V</t>
  </si>
  <si>
    <t>Dopojení na terminální jednotky, ventilové krabice, nástěnné rampy a stropní stativy</t>
  </si>
  <si>
    <t>723190910V</t>
  </si>
  <si>
    <t>Značení potrubí, štítky na armatury a potrubí, orientační tabulky</t>
  </si>
  <si>
    <t>723234221V</t>
  </si>
  <si>
    <t>Regulační řada pro mediciální plyny - kyslík 2,5/0,4MPa, průtok 120m3/h</t>
  </si>
  <si>
    <t>723234224V</t>
  </si>
  <si>
    <t xml:space="preserve">Redukční stanice  CO2, láhev, alarm , armatury</t>
  </si>
  <si>
    <t>723234226V</t>
  </si>
  <si>
    <t>Klinická signalizace, indikační hlásič nouzového alarmu - kabeláž je dodávkou MaR</t>
  </si>
  <si>
    <t>723234228V</t>
  </si>
  <si>
    <t>Terminální jednotka</t>
  </si>
  <si>
    <t>723234310V</t>
  </si>
  <si>
    <t>Ventilová krabice pro 1 plyn-O2, musí odpovídat ČSN EN ISO 7396-1</t>
  </si>
  <si>
    <t>723234311V</t>
  </si>
  <si>
    <t>Ventilová krabice pro 3 plyny kompletní -O2, CO2,stl.vzduch musí odpovídat ČSN EN ISO 7396-1</t>
  </si>
  <si>
    <t>723239001V</t>
  </si>
  <si>
    <t>Kulový kohout pro kyslík DN 15 uzavírací</t>
  </si>
  <si>
    <t>723239102V</t>
  </si>
  <si>
    <t>Kulový kohout pro mediciální plyny DN 25 , vč. převlečných matic a pájecích adaptérů</t>
  </si>
  <si>
    <t>723239103V</t>
  </si>
  <si>
    <t>Kulový kohout pro mediciální plyny DN 32 , vč. převlečných matic a pájecích adaptérů</t>
  </si>
  <si>
    <t>7232391214V</t>
  </si>
  <si>
    <t>Rychlospojky</t>
  </si>
  <si>
    <t>723239410V</t>
  </si>
  <si>
    <t>Čidlo tlaku</t>
  </si>
  <si>
    <t>723249220V</t>
  </si>
  <si>
    <t>PVC chránička DN15</t>
  </si>
  <si>
    <t>723249221V</t>
  </si>
  <si>
    <t>PVC chránička DN20</t>
  </si>
  <si>
    <t>723249223V</t>
  </si>
  <si>
    <t>PVC chránička DN32</t>
  </si>
  <si>
    <t>723249224V</t>
  </si>
  <si>
    <t>PVC chránička DN40</t>
  </si>
  <si>
    <t>723249225V</t>
  </si>
  <si>
    <t>PVC chránička DN50</t>
  </si>
  <si>
    <t>723284110V</t>
  </si>
  <si>
    <t>Ochranný plyn pro pájení Cu potrubí</t>
  </si>
  <si>
    <t>723284120V</t>
  </si>
  <si>
    <t>Proplach dusíkem</t>
  </si>
  <si>
    <t>734421150V</t>
  </si>
  <si>
    <t>Tlakoměr deformační s trojcestným kohoutem, v provedení v mědi</t>
  </si>
  <si>
    <t xml:space="preserve">904      R01</t>
  </si>
  <si>
    <t>Hzs-zkousky v ramci montaz.praci, Komplexni vyzkouseni</t>
  </si>
  <si>
    <t>h</t>
  </si>
  <si>
    <t>Poznámka k položce:_x000d_
+tlaková zkouška rozvodů mediciálních plynů, zkouška čistoty medic, profouknutí, uvedení do provozu</t>
  </si>
  <si>
    <t xml:space="preserve">905      R01</t>
  </si>
  <si>
    <t>Hzs-revize provoz.souboru a st.obj., Revize</t>
  </si>
  <si>
    <t>Poznámka k položce:_x000d_
Revize mediciálních rozvodů,; Revize redukční stanice</t>
  </si>
  <si>
    <t>Nátěry</t>
  </si>
  <si>
    <t>783424340R00</t>
  </si>
  <si>
    <t>Nátěry potrubí a armatur syntetické potrubí, do DN 50 mm, dvojnásobné s 1x emailováním a základním nátěrem</t>
  </si>
  <si>
    <t>Poznámka k položce:_x000d_
na vzduchu schnoucí</t>
  </si>
  <si>
    <t>799</t>
  </si>
  <si>
    <t>799723648V</t>
  </si>
  <si>
    <t>Stavební výpomoci , průrazy , drážky , hrubé zazdění</t>
  </si>
  <si>
    <t>799723710V</t>
  </si>
  <si>
    <t xml:space="preserve">Požární ucpávka  DN 15</t>
  </si>
  <si>
    <t>799723711V</t>
  </si>
  <si>
    <t xml:space="preserve">Požární ucpávka  DN 32</t>
  </si>
  <si>
    <t>799723790V</t>
  </si>
  <si>
    <t>Revizní dvířka 400x250 mm , s požární odolností dle PBŘ</t>
  </si>
  <si>
    <t>799724225V</t>
  </si>
  <si>
    <t>Ocelové konstrukce,objímky, závěsy, konzoly, nosné prvky pro vedení potrubí</t>
  </si>
  <si>
    <t>799724227V</t>
  </si>
  <si>
    <t>Pomocný materiál-spojovací, těsnící, drobné fitinky</t>
  </si>
  <si>
    <t>D.1.9 - Zdravotně technické instalace</t>
  </si>
  <si>
    <t>Ing.Petr Kudlík</t>
  </si>
  <si>
    <t>Lenka Jugová</t>
  </si>
  <si>
    <t xml:space="preserve">    5 - Komunikace pozemní</t>
  </si>
  <si>
    <t xml:space="preserve">    8 - Trubní vedení</t>
  </si>
  <si>
    <t xml:space="preserve">    721 - Zdravotechnika - vnitřní kanalizace</t>
  </si>
  <si>
    <t xml:space="preserve">    722 - Zdravotechnika - vnitřní vodovod</t>
  </si>
  <si>
    <t xml:space="preserve">    724 - Zdravotechnika - strojní vybavení</t>
  </si>
  <si>
    <t xml:space="preserve">    725 - Zdravotechnika - zařizovací předměty</t>
  </si>
  <si>
    <t xml:space="preserve">    726 - Zdravotechnika - předstěnové instalace</t>
  </si>
  <si>
    <t xml:space="preserve">    727 - Zdravotechnika - požární ochrana</t>
  </si>
  <si>
    <t xml:space="preserve">    23-M - Montáže potrubí</t>
  </si>
  <si>
    <t>HZS - Hodinové zúčtovací sazby</t>
  </si>
  <si>
    <t xml:space="preserve">    N01 - Nepojmenovaný díl</t>
  </si>
  <si>
    <t>OST - Ostatní</t>
  </si>
  <si>
    <t>113106023</t>
  </si>
  <si>
    <t>Rozebrání dlažeb při překopech komunikací pro pěší ze zámkové dlažby ručně</t>
  </si>
  <si>
    <t>-570900189</t>
  </si>
  <si>
    <t>rozebrání dlažby při napojení kanalizační přípojky od L15</t>
  </si>
  <si>
    <t>2*1</t>
  </si>
  <si>
    <t>113107013</t>
  </si>
  <si>
    <t>Odstranění podkladu z kameniva těženého tl 300 mm při překopech ručně</t>
  </si>
  <si>
    <t>1279021296</t>
  </si>
  <si>
    <t>119001405</t>
  </si>
  <si>
    <t>Dočasné zajištění potrubí z PE DN do 200 mm</t>
  </si>
  <si>
    <t>1092696156</t>
  </si>
  <si>
    <t>119001421</t>
  </si>
  <si>
    <t>Dočasné zajištění kabelů a kabelových tratí ze 3 volně ložených kabelů</t>
  </si>
  <si>
    <t>2042300517</t>
  </si>
  <si>
    <t>121151103</t>
  </si>
  <si>
    <t>Sejmutí ornice plochy do 100 m2 tl vrstvy do 200 mm strojně</t>
  </si>
  <si>
    <t>-1547680443</t>
  </si>
  <si>
    <t>(28+51,3)*1+1,2*1,6</t>
  </si>
  <si>
    <t>81,5</t>
  </si>
  <si>
    <t>122211101</t>
  </si>
  <si>
    <t>Odkopávky a prokopávky v hornině třídy těžitelnosti I, skupiny 3 ručně</t>
  </si>
  <si>
    <t>610075808</t>
  </si>
  <si>
    <t>(1*1*1)*7</t>
  </si>
  <si>
    <t>129001101</t>
  </si>
  <si>
    <t>Příplatek za ztížení odkopávky nebo prokopávky v blízkosti inženýrských sítí</t>
  </si>
  <si>
    <t>186706963</t>
  </si>
  <si>
    <t>132254101</t>
  </si>
  <si>
    <t>Hloubení rýh zapažených š do 800 mm v hornině třídy těžitelnosti I, skupiny 3 objem do 20 m3 strojně</t>
  </si>
  <si>
    <t>-540425193</t>
  </si>
  <si>
    <t>přípojka vody, suchovod</t>
  </si>
  <si>
    <t>4*1*1,6</t>
  </si>
  <si>
    <t>6.4</t>
  </si>
  <si>
    <t>132251103</t>
  </si>
  <si>
    <t xml:space="preserve">Hloubení rýh nezapažených  š do 800 mm v hornině třídy těžitelnosti I, skupiny 3 objem do 100 m3 strojně</t>
  </si>
  <si>
    <t>-1921836901</t>
  </si>
  <si>
    <t>kanalizace</t>
  </si>
  <si>
    <t>28*1*1,25+51,3*0,8*1,25</t>
  </si>
  <si>
    <t>1,2*1,6*1,22</t>
  </si>
  <si>
    <t>88,65</t>
  </si>
  <si>
    <t>Vykopávky v uzavřených prostorech v hornině třídy těžitelnosti I, skupiny 1 až 3 ručně</t>
  </si>
  <si>
    <t>1395043921</t>
  </si>
  <si>
    <t>(33,12+93,54+64,11+9,42)*0,8*1,34</t>
  </si>
  <si>
    <t>214,60</t>
  </si>
  <si>
    <t>151101101</t>
  </si>
  <si>
    <t>Zřízení příložného pažení a rozepření stěn rýh hl do 2 m</t>
  </si>
  <si>
    <t>-1469373095</t>
  </si>
  <si>
    <t>4*1,6*2</t>
  </si>
  <si>
    <t>151101111</t>
  </si>
  <si>
    <t>Odstranění příložného pažení a rozepření stěn rýh hl do 2 m</t>
  </si>
  <si>
    <t>551450975</t>
  </si>
  <si>
    <t>12,8</t>
  </si>
  <si>
    <t>162211319</t>
  </si>
  <si>
    <t>Příplatek k vodorovnému přemístění výkopku z horniny třídy těžitelnosti I, skupiny 1 až 3 stavebním kolečkem ZKD 10 m</t>
  </si>
  <si>
    <t>1869479513</t>
  </si>
  <si>
    <t>214,6</t>
  </si>
  <si>
    <t>214,6*2 'Přepočtené koeficientem množství</t>
  </si>
  <si>
    <t>162251101</t>
  </si>
  <si>
    <t>Vodorovné přemístění do 20 m výkopku/sypaniny z horniny třídy těžitelnosti I, skupiny 1 až 3</t>
  </si>
  <si>
    <t>-643309481</t>
  </si>
  <si>
    <t>4*1*1,06</t>
  </si>
  <si>
    <t>88,65-(19,7*1*0,46+7,9*1*0,5+51,3*0,46)-((19,7+7,9+51,3)*0,8*0,15)-(0,2*0,2*3,14*1,22)</t>
  </si>
  <si>
    <t>46,66</t>
  </si>
  <si>
    <t>46,66*2 'Přepočtené koeficientem množství</t>
  </si>
  <si>
    <t>162211311</t>
  </si>
  <si>
    <t>Vodorovné přemístění výkopku z horniny třídy těžitelnosti I, skupiny 1 až 3 stavebním kolečkem do 10 m</t>
  </si>
  <si>
    <t>-1983824008</t>
  </si>
  <si>
    <t>162751117</t>
  </si>
  <si>
    <t>Vodorovné přemístění do 10000 m výkopku/sypaniny z horniny třídy těžitelnosti I, skupiny 1 až 3</t>
  </si>
  <si>
    <t>720043210</t>
  </si>
  <si>
    <t>4*1*0,54</t>
  </si>
  <si>
    <t>19,*1*0,64+7,9*1*0,6+51,3*0,64+0,2*0,2*3,14*1,22</t>
  </si>
  <si>
    <t>266,65</t>
  </si>
  <si>
    <t>167151111</t>
  </si>
  <si>
    <t>Nakládání výkopku z hornin třídy těžitelnosti I, skupiny 1 až 3 přes 100 m3</t>
  </si>
  <si>
    <t>-1446648492</t>
  </si>
  <si>
    <t>6,4+88,65+214,6</t>
  </si>
  <si>
    <t>171251101</t>
  </si>
  <si>
    <t>Uložení sypaniny do násypů nezhutněných strojně</t>
  </si>
  <si>
    <t>1462717645</t>
  </si>
  <si>
    <t>309,65</t>
  </si>
  <si>
    <t>171201231</t>
  </si>
  <si>
    <t>Poplatek za uložení zeminy a kamení na recyklační skládce (skládkovné) kód odpadu 17 05 04</t>
  </si>
  <si>
    <t>-809441555</t>
  </si>
  <si>
    <t>266,65*1,75 'Přepočtené koeficientem množství</t>
  </si>
  <si>
    <t>-1698521961</t>
  </si>
  <si>
    <t>Zpětný zásyp vytěženou zeminou</t>
  </si>
  <si>
    <t>Zásyp v uzavřených prostorách</t>
  </si>
  <si>
    <t>120,55</t>
  </si>
  <si>
    <t>58337302</t>
  </si>
  <si>
    <t>štěrkopísek frakce 0/16</t>
  </si>
  <si>
    <t>69206528</t>
  </si>
  <si>
    <t>120,55*1,75 'Přepočtené koeficientem množství</t>
  </si>
  <si>
    <t>Obsypání potrubí ručně sypaninou bez prohození, uloženou do 3 m</t>
  </si>
  <si>
    <t>1007950013</t>
  </si>
  <si>
    <t>33,12*0,8*0,41+93,54*0,8*0,425+64,11*0,8*0,46+9,42*0,8*0,5</t>
  </si>
  <si>
    <t>70,03</t>
  </si>
  <si>
    <t>58337303</t>
  </si>
  <si>
    <t>štěrkopísek frakce 0/8</t>
  </si>
  <si>
    <t>697122945</t>
  </si>
  <si>
    <t>70,03*1,75 'Přepočtené koeficientem množství</t>
  </si>
  <si>
    <t>175151101</t>
  </si>
  <si>
    <t>Obsypání potrubí strojně sypaninou bez prohození, uloženou do 3 m</t>
  </si>
  <si>
    <t>-1774870939</t>
  </si>
  <si>
    <t>4*1*0,39</t>
  </si>
  <si>
    <t>19,7*1*0,46+7,9*1*0,5+51,3*0,46</t>
  </si>
  <si>
    <t>38,17</t>
  </si>
  <si>
    <t>482515280</t>
  </si>
  <si>
    <t>38,17*1,75 'Přepočtené koeficientem množství</t>
  </si>
  <si>
    <t>175111109</t>
  </si>
  <si>
    <t>Příplatek k obsypání potrubí za ruční prohození sypaniny, uložené do 3 m</t>
  </si>
  <si>
    <t>-1578388015</t>
  </si>
  <si>
    <t>181351003</t>
  </si>
  <si>
    <t>Rozprostření ornice tl vrstvy do 200 mm pl do 100 m2 v rovině nebo ve svahu do 1:5 strojně</t>
  </si>
  <si>
    <t>184458633</t>
  </si>
  <si>
    <t>(28+51,3)*1+(1,2*1,6)</t>
  </si>
  <si>
    <t>00572470</t>
  </si>
  <si>
    <t>osivo směs travní univerzál</t>
  </si>
  <si>
    <t>-2046607619</t>
  </si>
  <si>
    <t>81,5*0,05 'Přepočtené koeficientem množství</t>
  </si>
  <si>
    <t>215901101</t>
  </si>
  <si>
    <t>Zhutnění podloží z hornin soudržných nebo nesoudržných pod násypy</t>
  </si>
  <si>
    <t>978217540</t>
  </si>
  <si>
    <t>(33,12+93,54+64,11+9,2)*0,8</t>
  </si>
  <si>
    <t>4*1</t>
  </si>
  <si>
    <t>19,7*1+7,9*1+51,3*0,8</t>
  </si>
  <si>
    <t>232,62</t>
  </si>
  <si>
    <t>359901211</t>
  </si>
  <si>
    <t>Monitoring stoky jakékoli výšky na nové kanalizaci</t>
  </si>
  <si>
    <t>-465191179</t>
  </si>
  <si>
    <t>235+79</t>
  </si>
  <si>
    <t>451573111</t>
  </si>
  <si>
    <t>Lože pod potrubí otevřený výkop ze štěrkopísku</t>
  </si>
  <si>
    <t>-1324161339</t>
  </si>
  <si>
    <t>232,62*0,15</t>
  </si>
  <si>
    <t>34,9</t>
  </si>
  <si>
    <t>Komunikace pozemní</t>
  </si>
  <si>
    <t>566901122</t>
  </si>
  <si>
    <t>Vyspravení podkladu po překopech ing sítí plochy do 15 m2 štěrkopískem tl. 150 mm</t>
  </si>
  <si>
    <t>1209644661</t>
  </si>
  <si>
    <t>566901132</t>
  </si>
  <si>
    <t>Vyspravení podkladu po překopech ing sítí plochy do 15 m2 štěrkodrtí tl. 150 mm</t>
  </si>
  <si>
    <t>-1921777262</t>
  </si>
  <si>
    <t>596211110</t>
  </si>
  <si>
    <t>Kladení zámkové dlažby komunikací pro pěší tl 60 mm skupiny A pl do 50 m2</t>
  </si>
  <si>
    <t>135601316</t>
  </si>
  <si>
    <t>Trubní vedení</t>
  </si>
  <si>
    <t>871241141</t>
  </si>
  <si>
    <t>Montáž potrubí z PE100 SDR 11 otevřený výkop svařovaných na tupo D 90 x 8,2 mm</t>
  </si>
  <si>
    <t>14426326</t>
  </si>
  <si>
    <t>WVN.VP503083W</t>
  </si>
  <si>
    <t>Trubka třívrstvá PE100 RC Wavin TS voda SDR11 90x8,2 100m</t>
  </si>
  <si>
    <t>vlastní</t>
  </si>
  <si>
    <t>636377724</t>
  </si>
  <si>
    <t>4*1,15</t>
  </si>
  <si>
    <t>871275211</t>
  </si>
  <si>
    <t>Kanalizační potrubí z tvrdého PVC jednovrstvé tuhost třídy SN4 DN 125</t>
  </si>
  <si>
    <t>928003984</t>
  </si>
  <si>
    <t>871315221</t>
  </si>
  <si>
    <t>Kanalizační potrubí z tvrdého PVC jednovrstvé tuhost třídy SN8 DN 160</t>
  </si>
  <si>
    <t>-1553637752</t>
  </si>
  <si>
    <t>71*1,1</t>
  </si>
  <si>
    <t>78,5</t>
  </si>
  <si>
    <t>871355221</t>
  </si>
  <si>
    <t>Kanalizační potrubí z tvrdého PVC jednovrstvé tuhost třídy SN8 DN 200</t>
  </si>
  <si>
    <t>2045529309</t>
  </si>
  <si>
    <t>7,9*1,1</t>
  </si>
  <si>
    <t>877241101</t>
  </si>
  <si>
    <t>Montáž elektrospojek na vodovodním potrubí z PE trub d 90</t>
  </si>
  <si>
    <t>-816829118</t>
  </si>
  <si>
    <t>WVN.FF485710W</t>
  </si>
  <si>
    <t>Elektrospojka PE100 SDR11 90</t>
  </si>
  <si>
    <t>-699404207</t>
  </si>
  <si>
    <t>877315211</t>
  </si>
  <si>
    <t>Montáž tvarovek z tvrdého PVC-systém KG nebo z polypropylenu-systém KG 2000 jednoosé DN 160</t>
  </si>
  <si>
    <t>-1699054759</t>
  </si>
  <si>
    <t>WVN.SF652200W</t>
  </si>
  <si>
    <t>Koleno kanalizační plastové KGB-160/45°</t>
  </si>
  <si>
    <t>26262283</t>
  </si>
  <si>
    <t>WVN.SF721200W</t>
  </si>
  <si>
    <t>Redukce kanalizační plastová KGR-125/160</t>
  </si>
  <si>
    <t>-635912290</t>
  </si>
  <si>
    <t>877315221</t>
  </si>
  <si>
    <t>Montáž tvarovek z tvrdého PVC-systém KG nebo z polypropylenu-systém KG 2000 dvouosé DN 160</t>
  </si>
  <si>
    <t>-236834050</t>
  </si>
  <si>
    <t>WVN.SF662200W</t>
  </si>
  <si>
    <t>Odbočka kanalizační plastová KGEA-160/160/45°</t>
  </si>
  <si>
    <t>-9427840</t>
  </si>
  <si>
    <t>877355211</t>
  </si>
  <si>
    <t>Montáž tvarovek z tvrdého PVC-systém KG nebo z polypropylenu-systém KG 2000 jednoosé DN 200</t>
  </si>
  <si>
    <t>135996673</t>
  </si>
  <si>
    <t>WVN.SF722300W</t>
  </si>
  <si>
    <t>Redukce kanalizační plastová KGR-160/200</t>
  </si>
  <si>
    <t>774952985</t>
  </si>
  <si>
    <t>877355221</t>
  </si>
  <si>
    <t>Montáž tvarovek z tvrdého PVC-systém KG nebo z polypropylenu-systém KG 2000 dvouosé DN 200</t>
  </si>
  <si>
    <t>-1985624959</t>
  </si>
  <si>
    <t>WVN.SF663200W</t>
  </si>
  <si>
    <t>Odbočka kanalizační plastová KGEA-200/160/45°</t>
  </si>
  <si>
    <t>-1464083671</t>
  </si>
  <si>
    <t>892241111</t>
  </si>
  <si>
    <t>Tlaková zkouška vodou potrubí do 80</t>
  </si>
  <si>
    <t>282745654</t>
  </si>
  <si>
    <t>892271111</t>
  </si>
  <si>
    <t>Tlaková zkouška vodou potrubí DN 100 nebo 125</t>
  </si>
  <si>
    <t>-1992209348</t>
  </si>
  <si>
    <t>892273122</t>
  </si>
  <si>
    <t>Proplach a dezinfekce vodovodního potrubí DN od 80 do 125</t>
  </si>
  <si>
    <t>-960181847</t>
  </si>
  <si>
    <t>892351111</t>
  </si>
  <si>
    <t>Tlaková zkouška vodou potrubí DN 150 nebo 200</t>
  </si>
  <si>
    <t>1632642512</t>
  </si>
  <si>
    <t>894812008</t>
  </si>
  <si>
    <t>Revizní a čistící šachta z PP šachtové dno DN 400/200 pravý a levý přítok</t>
  </si>
  <si>
    <t>71730789</t>
  </si>
  <si>
    <t>894812032</t>
  </si>
  <si>
    <t>Revizní a čistící šachta z PP DN 400 šachtová roura korugovaná bez hrdla světlé hloubky 1500 mm</t>
  </si>
  <si>
    <t>-1400381408</t>
  </si>
  <si>
    <t>894812041</t>
  </si>
  <si>
    <t>Příplatek k rourám revizní a čistící šachty z PP DN 400 za uříznutí šachtové roury</t>
  </si>
  <si>
    <t>1015884033</t>
  </si>
  <si>
    <t>894812062</t>
  </si>
  <si>
    <t>Revizní a čistící šachta z PP DN 400 poklop litinový s betonovým rámem pro třídu zatížení B125</t>
  </si>
  <si>
    <t>1267859756</t>
  </si>
  <si>
    <t>899712111</t>
  </si>
  <si>
    <t>Orientační tabulky na zdivu</t>
  </si>
  <si>
    <t>-939272052</t>
  </si>
  <si>
    <t>899721111</t>
  </si>
  <si>
    <t>Signalizační vodič DN do 150 mm na potrubí</t>
  </si>
  <si>
    <t>1662120451</t>
  </si>
  <si>
    <t>899722112</t>
  </si>
  <si>
    <t>Krytí potrubí z plastů výstražnou fólií z PVC 25 cm</t>
  </si>
  <si>
    <t>-39679032</t>
  </si>
  <si>
    <t>899913133</t>
  </si>
  <si>
    <t>Uzavírací manžeta chráničky potrubí DN 80 x 150</t>
  </si>
  <si>
    <t>-701582032</t>
  </si>
  <si>
    <t>899914111</t>
  </si>
  <si>
    <t>Montáž ocelové chráničky D 159 x 10 mm</t>
  </si>
  <si>
    <t>1683554937</t>
  </si>
  <si>
    <t>14011098</t>
  </si>
  <si>
    <t>trubka ocelová bezešvá hladká jakost 11 353 159x4,5mm</t>
  </si>
  <si>
    <t>-1198938861</t>
  </si>
  <si>
    <t>899991919.1</t>
  </si>
  <si>
    <t>Napojení přípojek kanalizace DN 150 na stávající kanalizační řad DN300 ( navrtávka v horní třetině profilu, utěsnění potrubí, napojovací tvarovka, dodávka včetně montáže)</t>
  </si>
  <si>
    <t>1836942323</t>
  </si>
  <si>
    <t>2,727*1,1 'Přepočtené koeficientem množství</t>
  </si>
  <si>
    <t>899991919.12</t>
  </si>
  <si>
    <t>Napojení potrubí DN150 jádrovou navrtávkou do stávající kanalizační šachty ( vsazení šachtové vložky, utěsnění potrubí dodávka+montáž)</t>
  </si>
  <si>
    <t>1906586415</t>
  </si>
  <si>
    <t>899991919.13</t>
  </si>
  <si>
    <t>Napojení potrubí DN200 jádrovou navrtávkou do stávající kanalizační šachty ( vsazení šachtové vložky, utěsnění potrubí dodávka+montáž)</t>
  </si>
  <si>
    <t>-2122542660</t>
  </si>
  <si>
    <t>997221571</t>
  </si>
  <si>
    <t>Vodorovná doprava vybouraných hmot do 1 km</t>
  </si>
  <si>
    <t>-822434061</t>
  </si>
  <si>
    <t>997221579</t>
  </si>
  <si>
    <t>Příplatek ZKD 1 km u vodorovné dopravy vybouraných hmot</t>
  </si>
  <si>
    <t>1786224600</t>
  </si>
  <si>
    <t>25,806*9 'Přepočtené koeficientem množství</t>
  </si>
  <si>
    <t>997221611</t>
  </si>
  <si>
    <t>Nakládání suti na dopravní prostředky pro vodorovnou dopravu</t>
  </si>
  <si>
    <t>-1918344162</t>
  </si>
  <si>
    <t>997221655</t>
  </si>
  <si>
    <t>Poplatek za uložení na skládce (skládkovné) zeminy a kamení kód odpadu 17 05 04</t>
  </si>
  <si>
    <t>-1927096688</t>
  </si>
  <si>
    <t>1,52</t>
  </si>
  <si>
    <t>998276101</t>
  </si>
  <si>
    <t>Přesun hmot pro trubní vedení z trub z plastických hmot otevřený výkop</t>
  </si>
  <si>
    <t>-1952487004</t>
  </si>
  <si>
    <t>713471211</t>
  </si>
  <si>
    <t>Montáž tepelné izolace potrubí snímatelnými pouzdry na suchý zip</t>
  </si>
  <si>
    <t>-421660060</t>
  </si>
  <si>
    <t>3,5+467+150,5+129+72+128,5+53+24+446,5+606,5+149+179,5+113,5+37,5+16+48</t>
  </si>
  <si>
    <t>28355322</t>
  </si>
  <si>
    <t>páska lepící AL folie pro tepelně izolační pásy š 50mm</t>
  </si>
  <si>
    <t>239589879</t>
  </si>
  <si>
    <t>2624</t>
  </si>
  <si>
    <t>63154004</t>
  </si>
  <si>
    <t>pouzdro izolační potrubní z minerální vlny s Al fólií max. 250/100°C 22/20mm</t>
  </si>
  <si>
    <t>1867970406</t>
  </si>
  <si>
    <t>ZAVĚŠENÉ POTRUBÍ POD STROPEM - studené vody</t>
  </si>
  <si>
    <t>3.NP</t>
  </si>
  <si>
    <t>3*1,15</t>
  </si>
  <si>
    <t>3,5</t>
  </si>
  <si>
    <t>63154005</t>
  </si>
  <si>
    <t>pouzdro izolační potrubní z minerální vlny s Al fólií max. 250/100°C 28/20mm</t>
  </si>
  <si>
    <t>937111302</t>
  </si>
  <si>
    <t>potrubí studené vody</t>
  </si>
  <si>
    <t>(8,5+40,5+43,5+72+35+87+79)*1,15</t>
  </si>
  <si>
    <t>42*1,15</t>
  </si>
  <si>
    <t>63154006</t>
  </si>
  <si>
    <t>pouzdro izolační potrubní z minerální vlny s Al fólií max. 250/100°C 35/20mm</t>
  </si>
  <si>
    <t>-1250279926</t>
  </si>
  <si>
    <t>(36+39+18+12,5+10,5+11)*1,15</t>
  </si>
  <si>
    <t>3,5*1,15</t>
  </si>
  <si>
    <t>150,5</t>
  </si>
  <si>
    <t>63154007</t>
  </si>
  <si>
    <t>pouzdro izolační potrubní z minerální vlny s Al fólií max. 250/100°C 42/20mm</t>
  </si>
  <si>
    <t>-336443203</t>
  </si>
  <si>
    <t>Potrubí studené vody</t>
  </si>
  <si>
    <t>(7,5+8,5+29+3+18)*1,15</t>
  </si>
  <si>
    <t>46*1,15</t>
  </si>
  <si>
    <t>63154010</t>
  </si>
  <si>
    <t>pouzdro izolační potrubní z minerální vlny s Al fólií max. 250/100°C 60/20mm</t>
  </si>
  <si>
    <t>1865790378</t>
  </si>
  <si>
    <t>(22,5+14+5+7+5,5+4,5+4)*1,15</t>
  </si>
  <si>
    <t>63154537</t>
  </si>
  <si>
    <t>pouzdro izolační potrubní z minerální vlny s Al fólií max. 250/100°C 76/30mm</t>
  </si>
  <si>
    <t>-1765496514</t>
  </si>
  <si>
    <t>(106+5,5)*1,15</t>
  </si>
  <si>
    <t>128,5</t>
  </si>
  <si>
    <t>63154540</t>
  </si>
  <si>
    <t>pouzdro izolační potrubní z minerální vlny s Al fólií max. 250/100°C 108/30mm</t>
  </si>
  <si>
    <t>720434517</t>
  </si>
  <si>
    <t>63154611</t>
  </si>
  <si>
    <t>pouzdro izolační potrubní z minerální vlny s Al fólií max. 250/100°C 114/50mm</t>
  </si>
  <si>
    <t>-424996093</t>
  </si>
  <si>
    <t>Izolace kanalizačního potrubí vedeného pod stropem 3.NP v chráněné únikové cestě</t>
  </si>
  <si>
    <t>(9,5+0,5+0,5+5,5+4,5)*1,15</t>
  </si>
  <si>
    <t>63154530</t>
  </si>
  <si>
    <t>pouzdro izolační potrubní z minerální vlny s Al fólií max. 250/100°C 22/30mm</t>
  </si>
  <si>
    <t>679186147</t>
  </si>
  <si>
    <t>potrubí teplé vody</t>
  </si>
  <si>
    <t>(90+115,5+81,2+16,5+49,5+35,3)*1,15</t>
  </si>
  <si>
    <t>446,5</t>
  </si>
  <si>
    <t>63154531</t>
  </si>
  <si>
    <t>pouzdro izolační potrubní z minerální vlny s Al fólií max. 250/100°C 28/30mm</t>
  </si>
  <si>
    <t>806575973</t>
  </si>
  <si>
    <t>(131,5+123+116+18,5+69+69)*1,15</t>
  </si>
  <si>
    <t>606,5</t>
  </si>
  <si>
    <t>63154602</t>
  </si>
  <si>
    <t>pouzdro izolační potrubní z minerální vlny s Al fólií max. 250/100°C 35/50mm</t>
  </si>
  <si>
    <t>381813524</t>
  </si>
  <si>
    <t xml:space="preserve">Potrubí  teplé vody</t>
  </si>
  <si>
    <t>(28+40,5+18+13,5+16,5+13)*1,15</t>
  </si>
  <si>
    <t>63154603</t>
  </si>
  <si>
    <t>pouzdro izolační potrubní z minerální vlny s Al fólií max. 250/100°C 42/50mm</t>
  </si>
  <si>
    <t>-528759742</t>
  </si>
  <si>
    <t>Potrubí teplé vody</t>
  </si>
  <si>
    <t>(14,5+16,5+34,5+64,5+11+15)*1,15</t>
  </si>
  <si>
    <t>179,5</t>
  </si>
  <si>
    <t>63154029</t>
  </si>
  <si>
    <t>pouzdro izolační potrubní z minerální vlny s Al fólií max. 250/100°C 60/60mm</t>
  </si>
  <si>
    <t>1204391727</t>
  </si>
  <si>
    <t>(4+4,5+13+42,5+14,5+20)*1,15</t>
  </si>
  <si>
    <t>113,5</t>
  </si>
  <si>
    <t>63154011</t>
  </si>
  <si>
    <t>pouzdro izolační potrubní z minerální vlny s Al fólií max. 250/100°C 64/20mm</t>
  </si>
  <si>
    <t>-1771285189</t>
  </si>
  <si>
    <t>(4+2+13+5,5+8)*1,15</t>
  </si>
  <si>
    <t>37,5</t>
  </si>
  <si>
    <t>63154023</t>
  </si>
  <si>
    <t>pouzdro izolační potrubní z minerální vlny s Al fólií max. 250/100°C 64/50mm</t>
  </si>
  <si>
    <t>118374147</t>
  </si>
  <si>
    <t>(5,5+8)*1,15</t>
  </si>
  <si>
    <t>63154032</t>
  </si>
  <si>
    <t>pouzdro izolační potrubní z minerální vlny s Al fólií max. 250/100°C 76/60mm</t>
  </si>
  <si>
    <t>953605913</t>
  </si>
  <si>
    <t>(36+5,5)*1,15</t>
  </si>
  <si>
    <t>998713103</t>
  </si>
  <si>
    <t>Přesun hmot tonážní pro izolace tepelné v objektech v do 24 m</t>
  </si>
  <si>
    <t>198001022</t>
  </si>
  <si>
    <t>721</t>
  </si>
  <si>
    <t>Zdravotechnika - vnitřní kanalizace</t>
  </si>
  <si>
    <t>721110964</t>
  </si>
  <si>
    <t>Potrubí kameninové propojení potrubí DN 200</t>
  </si>
  <si>
    <t>200202675</t>
  </si>
  <si>
    <t>721140802</t>
  </si>
  <si>
    <t>Demontáž potrubí litinové do DN 100</t>
  </si>
  <si>
    <t>-2079159022</t>
  </si>
  <si>
    <t>330+59</t>
  </si>
  <si>
    <t>721140915</t>
  </si>
  <si>
    <t>Potrubí litinové propojení potrubí DN 100</t>
  </si>
  <si>
    <t>2095348084</t>
  </si>
  <si>
    <t>721171803</t>
  </si>
  <si>
    <t>Demontáž potrubí z PVC do D 75</t>
  </si>
  <si>
    <t>2038462319</t>
  </si>
  <si>
    <t>151+244+69+9,5</t>
  </si>
  <si>
    <t>721171914</t>
  </si>
  <si>
    <t>Potrubí z PP propojení potrubí DN 75</t>
  </si>
  <si>
    <t>406306609</t>
  </si>
  <si>
    <t>721171915</t>
  </si>
  <si>
    <t>Potrubí z PP propojení potrubí DN 110</t>
  </si>
  <si>
    <t>-1717857733</t>
  </si>
  <si>
    <t>721171918</t>
  </si>
  <si>
    <t>Potrubí z PP propojení potrubí DN 200</t>
  </si>
  <si>
    <t>-175289679</t>
  </si>
  <si>
    <t>286115300</t>
  </si>
  <si>
    <t>přechod kanalizační KG kamenina-plast DN 200</t>
  </si>
  <si>
    <t>328276298</t>
  </si>
  <si>
    <t>721173315</t>
  </si>
  <si>
    <t>Potrubí kanalizační z PVC SN 4 dešťové DN 110</t>
  </si>
  <si>
    <t>83737745</t>
  </si>
  <si>
    <t>Svislé potrubí pod podlahou</t>
  </si>
  <si>
    <t>(0,48+0,81+1,17+1,47+1,12+0,63+0,5+0,31+0,48+0,46+0,49+0,68+0,67+0,64+1,02+1,05+0,78+1,18+0,63+0,88+0,55+0,61+0,65+0,74+0,55+0,71+0,76)*1,15</t>
  </si>
  <si>
    <t>23,5</t>
  </si>
  <si>
    <t>721173316</t>
  </si>
  <si>
    <t>Potrubí kanalizační z PVC SN 4 dešťové DN 125</t>
  </si>
  <si>
    <t>-1586252495</t>
  </si>
  <si>
    <t>2,62*1,15</t>
  </si>
  <si>
    <t>721173401</t>
  </si>
  <si>
    <t>Potrubí kanalizační z PVC SN 4 svodné DN 110</t>
  </si>
  <si>
    <t>1002300475</t>
  </si>
  <si>
    <t>(8,08+5,87+2+1,61+3,39+1,8+1,8+1,8+1,04+1,33+1,04+1,4+0,43+0,81+0,72)*1,15</t>
  </si>
  <si>
    <t>38,5</t>
  </si>
  <si>
    <t>721173402</t>
  </si>
  <si>
    <t>Potrubí kanalizační z PVC SN 4 svodné DN 125</t>
  </si>
  <si>
    <t>-539755588</t>
  </si>
  <si>
    <t>(6,58+5,32+4,95+4,77+15,11+1,12+1,63+4,84+1,25+4,21+5,97+1,36+1,79+4,29+1,81+3,87+0,83+7,76+7,11+0,82+5,19+1,45+1,51)*1,15</t>
  </si>
  <si>
    <t>721173403</t>
  </si>
  <si>
    <t>Potrubí kanalizační z PVC SN 4 svodné DN 160</t>
  </si>
  <si>
    <t>-756671807</t>
  </si>
  <si>
    <t>(59,72+4,18+0,21)*1,15</t>
  </si>
  <si>
    <t>721173404</t>
  </si>
  <si>
    <t>Potrubí kanalizační z PVC SN 4 svodné DN 200</t>
  </si>
  <si>
    <t>1695956813</t>
  </si>
  <si>
    <t>9,42*1,15</t>
  </si>
  <si>
    <t>721174004</t>
  </si>
  <si>
    <t>Potrubí kanalizační z PP svodné DN 75</t>
  </si>
  <si>
    <t>345007868</t>
  </si>
  <si>
    <t>1.PP</t>
  </si>
  <si>
    <t>5+0,2+0,2+0,2+0,2+0,6+5</t>
  </si>
  <si>
    <t>1.NP</t>
  </si>
  <si>
    <t>2,5+2+2</t>
  </si>
  <si>
    <t>0,5</t>
  </si>
  <si>
    <t>2.NP</t>
  </si>
  <si>
    <t>1,3+2,5+4+2+0,2+0,3</t>
  </si>
  <si>
    <t>0,3+12+2,3</t>
  </si>
  <si>
    <t>45,8*1,15</t>
  </si>
  <si>
    <t>721174005</t>
  </si>
  <si>
    <t>Potrubí kanalizační z PP svodné DN 110</t>
  </si>
  <si>
    <t>1751518564</t>
  </si>
  <si>
    <t>2+2+0,5+0,2+0,2+0,2+1,6+0,4+0,2+0,2+0,3+1</t>
  </si>
  <si>
    <t>4,5+0,3+1</t>
  </si>
  <si>
    <t>1,5+0,5+1,5+0,5</t>
  </si>
  <si>
    <t>1,5+0,5+0,5+3+0,5+0,7+2+1</t>
  </si>
  <si>
    <t>7,5+2+5+1,5+5,5+4+5,5+3+3+9,5+0,5+5,5</t>
  </si>
  <si>
    <t>82,3*1,15</t>
  </si>
  <si>
    <t>721174024</t>
  </si>
  <si>
    <t>Potrubí kanalizační z PP odpadní DN 75</t>
  </si>
  <si>
    <t>-1490392019</t>
  </si>
  <si>
    <t>pod podlahou</t>
  </si>
  <si>
    <t>(0,57+0,42+0,59+0,56+0,67+0,77+0,95+1,12+0,82+0,69+0,68+0,44+0,57+0,59)*1,15</t>
  </si>
  <si>
    <t>svislé odpadní</t>
  </si>
  <si>
    <t>1,5+1,5+3+3+10+7,5+7,5+4+4+18+1,5+7,5+1,5+5+4,5+4,5+2,5+1,5+2+1,5+17+3+3,5+3,5</t>
  </si>
  <si>
    <t>3+3+3+8,5+14,5</t>
  </si>
  <si>
    <t>161,856*1,15</t>
  </si>
  <si>
    <t>186,5</t>
  </si>
  <si>
    <t>721174025</t>
  </si>
  <si>
    <t>Potrubí kanalizační z PP odpadní DN 110</t>
  </si>
  <si>
    <t>150310321</t>
  </si>
  <si>
    <t>východní část</t>
  </si>
  <si>
    <t>18,5+5+5+5+4,5+16+18+18,5+2,5+4+5+7,5+18+18,5+11,5+3+10,5+3+4,5+5+5+11,5+5,5+3,5+4+3+5+3,5+3,5</t>
  </si>
  <si>
    <t>severní část</t>
  </si>
  <si>
    <t>10,5+4+8,5+8+9,5+8,5+4+10+8+8,5+14+8,5</t>
  </si>
  <si>
    <t>330*1,15</t>
  </si>
  <si>
    <t>721174041</t>
  </si>
  <si>
    <t xml:space="preserve">Potrubí kanalizační z PP připojovací systém  DN 32</t>
  </si>
  <si>
    <t>383688075</t>
  </si>
  <si>
    <t>5+0,5+2+3,5+0,5+0,3+6</t>
  </si>
  <si>
    <t>1+5+1+5+0,5+0,5+0,5</t>
  </si>
  <si>
    <t>3,5+0,8+0,5+1,5+1,5+1+1,5+1,5+1+1</t>
  </si>
  <si>
    <t>2+0,5+2,5+2+4+1,5</t>
  </si>
  <si>
    <t>61,6*1,15</t>
  </si>
  <si>
    <t>721174042</t>
  </si>
  <si>
    <t>Potrubí kanalizační z PP připojovací DN 40</t>
  </si>
  <si>
    <t>-1686760993</t>
  </si>
  <si>
    <t>1+4+0,5+0,5+2+0,5+0,6+0,6</t>
  </si>
  <si>
    <t>2+15+0,2+0,2+1+0,3+2+1+0,5+8+0,5</t>
  </si>
  <si>
    <t>2+2+2,5+2,5+0,5+2,5+2,5+1,5+2,5</t>
  </si>
  <si>
    <t>1+0,5+1,5+3+5+1+0,5+1+0,5+1,5+0,5+0,5+2+2+0,5+0,5+0,5+2,5</t>
  </si>
  <si>
    <t>88,9*1,15</t>
  </si>
  <si>
    <t>102,5</t>
  </si>
  <si>
    <t>721174043</t>
  </si>
  <si>
    <t>Potrubí kanalizační z PP připojovací DN 50</t>
  </si>
  <si>
    <t>-542276216</t>
  </si>
  <si>
    <t>1+2+2+0,5+0,5+0,5+0,5</t>
  </si>
  <si>
    <t>0,5+1,5</t>
  </si>
  <si>
    <t>2+2+1,5+1,5+2+1,5+2+1,5+1,5+1,5+1,5+2+1+0,5+0,5+2+1,5+2,5+1,5+1,5+2+3,3+3,5+0,6+3+1+2+2+0,5</t>
  </si>
  <si>
    <t>0,8+2,5+1,5+1+0,5+2+1+3,5+2+0,5+3+1+2,5+2+4+2,5+2,5+3+3+3+3+3+2,5+3+3,5+1+1,5</t>
  </si>
  <si>
    <t>1,5+0,5+1+2+0,5+1+1+0,5+1,5+2+2,5+0,5+1,5+0,5+1+0,5+1+1+3,5+1+0,5+1,5+1,5+1,5+0,5+0,5+1+1,1</t>
  </si>
  <si>
    <t>2+1+2+3+1,5+1,7+1+1+5+1+3+0,5+2,5+3+2+0,5+3,5+2,5+1+1+2+1+1+1,5+2,5+1,5+0,5+3+2,5+3</t>
  </si>
  <si>
    <t>3,5+3+0,5+3,5+1+0,5+1+1+0,5+2+3+0,5+2,5+2+1+1+0,5+0,5+0,7+0,5+3,5+0,5</t>
  </si>
  <si>
    <t>4.NP</t>
  </si>
  <si>
    <t>244,2*1,15</t>
  </si>
  <si>
    <t>721174044</t>
  </si>
  <si>
    <t>Potrubí kanalizační z PP připojovací DN 75</t>
  </si>
  <si>
    <t>-1025986593</t>
  </si>
  <si>
    <t>1,5</t>
  </si>
  <si>
    <t>1+1+1,5+1,5</t>
  </si>
  <si>
    <t>1,5+1</t>
  </si>
  <si>
    <t>9*1,15</t>
  </si>
  <si>
    <t>10,5</t>
  </si>
  <si>
    <t>721174045</t>
  </si>
  <si>
    <t>Potrubí kanalizační z PP připojovací DN 110</t>
  </si>
  <si>
    <t>2071926030</t>
  </si>
  <si>
    <t>2,5+1+1</t>
  </si>
  <si>
    <t>1+1+1,5+1+2+1+0,8+0,5+0,5+1+0,5+1,5+0,5</t>
  </si>
  <si>
    <t>0,5+0,5+3+2+0,5+1+0,5+1+1,5+0,5+1+1+1,5+0,5</t>
  </si>
  <si>
    <t>2+2,5+2,5+1+1,5+1+0,5</t>
  </si>
  <si>
    <t>1+0,5+3+1+2,5+3+0,5+1,5+0,5+0,5+2+0,5</t>
  </si>
  <si>
    <t>1+2+1,5+0,5+0,5+1+0,5+0,5+0,5+0,7+0,6</t>
  </si>
  <si>
    <t>69,1*1,15</t>
  </si>
  <si>
    <t>721175111</t>
  </si>
  <si>
    <t>Potrubí kanalizační z PP odpadní vysoce odhlučněné třívrstvé DN 75</t>
  </si>
  <si>
    <t>384855974</t>
  </si>
  <si>
    <t>2,5+1+1,5+1,5+1,5+1,5</t>
  </si>
  <si>
    <t>9,5*1,15</t>
  </si>
  <si>
    <t>721175112</t>
  </si>
  <si>
    <t>Potrubí kanalizační z PP odpadní vysoce odhlučněné třívrstvé DN 110</t>
  </si>
  <si>
    <t>1516081147</t>
  </si>
  <si>
    <t>2+6,5+6,5+6,5+5,5+0,5+5,5+1,5+0,6+5,5+1+6+12</t>
  </si>
  <si>
    <t>59,6*1,15</t>
  </si>
  <si>
    <t>721175121</t>
  </si>
  <si>
    <t>Potrubí kanalizační z PP svodné vysoce odhlučněné třívrstvé DN 75</t>
  </si>
  <si>
    <t>370252672</t>
  </si>
  <si>
    <t>7+6+2,5+0,5+3+1,5+3+2,5+1,5+4</t>
  </si>
  <si>
    <t>2,5+4+5,5+3+0,5</t>
  </si>
  <si>
    <t>6,5+2,5</t>
  </si>
  <si>
    <t>56*1,15</t>
  </si>
  <si>
    <t>64,5</t>
  </si>
  <si>
    <t>721175122</t>
  </si>
  <si>
    <t>Potrubí kanalizační z PP svodné vysoce odhlučněné třívrstvé DN 110</t>
  </si>
  <si>
    <t>-1116415332</t>
  </si>
  <si>
    <t>2,5+1,5+1+4,5+1+3,5+3,5+0,5+1,5+0,5</t>
  </si>
  <si>
    <t>1+1,5+0,7+4+1+2+1+2,5+3</t>
  </si>
  <si>
    <t>1,5+3,5+1,5+5,5+3,5</t>
  </si>
  <si>
    <t>52,2*1,15</t>
  </si>
  <si>
    <t>60,5</t>
  </si>
  <si>
    <t>721175122.109</t>
  </si>
  <si>
    <t>čistící kus DN110 - montáž</t>
  </si>
  <si>
    <t>-444585978</t>
  </si>
  <si>
    <t>OSM.115600</t>
  </si>
  <si>
    <t>HTRE čistící tvarovka DN110</t>
  </si>
  <si>
    <t>761470679</t>
  </si>
  <si>
    <t>721175122.110.1</t>
  </si>
  <si>
    <t>čistící kus DN75 - montáž</t>
  </si>
  <si>
    <t>-4616760</t>
  </si>
  <si>
    <t>OSM.113600</t>
  </si>
  <si>
    <t>HTRE čistící tvarovka DN 75</t>
  </si>
  <si>
    <t>-2109734855</t>
  </si>
  <si>
    <t>721194104</t>
  </si>
  <si>
    <t>Vyvedení a upevnění odpadních výpustek DN 40</t>
  </si>
  <si>
    <t>583674563</t>
  </si>
  <si>
    <t>721194105</t>
  </si>
  <si>
    <t>Vyvedení a upevnění odpadních výpustek DN 50</t>
  </si>
  <si>
    <t>446501968</t>
  </si>
  <si>
    <t>721194109</t>
  </si>
  <si>
    <t>Vyvedení a upevnění odpadních výpustek DN 110</t>
  </si>
  <si>
    <t>-2114392082</t>
  </si>
  <si>
    <t>721210813</t>
  </si>
  <si>
    <t>Demontáž vpustí podlahových z kyselinovzdorné kameniny DN 100</t>
  </si>
  <si>
    <t>-391967096</t>
  </si>
  <si>
    <t>721211521</t>
  </si>
  <si>
    <t>Vpusť sklepní s vodorovným odtokem a trojnásobnou zpětnou klapkou DN 110 mřížka plast 180x125</t>
  </si>
  <si>
    <t>373090619</t>
  </si>
  <si>
    <t>Podlahová vpusť s trojnásobnou zpětnou armaturou proti vzduté vodě</t>
  </si>
  <si>
    <t>materiál ABS, dvoudílná mříž 180*125 mm, zatížení max.300kg</t>
  </si>
  <si>
    <t>2x automatická zpětná armatura proti vzduté vodě, ruční nouzový uzávěr, vyjimatelnýfunkční element, otvor pro zkušební trubici</t>
  </si>
  <si>
    <t>721211611</t>
  </si>
  <si>
    <t>Vtok dvorní se svislým odtokem a zápachovou klapkou DN 110/160 mříž litina 226x226</t>
  </si>
  <si>
    <t>1615717353</t>
  </si>
  <si>
    <t>721211911.1</t>
  </si>
  <si>
    <t>Montáž tvarovek DN 40/50</t>
  </si>
  <si>
    <t>313212379</t>
  </si>
  <si>
    <t>7211111151.11</t>
  </si>
  <si>
    <t>Přechodový kus PP-HT 40/ hadici</t>
  </si>
  <si>
    <t>-1758782639</t>
  </si>
  <si>
    <t>721211911.111</t>
  </si>
  <si>
    <t>Montáž zápachových uzávěrek DN 40/50</t>
  </si>
  <si>
    <t>-1055077714</t>
  </si>
  <si>
    <t>HLE.HL136N</t>
  </si>
  <si>
    <t>Vodní ZU pro odvod kondenzátu DN40 s připojením DN32 popř. d 12-18 mm, s přídavnou mechanickou uzávěrkou a čistící vložkou, s otáčivým ramenem odtoku</t>
  </si>
  <si>
    <t>-945177638</t>
  </si>
  <si>
    <t>721211911.112</t>
  </si>
  <si>
    <t>1129116581</t>
  </si>
  <si>
    <t>1+3</t>
  </si>
  <si>
    <t>6+2</t>
  </si>
  <si>
    <t>HLE.HL138</t>
  </si>
  <si>
    <t>Podomítkový sifon ke klimatizačním jednotkám DN32 - 100x100mm</t>
  </si>
  <si>
    <t>-1168756195</t>
  </si>
  <si>
    <t>1316253022</t>
  </si>
  <si>
    <t>HLE.HL21.2</t>
  </si>
  <si>
    <t>Vtok (nálevka) DN32 se zápachovou uzávěrkou a kuličkou pro suchý stav</t>
  </si>
  <si>
    <t>118354748</t>
  </si>
  <si>
    <t>HLE.HL20.2</t>
  </si>
  <si>
    <t>Vtok 6/4” s fixační objímkou</t>
  </si>
  <si>
    <t>1961395778</t>
  </si>
  <si>
    <t>721212112</t>
  </si>
  <si>
    <t>Odtokový sprchový žlab délky 800 mm s krycím roštem a zápachovou uzávěrkou</t>
  </si>
  <si>
    <t>713715342</t>
  </si>
  <si>
    <t>Před pořízením zaměřit sprchoviště , konzultovat s investorem a architektem</t>
  </si>
  <si>
    <t>nerezový krycí rošt</t>
  </si>
  <si>
    <t>dodávka+montáž</t>
  </si>
  <si>
    <t>721212113</t>
  </si>
  <si>
    <t>Odtokový sprchový žlab délky 900 mm s krycím roštem a zápachovou uzávěrkou</t>
  </si>
  <si>
    <t>128196575</t>
  </si>
  <si>
    <t>dodávka + montáž</t>
  </si>
  <si>
    <t>721212114</t>
  </si>
  <si>
    <t>Odtokový sprchový žlab délky 1000 mm s krycím roštem a zápachovou uzávěrkou</t>
  </si>
  <si>
    <t>509461568</t>
  </si>
  <si>
    <t>721212115</t>
  </si>
  <si>
    <t>Odtokový sprchový žlab délky 1100 mm s krycím roštem a zápachovou uzávěkou</t>
  </si>
  <si>
    <t>-1708366964</t>
  </si>
  <si>
    <t>721212116</t>
  </si>
  <si>
    <t>Odtokový sprchový žlab délky 1200 mm s krycím roštěm a zápachovou uzávěrkou</t>
  </si>
  <si>
    <t>-1022056439</t>
  </si>
  <si>
    <t>721212117</t>
  </si>
  <si>
    <t xml:space="preserve">Odtokový žlab délky 3 900 mm s krycím roštem a 2 ks zápachových uzávěrek </t>
  </si>
  <si>
    <t>71840652</t>
  </si>
  <si>
    <t>721226511</t>
  </si>
  <si>
    <t>Zápachová uzávěrka podomítková pro pračku a myčku DN 40</t>
  </si>
  <si>
    <t>-765270037</t>
  </si>
  <si>
    <t>721226513</t>
  </si>
  <si>
    <t>Zápachová uzávěrka podomítková pro pračku a myčku DN 40/50 s přípojem vody a elektřiny</t>
  </si>
  <si>
    <t>-1461838759</t>
  </si>
  <si>
    <t>2+2</t>
  </si>
  <si>
    <t>721242116</t>
  </si>
  <si>
    <t>Lapač střešních splavenin z PP s kulovým kloubem na odtoku DN 125</t>
  </si>
  <si>
    <t>343036933</t>
  </si>
  <si>
    <t>viz v.č.D.1-01-9/18 - situace</t>
  </si>
  <si>
    <t>L1,L2,L3,L4,L5,L6,L7,L15,L16,L17</t>
  </si>
  <si>
    <t>721263122</t>
  </si>
  <si>
    <t>Klapka zpětná polypropylen PP s automatickým a nouzovým uzávěrem DN 125</t>
  </si>
  <si>
    <t>-965005546</t>
  </si>
  <si>
    <t>Zpětná armatura se dvěma klapkami z nerezové oceli, ručním nouzovým uzávěrem a čistícím víkem - pro odpadní vody s obsahem fekálií</t>
  </si>
  <si>
    <t>Dvě automatické klapky z nerezové oceli, ruční nouzový uzávěr</t>
  </si>
  <si>
    <t>táhla nouzových uzávěrů i závěsy klapek z nerezové oceli</t>
  </si>
  <si>
    <t>tělo armatury z nárazuvzdorného plastu ABS</t>
  </si>
  <si>
    <t>721273152</t>
  </si>
  <si>
    <t>Hlavice ventilační polypropylen PP DN 75</t>
  </si>
  <si>
    <t>-538252018</t>
  </si>
  <si>
    <t>721273153</t>
  </si>
  <si>
    <t>Hlavice ventilační polypropylen PP DN 110</t>
  </si>
  <si>
    <t>-431030535</t>
  </si>
  <si>
    <t>14+4</t>
  </si>
  <si>
    <t>721273311112.1</t>
  </si>
  <si>
    <t>Čistící tvarovka osazena do podlahy DN110 - montáž</t>
  </si>
  <si>
    <t>-178025018</t>
  </si>
  <si>
    <t>HLE.HL98</t>
  </si>
  <si>
    <t>Čistící tvarovka s hladkým koncem DN110 na plastová potrubí</t>
  </si>
  <si>
    <t>1186643076</t>
  </si>
  <si>
    <t>721290823</t>
  </si>
  <si>
    <t>Přemístění vnitrostaveništní demontovaných hmot vnitřní kanalizace v objektech výšky do 24 m</t>
  </si>
  <si>
    <t>-842946461</t>
  </si>
  <si>
    <t>6,887</t>
  </si>
  <si>
    <t>721999111.114</t>
  </si>
  <si>
    <t>Těsnící manžeta přes zeď 150/90 proti pronikání vody a plynu v jádrovém vrtu ( prostupu) pro potrubí d160 DODÁVKA + MONTÁŽ</t>
  </si>
  <si>
    <t>1059110663</t>
  </si>
  <si>
    <t xml:space="preserve">Pažnice s pevnou a volnou přírubou k napojení izolace, těsnění </t>
  </si>
  <si>
    <t xml:space="preserve">Pažnice  ve spojení s našimi těsněními  vytváří zcela plynotěsný a vodotěsný prostup všech typů inženýrských sítí</t>
  </si>
  <si>
    <t>Je vyrobena z nerezové oceli a je určena k zabetonování do stěny, která bude opatřena vnější hydroizolací (např. asfaltové pásy a PVC fólie).</t>
  </si>
  <si>
    <t>721274103</t>
  </si>
  <si>
    <t>Přivzdušňovací ventil venkovní odpadních potrubí DN 110</t>
  </si>
  <si>
    <t>-1068844778</t>
  </si>
  <si>
    <t>Přivzdušňovací ventil s redukční vložkou, s dvojitou izolační stěnou, Al. 37l/s</t>
  </si>
  <si>
    <t>721274122</t>
  </si>
  <si>
    <t>Přivzdušňovací ventil vnitřní odpadních potrubí DN 70</t>
  </si>
  <si>
    <t>-1297447322</t>
  </si>
  <si>
    <t>721290111</t>
  </si>
  <si>
    <t>Zkouška těsnosti potrubí kanalizace vodou do DN 125</t>
  </si>
  <si>
    <t>1095415563</t>
  </si>
  <si>
    <t>3,5+38,5+108</t>
  </si>
  <si>
    <t>721290112</t>
  </si>
  <si>
    <t>Zkouška těsnosti potrubí kanalizace vodou do DN 200</t>
  </si>
  <si>
    <t>353394961</t>
  </si>
  <si>
    <t>74+11</t>
  </si>
  <si>
    <t>721300912</t>
  </si>
  <si>
    <t>Pročištění odpadů svislých v jednom podlaží do DN 200</t>
  </si>
  <si>
    <t>-823082000</t>
  </si>
  <si>
    <t>998721103</t>
  </si>
  <si>
    <t>Přesun hmot tonážní pro vnitřní kanalizace v objektech v do 24 m</t>
  </si>
  <si>
    <t>-816914691</t>
  </si>
  <si>
    <t>722</t>
  </si>
  <si>
    <t>Zdravotechnika - vnitřní vodovod</t>
  </si>
  <si>
    <t>722110114</t>
  </si>
  <si>
    <t>Potrubí vodovodní litinové přírubové tlakové DN 80</t>
  </si>
  <si>
    <t>-1656231554</t>
  </si>
  <si>
    <t>suchovod</t>
  </si>
  <si>
    <t>5*1,1</t>
  </si>
  <si>
    <t>722130233</t>
  </si>
  <si>
    <t>Potrubí vodovodní ocelové závitové pozinkované svařované běžné DN 25</t>
  </si>
  <si>
    <t>-1028537663</t>
  </si>
  <si>
    <t>POŽÁRNÍ VODOVOD</t>
  </si>
  <si>
    <t>(30,3+52+3,5)*1,15</t>
  </si>
  <si>
    <t>722130234</t>
  </si>
  <si>
    <t>Potrubí vodovodní ocelové závitové pozinkované svařované běžné DN 32</t>
  </si>
  <si>
    <t>1552997071</t>
  </si>
  <si>
    <t>(4,5+3,5+10,5)*1,15</t>
  </si>
  <si>
    <t>21,5</t>
  </si>
  <si>
    <t>722130235</t>
  </si>
  <si>
    <t>Potrubí vodovodní ocelové závitové pozinkované svařované běžné DN 40</t>
  </si>
  <si>
    <t>467625282</t>
  </si>
  <si>
    <t>POŽARNÍ VODOVOD</t>
  </si>
  <si>
    <t>(4+46)*1,15</t>
  </si>
  <si>
    <t>722130236</t>
  </si>
  <si>
    <t>Potrubí vodovodní ocelové závitové pozinkované svařované běžné DN 50</t>
  </si>
  <si>
    <t>-1127355025</t>
  </si>
  <si>
    <t>722130238</t>
  </si>
  <si>
    <t>Potrubí vodovodní ocelové závitové pozinkované svařované běžné DN 80</t>
  </si>
  <si>
    <t>35162986</t>
  </si>
  <si>
    <t>SUCHOVOD</t>
  </si>
  <si>
    <t>7,5+2+1,7+10+2,5+6+2</t>
  </si>
  <si>
    <t>31,7*1,15</t>
  </si>
  <si>
    <t>36,5</t>
  </si>
  <si>
    <t>722130802</t>
  </si>
  <si>
    <t>Demontáž potrubí ocelové pozinkované závitové do DN 40</t>
  </si>
  <si>
    <t>-755995173</t>
  </si>
  <si>
    <t>2000</t>
  </si>
  <si>
    <t>722130803</t>
  </si>
  <si>
    <t>Demontáž potrubí ocelové pozinkované závitové do DN 50</t>
  </si>
  <si>
    <t>663633355</t>
  </si>
  <si>
    <t>722130804</t>
  </si>
  <si>
    <t>Demontáž potrubí ocelové pozinkované závitové do DN 65</t>
  </si>
  <si>
    <t>1968514206</t>
  </si>
  <si>
    <t>722130805</t>
  </si>
  <si>
    <t>Demontáž potrubí ocelové pozinkované závitové do DN 80</t>
  </si>
  <si>
    <t>1563792668</t>
  </si>
  <si>
    <t>722130901</t>
  </si>
  <si>
    <t>Potrubí pozinkované závitové zazátkování vývodu</t>
  </si>
  <si>
    <t>503963079</t>
  </si>
  <si>
    <t>722131935</t>
  </si>
  <si>
    <t>Potrubí pozinkované závitové propojení potrubí DN 40</t>
  </si>
  <si>
    <t>2049602270</t>
  </si>
  <si>
    <t>722171933</t>
  </si>
  <si>
    <t>Potrubí plastové výměna trub nebo tvarovek D do 25 mm</t>
  </si>
  <si>
    <t>-1206701823</t>
  </si>
  <si>
    <t>propojení stávajícího potrubí s novým</t>
  </si>
  <si>
    <t>WVN.STR025P20X1</t>
  </si>
  <si>
    <t>TRUBKA NANO 2,5 (PN 20) D 25x4,2</t>
  </si>
  <si>
    <t>129236763</t>
  </si>
  <si>
    <t>2,5</t>
  </si>
  <si>
    <t>WVN.STR025P20Xx1</t>
  </si>
  <si>
    <t xml:space="preserve">TRUBKA NANO  (PN 20) D 20x3.4</t>
  </si>
  <si>
    <t>1583421962</t>
  </si>
  <si>
    <t>722171934</t>
  </si>
  <si>
    <t>Potrubí plastové výměna trub nebo tvarovek D do 32 mm</t>
  </si>
  <si>
    <t>1984799141</t>
  </si>
  <si>
    <t>WVN.STR032P20X1</t>
  </si>
  <si>
    <t>TRUBKA NANO D 32x5,4</t>
  </si>
  <si>
    <t>1318305103</t>
  </si>
  <si>
    <t>722171935</t>
  </si>
  <si>
    <t>Potrubí plastové výměna trub nebo tvarovek D do 40 mm</t>
  </si>
  <si>
    <t>-707628408</t>
  </si>
  <si>
    <t>WVN.STR040P20X1</t>
  </si>
  <si>
    <t xml:space="preserve">TRUBKA NANO  (PN 20) D 40x6,7</t>
  </si>
  <si>
    <t>489157649</t>
  </si>
  <si>
    <t>722171936</t>
  </si>
  <si>
    <t>Potrubí plastové výměna trub nebo tvarovek D do 50 mm</t>
  </si>
  <si>
    <t>-1574469005</t>
  </si>
  <si>
    <t>WVN.STR050P20X1</t>
  </si>
  <si>
    <t xml:space="preserve">TRUBKA NANO  (PN 20) D 50x8,3</t>
  </si>
  <si>
    <t>-1013940856</t>
  </si>
  <si>
    <t>722171937</t>
  </si>
  <si>
    <t>Potrubí plastové výměna trub nebo tvarovek D do 63 mm</t>
  </si>
  <si>
    <t>1060845632</t>
  </si>
  <si>
    <t>WVN.STR063P20X1</t>
  </si>
  <si>
    <t xml:space="preserve">TRUBKA NANO  (PN 20) D 63x10,5</t>
  </si>
  <si>
    <t>-1016131003</t>
  </si>
  <si>
    <t>722171938</t>
  </si>
  <si>
    <t>Potrubí plastové výměna trub nebo tvarovek D do 75 mm</t>
  </si>
  <si>
    <t>291716911</t>
  </si>
  <si>
    <t>WVN.STR075P20X1</t>
  </si>
  <si>
    <t xml:space="preserve">TRUBKA NANO  (PN 20) D 75x12,5</t>
  </si>
  <si>
    <t>1064518941</t>
  </si>
  <si>
    <t>722174002.1.1</t>
  </si>
  <si>
    <t>Potrubí vodovodní plastové PPR svar polyfuze PN 20 D 20 x 3,4 mm</t>
  </si>
  <si>
    <t>1993371680</t>
  </si>
  <si>
    <t>POTRUBÍ STUDENÉ VODY</t>
  </si>
  <si>
    <t xml:space="preserve">Plastové potrubí bude s aplikací NANO částic ve stěnách trubky, které zabraňují množení a úplně redukují případné bakterie v potrubním systému. </t>
  </si>
  <si>
    <t xml:space="preserve">NANO aditivium je obohaceno částicemi stříbra za pomocí kterých ničí bakterie a mikroorganismy svojí strukturou a reaktivitou. </t>
  </si>
  <si>
    <t xml:space="preserve">Antibakteriální účinek aditiva je trvalý, závislý na primární dávkování aditiva. </t>
  </si>
  <si>
    <t>svislé stoupací potrubí</t>
  </si>
  <si>
    <t>1,5+3+2,8+3+3+2,5+2,5+3+5+3+2,5+2,5+2,5+2,5+2,5+2,5+3+2,5+2,5+2+2,5+2,5+2,5+2,5+6+2,5+2,5+5,5+3+2,5+4,5+2+2+20,5+21,5+4+14,5+3+4,5+3</t>
  </si>
  <si>
    <t>2,7+4+2+1,5+1+0,7+0,7+2,7+3+2,5+1+3+1+3+1+4+1+5+20</t>
  </si>
  <si>
    <t>připojovací</t>
  </si>
  <si>
    <t>0,5+1+0,5+1+1,5+1+1+2+1</t>
  </si>
  <si>
    <t>2,5+2,5+1,5+1+5+1,5+0,5+1+0,5+0,5+0,5+0,5+2+3+1,5+2+1,5+3,5+1,5</t>
  </si>
  <si>
    <t>2,5+15+2,5+0,5+2+2+2,5+1,5+2,5+0,5+1,5+2+1,5+0,5+1,5+3+2,5+1+2,5</t>
  </si>
  <si>
    <t>1+1,5+1+0,5+1+3+1+4+1,5+1,5+1+1,5+1+1,5+2+0,5</t>
  </si>
  <si>
    <t>2,5+3+0,5+0,5+3+2,5+1+2,5+2,5+0,5+2,5+3+2,5+1,5+1,5+0,5+3+1+2+2,5+1+1</t>
  </si>
  <si>
    <t>1,5+2,5+1,5+3+0,8+2,5+0,5+0,5+0,5+0,5+0,7+1,5+3,5+2+2,5+0,5+1,5+0,5+1+1</t>
  </si>
  <si>
    <t>407,6*1,15</t>
  </si>
  <si>
    <t>722174003.1</t>
  </si>
  <si>
    <t>Potrubí vodovodní plastové PPR svar polyfuze PN 20 D 25 x 4,2 mm</t>
  </si>
  <si>
    <t>-2141022987</t>
  </si>
  <si>
    <t>svislé potrubí - stoupačka</t>
  </si>
  <si>
    <t>10+2,8+2,8+7,5+3+2,5+5,6+2+2,5+2,5+2,5+2,5+6+2,5+5,5+2,5+6+5,5+5+9+9+5,5+5+4,5+2+2,5+6</t>
  </si>
  <si>
    <t>2,7+2,8+2,7+2,7+2,7+2+6+2,7+5+4+6+9+4+5,5+0,5</t>
  </si>
  <si>
    <t>připojovací potrubí</t>
  </si>
  <si>
    <t>2+1,5+1+2+1,5</t>
  </si>
  <si>
    <t>0,5+1,5+1,5+1+1+0,5+1+0,5</t>
  </si>
  <si>
    <t>1,5+0,5+2,5+4,5+1,5+2,5+2,5+3+1,5</t>
  </si>
  <si>
    <t>2+1,5+3+1,5+2,5+1</t>
  </si>
  <si>
    <t>0,5+2+0,5+1,5+0,5+5+4+3</t>
  </si>
  <si>
    <t>3+1,5+1,5+4</t>
  </si>
  <si>
    <t>zavěšené potrubí</t>
  </si>
  <si>
    <t>72+35+87+79+40,5+43,5</t>
  </si>
  <si>
    <t>613*1,15</t>
  </si>
  <si>
    <t xml:space="preserve">705                                                                                                                                             </t>
  </si>
  <si>
    <t>722174004.1</t>
  </si>
  <si>
    <t>Potrubí vodovodní plastové PPR svar polyfuze PN 20 D 32 x5,4 mm</t>
  </si>
  <si>
    <t>99894355</t>
  </si>
  <si>
    <t>zavěšené potrubí 2.np+3.np</t>
  </si>
  <si>
    <t>39+36+10,5+11</t>
  </si>
  <si>
    <t>1.np+1.pp</t>
  </si>
  <si>
    <t>18+12,5</t>
  </si>
  <si>
    <t>4,5</t>
  </si>
  <si>
    <t>svislé potrubí</t>
  </si>
  <si>
    <t>2,8+2,5+3</t>
  </si>
  <si>
    <t>142,8*1,15</t>
  </si>
  <si>
    <t>164,5</t>
  </si>
  <si>
    <t>722174005</t>
  </si>
  <si>
    <t>Potrubí vodovodní plastové PPR svar polyfúze PN 16 D 40x5,5 mm</t>
  </si>
  <si>
    <t>1075895008</t>
  </si>
  <si>
    <t>VÝTLAK KANALIZACE</t>
  </si>
  <si>
    <t>(6+5)*1,15</t>
  </si>
  <si>
    <t>722174002.1</t>
  </si>
  <si>
    <t>1737710751</t>
  </si>
  <si>
    <t xml:space="preserve">POTRUBÍ  STUDENÉ A TEPLÉ VODY</t>
  </si>
  <si>
    <t xml:space="preserve">POTRUBÍ  TEPLÉ VODY</t>
  </si>
  <si>
    <t>16,5+2+5,5</t>
  </si>
  <si>
    <t>81,2</t>
  </si>
  <si>
    <t>115,5+49,5</t>
  </si>
  <si>
    <t>90+35,3</t>
  </si>
  <si>
    <t>POTRUBÍ TEPLÉ VODY</t>
  </si>
  <si>
    <t>svislé</t>
  </si>
  <si>
    <t>16,5+3+18+2,5+14,5+3+4,5+2,5+2,5+2,5+2,5+3+2,5+2,5+2,5+2,5+2,5+3+3+2,5+2,5+2,5+2,5+2,5+5,5+3,5+5+5</t>
  </si>
  <si>
    <t>2,7+3+1+3+2,7+3+2,5+1+1+20</t>
  </si>
  <si>
    <t>1,5+2,5+2,5+2</t>
  </si>
  <si>
    <t>2+1+1,5+1,5+1,5+1+1+2,8+1+2+2+1,5</t>
  </si>
  <si>
    <t>3+3+3+1+2,5+2,5+2,5+3+2+2,5</t>
  </si>
  <si>
    <t>1,5+1+2,5+4+2+2,5+1</t>
  </si>
  <si>
    <t>1+2+1+1,5+2+2+0,5+0,5+2,6+2,5+1,5+2,5+2+3+0,5+3+1</t>
  </si>
  <si>
    <t>5+2+2,5+1,5+2+3+2+1,5</t>
  </si>
  <si>
    <t>675,8*1,15</t>
  </si>
  <si>
    <t>777,5</t>
  </si>
  <si>
    <t>-330400092</t>
  </si>
  <si>
    <t>POTRUBÍ STUDENÉ A TEPLÉ VODY</t>
  </si>
  <si>
    <t>18,5+1</t>
  </si>
  <si>
    <t>123+69</t>
  </si>
  <si>
    <t>131,5+69</t>
  </si>
  <si>
    <t>8,5</t>
  </si>
  <si>
    <t>stoupací potrubí</t>
  </si>
  <si>
    <t>15+5+5+6+2,5+5+3+5,5+5+5,5+5+5,5+5,5+5,5+5,5+6+5+5,5+5,5+9+9+9+2,5</t>
  </si>
  <si>
    <t>2,7+2,7+2,7+2,7+2,7+2,7+5,5+15+6+9+6+2,5+6</t>
  </si>
  <si>
    <t>2+2,5+1,5</t>
  </si>
  <si>
    <t>0,5+1+1,5+2+0,5</t>
  </si>
  <si>
    <t>3,5+1+1,5+1+0,5+2+1</t>
  </si>
  <si>
    <t>2+1,5+3,5</t>
  </si>
  <si>
    <t>1,5+2+3+2</t>
  </si>
  <si>
    <t>0,5+1,5+0,5+0,5+2,5</t>
  </si>
  <si>
    <t>781,7*1,15</t>
  </si>
  <si>
    <t>899</t>
  </si>
  <si>
    <t>-1152166062</t>
  </si>
  <si>
    <t>13,5+2</t>
  </si>
  <si>
    <t>40,5+16,5+2+2</t>
  </si>
  <si>
    <t>28+13</t>
  </si>
  <si>
    <t>138,5*1,15</t>
  </si>
  <si>
    <t>159,5</t>
  </si>
  <si>
    <t>722174005.1</t>
  </si>
  <si>
    <t>Potrubí vodovodní plastové PPR svar polyfuze PN 20 D 40 x 6,7 mm</t>
  </si>
  <si>
    <t>-1575183409</t>
  </si>
  <si>
    <t>64,5+11,5</t>
  </si>
  <si>
    <t>29+34,5</t>
  </si>
  <si>
    <t>18+16,5+7,5+11</t>
  </si>
  <si>
    <t>3+14,5+8,5+15</t>
  </si>
  <si>
    <t>233,5*1,15</t>
  </si>
  <si>
    <t>722174006.1</t>
  </si>
  <si>
    <t>Potrubí vodovodní plastové PPR svar polyfuze PN 20 D 50 x 8,4 mm</t>
  </si>
  <si>
    <t>-1472120694</t>
  </si>
  <si>
    <t>42,5</t>
  </si>
  <si>
    <t>14+20+7+13</t>
  </si>
  <si>
    <t>22,5+14,5+5,5</t>
  </si>
  <si>
    <t>4+4+4,5+4,5</t>
  </si>
  <si>
    <t>161*1,15</t>
  </si>
  <si>
    <t>185,5</t>
  </si>
  <si>
    <t>722174007.1</t>
  </si>
  <si>
    <t>Potrubí vodovodní plastové PPR svar polyfuze PN 20 D 63 x 10,5 mm</t>
  </si>
  <si>
    <t>-488932458</t>
  </si>
  <si>
    <t>zavěšené pod stropem</t>
  </si>
  <si>
    <t>2+13</t>
  </si>
  <si>
    <t>Svislé</t>
  </si>
  <si>
    <t>5,5+5,5+8+8</t>
  </si>
  <si>
    <t>722174008.1</t>
  </si>
  <si>
    <t>Potrubí vodovodní plastové PPR svar polyfuze PN 20 D 75 x 12,5 mm</t>
  </si>
  <si>
    <t>2002076363</t>
  </si>
  <si>
    <t>106+36</t>
  </si>
  <si>
    <t>stoupací</t>
  </si>
  <si>
    <t>5,5+5,5</t>
  </si>
  <si>
    <t>153*1,15</t>
  </si>
  <si>
    <t>722174009.1</t>
  </si>
  <si>
    <t>Potrubí vodovodní plastové PPR svar polyfuze PN 20 D 90 x 15,0 mm</t>
  </si>
  <si>
    <t>-484956101</t>
  </si>
  <si>
    <t>3,5+1,5+2+1+0,5+1,5+32+2+2</t>
  </si>
  <si>
    <t>722181221</t>
  </si>
  <si>
    <t>Ochrana vodovodního potrubí přilepenými termoizolačními trubicemi z PE tl do 9 mm DN do 22 mm</t>
  </si>
  <si>
    <t>572275153</t>
  </si>
  <si>
    <t>722181222</t>
  </si>
  <si>
    <t>Ochrana vodovodního potrubí přilepenými termoizolačními trubicemi z PE tl do 9 mm DN do 45 mm</t>
  </si>
  <si>
    <t>-1633804663</t>
  </si>
  <si>
    <t>(17+1+7,5+8+20+11,5+10+122,7+58,3+51+4,5+8,3+53,5)*1,15</t>
  </si>
  <si>
    <t>429,5</t>
  </si>
  <si>
    <t>722181251</t>
  </si>
  <si>
    <t>Ochrana vodovodního potrubí přilepenými termoizolačními trubicemi z PE tl do 25 mm DN do 22 mm</t>
  </si>
  <si>
    <t>-405429463</t>
  </si>
  <si>
    <t>278,4*1,15</t>
  </si>
  <si>
    <t>320,5</t>
  </si>
  <si>
    <t>722181252</t>
  </si>
  <si>
    <t>Ochrana vodovodního potrubí přilepenými termoizolačními trubicemi z PE tl do 25 mm DN do 45 mm</t>
  </si>
  <si>
    <t>-2013731320</t>
  </si>
  <si>
    <t>(66,2+136+7+5,5+5,5+6+10,5+8,5)*1,15</t>
  </si>
  <si>
    <t>722182011</t>
  </si>
  <si>
    <t>Podpůrný žlab pro potrubí D 20</t>
  </si>
  <si>
    <t>642128547</t>
  </si>
  <si>
    <t>(3+10+115,5+81,2+16,5+49,5+35,3)*1,05</t>
  </si>
  <si>
    <t>722182012</t>
  </si>
  <si>
    <t>Podpůrný žlab pro potrubí D 25</t>
  </si>
  <si>
    <t>1271204675</t>
  </si>
  <si>
    <t>(72+35+116+18,5+87+79+131,5+123+40,5+43,5+69+69)*1,05</t>
  </si>
  <si>
    <t>722182013</t>
  </si>
  <si>
    <t>Podpůrný žlab pro potrubí D 32</t>
  </si>
  <si>
    <t>-1902464594</t>
  </si>
  <si>
    <t>(10,5+11+16,5+13+36+39+28+40,5+18+12,5+18+13,5)*1,05</t>
  </si>
  <si>
    <t>269,33</t>
  </si>
  <si>
    <t>722182014</t>
  </si>
  <si>
    <t>Podpůrný žlab pro potrubí D 40</t>
  </si>
  <si>
    <t>1948123183</t>
  </si>
  <si>
    <t>(29+34,5+64,5+14,5+16,5+3+18+7,5+8,5+11+15)*1,05</t>
  </si>
  <si>
    <t>722182015</t>
  </si>
  <si>
    <t>Podpůrný žlab pro potrubí D 50</t>
  </si>
  <si>
    <t>567170206</t>
  </si>
  <si>
    <t>(7+5,5+13+22,5+14+14,5+20+5+42,5)*1,05</t>
  </si>
  <si>
    <t>722182016</t>
  </si>
  <si>
    <t>Podpůrný žlab pro potrubí D 63</t>
  </si>
  <si>
    <t>-2023179065</t>
  </si>
  <si>
    <t>(4+2+13)*1,05</t>
  </si>
  <si>
    <t>722182017</t>
  </si>
  <si>
    <t>Podpůrný žlab pro potrubí D 73</t>
  </si>
  <si>
    <t>-1823433819</t>
  </si>
  <si>
    <t>(106+36)*1,05</t>
  </si>
  <si>
    <t>149,5</t>
  </si>
  <si>
    <t>722190401</t>
  </si>
  <si>
    <t>Vyvedení a upevnění výpustku do DN 25</t>
  </si>
  <si>
    <t>1588468309</t>
  </si>
  <si>
    <t>3+9+15+29+3+6+48+68+2+56+6+4+10+6+2+8+8+2+42+2+34+2+4+12</t>
  </si>
  <si>
    <t>722190901</t>
  </si>
  <si>
    <t>Uzavření nebo otevření vodovodního potrubí při opravách</t>
  </si>
  <si>
    <t>1234785642</t>
  </si>
  <si>
    <t>722220111</t>
  </si>
  <si>
    <t>Nástěnka pro výtokový ventil G 1/2" s jedním závitem</t>
  </si>
  <si>
    <t>1663140978</t>
  </si>
  <si>
    <t>2+42+6+8+8+2+3+682+34+2</t>
  </si>
  <si>
    <t>722220112</t>
  </si>
  <si>
    <t>Nástěnka pro výtokový ventil G 3/4" s jedním závitem</t>
  </si>
  <si>
    <t>-179632841</t>
  </si>
  <si>
    <t>722220121</t>
  </si>
  <si>
    <t>Nástěnka pro baterii G 1/2" s jedním závitem</t>
  </si>
  <si>
    <t>pár</t>
  </si>
  <si>
    <t>-7240393</t>
  </si>
  <si>
    <t>2+5+3+2+5+3+28+21+6</t>
  </si>
  <si>
    <t>722224115</t>
  </si>
  <si>
    <t>Kohout plnicí nebo vypouštěcí G 1/2" PN 10 s jedním závitem</t>
  </si>
  <si>
    <t>547747788</t>
  </si>
  <si>
    <t>722224116</t>
  </si>
  <si>
    <t>Kohout plnicí nebo vypouštěcí G 3/4" PN 10 s jedním závitem</t>
  </si>
  <si>
    <t>-1062330342</t>
  </si>
  <si>
    <t>722224152</t>
  </si>
  <si>
    <t>Kulový kohout zahradní s vnějším závitem a páčkou PN 15, T 120°C G 1/2" - 3/4"</t>
  </si>
  <si>
    <t>-1724707581</t>
  </si>
  <si>
    <t>722231072</t>
  </si>
  <si>
    <t>Ventil zpětný mosazný G 1/2" PN 10 do 110°C se dvěma závity</t>
  </si>
  <si>
    <t>2002412050</t>
  </si>
  <si>
    <t>722231073</t>
  </si>
  <si>
    <t>Ventil zpětný mosazný G 3/4" PN 10 do 110°C se dvěma závity</t>
  </si>
  <si>
    <t>-1277602614</t>
  </si>
  <si>
    <t>722231074</t>
  </si>
  <si>
    <t>Ventil zpětný mosazný G 1" PN 10 do 110°C se dvěma závity</t>
  </si>
  <si>
    <t>1270839402</t>
  </si>
  <si>
    <t>722231075</t>
  </si>
  <si>
    <t>Ventil zpětný mosazný G 5/4" PN 10 do 110°C se dvěma závity</t>
  </si>
  <si>
    <t>-542142521</t>
  </si>
  <si>
    <t>722231076</t>
  </si>
  <si>
    <t>Ventil zpětný mosazný G 6/4" PN 10 do 110°C se dvěma závity</t>
  </si>
  <si>
    <t>-1712358390</t>
  </si>
  <si>
    <t>722231077</t>
  </si>
  <si>
    <t xml:space="preserve">Ventil zpětný mosazný  G 2" PN 10 do 110°C se dvěma závity</t>
  </si>
  <si>
    <t>-462519992</t>
  </si>
  <si>
    <t>722231079</t>
  </si>
  <si>
    <t>Ventil zpětný mosazný G 3" PN 10 do 110°C se dvěma závity</t>
  </si>
  <si>
    <t>-657497463</t>
  </si>
  <si>
    <t>722231143.1</t>
  </si>
  <si>
    <t>Ventil závitový pojistný rohový G 1- 8bar - dodávka+ montáž</t>
  </si>
  <si>
    <t>-166499255</t>
  </si>
  <si>
    <t>722232043</t>
  </si>
  <si>
    <t>Kohout kulový přímý G 1/2" PN 42 do 185°C vnitřní závit</t>
  </si>
  <si>
    <t>302241612</t>
  </si>
  <si>
    <t>2+13+17+24</t>
  </si>
  <si>
    <t>722232044</t>
  </si>
  <si>
    <t>Kohout kulový přímý G 3/4" PN 42 do 185°C vnitřní závit</t>
  </si>
  <si>
    <t>-1010056767</t>
  </si>
  <si>
    <t>3+23+21+46</t>
  </si>
  <si>
    <t>722232045</t>
  </si>
  <si>
    <t>Kohout kulový přímý G 1" PN 42 do 185°C vnitřní závit</t>
  </si>
  <si>
    <t>-386632315</t>
  </si>
  <si>
    <t>2+5+18+9</t>
  </si>
  <si>
    <t>722232046</t>
  </si>
  <si>
    <t>Kohout kulový přímý G 5/4" PN 42 do 185°C vnitřní závit</t>
  </si>
  <si>
    <t>577721508</t>
  </si>
  <si>
    <t>4+1</t>
  </si>
  <si>
    <t>722232047</t>
  </si>
  <si>
    <t>Kohout kulový přímý G 6/4" PN 42 do 185°C vnitřní závit</t>
  </si>
  <si>
    <t>-523695194</t>
  </si>
  <si>
    <t>3+2+2+4+1</t>
  </si>
  <si>
    <t>722232048</t>
  </si>
  <si>
    <t xml:space="preserve">Kohout kulový přímý  G 2" PN 42 do 185°C vnitřní závit</t>
  </si>
  <si>
    <t>866172256</t>
  </si>
  <si>
    <t>4+2</t>
  </si>
  <si>
    <t>722232049</t>
  </si>
  <si>
    <t xml:space="preserve">Kohout kulový přímý  G 2 1/2" PN 42 do 185°C vnitřní závit</t>
  </si>
  <si>
    <t>-23234689</t>
  </si>
  <si>
    <t>722232050</t>
  </si>
  <si>
    <t>Kohout kulový přímý G 3" PN 42 do 185°C vnitřní závit</t>
  </si>
  <si>
    <t>341636136</t>
  </si>
  <si>
    <t>722234265</t>
  </si>
  <si>
    <t>Filtr mosazný G 1" PN 20 do 80°C s 2x vnitřním závitem</t>
  </si>
  <si>
    <t>-1779865877</t>
  </si>
  <si>
    <t>722234268</t>
  </si>
  <si>
    <t>Filtr mosazný G 2" PN 20 do 80°C s 2x vnitřním závitem</t>
  </si>
  <si>
    <t>277510537</t>
  </si>
  <si>
    <t>722239101</t>
  </si>
  <si>
    <t>Montáž armatur vodovodních se dvěma závity G 1/2"</t>
  </si>
  <si>
    <t>885113032</t>
  </si>
  <si>
    <t>388327130</t>
  </si>
  <si>
    <t>teploměr dvojkovový chrom DTR 0°až 200°C L160 mm Cr</t>
  </si>
  <si>
    <t>-86373875</t>
  </si>
  <si>
    <t>722239102</t>
  </si>
  <si>
    <t>Montáž armatur vodovodních se dvěma závity G 3/4"</t>
  </si>
  <si>
    <t>-2023463477</t>
  </si>
  <si>
    <t>4+4</t>
  </si>
  <si>
    <t>72221111.112</t>
  </si>
  <si>
    <t>automatický termostatický ventil DN20 bez teploměru</t>
  </si>
  <si>
    <t>1412887233</t>
  </si>
  <si>
    <t>722239108</t>
  </si>
  <si>
    <t>Montáž armatur vodovodních se dvěma závity G 3"</t>
  </si>
  <si>
    <t>1237933931</t>
  </si>
  <si>
    <t>722239106.101</t>
  </si>
  <si>
    <t xml:space="preserve">Fyzikální úpravna vody DN80 s účinnosti i  při nulovém průtoku vody</t>
  </si>
  <si>
    <t>1409489443</t>
  </si>
  <si>
    <t>722250132.1</t>
  </si>
  <si>
    <t>Hydrantový systém s tvarově stálou hadicí D19 x 20 m celoplechový do stavebního výklenku dodávka + montáž</t>
  </si>
  <si>
    <t>1636771948</t>
  </si>
  <si>
    <t>722250133.1</t>
  </si>
  <si>
    <t xml:space="preserve">Hydrantový systém s tvarově stálou hadicí D 19 x 30 m celoplechový  do stavebního výklenku dodávka + montáž</t>
  </si>
  <si>
    <t>477134912</t>
  </si>
  <si>
    <t>722253132</t>
  </si>
  <si>
    <t>Spojka hadicová požární C 52</t>
  </si>
  <si>
    <t>-321384996</t>
  </si>
  <si>
    <t>722253133</t>
  </si>
  <si>
    <t>Spojka hadicová požární B 75</t>
  </si>
  <si>
    <t>-571743144</t>
  </si>
  <si>
    <t>722254116.1</t>
  </si>
  <si>
    <t>Hydrantová skříň vnitřní bez výstroje C 52 polyesterová hadice - pro suchovod dodávka + montáž</t>
  </si>
  <si>
    <t>157003972</t>
  </si>
  <si>
    <t>722259106</t>
  </si>
  <si>
    <t>Armatura požární ostatní víčko spojky C 52</t>
  </si>
  <si>
    <t>1496960668</t>
  </si>
  <si>
    <t>722259107</t>
  </si>
  <si>
    <t>Armatura požární ostatní víčko spojky B 75</t>
  </si>
  <si>
    <t>-1897681403</t>
  </si>
  <si>
    <t>722259109</t>
  </si>
  <si>
    <t>Armatura požární ostatní objímka hadice 52</t>
  </si>
  <si>
    <t>2015589849</t>
  </si>
  <si>
    <t>722259111</t>
  </si>
  <si>
    <t>Armatura požární ostatní objímka hadice 75</t>
  </si>
  <si>
    <t>-1445020893</t>
  </si>
  <si>
    <t>722259114</t>
  </si>
  <si>
    <t>Armatura požární ostatní klíč na spojku nebo šroubení</t>
  </si>
  <si>
    <t>-906989048</t>
  </si>
  <si>
    <t>722262151</t>
  </si>
  <si>
    <t>Vodoměr přírubový šroubový do 40°C DN 50 horizontální</t>
  </si>
  <si>
    <t>-645886883</t>
  </si>
  <si>
    <t>722263215</t>
  </si>
  <si>
    <t>Vodoměr závitový vícevtokový mokroběžný do 100°C G 6/4"x 300 mm Qn 10 m3/h horizontální</t>
  </si>
  <si>
    <t>-185172866</t>
  </si>
  <si>
    <t>722290226</t>
  </si>
  <si>
    <t>Zkouška těsnosti vodovodního potrubí závitového do DN 50</t>
  </si>
  <si>
    <t>-994136304</t>
  </si>
  <si>
    <t>99+21,5+57,5+2+469+705+164,5+13+777,50+899+159,5+269+185,5+53</t>
  </si>
  <si>
    <t>722290229</t>
  </si>
  <si>
    <t>Zkouška těsnosti vodovodního potrubí závitového do DN 100</t>
  </si>
  <si>
    <t>1191038882</t>
  </si>
  <si>
    <t>5,5+36,5+0,5+176+53</t>
  </si>
  <si>
    <t>722290234</t>
  </si>
  <si>
    <t>Proplach a dezinfekce vodovodního potrubí do DN 80</t>
  </si>
  <si>
    <t>294674757</t>
  </si>
  <si>
    <t>99+21,5+57,5+2+469+705+164,5+13+777,50+899+159,5+269+185,5+53+5,5+36,5+0,5+176+53</t>
  </si>
  <si>
    <t>722290823</t>
  </si>
  <si>
    <t>Přemístění vnitrostaveništní demontovaných hmot pro vnitřní vodovod v objektech výšky do 24 m</t>
  </si>
  <si>
    <t>-836587395</t>
  </si>
  <si>
    <t>13,94</t>
  </si>
  <si>
    <t>998722103</t>
  </si>
  <si>
    <t>Přesun hmot tonážní pro vnitřní vodovod v objektech v do 24 m</t>
  </si>
  <si>
    <t>1024039453</t>
  </si>
  <si>
    <t>724</t>
  </si>
  <si>
    <t>Zdravotechnika - strojní vybavení</t>
  </si>
  <si>
    <t>724149101</t>
  </si>
  <si>
    <t>Montáž čerpadla vodovodního ponorného výkonu do 56 litrů bez potrubí a příslušenství</t>
  </si>
  <si>
    <t>-1584752368</t>
  </si>
  <si>
    <t>42610403</t>
  </si>
  <si>
    <t>čerpadlo ponorné kalové Hmax 12m Qmax 4l/s 230V</t>
  </si>
  <si>
    <t>-571249254</t>
  </si>
  <si>
    <t>42692262</t>
  </si>
  <si>
    <t>šroubení mosaz k čerpadlu s vestavěným kulovým kohoutem 2"x1"1/4 T 110°C</t>
  </si>
  <si>
    <t>1920268354</t>
  </si>
  <si>
    <t>724231128</t>
  </si>
  <si>
    <t>Příslušenství domovních vodáren měřící tlakoměr deformační</t>
  </si>
  <si>
    <t>-1554956889</t>
  </si>
  <si>
    <t>724232134</t>
  </si>
  <si>
    <t>Příslušenství domovních vodáren plovákové spínací zařízení napětí 230V</t>
  </si>
  <si>
    <t>2029092330</t>
  </si>
  <si>
    <t>724242214.1</t>
  </si>
  <si>
    <t>Filtr domácí na studenou vodu G 3" se zpětným proplachem dodávka + montáž</t>
  </si>
  <si>
    <t>-916972019</t>
  </si>
  <si>
    <t>998724103</t>
  </si>
  <si>
    <t>Přesun hmot tonážní pro strojní vybavení v objektech v do 24 m</t>
  </si>
  <si>
    <t>982019300</t>
  </si>
  <si>
    <t>725</t>
  </si>
  <si>
    <t>Zdravotechnika - zařizovací předměty</t>
  </si>
  <si>
    <t>725110814</t>
  </si>
  <si>
    <t>Demontáž klozetu Kombi, odsávací</t>
  </si>
  <si>
    <t>798640959</t>
  </si>
  <si>
    <t>7+8+9</t>
  </si>
  <si>
    <t>725111132</t>
  </si>
  <si>
    <t>Splachovač nádržkový plastový nízkopoložený nebo vysokopoložený</t>
  </si>
  <si>
    <t>249297816</t>
  </si>
  <si>
    <t>1.np</t>
  </si>
  <si>
    <t>2.np</t>
  </si>
  <si>
    <t>3.np</t>
  </si>
  <si>
    <t>725119125</t>
  </si>
  <si>
    <t>Montáž klozetových mís závěsných na nosné stěny</t>
  </si>
  <si>
    <t>-628183013</t>
  </si>
  <si>
    <t>1.pp -K</t>
  </si>
  <si>
    <t>1.NP-K</t>
  </si>
  <si>
    <t>Ktp</t>
  </si>
  <si>
    <t>2.np - K</t>
  </si>
  <si>
    <t>3.NP-K</t>
  </si>
  <si>
    <t>64236041</t>
  </si>
  <si>
    <t>klozet keramický bílý závěsný hluboké splachování</t>
  </si>
  <si>
    <t>158440023</t>
  </si>
  <si>
    <t>Před zakoupením bude keramika vzorkována a odsouhlašena zástupcem investora a architektem</t>
  </si>
  <si>
    <t>označení ve v.č. K</t>
  </si>
  <si>
    <t>15+29</t>
  </si>
  <si>
    <t>64236051</t>
  </si>
  <si>
    <t>klozet keramický bílý závěsný hluboké splachování pro handicapované</t>
  </si>
  <si>
    <t>759200712</t>
  </si>
  <si>
    <t>Označní ve výkresové části Ktp</t>
  </si>
  <si>
    <t>3+6</t>
  </si>
  <si>
    <t>55167381</t>
  </si>
  <si>
    <t>sedátko klozetové duroplastové bílé s poklopem</t>
  </si>
  <si>
    <t>1674954021</t>
  </si>
  <si>
    <t>Před zakoupením bude sedátko vzorkováno a odsouhlašeno zástupcem investora a architektem</t>
  </si>
  <si>
    <t xml:space="preserve"> označení ve v.č. - K</t>
  </si>
  <si>
    <t>55167394</t>
  </si>
  <si>
    <t>sedátko klozetové duroplastové bílé antibakteriální</t>
  </si>
  <si>
    <t>-1699857063</t>
  </si>
  <si>
    <t>označení ve v.č. Ktp</t>
  </si>
  <si>
    <t>55281792</t>
  </si>
  <si>
    <t>tlačítko pro ovládání WC zepředu, chrom, Stop splachování, 246x164mm</t>
  </si>
  <si>
    <t>817341334</t>
  </si>
  <si>
    <t>Před zakoupením bude tlačítko vzorkováno a odsouhlašeno zástupcem investora a architektem</t>
  </si>
  <si>
    <t xml:space="preserve"> označení ve v.č. K+Ktp</t>
  </si>
  <si>
    <t>55281803</t>
  </si>
  <si>
    <t>nožní tlačítko na podlahu pro ovládání WC komplet</t>
  </si>
  <si>
    <t>1791549965</t>
  </si>
  <si>
    <t>označení v.č. Ktp</t>
  </si>
  <si>
    <t>55281001</t>
  </si>
  <si>
    <t>souprava pro tlumení hluku pro závěsné WC a bidet</t>
  </si>
  <si>
    <t>sada</t>
  </si>
  <si>
    <t>CS ÚRS 2018 02</t>
  </si>
  <si>
    <t>516058498</t>
  </si>
  <si>
    <t>55281707</t>
  </si>
  <si>
    <t>montážní prvek pro závěsné WC do lehkých stěn s kovovou konstrukcí pro odsávání stavební v 1120mm</t>
  </si>
  <si>
    <t>-1876490486</t>
  </si>
  <si>
    <t>patní desky otočné, pro montáž profilů UW50 A UW75</t>
  </si>
  <si>
    <t>dvojmnožstevní splachování</t>
  </si>
  <si>
    <t>integrovaný rohový ventil DN15, trubková chránička pro přívod vody, splachhovací koleno s připojením pro osávání zápachu</t>
  </si>
  <si>
    <t xml:space="preserve">ochranná zátka, kryt pro hrubou montáž pro servisní otvor, 2 závitové tyče pro upevnění keramiky, souprava pro připrvnění WC, </t>
  </si>
  <si>
    <t>odpadní koleno pro WC PE-HD d 90, přechodka d90/110, upevňovací materiál</t>
  </si>
  <si>
    <t>malé splachování - 3-4l</t>
  </si>
  <si>
    <t>velké splachování 4,5/6/7,5 l</t>
  </si>
  <si>
    <t>55281708</t>
  </si>
  <si>
    <t>montážní prvek pro závěsné WC do lehkých stěn s kovovou konstrukcí pro tělesně postižené stavební v 1120mm</t>
  </si>
  <si>
    <t>-1259950031</t>
  </si>
  <si>
    <t>Před zakoupením bude závěsný prvek odsouhlašen zástupcem investora a architektem</t>
  </si>
  <si>
    <t>samonosný prvek, rám s C- profilem 4/4 cm, podpěry o 5 cm zásuvné, splachovací nádržka pod omítku izolovaná proti rosení, ovládání zepředu,</t>
  </si>
  <si>
    <t>725120925</t>
  </si>
  <si>
    <t>Zpětná montáž pisoárové mušle</t>
  </si>
  <si>
    <t>1304618229</t>
  </si>
  <si>
    <t>7251215272</t>
  </si>
  <si>
    <t>Pisoárová zástěna</t>
  </si>
  <si>
    <t>355709280</t>
  </si>
  <si>
    <t>725122817</t>
  </si>
  <si>
    <t>Demontáž pisoárových stání bez nádrže a jedním záchodkem</t>
  </si>
  <si>
    <t>-1398006361</t>
  </si>
  <si>
    <t>demontáž pisoáru v 1.PP - pro výměnu potrubí, zpětná montáž</t>
  </si>
  <si>
    <t>-357895912</t>
  </si>
  <si>
    <t>demontáž pisoáru 3.NP</t>
  </si>
  <si>
    <t>725129101</t>
  </si>
  <si>
    <t>Montáž pisoáru keramického</t>
  </si>
  <si>
    <t>-427793590</t>
  </si>
  <si>
    <t>64251341</t>
  </si>
  <si>
    <t>pisoár keramický s automatickým teplotním splachovačem</t>
  </si>
  <si>
    <t>-955468989</t>
  </si>
  <si>
    <t>označení ve v.č. Ps</t>
  </si>
  <si>
    <t>551721160</t>
  </si>
  <si>
    <t xml:space="preserve">zdroj napájecí   230V AC/24V DC max. 1 ventil</t>
  </si>
  <si>
    <t>-888505464</t>
  </si>
  <si>
    <t>55281760</t>
  </si>
  <si>
    <t>montážní prvek pro pisoár do lehkých stěn s kovovou konstrukcí stavební v 1300mm</t>
  </si>
  <si>
    <t>1100782203</t>
  </si>
  <si>
    <t>Před zakoupením bude monážní prvek vzorkován a odsouhlašen zástupcem investora a architektem</t>
  </si>
  <si>
    <t>samonosný prvek</t>
  </si>
  <si>
    <t xml:space="preserve">rám s otvory d 9 mm pro upevnění do komstrukcí, rám s C profilem  4/4 cm</t>
  </si>
  <si>
    <t>pozinkované podpěry, patní otočné desky</t>
  </si>
  <si>
    <t>přívod vody 1/2"</t>
  </si>
  <si>
    <t>kryt pro hrubou montáž flexibilní připojení přívodu, upevňovací tyč, připojovací koleno výškově nastavitelné, zvukově izolované, podpěry s brzdícímipr</t>
  </si>
  <si>
    <t>rozsah dodávky</t>
  </si>
  <si>
    <t>krabice pod omítku, uzavírací a regilační ventil, propojovací trubka a svorky pro připojení elektřiny</t>
  </si>
  <si>
    <t>připojovací trubka mezi přívodem d32mm a pisoárem, s těsněním k pisoáru</t>
  </si>
  <si>
    <t>redukované odpadní koleno PE-HD d63mm na d50, s těsněním pro zápachovou uzávěrku</t>
  </si>
  <si>
    <t>2 závitové tyče pro upevnění pisoáru, upevňovací materiál</t>
  </si>
  <si>
    <t>zápachová uzávěrka pro pisoár d 50,</t>
  </si>
  <si>
    <t>725210821</t>
  </si>
  <si>
    <t>Demontáž umyvadel bez výtokových armatur</t>
  </si>
  <si>
    <t>-1610589995</t>
  </si>
  <si>
    <t>6+16+33+34</t>
  </si>
  <si>
    <t>725210912</t>
  </si>
  <si>
    <t>Opravy umyvadel odmontování a zpětná montáž umyvadel s jedním stojánkovým ventilem</t>
  </si>
  <si>
    <t>-1482089774</t>
  </si>
  <si>
    <t>725210923</t>
  </si>
  <si>
    <t>Opravy umyvadel výměna konzoly umyvadla</t>
  </si>
  <si>
    <t>191578811</t>
  </si>
  <si>
    <t>725219102</t>
  </si>
  <si>
    <t>Montáž umyvadla připevněného na šrouby do zdiva</t>
  </si>
  <si>
    <t>81967618</t>
  </si>
  <si>
    <t>označení ve v.č. U+U1+Utp</t>
  </si>
  <si>
    <t>1.PP -U</t>
  </si>
  <si>
    <t>1.NP-U+U1+Utp</t>
  </si>
  <si>
    <t>18+1+4</t>
  </si>
  <si>
    <t>2.NP-U+U1+Utp</t>
  </si>
  <si>
    <t>15+16+4</t>
  </si>
  <si>
    <t>3.NP-U+U1+Utp</t>
  </si>
  <si>
    <t>17+16+1</t>
  </si>
  <si>
    <t>64211005</t>
  </si>
  <si>
    <t>umyvadlo keramické závěsné bílé 550x420mm</t>
  </si>
  <si>
    <t>188886959</t>
  </si>
  <si>
    <t>označení ve výkresu U+U1</t>
  </si>
  <si>
    <t>1.NP-U+U1</t>
  </si>
  <si>
    <t>18+1</t>
  </si>
  <si>
    <t>2.NP-U+U1</t>
  </si>
  <si>
    <t>15+16</t>
  </si>
  <si>
    <t>3.NP-U+U1</t>
  </si>
  <si>
    <t>17+16</t>
  </si>
  <si>
    <t>64211034</t>
  </si>
  <si>
    <t>kryt sifonu (polosloup) umyvadla keramický bílý</t>
  </si>
  <si>
    <t>798762152</t>
  </si>
  <si>
    <t>64211023</t>
  </si>
  <si>
    <t>umyvadlo keramické závěsné bezbariérové bílé 640x550mm</t>
  </si>
  <si>
    <t>-1730038125</t>
  </si>
  <si>
    <t>označení ve v.č. Utp</t>
  </si>
  <si>
    <t>55281731</t>
  </si>
  <si>
    <t>montážní prvek pro umyvadlo se stojánkovou armaturou do lehkých stěn s kovovou konstrukcí stavební v 1120mm</t>
  </si>
  <si>
    <t>234384341</t>
  </si>
  <si>
    <t>rám s C- profilem 4/4cm, podpěry o 5cm zásuvné, otočné patní desky pro montáž doprofilů UW50 a UW75</t>
  </si>
  <si>
    <t>rám s otvory d9 mm, pzinkované podpěry, plynulé nastavitelné 0-20cm, výška prvku 112 cm, upevnění odpadního kolena výškově nastavitelné</t>
  </si>
  <si>
    <t>výškově a hlobkově nastavitelná deska pro připojení armatur, podpěry s brzdícími prvky</t>
  </si>
  <si>
    <t xml:space="preserve">2 nástěnky DN15, odpadní koleno d50mm, těsnění  d44/32 mm, 2 závitové tyče pro upevnění keramiky upevňovací materiál</t>
  </si>
  <si>
    <t>55281739</t>
  </si>
  <si>
    <t>montážní prvek pro umyvadlo pro tělesně postižené v 820-980mm</t>
  </si>
  <si>
    <t>-1926692497</t>
  </si>
  <si>
    <t>zápachová uzávěrka pod omítku</t>
  </si>
  <si>
    <t>1.NP-Utp</t>
  </si>
  <si>
    <t>2.NP-Utp</t>
  </si>
  <si>
    <t>725239101</t>
  </si>
  <si>
    <t>Montáž bidetů bez výtokových armatur ostatní typ</t>
  </si>
  <si>
    <t>2145357810</t>
  </si>
  <si>
    <t>1.pp,2.np</t>
  </si>
  <si>
    <t>označení ve v.č. B</t>
  </si>
  <si>
    <t>64240414</t>
  </si>
  <si>
    <t>bidet keramický závěsný s otvorem pro baterii bílý</t>
  </si>
  <si>
    <t>-2134803217</t>
  </si>
  <si>
    <t>3+1</t>
  </si>
  <si>
    <t>55281751</t>
  </si>
  <si>
    <t>montážní prvek pro bidet do do lehkých stěn s kovovou konstrukcí stavební v 1120mm</t>
  </si>
  <si>
    <t>855539739</t>
  </si>
  <si>
    <t>rám s c- profilem 4/4cm, podpěry o 5cm zázuvné, otočné patní desky do profilů UW50,aUW75</t>
  </si>
  <si>
    <t>rám s otvory d.9 mm pozinkované povpěry plynule nastavitelné 0-20cm</t>
  </si>
  <si>
    <t>2 nástěnky DN15, odpadní koleno d50mm, těsnění D44/32mm, 2 závitové tyče pro upevnění keramiky, upevňovací materiál</t>
  </si>
  <si>
    <t>725241213</t>
  </si>
  <si>
    <t>Vanička sprchová z litého polymermramoru čtvercová 900x900 mm</t>
  </si>
  <si>
    <t>-431692600</t>
  </si>
  <si>
    <t>Před zakoupením bude vanička vzorkována a odsouhlašena zástupcem investora a architektem</t>
  </si>
  <si>
    <t>označení ve v.č. S1- 2.NP- 1ks, 3.NP-4ks</t>
  </si>
  <si>
    <t>725291703</t>
  </si>
  <si>
    <t>Doplňky zařízení koupelen a záchodů smaltované madlo rovné dl 500 mm</t>
  </si>
  <si>
    <t>569977605</t>
  </si>
  <si>
    <t>1.np -Utp</t>
  </si>
  <si>
    <t>2.np -Utp+U1 u pokojů</t>
  </si>
  <si>
    <t>4+6</t>
  </si>
  <si>
    <t>3.np-Utp+U1 u pokojů</t>
  </si>
  <si>
    <t>1+5</t>
  </si>
  <si>
    <t>725291712</t>
  </si>
  <si>
    <t>Doplňky zařízení koupelen a záchodů smaltované madlo krakorcové dl 834 mm</t>
  </si>
  <si>
    <t>427727588</t>
  </si>
  <si>
    <t>1.np -Ktp</t>
  </si>
  <si>
    <t>2.np -Ktp+K u pokojů</t>
  </si>
  <si>
    <t>3.np -Ktp+K u pokojů</t>
  </si>
  <si>
    <t>725291722</t>
  </si>
  <si>
    <t>Doplňky zařízení koupelen a záchodů smaltované madlo krakorcové sklopné dl 834 mm</t>
  </si>
  <si>
    <t>-362617782</t>
  </si>
  <si>
    <t>725310821</t>
  </si>
  <si>
    <t>Demontáž dřez jednoduchý na ocelové konzole bez výtokových armatur</t>
  </si>
  <si>
    <t>-897560612</t>
  </si>
  <si>
    <t>6+4+8</t>
  </si>
  <si>
    <t>725319111</t>
  </si>
  <si>
    <t>Montáž dřezu ostatních typů</t>
  </si>
  <si>
    <t>-959213761</t>
  </si>
  <si>
    <t>označení ve v.č. D-Dd</t>
  </si>
  <si>
    <t>4+2+17</t>
  </si>
  <si>
    <t>725320821</t>
  </si>
  <si>
    <t>Demontáž dřez dvojitý na ocelové konzole bez výtokových armatur</t>
  </si>
  <si>
    <t>-102117456</t>
  </si>
  <si>
    <t>2+2+2</t>
  </si>
  <si>
    <t>725330820</t>
  </si>
  <si>
    <t>Demontáž výlevka diturvitová</t>
  </si>
  <si>
    <t>-1912373231</t>
  </si>
  <si>
    <t>1+1</t>
  </si>
  <si>
    <t>725331111</t>
  </si>
  <si>
    <t>Výlevka bez výtokových armatur keramická se sklopnou plastovou mřížkou 500 mm</t>
  </si>
  <si>
    <t>-300053568</t>
  </si>
  <si>
    <t>označení ve v.č. Vl</t>
  </si>
  <si>
    <t>2+3</t>
  </si>
  <si>
    <t>725590813</t>
  </si>
  <si>
    <t>Přemístění vnitrostaveništní demontovaných zařizovacích předmětů v objektech výšky do 24 m</t>
  </si>
  <si>
    <t>-1733829742</t>
  </si>
  <si>
    <t>725813111</t>
  </si>
  <si>
    <t>Ventil rohový bez připojovací trubičky nebo flexi hadičky G 1/2"</t>
  </si>
  <si>
    <t>-1474011813</t>
  </si>
  <si>
    <t>21*2+3*2+4*2+4*2+34*2+1*2+17*2</t>
  </si>
  <si>
    <t>725813112</t>
  </si>
  <si>
    <t>Ventil rohový pračkový G 3/4"</t>
  </si>
  <si>
    <t>1016847643</t>
  </si>
  <si>
    <t>označeno ve v.č. M</t>
  </si>
  <si>
    <t>725813113</t>
  </si>
  <si>
    <t>Ventil rohový pračkový G 3/4</t>
  </si>
  <si>
    <t>-942456849</t>
  </si>
  <si>
    <t>označeno ve v.č. DPM</t>
  </si>
  <si>
    <t>725819401</t>
  </si>
  <si>
    <t>Montáž ventilů rohových G 1/2" s připojovací trubičkou</t>
  </si>
  <si>
    <t>-1198841550</t>
  </si>
  <si>
    <t xml:space="preserve">PRO VÝLEVKU </t>
  </si>
  <si>
    <t>NVS.CF300315</t>
  </si>
  <si>
    <t>rohový ventil bez filtru 1/2"X 1/2"</t>
  </si>
  <si>
    <t>-1660532624</t>
  </si>
  <si>
    <t>725820801</t>
  </si>
  <si>
    <t>Demontáž baterie nástěnné do G 3 / 4</t>
  </si>
  <si>
    <t>869176207</t>
  </si>
  <si>
    <t>6+6+16+4+1+33+4+4+34+8+1+4</t>
  </si>
  <si>
    <t>725821316</t>
  </si>
  <si>
    <t>Baterie dřezová nástěnná páková s otáčivým plochým ústím a délkou ramínka 300 mm</t>
  </si>
  <si>
    <t>-1014277256</t>
  </si>
  <si>
    <t>baterie před zakoupením konzultovat a odsouhlasit zástupcem investora a architekta</t>
  </si>
  <si>
    <t>pro výlevku</t>
  </si>
  <si>
    <t>725821325</t>
  </si>
  <si>
    <t>Baterie dřezová stojánková páková s otáčivým kulatým ústím a délkou ramínka 220 mm</t>
  </si>
  <si>
    <t>-605358015</t>
  </si>
  <si>
    <t>pro dřezy D,Dd</t>
  </si>
  <si>
    <t xml:space="preserve">Baterie bude opatřena Care- reguátorem nenasává žádný vzduch a brání tak v tvorbě aerosolu. Vsazená </t>
  </si>
  <si>
    <t xml:space="preserve">sítka z umělé hmoty  minimalizují vápenité usazeniny a nenabízejí proto žádnou živnou půdu pro bakterie</t>
  </si>
  <si>
    <t>4+4+15</t>
  </si>
  <si>
    <t>725821328</t>
  </si>
  <si>
    <t>Baterie dřezová stojánková páková s vytahovací sprškou</t>
  </si>
  <si>
    <t>1923838523</t>
  </si>
  <si>
    <t>D - m.č. 255,362</t>
  </si>
  <si>
    <t>725822612</t>
  </si>
  <si>
    <t>Baterie umyvadlová stojánková páková s výpustí</t>
  </si>
  <si>
    <t>29475633</t>
  </si>
  <si>
    <t>označení ve v.č. U</t>
  </si>
  <si>
    <t xml:space="preserve">Baterie bude opatřena Care- reguátorem nenasává žádný vzduch a brání tak v tvorbě aerosolu. Vaszená sítka z umělé hmoty </t>
  </si>
  <si>
    <t>minimalizují vápenité usazeniny a nenabízejí proto žádnou živnou půdu pro bakterie</t>
  </si>
  <si>
    <t>21+34</t>
  </si>
  <si>
    <t>725829121</t>
  </si>
  <si>
    <t>Montáž baterie umyvadlové nástěnné pákové a klasické ostatní typ</t>
  </si>
  <si>
    <t>-1890473778</t>
  </si>
  <si>
    <t>označení ve v.č U1+Utp</t>
  </si>
  <si>
    <t>5+28+3+6</t>
  </si>
  <si>
    <t>55145611</t>
  </si>
  <si>
    <t>baterie umyvadlová nástěnná páková s otočným ramínkem s prodlouženou pákou 150mm chrom (lékařská)</t>
  </si>
  <si>
    <t>-594315576</t>
  </si>
  <si>
    <t>sítka z umělé hmoty minimalizují vápenité usazeniny a nenabízejí proto žádnou živnou půdu pro bakterie</t>
  </si>
  <si>
    <t>55145615</t>
  </si>
  <si>
    <t>baterie umyvadlová nástěnná páková 150mm chrom</t>
  </si>
  <si>
    <t>1875791461</t>
  </si>
  <si>
    <t>označení ve v.č. U1</t>
  </si>
  <si>
    <t>5+28</t>
  </si>
  <si>
    <t>725829141</t>
  </si>
  <si>
    <t>Montáž baterie bidetové stojánkové soupravy pákové ostatní typ</t>
  </si>
  <si>
    <t>-1393503343</t>
  </si>
  <si>
    <t>551455570</t>
  </si>
  <si>
    <t>baterie bidetová páková s otvíráním odpadu</t>
  </si>
  <si>
    <t>-1364354880</t>
  </si>
  <si>
    <t>725840850</t>
  </si>
  <si>
    <t>Demontáž baterie sprch diferenciální do G 3/4x1</t>
  </si>
  <si>
    <t>-1632657118</t>
  </si>
  <si>
    <t>2+4+6+7</t>
  </si>
  <si>
    <t>725849411</t>
  </si>
  <si>
    <t>Montáž baterie sprchové nástěnná s nastavitelnou výškou sprchy</t>
  </si>
  <si>
    <t>1674210302</t>
  </si>
  <si>
    <t>označení ve v.č. S+S1</t>
  </si>
  <si>
    <t>2+21+5</t>
  </si>
  <si>
    <t>551455930</t>
  </si>
  <si>
    <t>baterie sprchová páková 150mm chrom</t>
  </si>
  <si>
    <t>1007750439</t>
  </si>
  <si>
    <t>55145002</t>
  </si>
  <si>
    <t>kompletní sprchový set 050/1,0</t>
  </si>
  <si>
    <t>2139434739</t>
  </si>
  <si>
    <t>725860811</t>
  </si>
  <si>
    <t>Demontáž uzávěrů zápachu jednoduchých</t>
  </si>
  <si>
    <t>-2100712951</t>
  </si>
  <si>
    <t>6+6+16+33+4+34+8+2</t>
  </si>
  <si>
    <t>725860812</t>
  </si>
  <si>
    <t>Demontáž uzávěrů zápachu dvojitých</t>
  </si>
  <si>
    <t>2005039202</t>
  </si>
  <si>
    <t>725861102</t>
  </si>
  <si>
    <t>Zápachová uzávěrka pro umyvadla DN 40</t>
  </si>
  <si>
    <t>-930508376</t>
  </si>
  <si>
    <t>Z.U. před zakoupením konzultovat a odsouhlasit zástupcem investora a architekta</t>
  </si>
  <si>
    <t>označení ve v.č. U+U1</t>
  </si>
  <si>
    <t>21+5+34+28</t>
  </si>
  <si>
    <t>725862103</t>
  </si>
  <si>
    <t>Zápachová uzávěrka pro dřezy DN 40/50</t>
  </si>
  <si>
    <t>929741588</t>
  </si>
  <si>
    <t>označní ve v.č. D</t>
  </si>
  <si>
    <t>4+17</t>
  </si>
  <si>
    <t>725862123</t>
  </si>
  <si>
    <t>Zápachová uzávěrka pro dvojdřezy s přípojkou pro pračku nebo myčku DN 40/50</t>
  </si>
  <si>
    <t>1217012519</t>
  </si>
  <si>
    <t>označní ve v.č. Dd</t>
  </si>
  <si>
    <t>725863311</t>
  </si>
  <si>
    <t>Zápachová uzávěrka pro bidety DN 40</t>
  </si>
  <si>
    <t>574239603</t>
  </si>
  <si>
    <t>725865312</t>
  </si>
  <si>
    <t>Zápachová uzávěrka sprchových van DN 40/50 s kulovým kloubem na odtoku a odpadním ventilem</t>
  </si>
  <si>
    <t>1081342226</t>
  </si>
  <si>
    <t>označení ve v.č. S1</t>
  </si>
  <si>
    <t>725865411</t>
  </si>
  <si>
    <t>Zápachová uzávěrka pisoárová DN 32/40</t>
  </si>
  <si>
    <t>1365089444</t>
  </si>
  <si>
    <t>725869101</t>
  </si>
  <si>
    <t>Montáž zápachových uzávěrek umyvadlových do DN 40</t>
  </si>
  <si>
    <t>-908767812</t>
  </si>
  <si>
    <t>HLE.HL1341C</t>
  </si>
  <si>
    <t>Připojovací souprava 5/4” z pochromované mosazi</t>
  </si>
  <si>
    <t>-1095160465</t>
  </si>
  <si>
    <t>označení ve v.č. - Utp</t>
  </si>
  <si>
    <t>dodávka připojovací soupravy</t>
  </si>
  <si>
    <t>55161315</t>
  </si>
  <si>
    <t>uzávěrka zápachová umyvadlová podomítková DN 40/50</t>
  </si>
  <si>
    <t>-808792969</t>
  </si>
  <si>
    <t>725980122.111</t>
  </si>
  <si>
    <t>Dvířka 15/30 cm - dvířka do zdi - barevný odstín dle stěny - pro čistící kusy na kanallizaci , kontrolu protipožárních manžet- pokud bude stěna s obkladem - dvířka na magnet do obkladu</t>
  </si>
  <si>
    <t>-72418521</t>
  </si>
  <si>
    <t>3+10+8+4+20</t>
  </si>
  <si>
    <t>7259801222.11</t>
  </si>
  <si>
    <t xml:space="preserve">Dvířka do  sádrokartonového podhledu do vlhkého prostředí  pro kontrolu protipožárních manžet, zápachových uzávěrek, vodovodních armatur 300 x 300 mm, barva dle barvy plného sádrokartonového podhledu dodávka + montáž</t>
  </si>
  <si>
    <t>200412361</t>
  </si>
  <si>
    <t>8+7+1+9+15+8+2</t>
  </si>
  <si>
    <t>7259801222.1</t>
  </si>
  <si>
    <t xml:space="preserve">Mřížka  pro přivzdušňovací hlavici 200 x200 mm dodávka + montáž</t>
  </si>
  <si>
    <t>787354595</t>
  </si>
  <si>
    <t>11+1</t>
  </si>
  <si>
    <t>72598012312.11</t>
  </si>
  <si>
    <t xml:space="preserve">Dvířka 300x300 mm- do stěny - pro kontrolu  zápachových uzávěrek barva dle barvy stěny , pokud se bude jednat o keramický obklad budou dvířka do obkladu dodávka + montáž</t>
  </si>
  <si>
    <t>1095899323</t>
  </si>
  <si>
    <t>72598012312.12</t>
  </si>
  <si>
    <t>Dvířka 500x500 mm - do podhledu pro kontrolu armatur v 1.PP</t>
  </si>
  <si>
    <t>671190218</t>
  </si>
  <si>
    <t>998725103</t>
  </si>
  <si>
    <t>Přesun hmot tonážní pro zařizovací předměty v objektech v do 24 m</t>
  </si>
  <si>
    <t>-1301828071</t>
  </si>
  <si>
    <t>726</t>
  </si>
  <si>
    <t>Zdravotechnika - předstěnové instalace</t>
  </si>
  <si>
    <t>726191001</t>
  </si>
  <si>
    <t>Zvukoizolační souprava pro klozet a bidet</t>
  </si>
  <si>
    <t>1467552468</t>
  </si>
  <si>
    <t>53+4</t>
  </si>
  <si>
    <t>726191002</t>
  </si>
  <si>
    <t>Souprava pro předstěnovou montáž</t>
  </si>
  <si>
    <t>-849375323</t>
  </si>
  <si>
    <t>53+2+36+6+4</t>
  </si>
  <si>
    <t>998726113</t>
  </si>
  <si>
    <t>Přesun hmot tonážní pro instalační prefabrikáty v objektech v do 24 m</t>
  </si>
  <si>
    <t>149967303</t>
  </si>
  <si>
    <t>727</t>
  </si>
  <si>
    <t>Zdravotechnika - požární ochrana</t>
  </si>
  <si>
    <t>727121103</t>
  </si>
  <si>
    <t>Protipožární manžeta D 50 mm z jedné strany dělící konstrukce požární odolnost EI 90</t>
  </si>
  <si>
    <t>-137427159</t>
  </si>
  <si>
    <t>potrubí vody</t>
  </si>
  <si>
    <t>727121104</t>
  </si>
  <si>
    <t>Protipožární manžeta D 63 mm z jedné strany dělící konstrukce požární odolnost EI 90</t>
  </si>
  <si>
    <t>1868215509</t>
  </si>
  <si>
    <t xml:space="preserve">potrubí  vody</t>
  </si>
  <si>
    <t>727121105</t>
  </si>
  <si>
    <t>Protipožární manžeta D 75 mm z jedné strany dělící konstrukce požární odolnost EI 90</t>
  </si>
  <si>
    <t>1585777271</t>
  </si>
  <si>
    <t>7+2</t>
  </si>
  <si>
    <t>potrubí kanalizace</t>
  </si>
  <si>
    <t>13+4</t>
  </si>
  <si>
    <t>727121106</t>
  </si>
  <si>
    <t>Protipožární manžeta D 90 mm z jedné strany dělící konstrukce požární odolnost EI 90</t>
  </si>
  <si>
    <t>-2040672786</t>
  </si>
  <si>
    <t>727121107</t>
  </si>
  <si>
    <t>Protipožární manžeta D 110 mm z jedné strany dělící konstrukce požární odolnost EI 90</t>
  </si>
  <si>
    <t>-1159903093</t>
  </si>
  <si>
    <t>40+18</t>
  </si>
  <si>
    <t>72712991111</t>
  </si>
  <si>
    <t>Utěsnění prostupů protipožárním tmelem</t>
  </si>
  <si>
    <t>1911239597</t>
  </si>
  <si>
    <t>d 20</t>
  </si>
  <si>
    <t>1+2+2+3</t>
  </si>
  <si>
    <t>d25</t>
  </si>
  <si>
    <t>4+5+7+8+1</t>
  </si>
  <si>
    <t>d32</t>
  </si>
  <si>
    <t>d40</t>
  </si>
  <si>
    <t>d50</t>
  </si>
  <si>
    <t>d63</t>
  </si>
  <si>
    <t>d75</t>
  </si>
  <si>
    <t>d90</t>
  </si>
  <si>
    <t>DN80</t>
  </si>
  <si>
    <t>1+1+1+1</t>
  </si>
  <si>
    <t>23-M</t>
  </si>
  <si>
    <t>Montáže potrubí</t>
  </si>
  <si>
    <t>230205255</t>
  </si>
  <si>
    <t>Montáž trubního dílu PE elektrotvarovky nebo svařovaného na tupo dn 110 mm en 6,2 mm</t>
  </si>
  <si>
    <t>-268199638</t>
  </si>
  <si>
    <t>2302099999</t>
  </si>
  <si>
    <t>Zaslepení odbočky plynu na hlavním řadu PE100 DN110. Kompetní dodávka a montáž odborně způsobilou firmou včetně uzavření průtoku plynu v potrubí, odplynění potrubí v upravované části. Včetně zemních prací a uvedení do původního stavu.</t>
  </si>
  <si>
    <t>172302505</t>
  </si>
  <si>
    <t>HZS2491</t>
  </si>
  <si>
    <t>Hodinová zúčtovací sazba dělník zednických výpomocí</t>
  </si>
  <si>
    <t>-1481664421</t>
  </si>
  <si>
    <t xml:space="preserve">Stavební výpomoc - prosupy , řezání drážek v stavebních konstrukcích,  demontáž a zpětná montáž podhledů , vrtání přes stavební konstrukce, </t>
  </si>
  <si>
    <t>zaomítání drážek</t>
  </si>
  <si>
    <t>HZS2492</t>
  </si>
  <si>
    <t>Hodinová zúčtovací sazba pomocný dělník PSV</t>
  </si>
  <si>
    <t>-2102664888</t>
  </si>
  <si>
    <t xml:space="preserve">Stavební výpomoc - prosupy , řezání drážek v stavebních konstrukcích,  demontáž a zpětná montáž podhledů , vrtání přes stavební konstrukce,</t>
  </si>
  <si>
    <t>N01</t>
  </si>
  <si>
    <t>Nepojmenovaný díl</t>
  </si>
  <si>
    <t>9100001.113</t>
  </si>
  <si>
    <t>Uchycení zavěšených potrubí - konzoly dodávka + montáž</t>
  </si>
  <si>
    <t>1824716427</t>
  </si>
  <si>
    <t>Závěsný a kotevní materiál pro uchycení potrubí dodávka + montáž</t>
  </si>
  <si>
    <t>9100001.116</t>
  </si>
  <si>
    <t>pomocné lešení</t>
  </si>
  <si>
    <t>485425778</t>
  </si>
  <si>
    <t>999997.1</t>
  </si>
  <si>
    <t xml:space="preserve">Práce neuvedené v PD, schválené  technickým dozorem stavby, dle zápisu do stavebního deníku</t>
  </si>
  <si>
    <t>1604042323</t>
  </si>
  <si>
    <t>999998.13</t>
  </si>
  <si>
    <t xml:space="preserve">Označení stoupaček ,  odboček v podhledech rozvodu vody štítky u armatur (studená voda, teplá voda, cirkulace TV, požar. vodovodu, suchovodu)</t>
  </si>
  <si>
    <t>-1129692317</t>
  </si>
  <si>
    <t>99999888.111</t>
  </si>
  <si>
    <t>Demontáž zařízení ohřevu TV, přemístění a zpětná montáž</t>
  </si>
  <si>
    <t>1357173825</t>
  </si>
  <si>
    <t>9999996</t>
  </si>
  <si>
    <t xml:space="preserve">Výztuha pro montáž madel k zavěšeným klozetům </t>
  </si>
  <si>
    <t>-938029372</t>
  </si>
  <si>
    <t>OST</t>
  </si>
  <si>
    <t>HZS2212</t>
  </si>
  <si>
    <t>Hodinová zúčtovací sazba instalatér odborný</t>
  </si>
  <si>
    <t>-1636492787</t>
  </si>
  <si>
    <t>revize hydrantů</t>
  </si>
  <si>
    <t>D.1.10 - Měření a regulace</t>
  </si>
  <si>
    <t>D2 - Řídící systém</t>
  </si>
  <si>
    <t>D3 - Periferie</t>
  </si>
  <si>
    <t>D4 - Montážní materiál</t>
  </si>
  <si>
    <t>D5 - Ostatní činnosti + ROZVADĚČE</t>
  </si>
  <si>
    <t>Řídící systém</t>
  </si>
  <si>
    <t>Pol671</t>
  </si>
  <si>
    <t>DDC regulátor regulátor</t>
  </si>
  <si>
    <t>Poznámka k položce:_x000d_
DDC regulátor regulátor, RS232, Ethernet, RS485 / RS232 / M-Bus / CAN , 19× reléový výstup, 4× číslicový výstup 24 V / 0.5 A GO, 24× číslicový vstup 24 V GO, 15× analogový vstup U / I / Ni1000, 0 / 2 / 4 / 6× analogový výstup U / I, RS232, Ethernet 10 / 100 Mbps, volitelně RS485 / CAN / M-BUS / RS232, integrovaný webový server - regulátor pro aplikace vytápění, ventilace a klimatizace a funkce automatizace budov</t>
  </si>
  <si>
    <t>Pol672</t>
  </si>
  <si>
    <t>modul AO2U</t>
  </si>
  <si>
    <t>Pol673</t>
  </si>
  <si>
    <t>modul RS485</t>
  </si>
  <si>
    <t>Pol674</t>
  </si>
  <si>
    <t>modul AO8U/I</t>
  </si>
  <si>
    <t>Pol675</t>
  </si>
  <si>
    <t>modul AI12/I</t>
  </si>
  <si>
    <t>Pol676</t>
  </si>
  <si>
    <t>modul UI8AO8U</t>
  </si>
  <si>
    <t>Pol677</t>
  </si>
  <si>
    <t>modul DI24</t>
  </si>
  <si>
    <t>Pol678</t>
  </si>
  <si>
    <t>Programovatelný terminál / řídicí systém</t>
  </si>
  <si>
    <t>Poznámka k položce:_x000d_
Programovatelný terminál / řídicí systém, grafický terminál 7”, IEEE802.3 (konektor RJ45), 2× RS485 (1× s GO), IP65 – přední panel, IP20 – zadní panel, 2 MB + 16 MB FLASH, 4 MB RAM, 32 KB EEPROM, výměnný modul s lithiovou baterií, (220 × 130 × 39) mm - montáž do dveří rozvaděče</t>
  </si>
  <si>
    <t>Pol679</t>
  </si>
  <si>
    <t>programovatelný regulátor na sběrnici</t>
  </si>
  <si>
    <t>Poznámka k položce:_x000d_
programovatelný regulátor na sběrnici RS485 Modbus RTU, lokální master, 1x DI - kontak, 1x AI 0-10V, 2x DO 24V/300mA, 4x AO 0-10V a 1x RS485 s GO pro Modbus RTU slave pro připojení na nadřazený ŘS a 1x RS485 bez GO, Modbus RTU master pro připojení rozšiřujících modulů, krabice</t>
  </si>
  <si>
    <t>Pol680</t>
  </si>
  <si>
    <t>nástěnný volně programovatelný ovladač</t>
  </si>
  <si>
    <t>Poznámka k položce:_x000d_
nástěnný volně programovatelný ovladač s graf. dotykovým LCD, 1x vnitřní čidlo teploty a 1x RS485 bez GO, Modbus RTU slave pro připojení k řídícím modulům</t>
  </si>
  <si>
    <t>Pol681</t>
  </si>
  <si>
    <t>PC sestvava</t>
  </si>
  <si>
    <t>Poznámka k položce:_x000d_
PC sestvava - Počítač - procesor, RAM 4GB DDR3, Intel HD Graphics 4400, HDD 500GB 7200 otáček, DVD, čtečka karet, CZ klávesnice a myš, operační systém, LED monitir 21</t>
  </si>
  <si>
    <t>Pol682</t>
  </si>
  <si>
    <t>spoj. a podr. mat., svorky apod</t>
  </si>
  <si>
    <t>Periferie</t>
  </si>
  <si>
    <t>Pol683</t>
  </si>
  <si>
    <t>Odporový snímač teploty venkovní, rozsah -50 až +80st.C, krytí IP42, včetně příslušenství</t>
  </si>
  <si>
    <t>Pol684</t>
  </si>
  <si>
    <t>NS140,Ni1000/5000, snímač teploty SENSIT příložný s hlavicí</t>
  </si>
  <si>
    <t>Pol685</t>
  </si>
  <si>
    <t>Snímač teploty kabelový, jímka do potrubí G1/2“, příslušenství</t>
  </si>
  <si>
    <t>Pol686</t>
  </si>
  <si>
    <t xml:space="preserve">Protimrazová ochrana kapilárová  -5..15°C/ 6m</t>
  </si>
  <si>
    <t>Pol687</t>
  </si>
  <si>
    <t>Diferenční manostat 50..500Pa, snímání tlaku na filterch</t>
  </si>
  <si>
    <t>Pol688</t>
  </si>
  <si>
    <t>Snímač teploty - kanálový, Ni1000-6180 ppm</t>
  </si>
  <si>
    <t>Pol689</t>
  </si>
  <si>
    <t>Kanálové čidlo relativní vlhkosti 0-10V, vysoké přesnosti</t>
  </si>
  <si>
    <t>Pol690</t>
  </si>
  <si>
    <t>Čidlo tlakové diference 0-500Pa, 0-10V, do potrubí VZT, nap 24V AC, komplet</t>
  </si>
  <si>
    <t>Pol691</t>
  </si>
  <si>
    <t>multifunkční snímač průtoku vzduchu s vestavěným PID regulátorem</t>
  </si>
  <si>
    <t>Pol692</t>
  </si>
  <si>
    <t>bezpečnostní hygrostat pro vyvýječ páry</t>
  </si>
  <si>
    <t>Pol693</t>
  </si>
  <si>
    <t>servopohon 24VAC, řízení 0-10V, kabel 1,5m - klapka VZT</t>
  </si>
  <si>
    <t>Pol694</t>
  </si>
  <si>
    <t>servopohon 24VAC, kabel 1,5m, havarijní funkce - klapka VZT</t>
  </si>
  <si>
    <t>Pol695</t>
  </si>
  <si>
    <t>servopohon 230VAC, kabel 1,5m, havarijní funkce - klapka VZT</t>
  </si>
  <si>
    <t>Pol696</t>
  </si>
  <si>
    <t>Gigabitový průmyslový přepínač 5 portů RJ-45 10/100/1000Mb/s</t>
  </si>
  <si>
    <t>Montážní materiál</t>
  </si>
  <si>
    <t>Pol697</t>
  </si>
  <si>
    <t>kabel CYKY 3C x 1,5</t>
  </si>
  <si>
    <t>Pol698</t>
  </si>
  <si>
    <t>kabel CYKY 5C x 1,5</t>
  </si>
  <si>
    <t>Pol699</t>
  </si>
  <si>
    <t>kabel Prafladur E60 5x1,5</t>
  </si>
  <si>
    <t>Pol700</t>
  </si>
  <si>
    <t xml:space="preserve">kabel Prafladur E60  5C x 2,5</t>
  </si>
  <si>
    <t>Pol701</t>
  </si>
  <si>
    <t>kabel CMFM-J 4x2,5</t>
  </si>
  <si>
    <t>Pol702</t>
  </si>
  <si>
    <t>kabel J-Y(St)Y 2x2x0,8mm</t>
  </si>
  <si>
    <t>Pol703</t>
  </si>
  <si>
    <t>kabel J-Y(St)Y 1x2x0,8mm</t>
  </si>
  <si>
    <t>Pol704</t>
  </si>
  <si>
    <t>kabel JYTY-O 7x1</t>
  </si>
  <si>
    <t>Pol705</t>
  </si>
  <si>
    <t>kabel utp CAT 5E</t>
  </si>
  <si>
    <t>Pol706</t>
  </si>
  <si>
    <t>plastová trubka tuhá dn 23</t>
  </si>
  <si>
    <t>Pol707</t>
  </si>
  <si>
    <t>žlab MARS 62/50, podpěry, spojky, kolena</t>
  </si>
  <si>
    <t>Pol708</t>
  </si>
  <si>
    <t>ukončení kabelů do 5 x 2,5</t>
  </si>
  <si>
    <t>Pol709</t>
  </si>
  <si>
    <t>ukončení kabelů do 3 x 2,5</t>
  </si>
  <si>
    <t>Pol710</t>
  </si>
  <si>
    <t>ukončení kabelů SYKFY, JYTY</t>
  </si>
  <si>
    <t>Pol711</t>
  </si>
  <si>
    <t>plastová krabice 75x75mm s průchodkami, 4xWAGO svorka</t>
  </si>
  <si>
    <t>Pol712</t>
  </si>
  <si>
    <t>napojení servophonu, čerpadla, frekvenčního měniče</t>
  </si>
  <si>
    <t>Ostatní činnosti + ROZVADĚČE</t>
  </si>
  <si>
    <t>Pol713</t>
  </si>
  <si>
    <t>nosný a podružný materiál</t>
  </si>
  <si>
    <t>Poznámka k položce:_x000d_
(MJ _ 1kus = kompletní náklady pro celou zakázku)</t>
  </si>
  <si>
    <t>Pol714</t>
  </si>
  <si>
    <t>Zařízení staveniště pro část MaR</t>
  </si>
  <si>
    <t>Pol715</t>
  </si>
  <si>
    <t>Provozní, funkční, komplexní zkoušky</t>
  </si>
  <si>
    <t>Pol716</t>
  </si>
  <si>
    <t>Dokumentace skutečného provedení (4xparé + CD ROM)</t>
  </si>
  <si>
    <t>Pol717</t>
  </si>
  <si>
    <t>Rozšíření licence stávajcí grafické centrály o 250 datových bodů</t>
  </si>
  <si>
    <t>Pol718</t>
  </si>
  <si>
    <t>Ostatní náklady (doprava materiálu, cestovné, lešení, zabezpečení pracoviště … )</t>
  </si>
  <si>
    <t>Pol719</t>
  </si>
  <si>
    <t>Koordinace s ostatními profesemi</t>
  </si>
  <si>
    <t>Pol720</t>
  </si>
  <si>
    <t>Zednické přípomoci</t>
  </si>
  <si>
    <t>Pol721</t>
  </si>
  <si>
    <t>Zaučení obsluhy, vypracování uživatelských návodů</t>
  </si>
  <si>
    <t>Pol722</t>
  </si>
  <si>
    <t>Generování datových bodů</t>
  </si>
  <si>
    <t>Pol723</t>
  </si>
  <si>
    <t>naprog. systému, 2x VZT jednotka, uzel chlazení, ovládání klimatizace</t>
  </si>
  <si>
    <t>Pol724</t>
  </si>
  <si>
    <t>naprog. dotykového panelu - Grafický barevný dotykový displej</t>
  </si>
  <si>
    <t>Pol725</t>
  </si>
  <si>
    <t>kompletní integrace VZT jednotky s vlasní MaR do nadřazené MaR - zařízení č.3</t>
  </si>
  <si>
    <t>Pol726</t>
  </si>
  <si>
    <t>Zpracování SW grafické stanice - velín vč. integrací - Zobrazení aktuálních hodnot důležitých měřených veličin, historické trendy veličin, zobrazení, hlášení a archivace alarmů, časové plány, nastavení požadovaných hodnot pro regulace, zobrazení všech zař</t>
  </si>
  <si>
    <t>Pol727</t>
  </si>
  <si>
    <t>doprorgamování stávají MAR v pavilonu N, doplnění ovládání jedné větve ve strojovně chlazení, 1x oběhové čerpadlo, 1 teplotní senzor</t>
  </si>
  <si>
    <t>Pol728</t>
  </si>
  <si>
    <t>zaregulování systému</t>
  </si>
  <si>
    <t>Pol729</t>
  </si>
  <si>
    <t>výrobní dokumentace rozvaděčů</t>
  </si>
  <si>
    <t>Pol730</t>
  </si>
  <si>
    <t>Poznámka k položce:_x000d_
Rozváděč MaR1_x000d_
--------------------_x000d_
(MJ _ 1kus = kompletní náklady pro celou zakázku)</t>
  </si>
  <si>
    <t>Pol731</t>
  </si>
  <si>
    <t>oceloplechová skříň samostně stojící š600xv2000xh400, IP43/20</t>
  </si>
  <si>
    <t>Pol732</t>
  </si>
  <si>
    <t>vypínač 32A/3/400V</t>
  </si>
  <si>
    <t>Pol733</t>
  </si>
  <si>
    <t>jistič 6D/3, 6kA</t>
  </si>
  <si>
    <t>Pol734</t>
  </si>
  <si>
    <t>jistič 10C/1, 6kA</t>
  </si>
  <si>
    <t>Pol735</t>
  </si>
  <si>
    <t>jistič 4C/1, 6kA</t>
  </si>
  <si>
    <t>Pol736</t>
  </si>
  <si>
    <t>jistič 2C/1, 6kA, pomocný kontakt</t>
  </si>
  <si>
    <t>Pol737</t>
  </si>
  <si>
    <t>jistič 2B/1, 6kA</t>
  </si>
  <si>
    <t>Pol738</t>
  </si>
  <si>
    <t>stykač S40-20</t>
  </si>
  <si>
    <t>Pol739</t>
  </si>
  <si>
    <t>stykač S20-20</t>
  </si>
  <si>
    <t>Pol740</t>
  </si>
  <si>
    <t>pomocné paticové relé 230V/6A, 1 kontakt, komplet</t>
  </si>
  <si>
    <t>Pol741</t>
  </si>
  <si>
    <t>zdroj, 230V/24VDC/2,5A</t>
  </si>
  <si>
    <t>Pol742</t>
  </si>
  <si>
    <t>transformátor 230V/24AC,150VA</t>
  </si>
  <si>
    <t>Pol743</t>
  </si>
  <si>
    <t>přepěťová ochrana DA-275</t>
  </si>
  <si>
    <t>Pol744</t>
  </si>
  <si>
    <t>řadová pojistka 0,5A</t>
  </si>
  <si>
    <t>Pol745</t>
  </si>
  <si>
    <t>přepínač I-0-II</t>
  </si>
  <si>
    <t>Pol746</t>
  </si>
  <si>
    <t>signála 230V</t>
  </si>
  <si>
    <t>Pol747</t>
  </si>
  <si>
    <t>svorkovnice PE, N</t>
  </si>
  <si>
    <t>Pol748_1</t>
  </si>
  <si>
    <t>spoj. a podr. mat., svorky apod..</t>
  </si>
  <si>
    <t>Poznámka k položce:_x000d_
mezisoučet; celkem; Rozváděč MaR2_x000d_
--------------------------------------------_x000d_
(MJ _ 1kus = kompletní náklady pro celou zakázku)</t>
  </si>
  <si>
    <t>Pol749</t>
  </si>
  <si>
    <t>vypínač 40A/3/400V</t>
  </si>
  <si>
    <t>Pol750</t>
  </si>
  <si>
    <t>přepínač I-0-II do dveří</t>
  </si>
  <si>
    <t>Pol751</t>
  </si>
  <si>
    <t>signála 230V do dveří</t>
  </si>
  <si>
    <t>Pol748</t>
  </si>
  <si>
    <t>Poznámka k položce:_x000d_
mezisoučet; celkem_x000d_
-----------------------_x000d_
(MJ _ 1kus = kompletní náklady pro celou zakázku)</t>
  </si>
  <si>
    <t>Pol800</t>
  </si>
  <si>
    <t>Montáže rozvaděčů</t>
  </si>
  <si>
    <t>58964606</t>
  </si>
  <si>
    <t>Poznámka k položce:_x000d_
mezisoučet; celkem_x000d_
------------------------_x000d_
(MJ _ 1kus = kompletní náklady pro celou zakázku)</t>
  </si>
  <si>
    <t>PS - Provozní soubory</t>
  </si>
  <si>
    <t>PS 01 - Potrubní pošta</t>
  </si>
  <si>
    <t>D1 - STANICE</t>
  </si>
  <si>
    <t>D2 - PŘEPRAVNÍ POUZDRA A JEJICH PŘÍSLUŠENSTVÍ</t>
  </si>
  <si>
    <t>D3 - VÝHYBKY</t>
  </si>
  <si>
    <t>D4 - DEMONTÁŽE A ÚPRAVY STÁVAJÍCÍCH ROZVODŮ A TECHNOLOGIE</t>
  </si>
  <si>
    <t>D5 - NAPÁJENÍ</t>
  </si>
  <si>
    <t>D6 - ŘÍDICÍ SYSTÉM</t>
  </si>
  <si>
    <t>D7 - PŘEJEZDOVÁ CENTRÁLA</t>
  </si>
  <si>
    <t>D8 - SYSTÉMOVÁ KABELÁŽ</t>
  </si>
  <si>
    <t>D9 - JÍZDNÍ POTRUBÍ</t>
  </si>
  <si>
    <t>D10 - POŽÁRNĚ - BEZPEČNOSTNÍ ŘEŠENÍ</t>
  </si>
  <si>
    <t>D11 - PRŮBĚH REALIZACE, TESTOVÁNÍ A UVEDENÍ DO PROVOZU</t>
  </si>
  <si>
    <t>STANICE</t>
  </si>
  <si>
    <t>Pol752</t>
  </si>
  <si>
    <t>Průběžná nemocniční stanice s předním plněním, se zabezpečeným odesláním i příjmem pouzder, antimikrobiální, v dimenzi 160 mm</t>
  </si>
  <si>
    <t xml:space="preserve">Poznámka k položce:_x000d_
Poznámka k položce: Průběžná nemocniční stanice s předním plněním, se zabezpečeným odesláním i příjmem pouzder, v dimenzi 160 mm, RFID – čipová technologie ve stanicích, identifikace uživatelů prostřednictvím ID karty, možnost připojení čtečky čárových kódů, uzavřený vzduchový okruh, ovládání stanice – 7´´barevný multifunkční dotykový displej antimikrobiální vč. SW vybavení, USB připojení,  kovový kryt stanice, antimikrobiální provedení</t>
  </si>
  <si>
    <t>Pol753</t>
  </si>
  <si>
    <t>Laboratorní stanice s automatickou vykládkou vzorků</t>
  </si>
  <si>
    <t xml:space="preserve">Poznámka k položce:_x000d_
Poznámka k položce: Laboratorní stanice s automatickou vykládkou vzorků ; Laboratorní stanice s automatickou vykládkou vzorků -  RFID – čipová technologie ve stanici, kontrola dojezdu pouzder do stanice, ovládání stanice – barevný multifunkční dotykový displej vč. SW vybavení</t>
  </si>
  <si>
    <t>Pol754</t>
  </si>
  <si>
    <t>Zásobník pro příjem vzorků pro stanici s automatickou vykládkou, nerezové provedení sjezdu pro sáčky se vzorky</t>
  </si>
  <si>
    <t>Pol755</t>
  </si>
  <si>
    <t>Servisní stanice, RFID – čipová</t>
  </si>
  <si>
    <t xml:space="preserve">Poznámka k položce:_x000d_
Poznámka k položce: Servisní stanice, RFID – čipová technologie ve stanici, identifikace uživatelů prostřednictvím ID karty, možnost připojení čtečky čárových kódů,  ovládání stanice – 7´´barevný multifunkční dotykový displej vč. SW vybavení, USB připojení,  kovový kryt stanice.</t>
  </si>
  <si>
    <t>Pol756</t>
  </si>
  <si>
    <t>Komplet pro odvod vzduchu pro koncové stanice, kovové provedení koncového dílu</t>
  </si>
  <si>
    <t>Pol757</t>
  </si>
  <si>
    <t>Záchytný koš s polstrováním ke stanici</t>
  </si>
  <si>
    <t>Pol758</t>
  </si>
  <si>
    <t>Opticko-akustická signalizace</t>
  </si>
  <si>
    <t>Pol759</t>
  </si>
  <si>
    <t>Rozšiřující obvod pro napojení dalších signalizací</t>
  </si>
  <si>
    <t>Pol760</t>
  </si>
  <si>
    <t>Úpravy prostoru pro umístění autovykládkové stanice v laboratoři</t>
  </si>
  <si>
    <t>Pol761</t>
  </si>
  <si>
    <t>Nástěnný držák 4ks přepravních pouzder</t>
  </si>
  <si>
    <t>Pol762</t>
  </si>
  <si>
    <t>Uživatelské identifikační karty ke stanicím</t>
  </si>
  <si>
    <t>Pol763</t>
  </si>
  <si>
    <t>Montážní a instalační materiál pro kotvení stanic a příslušenství</t>
  </si>
  <si>
    <t>Pol764</t>
  </si>
  <si>
    <t>Značení komponentů</t>
  </si>
  <si>
    <t>PŘEPRAVNÍ POUZDRA A JEJICH PŘÍSLUŠENSTVÍ</t>
  </si>
  <si>
    <t>Pol765</t>
  </si>
  <si>
    <t>Přepravní pouzdro krátké, antimikrobiální (vnitřní délka 330mm x O 115mm, včetně 2 čipů)</t>
  </si>
  <si>
    <t>Pol766</t>
  </si>
  <si>
    <t>Přepravní pouzdro dlouhé (minimální vnitřní délka 400mm x O 115mm, včetně 2 čipů).</t>
  </si>
  <si>
    <t>Pol767</t>
  </si>
  <si>
    <t>Přepravní pouzdro autovykládkové pro biologické vzorky (maximální vnitřní délka 260mm x O 110mm, včetně 2 čipů)</t>
  </si>
  <si>
    <t>Pol768</t>
  </si>
  <si>
    <t>Originální čistící a dezinfekční pouzdro včetně 5l dezinfekčního roztoku, návodu k používání v ČJ, certifikované dle EN17272, včetně UV-C zářiče, s vícestupňovým čištěním, s ochranou proti styku personálu s UV-C zářením, s certifikovanými antimikrobiálním</t>
  </si>
  <si>
    <t>Pol769</t>
  </si>
  <si>
    <t>Sáčky pro přepravu biologického materiálu - BIOHAZARD</t>
  </si>
  <si>
    <t>Pol770</t>
  </si>
  <si>
    <t>Naprogramování přepravních pouzder a zavedení do databáze řídicího systému</t>
  </si>
  <si>
    <t>VÝHYBKY</t>
  </si>
  <si>
    <t>Pol771</t>
  </si>
  <si>
    <t>Třícestná elektronická výhybka - systémová, 160mm</t>
  </si>
  <si>
    <t>Pol772</t>
  </si>
  <si>
    <t>Třícestná elektronická výhybka - vzduchová, 110 mm</t>
  </si>
  <si>
    <t>Pol773</t>
  </si>
  <si>
    <t>Koncový díl k výhybce se 2 vzduchovými klapkami</t>
  </si>
  <si>
    <t>Pol774</t>
  </si>
  <si>
    <t>Montážní a instalační materiál pro kotvení výhybek</t>
  </si>
  <si>
    <t>DEMONTÁŽE A ÚPRAVY STÁVAJÍCÍCH ROZVODŮ A TECHNOLOGIE</t>
  </si>
  <si>
    <t>Pol775</t>
  </si>
  <si>
    <t>Demontáž technologie centrály (pohonná a řídící centrála) v objektu U a přesun do strojovny v objektu N autorizovaným dodavatelem</t>
  </si>
  <si>
    <t>Pol776</t>
  </si>
  <si>
    <t>Demontáže, úpravy a přesuny části trasy a komponentů v souvislosti s přesunem strojovny z objektu U do N a rozdělením technologie na další linky</t>
  </si>
  <si>
    <t>NAPÁJENÍ</t>
  </si>
  <si>
    <t>Pol777</t>
  </si>
  <si>
    <t>Napájecí zdroj - linkový, impulsní</t>
  </si>
  <si>
    <t>Pol778</t>
  </si>
  <si>
    <t>Záložní zdroj ON Line UPS min. 1000W pro řídicí jednotku</t>
  </si>
  <si>
    <t>Pol779</t>
  </si>
  <si>
    <t>Montážní a instalační materiál k uchycení komponentů</t>
  </si>
  <si>
    <t>ŘÍDICÍ SYSTÉM</t>
  </si>
  <si>
    <t>Pol780</t>
  </si>
  <si>
    <t>Autorizované rozšíření řídicí centrály pro připojení nových linek (pro řízení miniálně 6 samostatných linek a robotizované přejezdové centrály)</t>
  </si>
  <si>
    <t>Pol781</t>
  </si>
  <si>
    <t>Autorizované rozšíření stávajícího HW a SW vybavení vizualizačního pracoviště a řídicího systému pro nové rozšířené části včetně doplnění stávajících licencí</t>
  </si>
  <si>
    <t>Poznámka k položce:_x000d_
Poznámka k položce: Rozšíření HW a SW vybavení vizualizačního pracoviště a řídicího systému pro nové rozšířené části (Vizualizační a programovací SW, SW pro statistiky a vyhodnocování, Čipová RFID technologie, Řízení rizika , Zasílání informací mailem , RFID manager, Automatická údržba pouzder, rozšíření licencí)</t>
  </si>
  <si>
    <t>Pol782</t>
  </si>
  <si>
    <t>Linkový řídicí SW pro každou samostatnou novou linku včetně licence</t>
  </si>
  <si>
    <t>Pol783</t>
  </si>
  <si>
    <t>Připojovací kabely pro jednotlivé linky systému, délka minimálně 15m</t>
  </si>
  <si>
    <t>Pol784</t>
  </si>
  <si>
    <t>Napojení řídicí jednotky na systém dálkového dohledu přes LAN</t>
  </si>
  <si>
    <t>Pol785</t>
  </si>
  <si>
    <t>Stávající vizualizační pacoviště - výměna stávajícího monitoru za minimálně 24´´, klávesnice, myš</t>
  </si>
  <si>
    <t>Pol786</t>
  </si>
  <si>
    <t>Barevná laserová tiskárna, A4</t>
  </si>
  <si>
    <t>Pol787</t>
  </si>
  <si>
    <t>Zavedení uživatelů do systému na základě ID karet</t>
  </si>
  <si>
    <t>PŘEJEZDOVÁ CENTRÁLA</t>
  </si>
  <si>
    <t>Pol788</t>
  </si>
  <si>
    <t>Dmychadlo pro přepravu pouzder do celkové hmotnosti 2 kg (2,6 kW)</t>
  </si>
  <si>
    <t>Poznámka k položce:_x000d_
Poznámka k položce: Dmychadlo pro přepravu pouzder do celkové hmotnosti 2 kg (2,6 kW), včetně montážního příslušenství, regulace výkonu dmychadla minimálně do 75 Hz</t>
  </si>
  <si>
    <t>Pol789</t>
  </si>
  <si>
    <t>Frekvenční řízení třífázového dmychadla 2,6 kW, včetně požadovaného příslušenství a nastavení</t>
  </si>
  <si>
    <t>Pol790</t>
  </si>
  <si>
    <t>Snímač provozu dmychadla včetně napojení</t>
  </si>
  <si>
    <t>Pol791</t>
  </si>
  <si>
    <t>Vzduchový oblouk 110mm</t>
  </si>
  <si>
    <t>Pol792</t>
  </si>
  <si>
    <t>Vzduchové potrubí</t>
  </si>
  <si>
    <t>Pol793</t>
  </si>
  <si>
    <t>Vzduchový oblouk - 160mm</t>
  </si>
  <si>
    <t>Pol794</t>
  </si>
  <si>
    <t>Stůl pro umístění vizualizačního pracoviště</t>
  </si>
  <si>
    <t>Pol795</t>
  </si>
  <si>
    <t>Židle k vizualizačnímu pracovišti</t>
  </si>
  <si>
    <t>Pol796</t>
  </si>
  <si>
    <t>Elektrorevize</t>
  </si>
  <si>
    <t>Pol797</t>
  </si>
  <si>
    <t>Kovové konstrukce pro uchycení nových prvků v objektech a ve strojovně</t>
  </si>
  <si>
    <t>Pol798</t>
  </si>
  <si>
    <t>Linková přejezdová centrála</t>
  </si>
  <si>
    <t>Poznámka k položce:_x000d_
Poznámka k položce: Linková přejezdová centrála pro minimálně 6 linek, kompaktní provedení, včetně robotizovaného přejezdového jezdce, řídicího systému a SW vybavení</t>
  </si>
  <si>
    <t>Pol799</t>
  </si>
  <si>
    <t>Linkové připojení pro přejezdovou centrálu - včetně RFID technologie (pro napojení jednotlivých linek)</t>
  </si>
  <si>
    <t>Pol801</t>
  </si>
  <si>
    <t>IP kamera pro sledování stavu systému ve strojovně potrubní pošty</t>
  </si>
  <si>
    <t>Pol802</t>
  </si>
  <si>
    <t>Vzduchová klapka</t>
  </si>
  <si>
    <t>Pol803</t>
  </si>
  <si>
    <t>Vzduchová dioda v dimenzi 160 mm, průhledné provedení pro kontrolu správné funkčnosti.</t>
  </si>
  <si>
    <t>Pol804</t>
  </si>
  <si>
    <t>Elektrorozvaděč včetně samostatně stojících skříní pro napájení a jištění prvků centrály (napájecí zdroje, frekvenční měniče, ..), kabeláž</t>
  </si>
  <si>
    <t>Pol805</t>
  </si>
  <si>
    <t>Napojení technologie na EPS a vybavení technologie systémem řízeného zastavení v případě vzniku požáru</t>
  </si>
  <si>
    <t>Pol806</t>
  </si>
  <si>
    <t>Značení linek a komponentů PP</t>
  </si>
  <si>
    <t>SYSTÉMOVÁ KABELÁŽ</t>
  </si>
  <si>
    <t>Pol807</t>
  </si>
  <si>
    <t>Systémový kabel pro napájení a přenos dat</t>
  </si>
  <si>
    <t>Pol808</t>
  </si>
  <si>
    <t>Systémový kabel bezhalogenový pro napájení a přenos dat</t>
  </si>
  <si>
    <t>Pol809</t>
  </si>
  <si>
    <t>Kovová chránička systémového kabelu</t>
  </si>
  <si>
    <t>Pol810</t>
  </si>
  <si>
    <t>Kabel pro napojení signalizace vč. elektromontážní lišty</t>
  </si>
  <si>
    <t>Pol811</t>
  </si>
  <si>
    <t>Montážní a instalační materiál pro kotvení kabelů</t>
  </si>
  <si>
    <t>JÍZDNÍ POTRUBÍ</t>
  </si>
  <si>
    <t>Pol812</t>
  </si>
  <si>
    <t>Jízdní potrubí plastové - vnější průměr 160 mm, tloušťka stěny 3.2 mm, včetně spojek, šedé</t>
  </si>
  <si>
    <t>Pol813</t>
  </si>
  <si>
    <t xml:space="preserve">Jízdní oblouky plastové - vnější průměr 160 mm, tloušťka stěny 3.2 mm, poloměr oblouku min. 800 mm,  včetně spojek, šedé</t>
  </si>
  <si>
    <t>Pol814</t>
  </si>
  <si>
    <t xml:space="preserve">Jízdní "S" oblouky plastové - vnější průměr 160 mm, tloušťka stěny 3.2 mm, poloměr oblouku min. 800 mm,  včetně spojek, šedé</t>
  </si>
  <si>
    <t>Pol815</t>
  </si>
  <si>
    <t>Jízdní potrubí kovové, dimenze stejná jako u plastového potrubí, včetně kovových chromovaných spojek</t>
  </si>
  <si>
    <t>Pol816</t>
  </si>
  <si>
    <t xml:space="preserve">Jízdní oblouky kovové, dimenze stejná jako u plastového potrubí, poloměr oblouku min. 800 mm,  včetně spojek</t>
  </si>
  <si>
    <t>Pol817</t>
  </si>
  <si>
    <t>Zemnící Cu vodič</t>
  </si>
  <si>
    <t>Pol818</t>
  </si>
  <si>
    <t>Zemnící pásky pro připojení zemnícího vodiče na kovové potrubí</t>
  </si>
  <si>
    <t>Pol819</t>
  </si>
  <si>
    <t xml:space="preserve">Jízdní potrubí plastové - vnější průměr 160 mm, tloušťka stěny 3.2 mm,  včetně spojek, průhledné</t>
  </si>
  <si>
    <t>Pol820</t>
  </si>
  <si>
    <t xml:space="preserve">Jízdní oblouky plastové - vnější průměr 160 mm, tloušťka stěny 3.2 mm, poloměr oblouku min. 800 mm,  včetně spojek, průhledné</t>
  </si>
  <si>
    <t>Pol821</t>
  </si>
  <si>
    <t xml:space="preserve">Kompenzátory délkové roztažnosti, průměr 160 mm, tloušťka stěny 3,2 mm  - eliminující dilataci min. 12 cm, do kolektorů</t>
  </si>
  <si>
    <t>Pol822</t>
  </si>
  <si>
    <t>Tepelná izolace jízdního potrubí v kolektoru mezi objekty U a V, pro potrubí o vnějším průměru 160 mm, minimální tloušťka 3 cm, Al fólie na vnější straně izolace</t>
  </si>
  <si>
    <t>Pol823</t>
  </si>
  <si>
    <t>Značení tras potrubí dle linek a označením "POZOR POTRUBNÍ POŠTA" - nálepka o rozměrech min. 10x4 cm (každých 10 m trasy potrubí)</t>
  </si>
  <si>
    <t>Pol824</t>
  </si>
  <si>
    <t>Funkční zkouška tras jízdního potrubí</t>
  </si>
  <si>
    <t>Pol825</t>
  </si>
  <si>
    <t>Montážní a instalační materiál</t>
  </si>
  <si>
    <t xml:space="preserve">Poznámka k položce:_x000d_
Poznámka k položce: Montážní a instalační materiál pro kotvení a montáž trasy potrubí (objímky, kabelové stahovací pásky, lepidlo, závitové tyče,  čističe, rozpouštědla)</t>
  </si>
  <si>
    <t>POŽÁRNĚ - BEZPEČNOSTNÍ ŘEŠENÍ</t>
  </si>
  <si>
    <t>Pol826</t>
  </si>
  <si>
    <t>Protipožární manžety EI 120</t>
  </si>
  <si>
    <t>Pol827</t>
  </si>
  <si>
    <t>Protipožární zajištění prostupu potrubí mezi požárními úseky (protipožární tmel, vata, nátěr, ID štítek)</t>
  </si>
  <si>
    <t>Pol828</t>
  </si>
  <si>
    <t xml:space="preserve">Protipožární zajištění prostupu kabelu  mezi požárními úseky (protipožární tmel, vata, ID štítek)</t>
  </si>
  <si>
    <t>Pol829</t>
  </si>
  <si>
    <t>Dokumentace protipožárních prostupů (soupis, označení, fotodokumentace)</t>
  </si>
  <si>
    <t>Pol830</t>
  </si>
  <si>
    <t>Montážní a instalační materiál pro kotvení protipožárního systému</t>
  </si>
  <si>
    <t>PRŮBĚH REALIZACE, TESTOVÁNÍ A UVEDENÍ DO PROVOZU</t>
  </si>
  <si>
    <t>Pol831</t>
  </si>
  <si>
    <t>Parametrování a spuštění rozšířeného systému, naprogramování dle požadavků zákazníka</t>
  </si>
  <si>
    <t>Pol832</t>
  </si>
  <si>
    <t>Individuální zkoušky</t>
  </si>
  <si>
    <t>Poznámka k položce:_x000d_
Poznámka k položce: Individuální zkoušky včetně provádění potřebných měření, zajištění atestů a revizí za účelem prokázání kvality a funkčnosti díla. O ukončení individuálních zkoušek bude sepsán závěrečný protokol s celkovým vyhodnocením celého díla. Vše prováděno autorizovaným dodavatelem.</t>
  </si>
  <si>
    <t>Pol833</t>
  </si>
  <si>
    <t>Školení obsluhy - uživatelů (včetně požadované dokumentace, návodů k obsluze v ČJ)</t>
  </si>
  <si>
    <t>Pol834</t>
  </si>
  <si>
    <t>Školení údržby (včetně požadované dokumentace, návodů k obsluze a k jednotlivým SW v ČJ)</t>
  </si>
  <si>
    <t>Pol835</t>
  </si>
  <si>
    <t>Doprava a přesuny materiálu a techniků včetně nakládky a vykládky, koordinace</t>
  </si>
  <si>
    <t>Pol836</t>
  </si>
  <si>
    <t>Manipulační technika - manipulační technika pro rozvoz materiálu v areálu nemocnice</t>
  </si>
  <si>
    <t>Pol837</t>
  </si>
  <si>
    <t>Ekologická likvidace a odvoz odpadů</t>
  </si>
  <si>
    <t>Pol838</t>
  </si>
  <si>
    <t xml:space="preserve">Projektová dokumentace skutečného stavu  v tištěné i digitální podobě na CD</t>
  </si>
  <si>
    <t>paré</t>
  </si>
  <si>
    <t>Pol839</t>
  </si>
  <si>
    <t>Projektová dokumentace - nástěnná 3D barevná izometrie ve formátu minimálně A1 se zalaminováním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</si>
</sst>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31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top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30" fillId="0" borderId="14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4" fillId="0" borderId="12" xfId="0" applyNumberFormat="1" applyFont="1" applyBorder="1" applyAlignment="1" applyProtection="1"/>
    <xf numFmtId="166" fontId="34" fillId="0" borderId="13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20</v>
      </c>
      <c r="AL7" s="23"/>
      <c r="AM7" s="23"/>
      <c r="AN7" s="28" t="s">
        <v>21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22</v>
      </c>
      <c r="E8" s="23"/>
      <c r="F8" s="23"/>
      <c r="G8" s="23"/>
      <c r="H8" s="23"/>
      <c r="I8" s="23"/>
      <c r="J8" s="23"/>
      <c r="K8" s="28" t="s">
        <v>23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24</v>
      </c>
      <c r="AL8" s="23"/>
      <c r="AM8" s="23"/>
      <c r="AN8" s="34" t="s">
        <v>25</v>
      </c>
      <c r="AO8" s="23"/>
      <c r="AP8" s="23"/>
      <c r="AQ8" s="23"/>
      <c r="AR8" s="21"/>
      <c r="BE8" s="32"/>
      <c r="BS8" s="18" t="s">
        <v>6</v>
      </c>
    </row>
    <row r="9" s="1" customFormat="1" ht="29.28" customHeight="1">
      <c r="B9" s="22"/>
      <c r="C9" s="23"/>
      <c r="D9" s="27" t="s">
        <v>26</v>
      </c>
      <c r="E9" s="23"/>
      <c r="F9" s="23"/>
      <c r="G9" s="23"/>
      <c r="H9" s="23"/>
      <c r="I9" s="23"/>
      <c r="J9" s="23"/>
      <c r="K9" s="35" t="s">
        <v>27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7" t="s">
        <v>28</v>
      </c>
      <c r="AL9" s="23"/>
      <c r="AM9" s="23"/>
      <c r="AN9" s="35" t="s">
        <v>29</v>
      </c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30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31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32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33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31</v>
      </c>
      <c r="AL13" s="23"/>
      <c r="AM13" s="23"/>
      <c r="AN13" s="36" t="s">
        <v>35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6" t="s">
        <v>35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3" t="s">
        <v>33</v>
      </c>
      <c r="AL14" s="23"/>
      <c r="AM14" s="23"/>
      <c r="AN14" s="36" t="s">
        <v>35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36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31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37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33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38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39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31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40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33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38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71.25" customHeight="1">
      <c r="B23" s="22"/>
      <c r="C23" s="23"/>
      <c r="D23" s="23"/>
      <c r="E23" s="38" t="s">
        <v>42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3"/>
      <c r="AQ25" s="23"/>
      <c r="AR25" s="21"/>
      <c r="BE25" s="32"/>
    </row>
    <row r="26" s="2" customFormat="1" ht="25.92" customHeight="1">
      <c r="A26" s="40"/>
      <c r="B26" s="41"/>
      <c r="C26" s="42"/>
      <c r="D26" s="43" t="s">
        <v>43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ROUND(AG94,2)</f>
        <v>0</v>
      </c>
      <c r="AL26" s="44"/>
      <c r="AM26" s="44"/>
      <c r="AN26" s="44"/>
      <c r="AO26" s="44"/>
      <c r="AP26" s="42"/>
      <c r="AQ26" s="42"/>
      <c r="AR26" s="46"/>
      <c r="BE26" s="32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2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44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45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46</v>
      </c>
      <c r="AL28" s="47"/>
      <c r="AM28" s="47"/>
      <c r="AN28" s="47"/>
      <c r="AO28" s="47"/>
      <c r="AP28" s="42"/>
      <c r="AQ28" s="42"/>
      <c r="AR28" s="46"/>
      <c r="BE28" s="32"/>
    </row>
    <row r="29" s="3" customFormat="1" ht="14.4" customHeight="1">
      <c r="A29" s="3"/>
      <c r="B29" s="48"/>
      <c r="C29" s="49"/>
      <c r="D29" s="33" t="s">
        <v>47</v>
      </c>
      <c r="E29" s="49"/>
      <c r="F29" s="33" t="s">
        <v>48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ROUND(AZ94,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ROUND(AV94,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3" t="s">
        <v>49</v>
      </c>
      <c r="G30" s="49"/>
      <c r="H30" s="49"/>
      <c r="I30" s="49"/>
      <c r="J30" s="49"/>
      <c r="K30" s="49"/>
      <c r="L30" s="50">
        <v>0.14999999999999999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ROUND(BA94,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ROUND(AW94,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3" t="s">
        <v>50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ROUND(BB94,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3" t="s">
        <v>51</v>
      </c>
      <c r="G32" s="49"/>
      <c r="H32" s="49"/>
      <c r="I32" s="49"/>
      <c r="J32" s="49"/>
      <c r="K32" s="49"/>
      <c r="L32" s="50">
        <v>0.14999999999999999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ROUND(BC94,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3" t="s">
        <v>52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ROUND(BD94,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5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32"/>
    </row>
    <row r="35" s="2" customFormat="1" ht="25.92" customHeight="1">
      <c r="A35" s="40"/>
      <c r="B35" s="41"/>
      <c r="C35" s="54"/>
      <c r="D35" s="55" t="s">
        <v>53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54</v>
      </c>
      <c r="U35" s="56"/>
      <c r="V35" s="56"/>
      <c r="W35" s="56"/>
      <c r="X35" s="58" t="s">
        <v>55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14.4" customHeight="1">
      <c r="A37" s="40"/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6"/>
      <c r="BE37" s="40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1"/>
      <c r="C49" s="62"/>
      <c r="D49" s="63" t="s">
        <v>56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3" t="s">
        <v>57</v>
      </c>
      <c r="AI49" s="64"/>
      <c r="AJ49" s="64"/>
      <c r="AK49" s="64"/>
      <c r="AL49" s="64"/>
      <c r="AM49" s="64"/>
      <c r="AN49" s="64"/>
      <c r="AO49" s="64"/>
      <c r="AP49" s="62"/>
      <c r="AQ49" s="62"/>
      <c r="AR49" s="65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40"/>
      <c r="B60" s="41"/>
      <c r="C60" s="42"/>
      <c r="D60" s="66" t="s">
        <v>58</v>
      </c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66" t="s">
        <v>59</v>
      </c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66" t="s">
        <v>58</v>
      </c>
      <c r="AI60" s="44"/>
      <c r="AJ60" s="44"/>
      <c r="AK60" s="44"/>
      <c r="AL60" s="44"/>
      <c r="AM60" s="66" t="s">
        <v>59</v>
      </c>
      <c r="AN60" s="44"/>
      <c r="AO60" s="44"/>
      <c r="AP60" s="42"/>
      <c r="AQ60" s="42"/>
      <c r="AR60" s="46"/>
      <c r="BE60" s="40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40"/>
      <c r="B64" s="41"/>
      <c r="C64" s="42"/>
      <c r="D64" s="63" t="s">
        <v>60</v>
      </c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3" t="s">
        <v>61</v>
      </c>
      <c r="AI64" s="67"/>
      <c r="AJ64" s="67"/>
      <c r="AK64" s="67"/>
      <c r="AL64" s="67"/>
      <c r="AM64" s="67"/>
      <c r="AN64" s="67"/>
      <c r="AO64" s="67"/>
      <c r="AP64" s="42"/>
      <c r="AQ64" s="42"/>
      <c r="AR64" s="46"/>
      <c r="BE64" s="40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40"/>
      <c r="B75" s="41"/>
      <c r="C75" s="42"/>
      <c r="D75" s="66" t="s">
        <v>58</v>
      </c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66" t="s">
        <v>59</v>
      </c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66" t="s">
        <v>58</v>
      </c>
      <c r="AI75" s="44"/>
      <c r="AJ75" s="44"/>
      <c r="AK75" s="44"/>
      <c r="AL75" s="44"/>
      <c r="AM75" s="66" t="s">
        <v>59</v>
      </c>
      <c r="AN75" s="44"/>
      <c r="AO75" s="44"/>
      <c r="AP75" s="42"/>
      <c r="AQ75" s="42"/>
      <c r="AR75" s="46"/>
      <c r="BE75" s="40"/>
    </row>
    <row r="76" s="2" customForma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6"/>
      <c r="BE76" s="40"/>
    </row>
    <row r="77" s="2" customFormat="1" ht="6.96" customHeight="1">
      <c r="A77" s="40"/>
      <c r="B77" s="68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46"/>
      <c r="BE77" s="40"/>
    </row>
    <row r="81" s="2" customFormat="1" ht="6.96" customHeight="1">
      <c r="A81" s="40"/>
      <c r="B81" s="70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46"/>
      <c r="BE81" s="40"/>
    </row>
    <row r="82" s="2" customFormat="1" ht="24.96" customHeight="1">
      <c r="A82" s="40"/>
      <c r="B82" s="41"/>
      <c r="C82" s="24" t="s">
        <v>62</v>
      </c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6"/>
      <c r="B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6"/>
      <c r="BE83" s="40"/>
    </row>
    <row r="84" s="4" customFormat="1" ht="12" customHeight="1">
      <c r="A84" s="4"/>
      <c r="B84" s="72"/>
      <c r="C84" s="33" t="s">
        <v>13</v>
      </c>
      <c r="D84" s="73"/>
      <c r="E84" s="73"/>
      <c r="F84" s="73"/>
      <c r="G84" s="73"/>
      <c r="H84" s="73"/>
      <c r="I84" s="73"/>
      <c r="J84" s="73"/>
      <c r="K84" s="73"/>
      <c r="L84" s="73" t="str">
        <f>K5</f>
        <v>N18-144_exp23a</v>
      </c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4"/>
      <c r="BE84" s="4"/>
    </row>
    <row r="85" s="5" customFormat="1" ht="36.96" customHeight="1">
      <c r="A85" s="5"/>
      <c r="B85" s="75"/>
      <c r="C85" s="76" t="s">
        <v>16</v>
      </c>
      <c r="D85" s="77"/>
      <c r="E85" s="77"/>
      <c r="F85" s="77"/>
      <c r="G85" s="77"/>
      <c r="H85" s="77"/>
      <c r="I85" s="77"/>
      <c r="J85" s="77"/>
      <c r="K85" s="77"/>
      <c r="L85" s="78" t="str">
        <f>K6</f>
        <v>Pavilon L - stavební úpravy / Slezská nemocnice v Opavě, p.o.</v>
      </c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9"/>
      <c r="BE85" s="5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6"/>
      <c r="BE86" s="40"/>
    </row>
    <row r="87" s="2" customFormat="1" ht="12" customHeight="1">
      <c r="A87" s="40"/>
      <c r="B87" s="41"/>
      <c r="C87" s="33" t="s">
        <v>22</v>
      </c>
      <c r="D87" s="42"/>
      <c r="E87" s="42"/>
      <c r="F87" s="42"/>
      <c r="G87" s="42"/>
      <c r="H87" s="42"/>
      <c r="I87" s="42"/>
      <c r="J87" s="42"/>
      <c r="K87" s="42"/>
      <c r="L87" s="80" t="str">
        <f>IF(K8="","",K8)</f>
        <v>Opava</v>
      </c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33" t="s">
        <v>24</v>
      </c>
      <c r="AJ87" s="42"/>
      <c r="AK87" s="42"/>
      <c r="AL87" s="42"/>
      <c r="AM87" s="81" t="str">
        <f>IF(AN8= "","",AN8)</f>
        <v>27. 1. 2021</v>
      </c>
      <c r="AN87" s="81"/>
      <c r="AO87" s="42"/>
      <c r="AP87" s="42"/>
      <c r="AQ87" s="42"/>
      <c r="AR87" s="46"/>
      <c r="B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6"/>
      <c r="BE88" s="40"/>
    </row>
    <row r="89" s="2" customFormat="1" ht="15.15" customHeight="1">
      <c r="A89" s="40"/>
      <c r="B89" s="41"/>
      <c r="C89" s="33" t="s">
        <v>30</v>
      </c>
      <c r="D89" s="42"/>
      <c r="E89" s="42"/>
      <c r="F89" s="42"/>
      <c r="G89" s="42"/>
      <c r="H89" s="42"/>
      <c r="I89" s="42"/>
      <c r="J89" s="42"/>
      <c r="K89" s="42"/>
      <c r="L89" s="73" t="str">
        <f>IF(E11= "","",E11)</f>
        <v>Moravskoslezský kraj</v>
      </c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33" t="s">
        <v>36</v>
      </c>
      <c r="AJ89" s="42"/>
      <c r="AK89" s="42"/>
      <c r="AL89" s="42"/>
      <c r="AM89" s="82" t="str">
        <f>IF(E17="","",E17)</f>
        <v>CHVÁLEK ATELIÉR s.r.o.</v>
      </c>
      <c r="AN89" s="73"/>
      <c r="AO89" s="73"/>
      <c r="AP89" s="73"/>
      <c r="AQ89" s="42"/>
      <c r="AR89" s="46"/>
      <c r="AS89" s="83" t="s">
        <v>63</v>
      </c>
      <c r="AT89" s="84"/>
      <c r="AU89" s="85"/>
      <c r="AV89" s="85"/>
      <c r="AW89" s="85"/>
      <c r="AX89" s="85"/>
      <c r="AY89" s="85"/>
      <c r="AZ89" s="85"/>
      <c r="BA89" s="85"/>
      <c r="BB89" s="85"/>
      <c r="BC89" s="85"/>
      <c r="BD89" s="86"/>
      <c r="BE89" s="40"/>
    </row>
    <row r="90" s="2" customFormat="1" ht="15.15" customHeight="1">
      <c r="A90" s="40"/>
      <c r="B90" s="41"/>
      <c r="C90" s="33" t="s">
        <v>34</v>
      </c>
      <c r="D90" s="42"/>
      <c r="E90" s="42"/>
      <c r="F90" s="42"/>
      <c r="G90" s="42"/>
      <c r="H90" s="42"/>
      <c r="I90" s="42"/>
      <c r="J90" s="42"/>
      <c r="K90" s="42"/>
      <c r="L90" s="73" t="str">
        <f>IF(E14= "Vyplň údaj","",E14)</f>
        <v/>
      </c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33" t="s">
        <v>39</v>
      </c>
      <c r="AJ90" s="42"/>
      <c r="AK90" s="42"/>
      <c r="AL90" s="42"/>
      <c r="AM90" s="82" t="str">
        <f>IF(E20="","",E20)</f>
        <v xml:space="preserve"> </v>
      </c>
      <c r="AN90" s="73"/>
      <c r="AO90" s="73"/>
      <c r="AP90" s="73"/>
      <c r="AQ90" s="42"/>
      <c r="AR90" s="46"/>
      <c r="AS90" s="87"/>
      <c r="AT90" s="88"/>
      <c r="AU90" s="89"/>
      <c r="AV90" s="89"/>
      <c r="AW90" s="89"/>
      <c r="AX90" s="89"/>
      <c r="AY90" s="89"/>
      <c r="AZ90" s="89"/>
      <c r="BA90" s="89"/>
      <c r="BB90" s="89"/>
      <c r="BC90" s="89"/>
      <c r="BD90" s="90"/>
      <c r="BE90" s="40"/>
    </row>
    <row r="91" s="2" customFormat="1" ht="10.8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6"/>
      <c r="AS91" s="91"/>
      <c r="AT91" s="92"/>
      <c r="AU91" s="93"/>
      <c r="AV91" s="93"/>
      <c r="AW91" s="93"/>
      <c r="AX91" s="93"/>
      <c r="AY91" s="93"/>
      <c r="AZ91" s="93"/>
      <c r="BA91" s="93"/>
      <c r="BB91" s="93"/>
      <c r="BC91" s="93"/>
      <c r="BD91" s="94"/>
      <c r="BE91" s="40"/>
    </row>
    <row r="92" s="2" customFormat="1" ht="29.28" customHeight="1">
      <c r="A92" s="40"/>
      <c r="B92" s="41"/>
      <c r="C92" s="95" t="s">
        <v>64</v>
      </c>
      <c r="D92" s="96"/>
      <c r="E92" s="96"/>
      <c r="F92" s="96"/>
      <c r="G92" s="96"/>
      <c r="H92" s="97"/>
      <c r="I92" s="98" t="s">
        <v>65</v>
      </c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9" t="s">
        <v>66</v>
      </c>
      <c r="AH92" s="96"/>
      <c r="AI92" s="96"/>
      <c r="AJ92" s="96"/>
      <c r="AK92" s="96"/>
      <c r="AL92" s="96"/>
      <c r="AM92" s="96"/>
      <c r="AN92" s="98" t="s">
        <v>67</v>
      </c>
      <c r="AO92" s="96"/>
      <c r="AP92" s="100"/>
      <c r="AQ92" s="101" t="s">
        <v>68</v>
      </c>
      <c r="AR92" s="46"/>
      <c r="AS92" s="102" t="s">
        <v>69</v>
      </c>
      <c r="AT92" s="103" t="s">
        <v>70</v>
      </c>
      <c r="AU92" s="103" t="s">
        <v>71</v>
      </c>
      <c r="AV92" s="103" t="s">
        <v>72</v>
      </c>
      <c r="AW92" s="103" t="s">
        <v>73</v>
      </c>
      <c r="AX92" s="103" t="s">
        <v>74</v>
      </c>
      <c r="AY92" s="103" t="s">
        <v>75</v>
      </c>
      <c r="AZ92" s="103" t="s">
        <v>76</v>
      </c>
      <c r="BA92" s="103" t="s">
        <v>77</v>
      </c>
      <c r="BB92" s="103" t="s">
        <v>78</v>
      </c>
      <c r="BC92" s="103" t="s">
        <v>79</v>
      </c>
      <c r="BD92" s="104" t="s">
        <v>80</v>
      </c>
      <c r="BE92" s="40"/>
    </row>
    <row r="93" s="2" customFormat="1" ht="10.8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6"/>
      <c r="AS93" s="105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7"/>
      <c r="BE93" s="40"/>
    </row>
    <row r="94" s="6" customFormat="1" ht="32.4" customHeight="1">
      <c r="A94" s="6"/>
      <c r="B94" s="108"/>
      <c r="C94" s="109" t="s">
        <v>81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1">
        <f>ROUND(AG95+AG96+AG109,2)</f>
        <v>0</v>
      </c>
      <c r="AH94" s="111"/>
      <c r="AI94" s="111"/>
      <c r="AJ94" s="111"/>
      <c r="AK94" s="111"/>
      <c r="AL94" s="111"/>
      <c r="AM94" s="111"/>
      <c r="AN94" s="112">
        <f>SUM(AG94,AT94)</f>
        <v>0</v>
      </c>
      <c r="AO94" s="112"/>
      <c r="AP94" s="112"/>
      <c r="AQ94" s="113" t="s">
        <v>1</v>
      </c>
      <c r="AR94" s="114"/>
      <c r="AS94" s="115">
        <f>ROUND(AS95+AS96+AS109,2)</f>
        <v>0</v>
      </c>
      <c r="AT94" s="116">
        <f>ROUND(SUM(AV94:AW94),2)</f>
        <v>0</v>
      </c>
      <c r="AU94" s="117">
        <f>ROUND(AU95+AU96+AU109,5)</f>
        <v>0</v>
      </c>
      <c r="AV94" s="116">
        <f>ROUND(AZ94*L29,2)</f>
        <v>0</v>
      </c>
      <c r="AW94" s="116">
        <f>ROUND(BA94*L30,2)</f>
        <v>0</v>
      </c>
      <c r="AX94" s="116">
        <f>ROUND(BB94*L29,2)</f>
        <v>0</v>
      </c>
      <c r="AY94" s="116">
        <f>ROUND(BC94*L30,2)</f>
        <v>0</v>
      </c>
      <c r="AZ94" s="116">
        <f>ROUND(AZ95+AZ96+AZ109,2)</f>
        <v>0</v>
      </c>
      <c r="BA94" s="116">
        <f>ROUND(BA95+BA96+BA109,2)</f>
        <v>0</v>
      </c>
      <c r="BB94" s="116">
        <f>ROUND(BB95+BB96+BB109,2)</f>
        <v>0</v>
      </c>
      <c r="BC94" s="116">
        <f>ROUND(BC95+BC96+BC109,2)</f>
        <v>0</v>
      </c>
      <c r="BD94" s="118">
        <f>ROUND(BD95+BD96+BD109,2)</f>
        <v>0</v>
      </c>
      <c r="BE94" s="6"/>
      <c r="BS94" s="119" t="s">
        <v>82</v>
      </c>
      <c r="BT94" s="119" t="s">
        <v>83</v>
      </c>
      <c r="BU94" s="120" t="s">
        <v>84</v>
      </c>
      <c r="BV94" s="119" t="s">
        <v>85</v>
      </c>
      <c r="BW94" s="119" t="s">
        <v>5</v>
      </c>
      <c r="BX94" s="119" t="s">
        <v>86</v>
      </c>
      <c r="CL94" s="119" t="s">
        <v>19</v>
      </c>
    </row>
    <row r="95" s="7" customFormat="1" ht="16.5" customHeight="1">
      <c r="A95" s="121" t="s">
        <v>87</v>
      </c>
      <c r="B95" s="122"/>
      <c r="C95" s="123"/>
      <c r="D95" s="124" t="s">
        <v>88</v>
      </c>
      <c r="E95" s="124"/>
      <c r="F95" s="124"/>
      <c r="G95" s="124"/>
      <c r="H95" s="124"/>
      <c r="I95" s="125"/>
      <c r="J95" s="124" t="s">
        <v>89</v>
      </c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6">
        <f>'VON - Vedlejší a ostatní ...'!J30</f>
        <v>0</v>
      </c>
      <c r="AH95" s="125"/>
      <c r="AI95" s="125"/>
      <c r="AJ95" s="125"/>
      <c r="AK95" s="125"/>
      <c r="AL95" s="125"/>
      <c r="AM95" s="125"/>
      <c r="AN95" s="126">
        <f>SUM(AG95,AT95)</f>
        <v>0</v>
      </c>
      <c r="AO95" s="125"/>
      <c r="AP95" s="125"/>
      <c r="AQ95" s="127" t="s">
        <v>88</v>
      </c>
      <c r="AR95" s="128"/>
      <c r="AS95" s="129">
        <v>0</v>
      </c>
      <c r="AT95" s="130">
        <f>ROUND(SUM(AV95:AW95),2)</f>
        <v>0</v>
      </c>
      <c r="AU95" s="131">
        <f>'VON - Vedlejší a ostatní ...'!P123</f>
        <v>0</v>
      </c>
      <c r="AV95" s="130">
        <f>'VON - Vedlejší a ostatní ...'!J33</f>
        <v>0</v>
      </c>
      <c r="AW95" s="130">
        <f>'VON - Vedlejší a ostatní ...'!J34</f>
        <v>0</v>
      </c>
      <c r="AX95" s="130">
        <f>'VON - Vedlejší a ostatní ...'!J35</f>
        <v>0</v>
      </c>
      <c r="AY95" s="130">
        <f>'VON - Vedlejší a ostatní ...'!J36</f>
        <v>0</v>
      </c>
      <c r="AZ95" s="130">
        <f>'VON - Vedlejší a ostatní ...'!F33</f>
        <v>0</v>
      </c>
      <c r="BA95" s="130">
        <f>'VON - Vedlejší a ostatní ...'!F34</f>
        <v>0</v>
      </c>
      <c r="BB95" s="130">
        <f>'VON - Vedlejší a ostatní ...'!F35</f>
        <v>0</v>
      </c>
      <c r="BC95" s="130">
        <f>'VON - Vedlejší a ostatní ...'!F36</f>
        <v>0</v>
      </c>
      <c r="BD95" s="132">
        <f>'VON - Vedlejší a ostatní ...'!F37</f>
        <v>0</v>
      </c>
      <c r="BE95" s="7"/>
      <c r="BT95" s="133" t="s">
        <v>90</v>
      </c>
      <c r="BV95" s="133" t="s">
        <v>85</v>
      </c>
      <c r="BW95" s="133" t="s">
        <v>91</v>
      </c>
      <c r="BX95" s="133" t="s">
        <v>5</v>
      </c>
      <c r="CL95" s="133" t="s">
        <v>19</v>
      </c>
      <c r="CM95" s="133" t="s">
        <v>92</v>
      </c>
    </row>
    <row r="96" s="7" customFormat="1" ht="16.5" customHeight="1">
      <c r="A96" s="7"/>
      <c r="B96" s="122"/>
      <c r="C96" s="123"/>
      <c r="D96" s="124" t="s">
        <v>93</v>
      </c>
      <c r="E96" s="124"/>
      <c r="F96" s="124"/>
      <c r="G96" s="124"/>
      <c r="H96" s="124"/>
      <c r="I96" s="125"/>
      <c r="J96" s="124" t="s">
        <v>94</v>
      </c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34">
        <f>ROUND(AG97+SUM(AG98:AG102)+SUM(AG105:AG108),2)</f>
        <v>0</v>
      </c>
      <c r="AH96" s="125"/>
      <c r="AI96" s="125"/>
      <c r="AJ96" s="125"/>
      <c r="AK96" s="125"/>
      <c r="AL96" s="125"/>
      <c r="AM96" s="125"/>
      <c r="AN96" s="126">
        <f>SUM(AG96,AT96)</f>
        <v>0</v>
      </c>
      <c r="AO96" s="125"/>
      <c r="AP96" s="125"/>
      <c r="AQ96" s="127" t="s">
        <v>95</v>
      </c>
      <c r="AR96" s="128"/>
      <c r="AS96" s="129">
        <f>ROUND(AS97+SUM(AS98:AS102)+SUM(AS105:AS108),2)</f>
        <v>0</v>
      </c>
      <c r="AT96" s="130">
        <f>ROUND(SUM(AV96:AW96),2)</f>
        <v>0</v>
      </c>
      <c r="AU96" s="131">
        <f>ROUND(AU97+SUM(AU98:AU102)+SUM(AU105:AU108),5)</f>
        <v>0</v>
      </c>
      <c r="AV96" s="130">
        <f>ROUND(AZ96*L29,2)</f>
        <v>0</v>
      </c>
      <c r="AW96" s="130">
        <f>ROUND(BA96*L30,2)</f>
        <v>0</v>
      </c>
      <c r="AX96" s="130">
        <f>ROUND(BB96*L29,2)</f>
        <v>0</v>
      </c>
      <c r="AY96" s="130">
        <f>ROUND(BC96*L30,2)</f>
        <v>0</v>
      </c>
      <c r="AZ96" s="130">
        <f>ROUND(AZ97+SUM(AZ98:AZ102)+SUM(AZ105:AZ108),2)</f>
        <v>0</v>
      </c>
      <c r="BA96" s="130">
        <f>ROUND(BA97+SUM(BA98:BA102)+SUM(BA105:BA108),2)</f>
        <v>0</v>
      </c>
      <c r="BB96" s="130">
        <f>ROUND(BB97+SUM(BB98:BB102)+SUM(BB105:BB108),2)</f>
        <v>0</v>
      </c>
      <c r="BC96" s="130">
        <f>ROUND(BC97+SUM(BC98:BC102)+SUM(BC105:BC108),2)</f>
        <v>0</v>
      </c>
      <c r="BD96" s="132">
        <f>ROUND(BD97+SUM(BD98:BD102)+SUM(BD105:BD108),2)</f>
        <v>0</v>
      </c>
      <c r="BE96" s="7"/>
      <c r="BS96" s="133" t="s">
        <v>82</v>
      </c>
      <c r="BT96" s="133" t="s">
        <v>90</v>
      </c>
      <c r="BU96" s="133" t="s">
        <v>84</v>
      </c>
      <c r="BV96" s="133" t="s">
        <v>85</v>
      </c>
      <c r="BW96" s="133" t="s">
        <v>96</v>
      </c>
      <c r="BX96" s="133" t="s">
        <v>5</v>
      </c>
      <c r="CL96" s="133" t="s">
        <v>19</v>
      </c>
      <c r="CM96" s="133" t="s">
        <v>92</v>
      </c>
    </row>
    <row r="97" s="4" customFormat="1" ht="16.5" customHeight="1">
      <c r="A97" s="121" t="s">
        <v>87</v>
      </c>
      <c r="B97" s="72"/>
      <c r="C97" s="135"/>
      <c r="D97" s="135"/>
      <c r="E97" s="136" t="s">
        <v>97</v>
      </c>
      <c r="F97" s="136"/>
      <c r="G97" s="136"/>
      <c r="H97" s="136"/>
      <c r="I97" s="136"/>
      <c r="J97" s="135"/>
      <c r="K97" s="136" t="s">
        <v>98</v>
      </c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7">
        <f>'D.1.1 - Architektonicko -...'!J32</f>
        <v>0</v>
      </c>
      <c r="AH97" s="135"/>
      <c r="AI97" s="135"/>
      <c r="AJ97" s="135"/>
      <c r="AK97" s="135"/>
      <c r="AL97" s="135"/>
      <c r="AM97" s="135"/>
      <c r="AN97" s="137">
        <f>SUM(AG97,AT97)</f>
        <v>0</v>
      </c>
      <c r="AO97" s="135"/>
      <c r="AP97" s="135"/>
      <c r="AQ97" s="138" t="s">
        <v>99</v>
      </c>
      <c r="AR97" s="74"/>
      <c r="AS97" s="139">
        <v>0</v>
      </c>
      <c r="AT97" s="140">
        <f>ROUND(SUM(AV97:AW97),2)</f>
        <v>0</v>
      </c>
      <c r="AU97" s="141">
        <f>'D.1.1 - Architektonicko -...'!P152</f>
        <v>0</v>
      </c>
      <c r="AV97" s="140">
        <f>'D.1.1 - Architektonicko -...'!J35</f>
        <v>0</v>
      </c>
      <c r="AW97" s="140">
        <f>'D.1.1 - Architektonicko -...'!J36</f>
        <v>0</v>
      </c>
      <c r="AX97" s="140">
        <f>'D.1.1 - Architektonicko -...'!J37</f>
        <v>0</v>
      </c>
      <c r="AY97" s="140">
        <f>'D.1.1 - Architektonicko -...'!J38</f>
        <v>0</v>
      </c>
      <c r="AZ97" s="140">
        <f>'D.1.1 - Architektonicko -...'!F35</f>
        <v>0</v>
      </c>
      <c r="BA97" s="140">
        <f>'D.1.1 - Architektonicko -...'!F36</f>
        <v>0</v>
      </c>
      <c r="BB97" s="140">
        <f>'D.1.1 - Architektonicko -...'!F37</f>
        <v>0</v>
      </c>
      <c r="BC97" s="140">
        <f>'D.1.1 - Architektonicko -...'!F38</f>
        <v>0</v>
      </c>
      <c r="BD97" s="142">
        <f>'D.1.1 - Architektonicko -...'!F39</f>
        <v>0</v>
      </c>
      <c r="BE97" s="4"/>
      <c r="BT97" s="143" t="s">
        <v>92</v>
      </c>
      <c r="BV97" s="143" t="s">
        <v>85</v>
      </c>
      <c r="BW97" s="143" t="s">
        <v>100</v>
      </c>
      <c r="BX97" s="143" t="s">
        <v>96</v>
      </c>
      <c r="CL97" s="143" t="s">
        <v>19</v>
      </c>
    </row>
    <row r="98" s="4" customFormat="1" ht="16.5" customHeight="1">
      <c r="A98" s="121" t="s">
        <v>87</v>
      </c>
      <c r="B98" s="72"/>
      <c r="C98" s="135"/>
      <c r="D98" s="135"/>
      <c r="E98" s="136" t="s">
        <v>101</v>
      </c>
      <c r="F98" s="136"/>
      <c r="G98" s="136"/>
      <c r="H98" s="136"/>
      <c r="I98" s="136"/>
      <c r="J98" s="135"/>
      <c r="K98" s="136" t="s">
        <v>102</v>
      </c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7">
        <f>'D.1.2 - Stavebně konstruk...'!J32</f>
        <v>0</v>
      </c>
      <c r="AH98" s="135"/>
      <c r="AI98" s="135"/>
      <c r="AJ98" s="135"/>
      <c r="AK98" s="135"/>
      <c r="AL98" s="135"/>
      <c r="AM98" s="135"/>
      <c r="AN98" s="137">
        <f>SUM(AG98,AT98)</f>
        <v>0</v>
      </c>
      <c r="AO98" s="135"/>
      <c r="AP98" s="135"/>
      <c r="AQ98" s="138" t="s">
        <v>99</v>
      </c>
      <c r="AR98" s="74"/>
      <c r="AS98" s="139">
        <v>0</v>
      </c>
      <c r="AT98" s="140">
        <f>ROUND(SUM(AV98:AW98),2)</f>
        <v>0</v>
      </c>
      <c r="AU98" s="141">
        <f>'D.1.2 - Stavebně konstruk...'!P127</f>
        <v>0</v>
      </c>
      <c r="AV98" s="140">
        <f>'D.1.2 - Stavebně konstruk...'!J35</f>
        <v>0</v>
      </c>
      <c r="AW98" s="140">
        <f>'D.1.2 - Stavebně konstruk...'!J36</f>
        <v>0</v>
      </c>
      <c r="AX98" s="140">
        <f>'D.1.2 - Stavebně konstruk...'!J37</f>
        <v>0</v>
      </c>
      <c r="AY98" s="140">
        <f>'D.1.2 - Stavebně konstruk...'!J38</f>
        <v>0</v>
      </c>
      <c r="AZ98" s="140">
        <f>'D.1.2 - Stavebně konstruk...'!F35</f>
        <v>0</v>
      </c>
      <c r="BA98" s="140">
        <f>'D.1.2 - Stavebně konstruk...'!F36</f>
        <v>0</v>
      </c>
      <c r="BB98" s="140">
        <f>'D.1.2 - Stavebně konstruk...'!F37</f>
        <v>0</v>
      </c>
      <c r="BC98" s="140">
        <f>'D.1.2 - Stavebně konstruk...'!F38</f>
        <v>0</v>
      </c>
      <c r="BD98" s="142">
        <f>'D.1.2 - Stavebně konstruk...'!F39</f>
        <v>0</v>
      </c>
      <c r="BE98" s="4"/>
      <c r="BT98" s="143" t="s">
        <v>92</v>
      </c>
      <c r="BV98" s="143" t="s">
        <v>85</v>
      </c>
      <c r="BW98" s="143" t="s">
        <v>103</v>
      </c>
      <c r="BX98" s="143" t="s">
        <v>96</v>
      </c>
      <c r="CL98" s="143" t="s">
        <v>19</v>
      </c>
    </row>
    <row r="99" s="4" customFormat="1" ht="16.5" customHeight="1">
      <c r="A99" s="121" t="s">
        <v>87</v>
      </c>
      <c r="B99" s="72"/>
      <c r="C99" s="135"/>
      <c r="D99" s="135"/>
      <c r="E99" s="136" t="s">
        <v>104</v>
      </c>
      <c r="F99" s="136"/>
      <c r="G99" s="136"/>
      <c r="H99" s="136"/>
      <c r="I99" s="136"/>
      <c r="J99" s="135"/>
      <c r="K99" s="136" t="s">
        <v>105</v>
      </c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7">
        <f>'D.1.3 - Požárně bezpečnos...'!J32</f>
        <v>0</v>
      </c>
      <c r="AH99" s="135"/>
      <c r="AI99" s="135"/>
      <c r="AJ99" s="135"/>
      <c r="AK99" s="135"/>
      <c r="AL99" s="135"/>
      <c r="AM99" s="135"/>
      <c r="AN99" s="137">
        <f>SUM(AG99,AT99)</f>
        <v>0</v>
      </c>
      <c r="AO99" s="135"/>
      <c r="AP99" s="135"/>
      <c r="AQ99" s="138" t="s">
        <v>99</v>
      </c>
      <c r="AR99" s="74"/>
      <c r="AS99" s="139">
        <v>0</v>
      </c>
      <c r="AT99" s="140">
        <f>ROUND(SUM(AV99:AW99),2)</f>
        <v>0</v>
      </c>
      <c r="AU99" s="141">
        <f>'D.1.3 - Požárně bezpečnos...'!P125</f>
        <v>0</v>
      </c>
      <c r="AV99" s="140">
        <f>'D.1.3 - Požárně bezpečnos...'!J35</f>
        <v>0</v>
      </c>
      <c r="AW99" s="140">
        <f>'D.1.3 - Požárně bezpečnos...'!J36</f>
        <v>0</v>
      </c>
      <c r="AX99" s="140">
        <f>'D.1.3 - Požárně bezpečnos...'!J37</f>
        <v>0</v>
      </c>
      <c r="AY99" s="140">
        <f>'D.1.3 - Požárně bezpečnos...'!J38</f>
        <v>0</v>
      </c>
      <c r="AZ99" s="140">
        <f>'D.1.3 - Požárně bezpečnos...'!F35</f>
        <v>0</v>
      </c>
      <c r="BA99" s="140">
        <f>'D.1.3 - Požárně bezpečnos...'!F36</f>
        <v>0</v>
      </c>
      <c r="BB99" s="140">
        <f>'D.1.3 - Požárně bezpečnos...'!F37</f>
        <v>0</v>
      </c>
      <c r="BC99" s="140">
        <f>'D.1.3 - Požárně bezpečnos...'!F38</f>
        <v>0</v>
      </c>
      <c r="BD99" s="142">
        <f>'D.1.3 - Požárně bezpečnos...'!F39</f>
        <v>0</v>
      </c>
      <c r="BE99" s="4"/>
      <c r="BT99" s="143" t="s">
        <v>92</v>
      </c>
      <c r="BV99" s="143" t="s">
        <v>85</v>
      </c>
      <c r="BW99" s="143" t="s">
        <v>106</v>
      </c>
      <c r="BX99" s="143" t="s">
        <v>96</v>
      </c>
      <c r="CL99" s="143" t="s">
        <v>19</v>
      </c>
    </row>
    <row r="100" s="4" customFormat="1" ht="16.5" customHeight="1">
      <c r="A100" s="121" t="s">
        <v>87</v>
      </c>
      <c r="B100" s="72"/>
      <c r="C100" s="135"/>
      <c r="D100" s="135"/>
      <c r="E100" s="136" t="s">
        <v>107</v>
      </c>
      <c r="F100" s="136"/>
      <c r="G100" s="136"/>
      <c r="H100" s="136"/>
      <c r="I100" s="136"/>
      <c r="J100" s="135"/>
      <c r="K100" s="136" t="s">
        <v>108</v>
      </c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7">
        <f>'D.1.4 - Vzduchotechnika a...'!J32</f>
        <v>0</v>
      </c>
      <c r="AH100" s="135"/>
      <c r="AI100" s="135"/>
      <c r="AJ100" s="135"/>
      <c r="AK100" s="135"/>
      <c r="AL100" s="135"/>
      <c r="AM100" s="135"/>
      <c r="AN100" s="137">
        <f>SUM(AG100,AT100)</f>
        <v>0</v>
      </c>
      <c r="AO100" s="135"/>
      <c r="AP100" s="135"/>
      <c r="AQ100" s="138" t="s">
        <v>99</v>
      </c>
      <c r="AR100" s="74"/>
      <c r="AS100" s="139">
        <v>0</v>
      </c>
      <c r="AT100" s="140">
        <f>ROUND(SUM(AV100:AW100),2)</f>
        <v>0</v>
      </c>
      <c r="AU100" s="141">
        <f>'D.1.4 - Vzduchotechnika a...'!P224</f>
        <v>0</v>
      </c>
      <c r="AV100" s="140">
        <f>'D.1.4 - Vzduchotechnika a...'!J35</f>
        <v>0</v>
      </c>
      <c r="AW100" s="140">
        <f>'D.1.4 - Vzduchotechnika a...'!J36</f>
        <v>0</v>
      </c>
      <c r="AX100" s="140">
        <f>'D.1.4 - Vzduchotechnika a...'!J37</f>
        <v>0</v>
      </c>
      <c r="AY100" s="140">
        <f>'D.1.4 - Vzduchotechnika a...'!J38</f>
        <v>0</v>
      </c>
      <c r="AZ100" s="140">
        <f>'D.1.4 - Vzduchotechnika a...'!F35</f>
        <v>0</v>
      </c>
      <c r="BA100" s="140">
        <f>'D.1.4 - Vzduchotechnika a...'!F36</f>
        <v>0</v>
      </c>
      <c r="BB100" s="140">
        <f>'D.1.4 - Vzduchotechnika a...'!F37</f>
        <v>0</v>
      </c>
      <c r="BC100" s="140">
        <f>'D.1.4 - Vzduchotechnika a...'!F38</f>
        <v>0</v>
      </c>
      <c r="BD100" s="142">
        <f>'D.1.4 - Vzduchotechnika a...'!F39</f>
        <v>0</v>
      </c>
      <c r="BE100" s="4"/>
      <c r="BT100" s="143" t="s">
        <v>92</v>
      </c>
      <c r="BV100" s="143" t="s">
        <v>85</v>
      </c>
      <c r="BW100" s="143" t="s">
        <v>109</v>
      </c>
      <c r="BX100" s="143" t="s">
        <v>96</v>
      </c>
      <c r="CL100" s="143" t="s">
        <v>1</v>
      </c>
    </row>
    <row r="101" s="4" customFormat="1" ht="16.5" customHeight="1">
      <c r="A101" s="121" t="s">
        <v>87</v>
      </c>
      <c r="B101" s="72"/>
      <c r="C101" s="135"/>
      <c r="D101" s="135"/>
      <c r="E101" s="136" t="s">
        <v>110</v>
      </c>
      <c r="F101" s="136"/>
      <c r="G101" s="136"/>
      <c r="H101" s="136"/>
      <c r="I101" s="136"/>
      <c r="J101" s="135"/>
      <c r="K101" s="136" t="s">
        <v>111</v>
      </c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7">
        <f>'D.1.5 - Silnoproudá elekt...'!J32</f>
        <v>0</v>
      </c>
      <c r="AH101" s="135"/>
      <c r="AI101" s="135"/>
      <c r="AJ101" s="135"/>
      <c r="AK101" s="135"/>
      <c r="AL101" s="135"/>
      <c r="AM101" s="135"/>
      <c r="AN101" s="137">
        <f>SUM(AG101,AT101)</f>
        <v>0</v>
      </c>
      <c r="AO101" s="135"/>
      <c r="AP101" s="135"/>
      <c r="AQ101" s="138" t="s">
        <v>99</v>
      </c>
      <c r="AR101" s="74"/>
      <c r="AS101" s="139">
        <v>0</v>
      </c>
      <c r="AT101" s="140">
        <f>ROUND(SUM(AV101:AW101),2)</f>
        <v>0</v>
      </c>
      <c r="AU101" s="141">
        <f>'D.1.5 - Silnoproudá elekt...'!P126</f>
        <v>0</v>
      </c>
      <c r="AV101" s="140">
        <f>'D.1.5 - Silnoproudá elekt...'!J35</f>
        <v>0</v>
      </c>
      <c r="AW101" s="140">
        <f>'D.1.5 - Silnoproudá elekt...'!J36</f>
        <v>0</v>
      </c>
      <c r="AX101" s="140">
        <f>'D.1.5 - Silnoproudá elekt...'!J37</f>
        <v>0</v>
      </c>
      <c r="AY101" s="140">
        <f>'D.1.5 - Silnoproudá elekt...'!J38</f>
        <v>0</v>
      </c>
      <c r="AZ101" s="140">
        <f>'D.1.5 - Silnoproudá elekt...'!F35</f>
        <v>0</v>
      </c>
      <c r="BA101" s="140">
        <f>'D.1.5 - Silnoproudá elekt...'!F36</f>
        <v>0</v>
      </c>
      <c r="BB101" s="140">
        <f>'D.1.5 - Silnoproudá elekt...'!F37</f>
        <v>0</v>
      </c>
      <c r="BC101" s="140">
        <f>'D.1.5 - Silnoproudá elekt...'!F38</f>
        <v>0</v>
      </c>
      <c r="BD101" s="142">
        <f>'D.1.5 - Silnoproudá elekt...'!F39</f>
        <v>0</v>
      </c>
      <c r="BE101" s="4"/>
      <c r="BT101" s="143" t="s">
        <v>92</v>
      </c>
      <c r="BV101" s="143" t="s">
        <v>85</v>
      </c>
      <c r="BW101" s="143" t="s">
        <v>112</v>
      </c>
      <c r="BX101" s="143" t="s">
        <v>96</v>
      </c>
      <c r="CL101" s="143" t="s">
        <v>1</v>
      </c>
    </row>
    <row r="102" s="4" customFormat="1" ht="16.5" customHeight="1">
      <c r="A102" s="4"/>
      <c r="B102" s="72"/>
      <c r="C102" s="135"/>
      <c r="D102" s="135"/>
      <c r="E102" s="136" t="s">
        <v>113</v>
      </c>
      <c r="F102" s="136"/>
      <c r="G102" s="136"/>
      <c r="H102" s="136"/>
      <c r="I102" s="136"/>
      <c r="J102" s="135"/>
      <c r="K102" s="136" t="s">
        <v>114</v>
      </c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44">
        <f>ROUND(SUM(AG103:AG104),2)</f>
        <v>0</v>
      </c>
      <c r="AH102" s="135"/>
      <c r="AI102" s="135"/>
      <c r="AJ102" s="135"/>
      <c r="AK102" s="135"/>
      <c r="AL102" s="135"/>
      <c r="AM102" s="135"/>
      <c r="AN102" s="137">
        <f>SUM(AG102,AT102)</f>
        <v>0</v>
      </c>
      <c r="AO102" s="135"/>
      <c r="AP102" s="135"/>
      <c r="AQ102" s="138" t="s">
        <v>99</v>
      </c>
      <c r="AR102" s="74"/>
      <c r="AS102" s="139">
        <f>ROUND(SUM(AS103:AS104),2)</f>
        <v>0</v>
      </c>
      <c r="AT102" s="140">
        <f>ROUND(SUM(AV102:AW102),2)</f>
        <v>0</v>
      </c>
      <c r="AU102" s="141">
        <f>ROUND(SUM(AU103:AU104),5)</f>
        <v>0</v>
      </c>
      <c r="AV102" s="140">
        <f>ROUND(AZ102*L29,2)</f>
        <v>0</v>
      </c>
      <c r="AW102" s="140">
        <f>ROUND(BA102*L30,2)</f>
        <v>0</v>
      </c>
      <c r="AX102" s="140">
        <f>ROUND(BB102*L29,2)</f>
        <v>0</v>
      </c>
      <c r="AY102" s="140">
        <f>ROUND(BC102*L30,2)</f>
        <v>0</v>
      </c>
      <c r="AZ102" s="140">
        <f>ROUND(SUM(AZ103:AZ104),2)</f>
        <v>0</v>
      </c>
      <c r="BA102" s="140">
        <f>ROUND(SUM(BA103:BA104),2)</f>
        <v>0</v>
      </c>
      <c r="BB102" s="140">
        <f>ROUND(SUM(BB103:BB104),2)</f>
        <v>0</v>
      </c>
      <c r="BC102" s="140">
        <f>ROUND(SUM(BC103:BC104),2)</f>
        <v>0</v>
      </c>
      <c r="BD102" s="142">
        <f>ROUND(SUM(BD103:BD104),2)</f>
        <v>0</v>
      </c>
      <c r="BE102" s="4"/>
      <c r="BS102" s="143" t="s">
        <v>82</v>
      </c>
      <c r="BT102" s="143" t="s">
        <v>92</v>
      </c>
      <c r="BU102" s="143" t="s">
        <v>84</v>
      </c>
      <c r="BV102" s="143" t="s">
        <v>85</v>
      </c>
      <c r="BW102" s="143" t="s">
        <v>115</v>
      </c>
      <c r="BX102" s="143" t="s">
        <v>96</v>
      </c>
      <c r="CL102" s="143" t="s">
        <v>19</v>
      </c>
    </row>
    <row r="103" s="4" customFormat="1" ht="16.5" customHeight="1">
      <c r="A103" s="121" t="s">
        <v>87</v>
      </c>
      <c r="B103" s="72"/>
      <c r="C103" s="135"/>
      <c r="D103" s="135"/>
      <c r="E103" s="135"/>
      <c r="F103" s="136" t="s">
        <v>116</v>
      </c>
      <c r="G103" s="136"/>
      <c r="H103" s="136"/>
      <c r="I103" s="136"/>
      <c r="J103" s="136"/>
      <c r="K103" s="135"/>
      <c r="L103" s="136" t="s">
        <v>117</v>
      </c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7">
        <f>'D.1.6.1 - EPS '!J34</f>
        <v>0</v>
      </c>
      <c r="AH103" s="135"/>
      <c r="AI103" s="135"/>
      <c r="AJ103" s="135"/>
      <c r="AK103" s="135"/>
      <c r="AL103" s="135"/>
      <c r="AM103" s="135"/>
      <c r="AN103" s="137">
        <f>SUM(AG103,AT103)</f>
        <v>0</v>
      </c>
      <c r="AO103" s="135"/>
      <c r="AP103" s="135"/>
      <c r="AQ103" s="138" t="s">
        <v>99</v>
      </c>
      <c r="AR103" s="74"/>
      <c r="AS103" s="139">
        <v>0</v>
      </c>
      <c r="AT103" s="140">
        <f>ROUND(SUM(AV103:AW103),2)</f>
        <v>0</v>
      </c>
      <c r="AU103" s="141">
        <f>'D.1.6.1 - EPS '!P128</f>
        <v>0</v>
      </c>
      <c r="AV103" s="140">
        <f>'D.1.6.1 - EPS '!J37</f>
        <v>0</v>
      </c>
      <c r="AW103" s="140">
        <f>'D.1.6.1 - EPS '!J38</f>
        <v>0</v>
      </c>
      <c r="AX103" s="140">
        <f>'D.1.6.1 - EPS '!J39</f>
        <v>0</v>
      </c>
      <c r="AY103" s="140">
        <f>'D.1.6.1 - EPS '!J40</f>
        <v>0</v>
      </c>
      <c r="AZ103" s="140">
        <f>'D.1.6.1 - EPS '!F37</f>
        <v>0</v>
      </c>
      <c r="BA103" s="140">
        <f>'D.1.6.1 - EPS '!F38</f>
        <v>0</v>
      </c>
      <c r="BB103" s="140">
        <f>'D.1.6.1 - EPS '!F39</f>
        <v>0</v>
      </c>
      <c r="BC103" s="140">
        <f>'D.1.6.1 - EPS '!F40</f>
        <v>0</v>
      </c>
      <c r="BD103" s="142">
        <f>'D.1.6.1 - EPS '!F41</f>
        <v>0</v>
      </c>
      <c r="BE103" s="4"/>
      <c r="BT103" s="143" t="s">
        <v>118</v>
      </c>
      <c r="BV103" s="143" t="s">
        <v>85</v>
      </c>
      <c r="BW103" s="143" t="s">
        <v>119</v>
      </c>
      <c r="BX103" s="143" t="s">
        <v>115</v>
      </c>
      <c r="CL103" s="143" t="s">
        <v>1</v>
      </c>
    </row>
    <row r="104" s="4" customFormat="1" ht="16.5" customHeight="1">
      <c r="A104" s="121" t="s">
        <v>87</v>
      </c>
      <c r="B104" s="72"/>
      <c r="C104" s="135"/>
      <c r="D104" s="135"/>
      <c r="E104" s="135"/>
      <c r="F104" s="136" t="s">
        <v>120</v>
      </c>
      <c r="G104" s="136"/>
      <c r="H104" s="136"/>
      <c r="I104" s="136"/>
      <c r="J104" s="136"/>
      <c r="K104" s="135"/>
      <c r="L104" s="136" t="s">
        <v>121</v>
      </c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7">
        <f>'D.1.6.2 - Slaboproudá zař...'!J34</f>
        <v>0</v>
      </c>
      <c r="AH104" s="135"/>
      <c r="AI104" s="135"/>
      <c r="AJ104" s="135"/>
      <c r="AK104" s="135"/>
      <c r="AL104" s="135"/>
      <c r="AM104" s="135"/>
      <c r="AN104" s="137">
        <f>SUM(AG104,AT104)</f>
        <v>0</v>
      </c>
      <c r="AO104" s="135"/>
      <c r="AP104" s="135"/>
      <c r="AQ104" s="138" t="s">
        <v>99</v>
      </c>
      <c r="AR104" s="74"/>
      <c r="AS104" s="139">
        <v>0</v>
      </c>
      <c r="AT104" s="140">
        <f>ROUND(SUM(AV104:AW104),2)</f>
        <v>0</v>
      </c>
      <c r="AU104" s="141">
        <f>'D.1.6.2 - Slaboproudá zař...'!P137</f>
        <v>0</v>
      </c>
      <c r="AV104" s="140">
        <f>'D.1.6.2 - Slaboproudá zař...'!J37</f>
        <v>0</v>
      </c>
      <c r="AW104" s="140">
        <f>'D.1.6.2 - Slaboproudá zař...'!J38</f>
        <v>0</v>
      </c>
      <c r="AX104" s="140">
        <f>'D.1.6.2 - Slaboproudá zař...'!J39</f>
        <v>0</v>
      </c>
      <c r="AY104" s="140">
        <f>'D.1.6.2 - Slaboproudá zař...'!J40</f>
        <v>0</v>
      </c>
      <c r="AZ104" s="140">
        <f>'D.1.6.2 - Slaboproudá zař...'!F37</f>
        <v>0</v>
      </c>
      <c r="BA104" s="140">
        <f>'D.1.6.2 - Slaboproudá zař...'!F38</f>
        <v>0</v>
      </c>
      <c r="BB104" s="140">
        <f>'D.1.6.2 - Slaboproudá zař...'!F39</f>
        <v>0</v>
      </c>
      <c r="BC104" s="140">
        <f>'D.1.6.2 - Slaboproudá zař...'!F40</f>
        <v>0</v>
      </c>
      <c r="BD104" s="142">
        <f>'D.1.6.2 - Slaboproudá zař...'!F41</f>
        <v>0</v>
      </c>
      <c r="BE104" s="4"/>
      <c r="BT104" s="143" t="s">
        <v>118</v>
      </c>
      <c r="BV104" s="143" t="s">
        <v>85</v>
      </c>
      <c r="BW104" s="143" t="s">
        <v>122</v>
      </c>
      <c r="BX104" s="143" t="s">
        <v>115</v>
      </c>
      <c r="CL104" s="143" t="s">
        <v>1</v>
      </c>
    </row>
    <row r="105" s="4" customFormat="1" ht="16.5" customHeight="1">
      <c r="A105" s="121" t="s">
        <v>87</v>
      </c>
      <c r="B105" s="72"/>
      <c r="C105" s="135"/>
      <c r="D105" s="135"/>
      <c r="E105" s="136" t="s">
        <v>123</v>
      </c>
      <c r="F105" s="136"/>
      <c r="G105" s="136"/>
      <c r="H105" s="136"/>
      <c r="I105" s="136"/>
      <c r="J105" s="135"/>
      <c r="K105" s="136" t="s">
        <v>124</v>
      </c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7">
        <f>'D.1.7 - Vytápění a rozvod...'!J32</f>
        <v>0</v>
      </c>
      <c r="AH105" s="135"/>
      <c r="AI105" s="135"/>
      <c r="AJ105" s="135"/>
      <c r="AK105" s="135"/>
      <c r="AL105" s="135"/>
      <c r="AM105" s="135"/>
      <c r="AN105" s="137">
        <f>SUM(AG105,AT105)</f>
        <v>0</v>
      </c>
      <c r="AO105" s="135"/>
      <c r="AP105" s="135"/>
      <c r="AQ105" s="138" t="s">
        <v>99</v>
      </c>
      <c r="AR105" s="74"/>
      <c r="AS105" s="139">
        <v>0</v>
      </c>
      <c r="AT105" s="140">
        <f>ROUND(SUM(AV105:AW105),2)</f>
        <v>0</v>
      </c>
      <c r="AU105" s="141">
        <f>'D.1.7 - Vytápění a rozvod...'!P130</f>
        <v>0</v>
      </c>
      <c r="AV105" s="140">
        <f>'D.1.7 - Vytápění a rozvod...'!J35</f>
        <v>0</v>
      </c>
      <c r="AW105" s="140">
        <f>'D.1.7 - Vytápění a rozvod...'!J36</f>
        <v>0</v>
      </c>
      <c r="AX105" s="140">
        <f>'D.1.7 - Vytápění a rozvod...'!J37</f>
        <v>0</v>
      </c>
      <c r="AY105" s="140">
        <f>'D.1.7 - Vytápění a rozvod...'!J38</f>
        <v>0</v>
      </c>
      <c r="AZ105" s="140">
        <f>'D.1.7 - Vytápění a rozvod...'!F35</f>
        <v>0</v>
      </c>
      <c r="BA105" s="140">
        <f>'D.1.7 - Vytápění a rozvod...'!F36</f>
        <v>0</v>
      </c>
      <c r="BB105" s="140">
        <f>'D.1.7 - Vytápění a rozvod...'!F37</f>
        <v>0</v>
      </c>
      <c r="BC105" s="140">
        <f>'D.1.7 - Vytápění a rozvod...'!F38</f>
        <v>0</v>
      </c>
      <c r="BD105" s="142">
        <f>'D.1.7 - Vytápění a rozvod...'!F39</f>
        <v>0</v>
      </c>
      <c r="BE105" s="4"/>
      <c r="BT105" s="143" t="s">
        <v>92</v>
      </c>
      <c r="BV105" s="143" t="s">
        <v>85</v>
      </c>
      <c r="BW105" s="143" t="s">
        <v>125</v>
      </c>
      <c r="BX105" s="143" t="s">
        <v>96</v>
      </c>
      <c r="CL105" s="143" t="s">
        <v>1</v>
      </c>
    </row>
    <row r="106" s="4" customFormat="1" ht="16.5" customHeight="1">
      <c r="A106" s="121" t="s">
        <v>87</v>
      </c>
      <c r="B106" s="72"/>
      <c r="C106" s="135"/>
      <c r="D106" s="135"/>
      <c r="E106" s="136" t="s">
        <v>126</v>
      </c>
      <c r="F106" s="136"/>
      <c r="G106" s="136"/>
      <c r="H106" s="136"/>
      <c r="I106" s="136"/>
      <c r="J106" s="135"/>
      <c r="K106" s="136" t="s">
        <v>127</v>
      </c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7">
        <f>'D.1.8 - Rozvody medicinál...'!J32</f>
        <v>0</v>
      </c>
      <c r="AH106" s="135"/>
      <c r="AI106" s="135"/>
      <c r="AJ106" s="135"/>
      <c r="AK106" s="135"/>
      <c r="AL106" s="135"/>
      <c r="AM106" s="135"/>
      <c r="AN106" s="137">
        <f>SUM(AG106,AT106)</f>
        <v>0</v>
      </c>
      <c r="AO106" s="135"/>
      <c r="AP106" s="135"/>
      <c r="AQ106" s="138" t="s">
        <v>99</v>
      </c>
      <c r="AR106" s="74"/>
      <c r="AS106" s="139">
        <v>0</v>
      </c>
      <c r="AT106" s="140">
        <f>ROUND(SUM(AV106:AW106),2)</f>
        <v>0</v>
      </c>
      <c r="AU106" s="141">
        <f>'D.1.8 - Rozvody medicinál...'!P124</f>
        <v>0</v>
      </c>
      <c r="AV106" s="140">
        <f>'D.1.8 - Rozvody medicinál...'!J35</f>
        <v>0</v>
      </c>
      <c r="AW106" s="140">
        <f>'D.1.8 - Rozvody medicinál...'!J36</f>
        <v>0</v>
      </c>
      <c r="AX106" s="140">
        <f>'D.1.8 - Rozvody medicinál...'!J37</f>
        <v>0</v>
      </c>
      <c r="AY106" s="140">
        <f>'D.1.8 - Rozvody medicinál...'!J38</f>
        <v>0</v>
      </c>
      <c r="AZ106" s="140">
        <f>'D.1.8 - Rozvody medicinál...'!F35</f>
        <v>0</v>
      </c>
      <c r="BA106" s="140">
        <f>'D.1.8 - Rozvody medicinál...'!F36</f>
        <v>0</v>
      </c>
      <c r="BB106" s="140">
        <f>'D.1.8 - Rozvody medicinál...'!F37</f>
        <v>0</v>
      </c>
      <c r="BC106" s="140">
        <f>'D.1.8 - Rozvody medicinál...'!F38</f>
        <v>0</v>
      </c>
      <c r="BD106" s="142">
        <f>'D.1.8 - Rozvody medicinál...'!F39</f>
        <v>0</v>
      </c>
      <c r="BE106" s="4"/>
      <c r="BT106" s="143" t="s">
        <v>92</v>
      </c>
      <c r="BV106" s="143" t="s">
        <v>85</v>
      </c>
      <c r="BW106" s="143" t="s">
        <v>128</v>
      </c>
      <c r="BX106" s="143" t="s">
        <v>96</v>
      </c>
      <c r="CL106" s="143" t="s">
        <v>1</v>
      </c>
    </row>
    <row r="107" s="4" customFormat="1" ht="16.5" customHeight="1">
      <c r="A107" s="121" t="s">
        <v>87</v>
      </c>
      <c r="B107" s="72"/>
      <c r="C107" s="135"/>
      <c r="D107" s="135"/>
      <c r="E107" s="136" t="s">
        <v>129</v>
      </c>
      <c r="F107" s="136"/>
      <c r="G107" s="136"/>
      <c r="H107" s="136"/>
      <c r="I107" s="136"/>
      <c r="J107" s="135"/>
      <c r="K107" s="136" t="s">
        <v>130</v>
      </c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7">
        <f>'D.1.9 - Zdravotně technic...'!J32</f>
        <v>0</v>
      </c>
      <c r="AH107" s="135"/>
      <c r="AI107" s="135"/>
      <c r="AJ107" s="135"/>
      <c r="AK107" s="135"/>
      <c r="AL107" s="135"/>
      <c r="AM107" s="135"/>
      <c r="AN107" s="137">
        <f>SUM(AG107,AT107)</f>
        <v>0</v>
      </c>
      <c r="AO107" s="135"/>
      <c r="AP107" s="135"/>
      <c r="AQ107" s="138" t="s">
        <v>99</v>
      </c>
      <c r="AR107" s="74"/>
      <c r="AS107" s="139">
        <v>0</v>
      </c>
      <c r="AT107" s="140">
        <f>ROUND(SUM(AV107:AW107),2)</f>
        <v>0</v>
      </c>
      <c r="AU107" s="141">
        <f>'D.1.9 - Zdravotně technic...'!P142</f>
        <v>0</v>
      </c>
      <c r="AV107" s="140">
        <f>'D.1.9 - Zdravotně technic...'!J35</f>
        <v>0</v>
      </c>
      <c r="AW107" s="140">
        <f>'D.1.9 - Zdravotně technic...'!J36</f>
        <v>0</v>
      </c>
      <c r="AX107" s="140">
        <f>'D.1.9 - Zdravotně technic...'!J37</f>
        <v>0</v>
      </c>
      <c r="AY107" s="140">
        <f>'D.1.9 - Zdravotně technic...'!J38</f>
        <v>0</v>
      </c>
      <c r="AZ107" s="140">
        <f>'D.1.9 - Zdravotně technic...'!F35</f>
        <v>0</v>
      </c>
      <c r="BA107" s="140">
        <f>'D.1.9 - Zdravotně technic...'!F36</f>
        <v>0</v>
      </c>
      <c r="BB107" s="140">
        <f>'D.1.9 - Zdravotně technic...'!F37</f>
        <v>0</v>
      </c>
      <c r="BC107" s="140">
        <f>'D.1.9 - Zdravotně technic...'!F38</f>
        <v>0</v>
      </c>
      <c r="BD107" s="142">
        <f>'D.1.9 - Zdravotně technic...'!F39</f>
        <v>0</v>
      </c>
      <c r="BE107" s="4"/>
      <c r="BT107" s="143" t="s">
        <v>92</v>
      </c>
      <c r="BV107" s="143" t="s">
        <v>85</v>
      </c>
      <c r="BW107" s="143" t="s">
        <v>131</v>
      </c>
      <c r="BX107" s="143" t="s">
        <v>96</v>
      </c>
      <c r="CL107" s="143" t="s">
        <v>1</v>
      </c>
    </row>
    <row r="108" s="4" customFormat="1" ht="16.5" customHeight="1">
      <c r="A108" s="121" t="s">
        <v>87</v>
      </c>
      <c r="B108" s="72"/>
      <c r="C108" s="135"/>
      <c r="D108" s="135"/>
      <c r="E108" s="136" t="s">
        <v>132</v>
      </c>
      <c r="F108" s="136"/>
      <c r="G108" s="136"/>
      <c r="H108" s="136"/>
      <c r="I108" s="136"/>
      <c r="J108" s="135"/>
      <c r="K108" s="136" t="s">
        <v>133</v>
      </c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  <c r="AE108" s="136"/>
      <c r="AF108" s="136"/>
      <c r="AG108" s="137">
        <f>'D.1.10 - Měření a regulace'!J32</f>
        <v>0</v>
      </c>
      <c r="AH108" s="135"/>
      <c r="AI108" s="135"/>
      <c r="AJ108" s="135"/>
      <c r="AK108" s="135"/>
      <c r="AL108" s="135"/>
      <c r="AM108" s="135"/>
      <c r="AN108" s="137">
        <f>SUM(AG108,AT108)</f>
        <v>0</v>
      </c>
      <c r="AO108" s="135"/>
      <c r="AP108" s="135"/>
      <c r="AQ108" s="138" t="s">
        <v>99</v>
      </c>
      <c r="AR108" s="74"/>
      <c r="AS108" s="139">
        <v>0</v>
      </c>
      <c r="AT108" s="140">
        <f>ROUND(SUM(AV108:AW108),2)</f>
        <v>0</v>
      </c>
      <c r="AU108" s="141">
        <f>'D.1.10 - Měření a regulace'!P124</f>
        <v>0</v>
      </c>
      <c r="AV108" s="140">
        <f>'D.1.10 - Měření a regulace'!J35</f>
        <v>0</v>
      </c>
      <c r="AW108" s="140">
        <f>'D.1.10 - Měření a regulace'!J36</f>
        <v>0</v>
      </c>
      <c r="AX108" s="140">
        <f>'D.1.10 - Měření a regulace'!J37</f>
        <v>0</v>
      </c>
      <c r="AY108" s="140">
        <f>'D.1.10 - Měření a regulace'!J38</f>
        <v>0</v>
      </c>
      <c r="AZ108" s="140">
        <f>'D.1.10 - Měření a regulace'!F35</f>
        <v>0</v>
      </c>
      <c r="BA108" s="140">
        <f>'D.1.10 - Měření a regulace'!F36</f>
        <v>0</v>
      </c>
      <c r="BB108" s="140">
        <f>'D.1.10 - Měření a regulace'!F37</f>
        <v>0</v>
      </c>
      <c r="BC108" s="140">
        <f>'D.1.10 - Měření a regulace'!F38</f>
        <v>0</v>
      </c>
      <c r="BD108" s="142">
        <f>'D.1.10 - Měření a regulace'!F39</f>
        <v>0</v>
      </c>
      <c r="BE108" s="4"/>
      <c r="BT108" s="143" t="s">
        <v>92</v>
      </c>
      <c r="BV108" s="143" t="s">
        <v>85</v>
      </c>
      <c r="BW108" s="143" t="s">
        <v>134</v>
      </c>
      <c r="BX108" s="143" t="s">
        <v>96</v>
      </c>
      <c r="CL108" s="143" t="s">
        <v>1</v>
      </c>
    </row>
    <row r="109" s="7" customFormat="1" ht="16.5" customHeight="1">
      <c r="A109" s="7"/>
      <c r="B109" s="122"/>
      <c r="C109" s="123"/>
      <c r="D109" s="124" t="s">
        <v>135</v>
      </c>
      <c r="E109" s="124"/>
      <c r="F109" s="124"/>
      <c r="G109" s="124"/>
      <c r="H109" s="124"/>
      <c r="I109" s="125"/>
      <c r="J109" s="124" t="s">
        <v>136</v>
      </c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34">
        <f>ROUND(AG110,2)</f>
        <v>0</v>
      </c>
      <c r="AH109" s="125"/>
      <c r="AI109" s="125"/>
      <c r="AJ109" s="125"/>
      <c r="AK109" s="125"/>
      <c r="AL109" s="125"/>
      <c r="AM109" s="125"/>
      <c r="AN109" s="126">
        <f>SUM(AG109,AT109)</f>
        <v>0</v>
      </c>
      <c r="AO109" s="125"/>
      <c r="AP109" s="125"/>
      <c r="AQ109" s="127" t="s">
        <v>95</v>
      </c>
      <c r="AR109" s="128"/>
      <c r="AS109" s="129">
        <f>ROUND(AS110,2)</f>
        <v>0</v>
      </c>
      <c r="AT109" s="130">
        <f>ROUND(SUM(AV109:AW109),2)</f>
        <v>0</v>
      </c>
      <c r="AU109" s="131">
        <f>ROUND(AU110,5)</f>
        <v>0</v>
      </c>
      <c r="AV109" s="130">
        <f>ROUND(AZ109*L29,2)</f>
        <v>0</v>
      </c>
      <c r="AW109" s="130">
        <f>ROUND(BA109*L30,2)</f>
        <v>0</v>
      </c>
      <c r="AX109" s="130">
        <f>ROUND(BB109*L29,2)</f>
        <v>0</v>
      </c>
      <c r="AY109" s="130">
        <f>ROUND(BC109*L30,2)</f>
        <v>0</v>
      </c>
      <c r="AZ109" s="130">
        <f>ROUND(AZ110,2)</f>
        <v>0</v>
      </c>
      <c r="BA109" s="130">
        <f>ROUND(BA110,2)</f>
        <v>0</v>
      </c>
      <c r="BB109" s="130">
        <f>ROUND(BB110,2)</f>
        <v>0</v>
      </c>
      <c r="BC109" s="130">
        <f>ROUND(BC110,2)</f>
        <v>0</v>
      </c>
      <c r="BD109" s="132">
        <f>ROUND(BD110,2)</f>
        <v>0</v>
      </c>
      <c r="BE109" s="7"/>
      <c r="BS109" s="133" t="s">
        <v>82</v>
      </c>
      <c r="BT109" s="133" t="s">
        <v>90</v>
      </c>
      <c r="BU109" s="133" t="s">
        <v>84</v>
      </c>
      <c r="BV109" s="133" t="s">
        <v>85</v>
      </c>
      <c r="BW109" s="133" t="s">
        <v>137</v>
      </c>
      <c r="BX109" s="133" t="s">
        <v>5</v>
      </c>
      <c r="CL109" s="133" t="s">
        <v>19</v>
      </c>
      <c r="CM109" s="133" t="s">
        <v>92</v>
      </c>
    </row>
    <row r="110" s="4" customFormat="1" ht="16.5" customHeight="1">
      <c r="A110" s="121" t="s">
        <v>87</v>
      </c>
      <c r="B110" s="72"/>
      <c r="C110" s="135"/>
      <c r="D110" s="135"/>
      <c r="E110" s="136" t="s">
        <v>138</v>
      </c>
      <c r="F110" s="136"/>
      <c r="G110" s="136"/>
      <c r="H110" s="136"/>
      <c r="I110" s="136"/>
      <c r="J110" s="135"/>
      <c r="K110" s="136" t="s">
        <v>139</v>
      </c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7">
        <f>'PS 01 - Potrubní pošta'!J32</f>
        <v>0</v>
      </c>
      <c r="AH110" s="135"/>
      <c r="AI110" s="135"/>
      <c r="AJ110" s="135"/>
      <c r="AK110" s="135"/>
      <c r="AL110" s="135"/>
      <c r="AM110" s="135"/>
      <c r="AN110" s="137">
        <f>SUM(AG110,AT110)</f>
        <v>0</v>
      </c>
      <c r="AO110" s="135"/>
      <c r="AP110" s="135"/>
      <c r="AQ110" s="138" t="s">
        <v>99</v>
      </c>
      <c r="AR110" s="74"/>
      <c r="AS110" s="145">
        <v>0</v>
      </c>
      <c r="AT110" s="146">
        <f>ROUND(SUM(AV110:AW110),2)</f>
        <v>0</v>
      </c>
      <c r="AU110" s="147">
        <f>'PS 01 - Potrubní pošta'!P131</f>
        <v>0</v>
      </c>
      <c r="AV110" s="146">
        <f>'PS 01 - Potrubní pošta'!J35</f>
        <v>0</v>
      </c>
      <c r="AW110" s="146">
        <f>'PS 01 - Potrubní pošta'!J36</f>
        <v>0</v>
      </c>
      <c r="AX110" s="146">
        <f>'PS 01 - Potrubní pošta'!J37</f>
        <v>0</v>
      </c>
      <c r="AY110" s="146">
        <f>'PS 01 - Potrubní pošta'!J38</f>
        <v>0</v>
      </c>
      <c r="AZ110" s="146">
        <f>'PS 01 - Potrubní pošta'!F35</f>
        <v>0</v>
      </c>
      <c r="BA110" s="146">
        <f>'PS 01 - Potrubní pošta'!F36</f>
        <v>0</v>
      </c>
      <c r="BB110" s="146">
        <f>'PS 01 - Potrubní pošta'!F37</f>
        <v>0</v>
      </c>
      <c r="BC110" s="146">
        <f>'PS 01 - Potrubní pošta'!F38</f>
        <v>0</v>
      </c>
      <c r="BD110" s="148">
        <f>'PS 01 - Potrubní pošta'!F39</f>
        <v>0</v>
      </c>
      <c r="BE110" s="4"/>
      <c r="BT110" s="143" t="s">
        <v>92</v>
      </c>
      <c r="BV110" s="143" t="s">
        <v>85</v>
      </c>
      <c r="BW110" s="143" t="s">
        <v>140</v>
      </c>
      <c r="BX110" s="143" t="s">
        <v>137</v>
      </c>
      <c r="CL110" s="143" t="s">
        <v>1</v>
      </c>
    </row>
    <row r="111" s="2" customFormat="1" ht="30" customHeight="1">
      <c r="A111" s="40"/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6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</row>
    <row r="112" s="2" customFormat="1" ht="6.96" customHeight="1">
      <c r="A112" s="40"/>
      <c r="B112" s="68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46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</row>
  </sheetData>
  <sheetProtection sheet="1" formatColumns="0" formatRows="0" objects="1" scenarios="1" spinCount="100000" saltValue="n4yVJ/YPD+tsvN+SUCvncEofU/O9xMrYX05SEKR+1YAQnCa9INQWByT61S7h7FeJI1AoXgmFAX/Di/VrsnMV3A==" hashValue="dwomCoEA/U4KjTwm/fVclUZzFXkfdcsm9GXY1sxSQ7wNPeUE7Bhpfmd5qt8T4dShiubYV2Jxuro1a0n9f2dZxw==" algorithmName="SHA-512" password="E785"/>
  <mergeCells count="102">
    <mergeCell ref="C92:G92"/>
    <mergeCell ref="D96:H96"/>
    <mergeCell ref="D95:H95"/>
    <mergeCell ref="E97:I97"/>
    <mergeCell ref="E98:I98"/>
    <mergeCell ref="E102:I102"/>
    <mergeCell ref="E101:I101"/>
    <mergeCell ref="E100:I100"/>
    <mergeCell ref="E99:I99"/>
    <mergeCell ref="F104:J104"/>
    <mergeCell ref="F103:J103"/>
    <mergeCell ref="I92:AF92"/>
    <mergeCell ref="J96:AF96"/>
    <mergeCell ref="J95:AF95"/>
    <mergeCell ref="K99:AF99"/>
    <mergeCell ref="K100:AF100"/>
    <mergeCell ref="K101:AF101"/>
    <mergeCell ref="K102:AF102"/>
    <mergeCell ref="K97:AF97"/>
    <mergeCell ref="K98:AF98"/>
    <mergeCell ref="L103:AF103"/>
    <mergeCell ref="L104:AF104"/>
    <mergeCell ref="L85:AO85"/>
    <mergeCell ref="E105:I105"/>
    <mergeCell ref="K105:AF105"/>
    <mergeCell ref="E106:I106"/>
    <mergeCell ref="K106:AF106"/>
    <mergeCell ref="E107:I107"/>
    <mergeCell ref="K107:AF107"/>
    <mergeCell ref="E108:I108"/>
    <mergeCell ref="K108:AF108"/>
    <mergeCell ref="D109:H109"/>
    <mergeCell ref="J109:AF109"/>
    <mergeCell ref="E110:I110"/>
    <mergeCell ref="K110:AF110"/>
    <mergeCell ref="AG94:AM94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98:AM98"/>
    <mergeCell ref="AG104:AM104"/>
    <mergeCell ref="AG103:AM103"/>
    <mergeCell ref="AG102:AM102"/>
    <mergeCell ref="AG101:AM101"/>
    <mergeCell ref="AG97:AM97"/>
    <mergeCell ref="AG100:AM100"/>
    <mergeCell ref="AG95:AM95"/>
    <mergeCell ref="AG92:AM92"/>
    <mergeCell ref="AG96:AM96"/>
    <mergeCell ref="AG99:AM99"/>
    <mergeCell ref="AM87:AN87"/>
    <mergeCell ref="AM89:AP89"/>
    <mergeCell ref="AM90:AP90"/>
    <mergeCell ref="AN98:AP98"/>
    <mergeCell ref="AN103:AP103"/>
    <mergeCell ref="AN97:AP97"/>
    <mergeCell ref="AN92:AP92"/>
    <mergeCell ref="AN96:AP96"/>
    <mergeCell ref="AN102:AP102"/>
    <mergeCell ref="AN101:AP101"/>
    <mergeCell ref="AN99:AP99"/>
    <mergeCell ref="AN95:AP95"/>
    <mergeCell ref="AN100:AP100"/>
    <mergeCell ref="AN104:AP104"/>
    <mergeCell ref="AS89:AT91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N109:AP109"/>
    <mergeCell ref="AG109:AM109"/>
    <mergeCell ref="AN110:AP110"/>
    <mergeCell ref="AG110:AM110"/>
    <mergeCell ref="AN94:AP94"/>
  </mergeCells>
  <hyperlinks>
    <hyperlink ref="A95" location="'VON - Vedlejší a ostatní ...'!C2" display="/"/>
    <hyperlink ref="A97" location="'D.1.1 - Architektonicko -...'!C2" display="/"/>
    <hyperlink ref="A98" location="'D.1.2 - Stavebně konstruk...'!C2" display="/"/>
    <hyperlink ref="A99" location="'D.1.3 - Požárně bezpečnos...'!C2" display="/"/>
    <hyperlink ref="A100" location="'D.1.4 - Vzduchotechnika a...'!C2" display="/"/>
    <hyperlink ref="A101" location="'D.1.5 - Silnoproudá elekt...'!C2" display="/"/>
    <hyperlink ref="A103" location="'D.1.6.1 - EPS '!C2" display="/"/>
    <hyperlink ref="A104" location="'D.1.6.2 - Slaboproudá zař...'!C2" display="/"/>
    <hyperlink ref="A105" location="'D.1.7 - Vytápění a rozvod...'!C2" display="/"/>
    <hyperlink ref="A106" location="'D.1.8 - Rozvody medicinál...'!C2" display="/"/>
    <hyperlink ref="A107" location="'D.1.9 - Zdravotně technic...'!C2" display="/"/>
    <hyperlink ref="A108" location="'D.1.10 - Měření a regulace'!C2" display="/"/>
    <hyperlink ref="A110" location="'PS 01 - Potrubní pošta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125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4849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23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">
        <v>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">
        <v>4850</v>
      </c>
      <c r="F17" s="40"/>
      <c r="G17" s="40"/>
      <c r="H17" s="40"/>
      <c r="I17" s="153" t="s">
        <v>33</v>
      </c>
      <c r="J17" s="143" t="s">
        <v>1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">
        <v>1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">
        <v>4851</v>
      </c>
      <c r="F23" s="40"/>
      <c r="G23" s="40"/>
      <c r="H23" s="40"/>
      <c r="I23" s="153" t="s">
        <v>33</v>
      </c>
      <c r="J23" s="143" t="s">
        <v>1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tr">
        <f>IF('Rekapitulace stavby'!AN19="","",'Rekapitulace stavby'!AN19)</f>
        <v/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tr">
        <f>IF('Rekapitulace stavby'!E20="","",'Rekapitulace stavby'!E20)</f>
        <v xml:space="preserve"> </v>
      </c>
      <c r="F26" s="40"/>
      <c r="G26" s="40"/>
      <c r="H26" s="40"/>
      <c r="I26" s="153" t="s">
        <v>33</v>
      </c>
      <c r="J26" s="143" t="str">
        <f>IF('Rekapitulace stavby'!AN20="","",'Rekapitulace stavby'!AN20)</f>
        <v/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57"/>
      <c r="B29" s="158"/>
      <c r="C29" s="157"/>
      <c r="D29" s="157"/>
      <c r="E29" s="159" t="s">
        <v>42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ROUND(J130,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ROUND((SUM(BE130:BE328)),  2)</f>
        <v>0</v>
      </c>
      <c r="G35" s="40"/>
      <c r="H35" s="40"/>
      <c r="I35" s="167">
        <v>0.20999999999999999</v>
      </c>
      <c r="J35" s="166">
        <f>ROUND(((SUM(BE130:BE328))*I35),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ROUND((SUM(BF130:BF328)),  2)</f>
        <v>0</v>
      </c>
      <c r="G36" s="40"/>
      <c r="H36" s="40"/>
      <c r="I36" s="167">
        <v>0.14999999999999999</v>
      </c>
      <c r="J36" s="166">
        <f>ROUND(((SUM(BF130:BF328))*I36),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ROUND((SUM(BG130:BG328)),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ROUND((SUM(BH130:BH328)),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ROUND((SUM(BI130:BI328)),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D.1.7 - Vytápění a rozvody chlazení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>Opava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3" t="s">
        <v>30</v>
      </c>
      <c r="D93" s="42"/>
      <c r="E93" s="42"/>
      <c r="F93" s="28" t="str">
        <f>E17</f>
        <v>Moravskoslezský kraj, 28.října 117, 702 18 Ostrava</v>
      </c>
      <c r="G93" s="42"/>
      <c r="H93" s="42"/>
      <c r="I93" s="33" t="s">
        <v>36</v>
      </c>
      <c r="J93" s="38" t="str">
        <f>E23</f>
        <v>Radim Šelong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 xml:space="preserve"> 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J130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4852</v>
      </c>
      <c r="E99" s="194"/>
      <c r="F99" s="194"/>
      <c r="G99" s="194"/>
      <c r="H99" s="194"/>
      <c r="I99" s="194"/>
      <c r="J99" s="195">
        <f>J131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7"/>
      <c r="C100" s="135"/>
      <c r="D100" s="198" t="s">
        <v>4853</v>
      </c>
      <c r="E100" s="199"/>
      <c r="F100" s="199"/>
      <c r="G100" s="199"/>
      <c r="H100" s="199"/>
      <c r="I100" s="199"/>
      <c r="J100" s="200">
        <f>J132</f>
        <v>0</v>
      </c>
      <c r="K100" s="135"/>
      <c r="L100" s="20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7"/>
      <c r="C101" s="135"/>
      <c r="D101" s="198" t="s">
        <v>4854</v>
      </c>
      <c r="E101" s="199"/>
      <c r="F101" s="199"/>
      <c r="G101" s="199"/>
      <c r="H101" s="199"/>
      <c r="I101" s="199"/>
      <c r="J101" s="200">
        <f>J162</f>
        <v>0</v>
      </c>
      <c r="K101" s="135"/>
      <c r="L101" s="20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7"/>
      <c r="C102" s="135"/>
      <c r="D102" s="198" t="s">
        <v>4855</v>
      </c>
      <c r="E102" s="199"/>
      <c r="F102" s="199"/>
      <c r="G102" s="199"/>
      <c r="H102" s="199"/>
      <c r="I102" s="199"/>
      <c r="J102" s="200">
        <f>J174</f>
        <v>0</v>
      </c>
      <c r="K102" s="135"/>
      <c r="L102" s="20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7"/>
      <c r="C103" s="135"/>
      <c r="D103" s="198" t="s">
        <v>4856</v>
      </c>
      <c r="E103" s="199"/>
      <c r="F103" s="199"/>
      <c r="G103" s="199"/>
      <c r="H103" s="199"/>
      <c r="I103" s="199"/>
      <c r="J103" s="200">
        <f>J199</f>
        <v>0</v>
      </c>
      <c r="K103" s="135"/>
      <c r="L103" s="20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7"/>
      <c r="C104" s="135"/>
      <c r="D104" s="198" t="s">
        <v>4857</v>
      </c>
      <c r="E104" s="199"/>
      <c r="F104" s="199"/>
      <c r="G104" s="199"/>
      <c r="H104" s="199"/>
      <c r="I104" s="199"/>
      <c r="J104" s="200">
        <f>J251</f>
        <v>0</v>
      </c>
      <c r="K104" s="135"/>
      <c r="L104" s="20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7"/>
      <c r="C105" s="135"/>
      <c r="D105" s="198" t="s">
        <v>4858</v>
      </c>
      <c r="E105" s="199"/>
      <c r="F105" s="199"/>
      <c r="G105" s="199"/>
      <c r="H105" s="199"/>
      <c r="I105" s="199"/>
      <c r="J105" s="200">
        <f>J307</f>
        <v>0</v>
      </c>
      <c r="K105" s="135"/>
      <c r="L105" s="20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7"/>
      <c r="C106" s="135"/>
      <c r="D106" s="198" t="s">
        <v>4859</v>
      </c>
      <c r="E106" s="199"/>
      <c r="F106" s="199"/>
      <c r="G106" s="199"/>
      <c r="H106" s="199"/>
      <c r="I106" s="199"/>
      <c r="J106" s="200">
        <f>J310</f>
        <v>0</v>
      </c>
      <c r="K106" s="135"/>
      <c r="L106" s="20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7"/>
      <c r="C107" s="135"/>
      <c r="D107" s="198" t="s">
        <v>4860</v>
      </c>
      <c r="E107" s="199"/>
      <c r="F107" s="199"/>
      <c r="G107" s="199"/>
      <c r="H107" s="199"/>
      <c r="I107" s="199"/>
      <c r="J107" s="200">
        <f>J322</f>
        <v>0</v>
      </c>
      <c r="K107" s="135"/>
      <c r="L107" s="20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7"/>
      <c r="C108" s="135"/>
      <c r="D108" s="198" t="s">
        <v>4861</v>
      </c>
      <c r="E108" s="199"/>
      <c r="F108" s="199"/>
      <c r="G108" s="199"/>
      <c r="H108" s="199"/>
      <c r="I108" s="199"/>
      <c r="J108" s="200">
        <f>J325</f>
        <v>0</v>
      </c>
      <c r="K108" s="135"/>
      <c r="L108" s="20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6.96" customHeight="1">
      <c r="A110" s="40"/>
      <c r="B110" s="68"/>
      <c r="C110" s="69"/>
      <c r="D110" s="69"/>
      <c r="E110" s="69"/>
      <c r="F110" s="69"/>
      <c r="G110" s="69"/>
      <c r="H110" s="69"/>
      <c r="I110" s="69"/>
      <c r="J110" s="69"/>
      <c r="K110" s="69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4" s="2" customFormat="1" ht="6.96" customHeight="1">
      <c r="A114" s="40"/>
      <c r="B114" s="70"/>
      <c r="C114" s="71"/>
      <c r="D114" s="71"/>
      <c r="E114" s="71"/>
      <c r="F114" s="71"/>
      <c r="G114" s="71"/>
      <c r="H114" s="71"/>
      <c r="I114" s="71"/>
      <c r="J114" s="71"/>
      <c r="K114" s="71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24.96" customHeight="1">
      <c r="A115" s="40"/>
      <c r="B115" s="41"/>
      <c r="C115" s="24" t="s">
        <v>156</v>
      </c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6.96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2" customHeight="1">
      <c r="A117" s="40"/>
      <c r="B117" s="41"/>
      <c r="C117" s="33" t="s">
        <v>16</v>
      </c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6.5" customHeight="1">
      <c r="A118" s="40"/>
      <c r="B118" s="41"/>
      <c r="C118" s="42"/>
      <c r="D118" s="42"/>
      <c r="E118" s="186" t="str">
        <f>E7</f>
        <v>Pavilon L - stavební úpravy / Slezská nemocnice v Opavě, p.o.</v>
      </c>
      <c r="F118" s="33"/>
      <c r="G118" s="33"/>
      <c r="H118" s="33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" customFormat="1" ht="12" customHeight="1">
      <c r="B119" s="22"/>
      <c r="C119" s="33" t="s">
        <v>142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40"/>
      <c r="B120" s="41"/>
      <c r="C120" s="42"/>
      <c r="D120" s="42"/>
      <c r="E120" s="186" t="s">
        <v>238</v>
      </c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2" customHeight="1">
      <c r="A121" s="40"/>
      <c r="B121" s="41"/>
      <c r="C121" s="33" t="s">
        <v>239</v>
      </c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6.5" customHeight="1">
      <c r="A122" s="40"/>
      <c r="B122" s="41"/>
      <c r="C122" s="42"/>
      <c r="D122" s="42"/>
      <c r="E122" s="78" t="str">
        <f>E11</f>
        <v>D.1.7 - Vytápění a rozvody chlazení</v>
      </c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6.96" customHeight="1">
      <c r="A123" s="40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2" customHeight="1">
      <c r="A124" s="40"/>
      <c r="B124" s="41"/>
      <c r="C124" s="33" t="s">
        <v>22</v>
      </c>
      <c r="D124" s="42"/>
      <c r="E124" s="42"/>
      <c r="F124" s="28" t="str">
        <f>F14</f>
        <v>Opava</v>
      </c>
      <c r="G124" s="42"/>
      <c r="H124" s="42"/>
      <c r="I124" s="33" t="s">
        <v>24</v>
      </c>
      <c r="J124" s="81" t="str">
        <f>IF(J14="","",J14)</f>
        <v>27. 1. 2021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6.96" customHeight="1">
      <c r="A125" s="40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5.15" customHeight="1">
      <c r="A126" s="40"/>
      <c r="B126" s="41"/>
      <c r="C126" s="33" t="s">
        <v>30</v>
      </c>
      <c r="D126" s="42"/>
      <c r="E126" s="42"/>
      <c r="F126" s="28" t="str">
        <f>E17</f>
        <v>Moravskoslezský kraj, 28.října 117, 702 18 Ostrava</v>
      </c>
      <c r="G126" s="42"/>
      <c r="H126" s="42"/>
      <c r="I126" s="33" t="s">
        <v>36</v>
      </c>
      <c r="J126" s="38" t="str">
        <f>E23</f>
        <v>Radim Šelong</v>
      </c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15.15" customHeight="1">
      <c r="A127" s="40"/>
      <c r="B127" s="41"/>
      <c r="C127" s="33" t="s">
        <v>34</v>
      </c>
      <c r="D127" s="42"/>
      <c r="E127" s="42"/>
      <c r="F127" s="28" t="str">
        <f>IF(E20="","",E20)</f>
        <v>Vyplň údaj</v>
      </c>
      <c r="G127" s="42"/>
      <c r="H127" s="42"/>
      <c r="I127" s="33" t="s">
        <v>39</v>
      </c>
      <c r="J127" s="38" t="str">
        <f>E26</f>
        <v xml:space="preserve"> </v>
      </c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0.32" customHeight="1">
      <c r="A128" s="40"/>
      <c r="B128" s="41"/>
      <c r="C128" s="42"/>
      <c r="D128" s="42"/>
      <c r="E128" s="42"/>
      <c r="F128" s="42"/>
      <c r="G128" s="42"/>
      <c r="H128" s="42"/>
      <c r="I128" s="42"/>
      <c r="J128" s="42"/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11" customFormat="1" ht="29.28" customHeight="1">
      <c r="A129" s="202"/>
      <c r="B129" s="203"/>
      <c r="C129" s="204" t="s">
        <v>157</v>
      </c>
      <c r="D129" s="205" t="s">
        <v>68</v>
      </c>
      <c r="E129" s="205" t="s">
        <v>64</v>
      </c>
      <c r="F129" s="205" t="s">
        <v>65</v>
      </c>
      <c r="G129" s="205" t="s">
        <v>158</v>
      </c>
      <c r="H129" s="205" t="s">
        <v>159</v>
      </c>
      <c r="I129" s="205" t="s">
        <v>160</v>
      </c>
      <c r="J129" s="205" t="s">
        <v>146</v>
      </c>
      <c r="K129" s="206" t="s">
        <v>161</v>
      </c>
      <c r="L129" s="207"/>
      <c r="M129" s="102" t="s">
        <v>1</v>
      </c>
      <c r="N129" s="103" t="s">
        <v>47</v>
      </c>
      <c r="O129" s="103" t="s">
        <v>162</v>
      </c>
      <c r="P129" s="103" t="s">
        <v>163</v>
      </c>
      <c r="Q129" s="103" t="s">
        <v>164</v>
      </c>
      <c r="R129" s="103" t="s">
        <v>165</v>
      </c>
      <c r="S129" s="103" t="s">
        <v>166</v>
      </c>
      <c r="T129" s="104" t="s">
        <v>167</v>
      </c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</row>
    <row r="130" s="2" customFormat="1" ht="22.8" customHeight="1">
      <c r="A130" s="40"/>
      <c r="B130" s="41"/>
      <c r="C130" s="109" t="s">
        <v>168</v>
      </c>
      <c r="D130" s="42"/>
      <c r="E130" s="42"/>
      <c r="F130" s="42"/>
      <c r="G130" s="42"/>
      <c r="H130" s="42"/>
      <c r="I130" s="42"/>
      <c r="J130" s="208">
        <f>BK130</f>
        <v>0</v>
      </c>
      <c r="K130" s="42"/>
      <c r="L130" s="46"/>
      <c r="M130" s="105"/>
      <c r="N130" s="209"/>
      <c r="O130" s="106"/>
      <c r="P130" s="210">
        <f>P131</f>
        <v>0</v>
      </c>
      <c r="Q130" s="106"/>
      <c r="R130" s="210">
        <f>R131</f>
        <v>19.618185</v>
      </c>
      <c r="S130" s="106"/>
      <c r="T130" s="211">
        <f>T131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8" t="s">
        <v>82</v>
      </c>
      <c r="AU130" s="18" t="s">
        <v>148</v>
      </c>
      <c r="BK130" s="212">
        <f>BK131</f>
        <v>0</v>
      </c>
    </row>
    <row r="131" s="12" customFormat="1" ht="25.92" customHeight="1">
      <c r="A131" s="12"/>
      <c r="B131" s="213"/>
      <c r="C131" s="214"/>
      <c r="D131" s="215" t="s">
        <v>82</v>
      </c>
      <c r="E131" s="216" t="s">
        <v>3302</v>
      </c>
      <c r="F131" s="216" t="s">
        <v>4862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P132+P162+P174+P199+P251+P307+P310+P322+P325</f>
        <v>0</v>
      </c>
      <c r="Q131" s="221"/>
      <c r="R131" s="222">
        <f>R132+R162+R174+R199+R251+R307+R310+R322+R325</f>
        <v>19.618185</v>
      </c>
      <c r="S131" s="221"/>
      <c r="T131" s="223">
        <f>T132+T162+T174+T199+T251+T307+T310+T322+T325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90</v>
      </c>
      <c r="AT131" s="225" t="s">
        <v>82</v>
      </c>
      <c r="AU131" s="225" t="s">
        <v>83</v>
      </c>
      <c r="AY131" s="224" t="s">
        <v>171</v>
      </c>
      <c r="BK131" s="226">
        <f>BK132+BK162+BK174+BK199+BK251+BK307+BK310+BK322+BK325</f>
        <v>0</v>
      </c>
    </row>
    <row r="132" s="12" customFormat="1" ht="22.8" customHeight="1">
      <c r="A132" s="12"/>
      <c r="B132" s="213"/>
      <c r="C132" s="214"/>
      <c r="D132" s="215" t="s">
        <v>82</v>
      </c>
      <c r="E132" s="227" t="s">
        <v>1081</v>
      </c>
      <c r="F132" s="227" t="s">
        <v>4863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SUM(P133:P161)</f>
        <v>0</v>
      </c>
      <c r="Q132" s="221"/>
      <c r="R132" s="222">
        <f>SUM(R133:R161)</f>
        <v>0.55781000000000003</v>
      </c>
      <c r="S132" s="221"/>
      <c r="T132" s="223">
        <f>SUM(T133:T161)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92</v>
      </c>
      <c r="AT132" s="225" t="s">
        <v>82</v>
      </c>
      <c r="AU132" s="225" t="s">
        <v>90</v>
      </c>
      <c r="AY132" s="224" t="s">
        <v>171</v>
      </c>
      <c r="BK132" s="226">
        <f>SUM(BK133:BK161)</f>
        <v>0</v>
      </c>
    </row>
    <row r="133" s="2" customFormat="1" ht="21.75" customHeight="1">
      <c r="A133" s="40"/>
      <c r="B133" s="41"/>
      <c r="C133" s="229" t="s">
        <v>90</v>
      </c>
      <c r="D133" s="229" t="s">
        <v>174</v>
      </c>
      <c r="E133" s="230" t="s">
        <v>4864</v>
      </c>
      <c r="F133" s="231" t="s">
        <v>4865</v>
      </c>
      <c r="G133" s="232" t="s">
        <v>458</v>
      </c>
      <c r="H133" s="233">
        <v>805</v>
      </c>
      <c r="I133" s="234"/>
      <c r="J133" s="235">
        <f>ROUND(I133*H133,2)</f>
        <v>0</v>
      </c>
      <c r="K133" s="231" t="s">
        <v>178</v>
      </c>
      <c r="L133" s="46"/>
      <c r="M133" s="236" t="s">
        <v>1</v>
      </c>
      <c r="N133" s="237" t="s">
        <v>48</v>
      </c>
      <c r="O133" s="93"/>
      <c r="P133" s="238">
        <f>O133*H133</f>
        <v>0</v>
      </c>
      <c r="Q133" s="238">
        <v>0.00042000000000000002</v>
      </c>
      <c r="R133" s="238">
        <f>Q133*H133</f>
        <v>0.33810000000000001</v>
      </c>
      <c r="S133" s="238">
        <v>0</v>
      </c>
      <c r="T133" s="239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40" t="s">
        <v>347</v>
      </c>
      <c r="AT133" s="240" t="s">
        <v>174</v>
      </c>
      <c r="AU133" s="240" t="s">
        <v>92</v>
      </c>
      <c r="AY133" s="18" t="s">
        <v>171</v>
      </c>
      <c r="BE133" s="241">
        <f>IF(N133="základní",J133,0)</f>
        <v>0</v>
      </c>
      <c r="BF133" s="241">
        <f>IF(N133="snížená",J133,0)</f>
        <v>0</v>
      </c>
      <c r="BG133" s="241">
        <f>IF(N133="zákl. přenesená",J133,0)</f>
        <v>0</v>
      </c>
      <c r="BH133" s="241">
        <f>IF(N133="sníž. přenesená",J133,0)</f>
        <v>0</v>
      </c>
      <c r="BI133" s="241">
        <f>IF(N133="nulová",J133,0)</f>
        <v>0</v>
      </c>
      <c r="BJ133" s="18" t="s">
        <v>90</v>
      </c>
      <c r="BK133" s="241">
        <f>ROUND(I133*H133,2)</f>
        <v>0</v>
      </c>
      <c r="BL133" s="18" t="s">
        <v>347</v>
      </c>
      <c r="BM133" s="240" t="s">
        <v>92</v>
      </c>
    </row>
    <row r="134" s="2" customFormat="1" ht="16.5" customHeight="1">
      <c r="A134" s="40"/>
      <c r="B134" s="41"/>
      <c r="C134" s="229" t="s">
        <v>92</v>
      </c>
      <c r="D134" s="229" t="s">
        <v>174</v>
      </c>
      <c r="E134" s="230" t="s">
        <v>4866</v>
      </c>
      <c r="F134" s="231" t="s">
        <v>4867</v>
      </c>
      <c r="G134" s="232" t="s">
        <v>342</v>
      </c>
      <c r="H134" s="233">
        <v>290</v>
      </c>
      <c r="I134" s="234"/>
      <c r="J134" s="235">
        <f>ROUND(I134*H134,2)</f>
        <v>0</v>
      </c>
      <c r="K134" s="231" t="s">
        <v>331</v>
      </c>
      <c r="L134" s="46"/>
      <c r="M134" s="236" t="s">
        <v>1</v>
      </c>
      <c r="N134" s="237" t="s">
        <v>48</v>
      </c>
      <c r="O134" s="93"/>
      <c r="P134" s="238">
        <f>O134*H134</f>
        <v>0</v>
      </c>
      <c r="Q134" s="238">
        <v>0</v>
      </c>
      <c r="R134" s="238">
        <f>Q134*H134</f>
        <v>0</v>
      </c>
      <c r="S134" s="238">
        <v>0</v>
      </c>
      <c r="T134" s="239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40" t="s">
        <v>347</v>
      </c>
      <c r="AT134" s="240" t="s">
        <v>174</v>
      </c>
      <c r="AU134" s="240" t="s">
        <v>92</v>
      </c>
      <c r="AY134" s="18" t="s">
        <v>171</v>
      </c>
      <c r="BE134" s="241">
        <f>IF(N134="základní",J134,0)</f>
        <v>0</v>
      </c>
      <c r="BF134" s="241">
        <f>IF(N134="snížená",J134,0)</f>
        <v>0</v>
      </c>
      <c r="BG134" s="241">
        <f>IF(N134="zákl. přenesená",J134,0)</f>
        <v>0</v>
      </c>
      <c r="BH134" s="241">
        <f>IF(N134="sníž. přenesená",J134,0)</f>
        <v>0</v>
      </c>
      <c r="BI134" s="241">
        <f>IF(N134="nulová",J134,0)</f>
        <v>0</v>
      </c>
      <c r="BJ134" s="18" t="s">
        <v>90</v>
      </c>
      <c r="BK134" s="241">
        <f>ROUND(I134*H134,2)</f>
        <v>0</v>
      </c>
      <c r="BL134" s="18" t="s">
        <v>347</v>
      </c>
      <c r="BM134" s="240" t="s">
        <v>192</v>
      </c>
    </row>
    <row r="135" s="2" customFormat="1" ht="16.5" customHeight="1">
      <c r="A135" s="40"/>
      <c r="B135" s="41"/>
      <c r="C135" s="229" t="s">
        <v>118</v>
      </c>
      <c r="D135" s="229" t="s">
        <v>174</v>
      </c>
      <c r="E135" s="230" t="s">
        <v>4868</v>
      </c>
      <c r="F135" s="231" t="s">
        <v>4869</v>
      </c>
      <c r="G135" s="232" t="s">
        <v>342</v>
      </c>
      <c r="H135" s="233">
        <v>130</v>
      </c>
      <c r="I135" s="234"/>
      <c r="J135" s="235">
        <f>ROUND(I135*H135,2)</f>
        <v>0</v>
      </c>
      <c r="K135" s="231" t="s">
        <v>331</v>
      </c>
      <c r="L135" s="46"/>
      <c r="M135" s="236" t="s">
        <v>1</v>
      </c>
      <c r="N135" s="237" t="s">
        <v>48</v>
      </c>
      <c r="O135" s="93"/>
      <c r="P135" s="238">
        <f>O135*H135</f>
        <v>0</v>
      </c>
      <c r="Q135" s="238">
        <v>0</v>
      </c>
      <c r="R135" s="238">
        <f>Q135*H135</f>
        <v>0</v>
      </c>
      <c r="S135" s="238">
        <v>0</v>
      </c>
      <c r="T135" s="239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40" t="s">
        <v>347</v>
      </c>
      <c r="AT135" s="240" t="s">
        <v>174</v>
      </c>
      <c r="AU135" s="240" t="s">
        <v>92</v>
      </c>
      <c r="AY135" s="18" t="s">
        <v>171</v>
      </c>
      <c r="BE135" s="241">
        <f>IF(N135="základní",J135,0)</f>
        <v>0</v>
      </c>
      <c r="BF135" s="241">
        <f>IF(N135="snížená",J135,0)</f>
        <v>0</v>
      </c>
      <c r="BG135" s="241">
        <f>IF(N135="zákl. přenesená",J135,0)</f>
        <v>0</v>
      </c>
      <c r="BH135" s="241">
        <f>IF(N135="sníž. přenesená",J135,0)</f>
        <v>0</v>
      </c>
      <c r="BI135" s="241">
        <f>IF(N135="nulová",J135,0)</f>
        <v>0</v>
      </c>
      <c r="BJ135" s="18" t="s">
        <v>90</v>
      </c>
      <c r="BK135" s="241">
        <f>ROUND(I135*H135,2)</f>
        <v>0</v>
      </c>
      <c r="BL135" s="18" t="s">
        <v>347</v>
      </c>
      <c r="BM135" s="240" t="s">
        <v>203</v>
      </c>
    </row>
    <row r="136" s="2" customFormat="1" ht="16.5" customHeight="1">
      <c r="A136" s="40"/>
      <c r="B136" s="41"/>
      <c r="C136" s="229" t="s">
        <v>192</v>
      </c>
      <c r="D136" s="229" t="s">
        <v>174</v>
      </c>
      <c r="E136" s="230" t="s">
        <v>4870</v>
      </c>
      <c r="F136" s="231" t="s">
        <v>4871</v>
      </c>
      <c r="G136" s="232" t="s">
        <v>342</v>
      </c>
      <c r="H136" s="233">
        <v>110</v>
      </c>
      <c r="I136" s="234"/>
      <c r="J136" s="235">
        <f>ROUND(I136*H136,2)</f>
        <v>0</v>
      </c>
      <c r="K136" s="231" t="s">
        <v>331</v>
      </c>
      <c r="L136" s="46"/>
      <c r="M136" s="236" t="s">
        <v>1</v>
      </c>
      <c r="N136" s="237" t="s">
        <v>48</v>
      </c>
      <c r="O136" s="93"/>
      <c r="P136" s="238">
        <f>O136*H136</f>
        <v>0</v>
      </c>
      <c r="Q136" s="238">
        <v>0</v>
      </c>
      <c r="R136" s="238">
        <f>Q136*H136</f>
        <v>0</v>
      </c>
      <c r="S136" s="238">
        <v>0</v>
      </c>
      <c r="T136" s="239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40" t="s">
        <v>347</v>
      </c>
      <c r="AT136" s="240" t="s">
        <v>174</v>
      </c>
      <c r="AU136" s="240" t="s">
        <v>92</v>
      </c>
      <c r="AY136" s="18" t="s">
        <v>171</v>
      </c>
      <c r="BE136" s="241">
        <f>IF(N136="základní",J136,0)</f>
        <v>0</v>
      </c>
      <c r="BF136" s="241">
        <f>IF(N136="snížená",J136,0)</f>
        <v>0</v>
      </c>
      <c r="BG136" s="241">
        <f>IF(N136="zákl. přenesená",J136,0)</f>
        <v>0</v>
      </c>
      <c r="BH136" s="241">
        <f>IF(N136="sníž. přenesená",J136,0)</f>
        <v>0</v>
      </c>
      <c r="BI136" s="241">
        <f>IF(N136="nulová",J136,0)</f>
        <v>0</v>
      </c>
      <c r="BJ136" s="18" t="s">
        <v>90</v>
      </c>
      <c r="BK136" s="241">
        <f>ROUND(I136*H136,2)</f>
        <v>0</v>
      </c>
      <c r="BL136" s="18" t="s">
        <v>347</v>
      </c>
      <c r="BM136" s="240" t="s">
        <v>215</v>
      </c>
    </row>
    <row r="137" s="2" customFormat="1" ht="16.5" customHeight="1">
      <c r="A137" s="40"/>
      <c r="B137" s="41"/>
      <c r="C137" s="229" t="s">
        <v>170</v>
      </c>
      <c r="D137" s="229" t="s">
        <v>174</v>
      </c>
      <c r="E137" s="230" t="s">
        <v>4872</v>
      </c>
      <c r="F137" s="231" t="s">
        <v>4873</v>
      </c>
      <c r="G137" s="232" t="s">
        <v>342</v>
      </c>
      <c r="H137" s="233">
        <v>175</v>
      </c>
      <c r="I137" s="234"/>
      <c r="J137" s="235">
        <f>ROUND(I137*H137,2)</f>
        <v>0</v>
      </c>
      <c r="K137" s="231" t="s">
        <v>331</v>
      </c>
      <c r="L137" s="46"/>
      <c r="M137" s="236" t="s">
        <v>1</v>
      </c>
      <c r="N137" s="237" t="s">
        <v>48</v>
      </c>
      <c r="O137" s="93"/>
      <c r="P137" s="238">
        <f>O137*H137</f>
        <v>0</v>
      </c>
      <c r="Q137" s="238">
        <v>0</v>
      </c>
      <c r="R137" s="238">
        <f>Q137*H137</f>
        <v>0</v>
      </c>
      <c r="S137" s="238">
        <v>0</v>
      </c>
      <c r="T137" s="239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40" t="s">
        <v>347</v>
      </c>
      <c r="AT137" s="240" t="s">
        <v>174</v>
      </c>
      <c r="AU137" s="240" t="s">
        <v>92</v>
      </c>
      <c r="AY137" s="18" t="s">
        <v>171</v>
      </c>
      <c r="BE137" s="241">
        <f>IF(N137="základní",J137,0)</f>
        <v>0</v>
      </c>
      <c r="BF137" s="241">
        <f>IF(N137="snížená",J137,0)</f>
        <v>0</v>
      </c>
      <c r="BG137" s="241">
        <f>IF(N137="zákl. přenesená",J137,0)</f>
        <v>0</v>
      </c>
      <c r="BH137" s="241">
        <f>IF(N137="sníž. přenesená",J137,0)</f>
        <v>0</v>
      </c>
      <c r="BI137" s="241">
        <f>IF(N137="nulová",J137,0)</f>
        <v>0</v>
      </c>
      <c r="BJ137" s="18" t="s">
        <v>90</v>
      </c>
      <c r="BK137" s="241">
        <f>ROUND(I137*H137,2)</f>
        <v>0</v>
      </c>
      <c r="BL137" s="18" t="s">
        <v>347</v>
      </c>
      <c r="BM137" s="240" t="s">
        <v>227</v>
      </c>
    </row>
    <row r="138" s="2" customFormat="1" ht="16.5" customHeight="1">
      <c r="A138" s="40"/>
      <c r="B138" s="41"/>
      <c r="C138" s="229" t="s">
        <v>203</v>
      </c>
      <c r="D138" s="229" t="s">
        <v>174</v>
      </c>
      <c r="E138" s="230" t="s">
        <v>4874</v>
      </c>
      <c r="F138" s="231" t="s">
        <v>4875</v>
      </c>
      <c r="G138" s="232" t="s">
        <v>342</v>
      </c>
      <c r="H138" s="233">
        <v>55</v>
      </c>
      <c r="I138" s="234"/>
      <c r="J138" s="235">
        <f>ROUND(I138*H138,2)</f>
        <v>0</v>
      </c>
      <c r="K138" s="231" t="s">
        <v>331</v>
      </c>
      <c r="L138" s="46"/>
      <c r="M138" s="236" t="s">
        <v>1</v>
      </c>
      <c r="N138" s="237" t="s">
        <v>48</v>
      </c>
      <c r="O138" s="93"/>
      <c r="P138" s="238">
        <f>O138*H138</f>
        <v>0</v>
      </c>
      <c r="Q138" s="238">
        <v>0</v>
      </c>
      <c r="R138" s="238">
        <f>Q138*H138</f>
        <v>0</v>
      </c>
      <c r="S138" s="238">
        <v>0</v>
      </c>
      <c r="T138" s="239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40" t="s">
        <v>347</v>
      </c>
      <c r="AT138" s="240" t="s">
        <v>174</v>
      </c>
      <c r="AU138" s="240" t="s">
        <v>92</v>
      </c>
      <c r="AY138" s="18" t="s">
        <v>171</v>
      </c>
      <c r="BE138" s="241">
        <f>IF(N138="základní",J138,0)</f>
        <v>0</v>
      </c>
      <c r="BF138" s="241">
        <f>IF(N138="snížená",J138,0)</f>
        <v>0</v>
      </c>
      <c r="BG138" s="241">
        <f>IF(N138="zákl. přenesená",J138,0)</f>
        <v>0</v>
      </c>
      <c r="BH138" s="241">
        <f>IF(N138="sníž. přenesená",J138,0)</f>
        <v>0</v>
      </c>
      <c r="BI138" s="241">
        <f>IF(N138="nulová",J138,0)</f>
        <v>0</v>
      </c>
      <c r="BJ138" s="18" t="s">
        <v>90</v>
      </c>
      <c r="BK138" s="241">
        <f>ROUND(I138*H138,2)</f>
        <v>0</v>
      </c>
      <c r="BL138" s="18" t="s">
        <v>347</v>
      </c>
      <c r="BM138" s="240" t="s">
        <v>327</v>
      </c>
    </row>
    <row r="139" s="2" customFormat="1" ht="16.5" customHeight="1">
      <c r="A139" s="40"/>
      <c r="B139" s="41"/>
      <c r="C139" s="229" t="s">
        <v>208</v>
      </c>
      <c r="D139" s="229" t="s">
        <v>174</v>
      </c>
      <c r="E139" s="230" t="s">
        <v>4876</v>
      </c>
      <c r="F139" s="231" t="s">
        <v>4877</v>
      </c>
      <c r="G139" s="232" t="s">
        <v>342</v>
      </c>
      <c r="H139" s="233">
        <v>45</v>
      </c>
      <c r="I139" s="234"/>
      <c r="J139" s="235">
        <f>ROUND(I139*H139,2)</f>
        <v>0</v>
      </c>
      <c r="K139" s="231" t="s">
        <v>331</v>
      </c>
      <c r="L139" s="46"/>
      <c r="M139" s="236" t="s">
        <v>1</v>
      </c>
      <c r="N139" s="237" t="s">
        <v>48</v>
      </c>
      <c r="O139" s="93"/>
      <c r="P139" s="238">
        <f>O139*H139</f>
        <v>0</v>
      </c>
      <c r="Q139" s="238">
        <v>0</v>
      </c>
      <c r="R139" s="238">
        <f>Q139*H139</f>
        <v>0</v>
      </c>
      <c r="S139" s="238">
        <v>0</v>
      </c>
      <c r="T139" s="239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40" t="s">
        <v>347</v>
      </c>
      <c r="AT139" s="240" t="s">
        <v>174</v>
      </c>
      <c r="AU139" s="240" t="s">
        <v>92</v>
      </c>
      <c r="AY139" s="18" t="s">
        <v>171</v>
      </c>
      <c r="BE139" s="241">
        <f>IF(N139="základní",J139,0)</f>
        <v>0</v>
      </c>
      <c r="BF139" s="241">
        <f>IF(N139="snížená",J139,0)</f>
        <v>0</v>
      </c>
      <c r="BG139" s="241">
        <f>IF(N139="zákl. přenesená",J139,0)</f>
        <v>0</v>
      </c>
      <c r="BH139" s="241">
        <f>IF(N139="sníž. přenesená",J139,0)</f>
        <v>0</v>
      </c>
      <c r="BI139" s="241">
        <f>IF(N139="nulová",J139,0)</f>
        <v>0</v>
      </c>
      <c r="BJ139" s="18" t="s">
        <v>90</v>
      </c>
      <c r="BK139" s="241">
        <f>ROUND(I139*H139,2)</f>
        <v>0</v>
      </c>
      <c r="BL139" s="18" t="s">
        <v>347</v>
      </c>
      <c r="BM139" s="240" t="s">
        <v>339</v>
      </c>
    </row>
    <row r="140" s="2" customFormat="1" ht="21.75" customHeight="1">
      <c r="A140" s="40"/>
      <c r="B140" s="41"/>
      <c r="C140" s="229" t="s">
        <v>215</v>
      </c>
      <c r="D140" s="229" t="s">
        <v>174</v>
      </c>
      <c r="E140" s="230" t="s">
        <v>4878</v>
      </c>
      <c r="F140" s="231" t="s">
        <v>4879</v>
      </c>
      <c r="G140" s="232" t="s">
        <v>458</v>
      </c>
      <c r="H140" s="233">
        <v>365</v>
      </c>
      <c r="I140" s="234"/>
      <c r="J140" s="235">
        <f>ROUND(I140*H140,2)</f>
        <v>0</v>
      </c>
      <c r="K140" s="231" t="s">
        <v>178</v>
      </c>
      <c r="L140" s="46"/>
      <c r="M140" s="236" t="s">
        <v>1</v>
      </c>
      <c r="N140" s="237" t="s">
        <v>48</v>
      </c>
      <c r="O140" s="93"/>
      <c r="P140" s="238">
        <f>O140*H140</f>
        <v>0</v>
      </c>
      <c r="Q140" s="238">
        <v>0.00046999999999999999</v>
      </c>
      <c r="R140" s="238">
        <f>Q140*H140</f>
        <v>0.17155000000000001</v>
      </c>
      <c r="S140" s="238">
        <v>0</v>
      </c>
      <c r="T140" s="239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40" t="s">
        <v>347</v>
      </c>
      <c r="AT140" s="240" t="s">
        <v>174</v>
      </c>
      <c r="AU140" s="240" t="s">
        <v>92</v>
      </c>
      <c r="AY140" s="18" t="s">
        <v>171</v>
      </c>
      <c r="BE140" s="241">
        <f>IF(N140="základní",J140,0)</f>
        <v>0</v>
      </c>
      <c r="BF140" s="241">
        <f>IF(N140="snížená",J140,0)</f>
        <v>0</v>
      </c>
      <c r="BG140" s="241">
        <f>IF(N140="zákl. přenesená",J140,0)</f>
        <v>0</v>
      </c>
      <c r="BH140" s="241">
        <f>IF(N140="sníž. přenesená",J140,0)</f>
        <v>0</v>
      </c>
      <c r="BI140" s="241">
        <f>IF(N140="nulová",J140,0)</f>
        <v>0</v>
      </c>
      <c r="BJ140" s="18" t="s">
        <v>90</v>
      </c>
      <c r="BK140" s="241">
        <f>ROUND(I140*H140,2)</f>
        <v>0</v>
      </c>
      <c r="BL140" s="18" t="s">
        <v>347</v>
      </c>
      <c r="BM140" s="240" t="s">
        <v>347</v>
      </c>
    </row>
    <row r="141" s="2" customFormat="1" ht="16.5" customHeight="1">
      <c r="A141" s="40"/>
      <c r="B141" s="41"/>
      <c r="C141" s="229" t="s">
        <v>220</v>
      </c>
      <c r="D141" s="229" t="s">
        <v>174</v>
      </c>
      <c r="E141" s="230" t="s">
        <v>4880</v>
      </c>
      <c r="F141" s="231" t="s">
        <v>4881</v>
      </c>
      <c r="G141" s="232" t="s">
        <v>342</v>
      </c>
      <c r="H141" s="233">
        <v>105</v>
      </c>
      <c r="I141" s="234"/>
      <c r="J141" s="235">
        <f>ROUND(I141*H141,2)</f>
        <v>0</v>
      </c>
      <c r="K141" s="231" t="s">
        <v>331</v>
      </c>
      <c r="L141" s="46"/>
      <c r="M141" s="236" t="s">
        <v>1</v>
      </c>
      <c r="N141" s="237" t="s">
        <v>48</v>
      </c>
      <c r="O141" s="93"/>
      <c r="P141" s="238">
        <f>O141*H141</f>
        <v>0</v>
      </c>
      <c r="Q141" s="238">
        <v>0</v>
      </c>
      <c r="R141" s="238">
        <f>Q141*H141</f>
        <v>0</v>
      </c>
      <c r="S141" s="238">
        <v>0</v>
      </c>
      <c r="T141" s="239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40" t="s">
        <v>347</v>
      </c>
      <c r="AT141" s="240" t="s">
        <v>174</v>
      </c>
      <c r="AU141" s="240" t="s">
        <v>92</v>
      </c>
      <c r="AY141" s="18" t="s">
        <v>171</v>
      </c>
      <c r="BE141" s="241">
        <f>IF(N141="základní",J141,0)</f>
        <v>0</v>
      </c>
      <c r="BF141" s="241">
        <f>IF(N141="snížená",J141,0)</f>
        <v>0</v>
      </c>
      <c r="BG141" s="241">
        <f>IF(N141="zákl. přenesená",J141,0)</f>
        <v>0</v>
      </c>
      <c r="BH141" s="241">
        <f>IF(N141="sníž. přenesená",J141,0)</f>
        <v>0</v>
      </c>
      <c r="BI141" s="241">
        <f>IF(N141="nulová",J141,0)</f>
        <v>0</v>
      </c>
      <c r="BJ141" s="18" t="s">
        <v>90</v>
      </c>
      <c r="BK141" s="241">
        <f>ROUND(I141*H141,2)</f>
        <v>0</v>
      </c>
      <c r="BL141" s="18" t="s">
        <v>347</v>
      </c>
      <c r="BM141" s="240" t="s">
        <v>357</v>
      </c>
    </row>
    <row r="142" s="2" customFormat="1" ht="16.5" customHeight="1">
      <c r="A142" s="40"/>
      <c r="B142" s="41"/>
      <c r="C142" s="229" t="s">
        <v>227</v>
      </c>
      <c r="D142" s="229" t="s">
        <v>174</v>
      </c>
      <c r="E142" s="230" t="s">
        <v>4882</v>
      </c>
      <c r="F142" s="231" t="s">
        <v>4883</v>
      </c>
      <c r="G142" s="232" t="s">
        <v>342</v>
      </c>
      <c r="H142" s="233">
        <v>15</v>
      </c>
      <c r="I142" s="234"/>
      <c r="J142" s="235">
        <f>ROUND(I142*H142,2)</f>
        <v>0</v>
      </c>
      <c r="K142" s="231" t="s">
        <v>331</v>
      </c>
      <c r="L142" s="46"/>
      <c r="M142" s="236" t="s">
        <v>1</v>
      </c>
      <c r="N142" s="237" t="s">
        <v>48</v>
      </c>
      <c r="O142" s="93"/>
      <c r="P142" s="238">
        <f>O142*H142</f>
        <v>0</v>
      </c>
      <c r="Q142" s="238">
        <v>0</v>
      </c>
      <c r="R142" s="238">
        <f>Q142*H142</f>
        <v>0</v>
      </c>
      <c r="S142" s="238">
        <v>0</v>
      </c>
      <c r="T142" s="239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40" t="s">
        <v>347</v>
      </c>
      <c r="AT142" s="240" t="s">
        <v>174</v>
      </c>
      <c r="AU142" s="240" t="s">
        <v>92</v>
      </c>
      <c r="AY142" s="18" t="s">
        <v>171</v>
      </c>
      <c r="BE142" s="241">
        <f>IF(N142="základní",J142,0)</f>
        <v>0</v>
      </c>
      <c r="BF142" s="241">
        <f>IF(N142="snížená",J142,0)</f>
        <v>0</v>
      </c>
      <c r="BG142" s="241">
        <f>IF(N142="zákl. přenesená",J142,0)</f>
        <v>0</v>
      </c>
      <c r="BH142" s="241">
        <f>IF(N142="sníž. přenesená",J142,0)</f>
        <v>0</v>
      </c>
      <c r="BI142" s="241">
        <f>IF(N142="nulová",J142,0)</f>
        <v>0</v>
      </c>
      <c r="BJ142" s="18" t="s">
        <v>90</v>
      </c>
      <c r="BK142" s="241">
        <f>ROUND(I142*H142,2)</f>
        <v>0</v>
      </c>
      <c r="BL142" s="18" t="s">
        <v>347</v>
      </c>
      <c r="BM142" s="240" t="s">
        <v>367</v>
      </c>
    </row>
    <row r="143" s="2" customFormat="1" ht="16.5" customHeight="1">
      <c r="A143" s="40"/>
      <c r="B143" s="41"/>
      <c r="C143" s="229" t="s">
        <v>234</v>
      </c>
      <c r="D143" s="229" t="s">
        <v>174</v>
      </c>
      <c r="E143" s="230" t="s">
        <v>4884</v>
      </c>
      <c r="F143" s="231" t="s">
        <v>4885</v>
      </c>
      <c r="G143" s="232" t="s">
        <v>342</v>
      </c>
      <c r="H143" s="233">
        <v>35</v>
      </c>
      <c r="I143" s="234"/>
      <c r="J143" s="235">
        <f>ROUND(I143*H143,2)</f>
        <v>0</v>
      </c>
      <c r="K143" s="231" t="s">
        <v>331</v>
      </c>
      <c r="L143" s="46"/>
      <c r="M143" s="236" t="s">
        <v>1</v>
      </c>
      <c r="N143" s="237" t="s">
        <v>48</v>
      </c>
      <c r="O143" s="93"/>
      <c r="P143" s="238">
        <f>O143*H143</f>
        <v>0</v>
      </c>
      <c r="Q143" s="238">
        <v>0</v>
      </c>
      <c r="R143" s="238">
        <f>Q143*H143</f>
        <v>0</v>
      </c>
      <c r="S143" s="238">
        <v>0</v>
      </c>
      <c r="T143" s="239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40" t="s">
        <v>347</v>
      </c>
      <c r="AT143" s="240" t="s">
        <v>174</v>
      </c>
      <c r="AU143" s="240" t="s">
        <v>92</v>
      </c>
      <c r="AY143" s="18" t="s">
        <v>171</v>
      </c>
      <c r="BE143" s="241">
        <f>IF(N143="základní",J143,0)</f>
        <v>0</v>
      </c>
      <c r="BF143" s="241">
        <f>IF(N143="snížená",J143,0)</f>
        <v>0</v>
      </c>
      <c r="BG143" s="241">
        <f>IF(N143="zákl. přenesená",J143,0)</f>
        <v>0</v>
      </c>
      <c r="BH143" s="241">
        <f>IF(N143="sníž. přenesená",J143,0)</f>
        <v>0</v>
      </c>
      <c r="BI143" s="241">
        <f>IF(N143="nulová",J143,0)</f>
        <v>0</v>
      </c>
      <c r="BJ143" s="18" t="s">
        <v>90</v>
      </c>
      <c r="BK143" s="241">
        <f>ROUND(I143*H143,2)</f>
        <v>0</v>
      </c>
      <c r="BL143" s="18" t="s">
        <v>347</v>
      </c>
      <c r="BM143" s="240" t="s">
        <v>377</v>
      </c>
    </row>
    <row r="144" s="2" customFormat="1" ht="16.5" customHeight="1">
      <c r="A144" s="40"/>
      <c r="B144" s="41"/>
      <c r="C144" s="229" t="s">
        <v>327</v>
      </c>
      <c r="D144" s="229" t="s">
        <v>174</v>
      </c>
      <c r="E144" s="230" t="s">
        <v>4886</v>
      </c>
      <c r="F144" s="231" t="s">
        <v>4887</v>
      </c>
      <c r="G144" s="232" t="s">
        <v>342</v>
      </c>
      <c r="H144" s="233">
        <v>55</v>
      </c>
      <c r="I144" s="234"/>
      <c r="J144" s="235">
        <f>ROUND(I144*H144,2)</f>
        <v>0</v>
      </c>
      <c r="K144" s="231" t="s">
        <v>331</v>
      </c>
      <c r="L144" s="46"/>
      <c r="M144" s="236" t="s">
        <v>1</v>
      </c>
      <c r="N144" s="237" t="s">
        <v>48</v>
      </c>
      <c r="O144" s="93"/>
      <c r="P144" s="238">
        <f>O144*H144</f>
        <v>0</v>
      </c>
      <c r="Q144" s="238">
        <v>0</v>
      </c>
      <c r="R144" s="238">
        <f>Q144*H144</f>
        <v>0</v>
      </c>
      <c r="S144" s="238">
        <v>0</v>
      </c>
      <c r="T144" s="239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40" t="s">
        <v>347</v>
      </c>
      <c r="AT144" s="240" t="s">
        <v>174</v>
      </c>
      <c r="AU144" s="240" t="s">
        <v>92</v>
      </c>
      <c r="AY144" s="18" t="s">
        <v>171</v>
      </c>
      <c r="BE144" s="241">
        <f>IF(N144="základní",J144,0)</f>
        <v>0</v>
      </c>
      <c r="BF144" s="241">
        <f>IF(N144="snížená",J144,0)</f>
        <v>0</v>
      </c>
      <c r="BG144" s="241">
        <f>IF(N144="zákl. přenesená",J144,0)</f>
        <v>0</v>
      </c>
      <c r="BH144" s="241">
        <f>IF(N144="sníž. přenesená",J144,0)</f>
        <v>0</v>
      </c>
      <c r="BI144" s="241">
        <f>IF(N144="nulová",J144,0)</f>
        <v>0</v>
      </c>
      <c r="BJ144" s="18" t="s">
        <v>90</v>
      </c>
      <c r="BK144" s="241">
        <f>ROUND(I144*H144,2)</f>
        <v>0</v>
      </c>
      <c r="BL144" s="18" t="s">
        <v>347</v>
      </c>
      <c r="BM144" s="240" t="s">
        <v>387</v>
      </c>
    </row>
    <row r="145" s="2" customFormat="1" ht="16.5" customHeight="1">
      <c r="A145" s="40"/>
      <c r="B145" s="41"/>
      <c r="C145" s="229" t="s">
        <v>334</v>
      </c>
      <c r="D145" s="229" t="s">
        <v>174</v>
      </c>
      <c r="E145" s="230" t="s">
        <v>4888</v>
      </c>
      <c r="F145" s="231" t="s">
        <v>4889</v>
      </c>
      <c r="G145" s="232" t="s">
        <v>342</v>
      </c>
      <c r="H145" s="233">
        <v>155</v>
      </c>
      <c r="I145" s="234"/>
      <c r="J145" s="235">
        <f>ROUND(I145*H145,2)</f>
        <v>0</v>
      </c>
      <c r="K145" s="231" t="s">
        <v>331</v>
      </c>
      <c r="L145" s="46"/>
      <c r="M145" s="236" t="s">
        <v>1</v>
      </c>
      <c r="N145" s="237" t="s">
        <v>48</v>
      </c>
      <c r="O145" s="93"/>
      <c r="P145" s="238">
        <f>O145*H145</f>
        <v>0</v>
      </c>
      <c r="Q145" s="238">
        <v>0</v>
      </c>
      <c r="R145" s="238">
        <f>Q145*H145</f>
        <v>0</v>
      </c>
      <c r="S145" s="238">
        <v>0</v>
      </c>
      <c r="T145" s="239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40" t="s">
        <v>347</v>
      </c>
      <c r="AT145" s="240" t="s">
        <v>174</v>
      </c>
      <c r="AU145" s="240" t="s">
        <v>92</v>
      </c>
      <c r="AY145" s="18" t="s">
        <v>171</v>
      </c>
      <c r="BE145" s="241">
        <f>IF(N145="základní",J145,0)</f>
        <v>0</v>
      </c>
      <c r="BF145" s="241">
        <f>IF(N145="snížená",J145,0)</f>
        <v>0</v>
      </c>
      <c r="BG145" s="241">
        <f>IF(N145="zákl. přenesená",J145,0)</f>
        <v>0</v>
      </c>
      <c r="BH145" s="241">
        <f>IF(N145="sníž. přenesená",J145,0)</f>
        <v>0</v>
      </c>
      <c r="BI145" s="241">
        <f>IF(N145="nulová",J145,0)</f>
        <v>0</v>
      </c>
      <c r="BJ145" s="18" t="s">
        <v>90</v>
      </c>
      <c r="BK145" s="241">
        <f>ROUND(I145*H145,2)</f>
        <v>0</v>
      </c>
      <c r="BL145" s="18" t="s">
        <v>347</v>
      </c>
      <c r="BM145" s="240" t="s">
        <v>398</v>
      </c>
    </row>
    <row r="146" s="2" customFormat="1" ht="16.5" customHeight="1">
      <c r="A146" s="40"/>
      <c r="B146" s="41"/>
      <c r="C146" s="229" t="s">
        <v>339</v>
      </c>
      <c r="D146" s="229" t="s">
        <v>174</v>
      </c>
      <c r="E146" s="230" t="s">
        <v>4890</v>
      </c>
      <c r="F146" s="231" t="s">
        <v>4891</v>
      </c>
      <c r="G146" s="232" t="s">
        <v>458</v>
      </c>
      <c r="H146" s="233">
        <v>1880</v>
      </c>
      <c r="I146" s="234"/>
      <c r="J146" s="235">
        <f>ROUND(I146*H146,2)</f>
        <v>0</v>
      </c>
      <c r="K146" s="231" t="s">
        <v>178</v>
      </c>
      <c r="L146" s="46"/>
      <c r="M146" s="236" t="s">
        <v>1</v>
      </c>
      <c r="N146" s="237" t="s">
        <v>48</v>
      </c>
      <c r="O146" s="93"/>
      <c r="P146" s="238">
        <f>O146*H146</f>
        <v>0</v>
      </c>
      <c r="Q146" s="238">
        <v>0</v>
      </c>
      <c r="R146" s="238">
        <f>Q146*H146</f>
        <v>0</v>
      </c>
      <c r="S146" s="238">
        <v>0</v>
      </c>
      <c r="T146" s="239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40" t="s">
        <v>347</v>
      </c>
      <c r="AT146" s="240" t="s">
        <v>174</v>
      </c>
      <c r="AU146" s="240" t="s">
        <v>92</v>
      </c>
      <c r="AY146" s="18" t="s">
        <v>171</v>
      </c>
      <c r="BE146" s="241">
        <f>IF(N146="základní",J146,0)</f>
        <v>0</v>
      </c>
      <c r="BF146" s="241">
        <f>IF(N146="snížená",J146,0)</f>
        <v>0</v>
      </c>
      <c r="BG146" s="241">
        <f>IF(N146="zákl. přenesená",J146,0)</f>
        <v>0</v>
      </c>
      <c r="BH146" s="241">
        <f>IF(N146="sníž. přenesená",J146,0)</f>
        <v>0</v>
      </c>
      <c r="BI146" s="241">
        <f>IF(N146="nulová",J146,0)</f>
        <v>0</v>
      </c>
      <c r="BJ146" s="18" t="s">
        <v>90</v>
      </c>
      <c r="BK146" s="241">
        <f>ROUND(I146*H146,2)</f>
        <v>0</v>
      </c>
      <c r="BL146" s="18" t="s">
        <v>347</v>
      </c>
      <c r="BM146" s="240" t="s">
        <v>407</v>
      </c>
    </row>
    <row r="147" s="2" customFormat="1" ht="16.5" customHeight="1">
      <c r="A147" s="40"/>
      <c r="B147" s="41"/>
      <c r="C147" s="229" t="s">
        <v>8</v>
      </c>
      <c r="D147" s="229" t="s">
        <v>174</v>
      </c>
      <c r="E147" s="230" t="s">
        <v>4892</v>
      </c>
      <c r="F147" s="231" t="s">
        <v>4893</v>
      </c>
      <c r="G147" s="232" t="s">
        <v>342</v>
      </c>
      <c r="H147" s="233">
        <v>75</v>
      </c>
      <c r="I147" s="234"/>
      <c r="J147" s="235">
        <f>ROUND(I147*H147,2)</f>
        <v>0</v>
      </c>
      <c r="K147" s="231" t="s">
        <v>331</v>
      </c>
      <c r="L147" s="46"/>
      <c r="M147" s="236" t="s">
        <v>1</v>
      </c>
      <c r="N147" s="237" t="s">
        <v>48</v>
      </c>
      <c r="O147" s="93"/>
      <c r="P147" s="238">
        <f>O147*H147</f>
        <v>0</v>
      </c>
      <c r="Q147" s="238">
        <v>0</v>
      </c>
      <c r="R147" s="238">
        <f>Q147*H147</f>
        <v>0</v>
      </c>
      <c r="S147" s="238">
        <v>0</v>
      </c>
      <c r="T147" s="239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40" t="s">
        <v>347</v>
      </c>
      <c r="AT147" s="240" t="s">
        <v>174</v>
      </c>
      <c r="AU147" s="240" t="s">
        <v>92</v>
      </c>
      <c r="AY147" s="18" t="s">
        <v>171</v>
      </c>
      <c r="BE147" s="241">
        <f>IF(N147="základní",J147,0)</f>
        <v>0</v>
      </c>
      <c r="BF147" s="241">
        <f>IF(N147="snížená",J147,0)</f>
        <v>0</v>
      </c>
      <c r="BG147" s="241">
        <f>IF(N147="zákl. přenesená",J147,0)</f>
        <v>0</v>
      </c>
      <c r="BH147" s="241">
        <f>IF(N147="sníž. přenesená",J147,0)</f>
        <v>0</v>
      </c>
      <c r="BI147" s="241">
        <f>IF(N147="nulová",J147,0)</f>
        <v>0</v>
      </c>
      <c r="BJ147" s="18" t="s">
        <v>90</v>
      </c>
      <c r="BK147" s="241">
        <f>ROUND(I147*H147,2)</f>
        <v>0</v>
      </c>
      <c r="BL147" s="18" t="s">
        <v>347</v>
      </c>
      <c r="BM147" s="240" t="s">
        <v>420</v>
      </c>
    </row>
    <row r="148" s="2" customFormat="1" ht="16.5" customHeight="1">
      <c r="A148" s="40"/>
      <c r="B148" s="41"/>
      <c r="C148" s="229" t="s">
        <v>347</v>
      </c>
      <c r="D148" s="229" t="s">
        <v>174</v>
      </c>
      <c r="E148" s="230" t="s">
        <v>4894</v>
      </c>
      <c r="F148" s="231" t="s">
        <v>4895</v>
      </c>
      <c r="G148" s="232" t="s">
        <v>342</v>
      </c>
      <c r="H148" s="233">
        <v>165</v>
      </c>
      <c r="I148" s="234"/>
      <c r="J148" s="235">
        <f>ROUND(I148*H148,2)</f>
        <v>0</v>
      </c>
      <c r="K148" s="231" t="s">
        <v>331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0</v>
      </c>
      <c r="R148" s="238">
        <f>Q148*H148</f>
        <v>0</v>
      </c>
      <c r="S148" s="238">
        <v>0</v>
      </c>
      <c r="T148" s="239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347</v>
      </c>
      <c r="AT148" s="240" t="s">
        <v>174</v>
      </c>
      <c r="AU148" s="240" t="s">
        <v>92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347</v>
      </c>
      <c r="BM148" s="240" t="s">
        <v>430</v>
      </c>
    </row>
    <row r="149" s="2" customFormat="1" ht="16.5" customHeight="1">
      <c r="A149" s="40"/>
      <c r="B149" s="41"/>
      <c r="C149" s="229" t="s">
        <v>353</v>
      </c>
      <c r="D149" s="229" t="s">
        <v>174</v>
      </c>
      <c r="E149" s="230" t="s">
        <v>4896</v>
      </c>
      <c r="F149" s="231" t="s">
        <v>4897</v>
      </c>
      <c r="G149" s="232" t="s">
        <v>342</v>
      </c>
      <c r="H149" s="233">
        <v>195</v>
      </c>
      <c r="I149" s="234"/>
      <c r="J149" s="235">
        <f>ROUND(I149*H149,2)</f>
        <v>0</v>
      </c>
      <c r="K149" s="231" t="s">
        <v>331</v>
      </c>
      <c r="L149" s="46"/>
      <c r="M149" s="236" t="s">
        <v>1</v>
      </c>
      <c r="N149" s="237" t="s">
        <v>48</v>
      </c>
      <c r="O149" s="93"/>
      <c r="P149" s="238">
        <f>O149*H149</f>
        <v>0</v>
      </c>
      <c r="Q149" s="238">
        <v>0</v>
      </c>
      <c r="R149" s="238">
        <f>Q149*H149</f>
        <v>0</v>
      </c>
      <c r="S149" s="238">
        <v>0</v>
      </c>
      <c r="T149" s="239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40" t="s">
        <v>347</v>
      </c>
      <c r="AT149" s="240" t="s">
        <v>174</v>
      </c>
      <c r="AU149" s="240" t="s">
        <v>92</v>
      </c>
      <c r="AY149" s="18" t="s">
        <v>171</v>
      </c>
      <c r="BE149" s="241">
        <f>IF(N149="základní",J149,0)</f>
        <v>0</v>
      </c>
      <c r="BF149" s="241">
        <f>IF(N149="snížená",J149,0)</f>
        <v>0</v>
      </c>
      <c r="BG149" s="241">
        <f>IF(N149="zákl. přenesená",J149,0)</f>
        <v>0</v>
      </c>
      <c r="BH149" s="241">
        <f>IF(N149="sníž. přenesená",J149,0)</f>
        <v>0</v>
      </c>
      <c r="BI149" s="241">
        <f>IF(N149="nulová",J149,0)</f>
        <v>0</v>
      </c>
      <c r="BJ149" s="18" t="s">
        <v>90</v>
      </c>
      <c r="BK149" s="241">
        <f>ROUND(I149*H149,2)</f>
        <v>0</v>
      </c>
      <c r="BL149" s="18" t="s">
        <v>347</v>
      </c>
      <c r="BM149" s="240" t="s">
        <v>440</v>
      </c>
    </row>
    <row r="150" s="2" customFormat="1" ht="16.5" customHeight="1">
      <c r="A150" s="40"/>
      <c r="B150" s="41"/>
      <c r="C150" s="229" t="s">
        <v>357</v>
      </c>
      <c r="D150" s="229" t="s">
        <v>174</v>
      </c>
      <c r="E150" s="230" t="s">
        <v>4898</v>
      </c>
      <c r="F150" s="231" t="s">
        <v>4899</v>
      </c>
      <c r="G150" s="232" t="s">
        <v>342</v>
      </c>
      <c r="H150" s="233">
        <v>275</v>
      </c>
      <c r="I150" s="234"/>
      <c r="J150" s="235">
        <f>ROUND(I150*H150,2)</f>
        <v>0</v>
      </c>
      <c r="K150" s="231" t="s">
        <v>331</v>
      </c>
      <c r="L150" s="46"/>
      <c r="M150" s="236" t="s">
        <v>1</v>
      </c>
      <c r="N150" s="237" t="s">
        <v>48</v>
      </c>
      <c r="O150" s="93"/>
      <c r="P150" s="238">
        <f>O150*H150</f>
        <v>0</v>
      </c>
      <c r="Q150" s="238">
        <v>0</v>
      </c>
      <c r="R150" s="238">
        <f>Q150*H150</f>
        <v>0</v>
      </c>
      <c r="S150" s="238">
        <v>0</v>
      </c>
      <c r="T150" s="239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40" t="s">
        <v>347</v>
      </c>
      <c r="AT150" s="240" t="s">
        <v>174</v>
      </c>
      <c r="AU150" s="240" t="s">
        <v>92</v>
      </c>
      <c r="AY150" s="18" t="s">
        <v>171</v>
      </c>
      <c r="BE150" s="241">
        <f>IF(N150="základní",J150,0)</f>
        <v>0</v>
      </c>
      <c r="BF150" s="241">
        <f>IF(N150="snížená",J150,0)</f>
        <v>0</v>
      </c>
      <c r="BG150" s="241">
        <f>IF(N150="zákl. přenesená",J150,0)</f>
        <v>0</v>
      </c>
      <c r="BH150" s="241">
        <f>IF(N150="sníž. přenesená",J150,0)</f>
        <v>0</v>
      </c>
      <c r="BI150" s="241">
        <f>IF(N150="nulová",J150,0)</f>
        <v>0</v>
      </c>
      <c r="BJ150" s="18" t="s">
        <v>90</v>
      </c>
      <c r="BK150" s="241">
        <f>ROUND(I150*H150,2)</f>
        <v>0</v>
      </c>
      <c r="BL150" s="18" t="s">
        <v>347</v>
      </c>
      <c r="BM150" s="240" t="s">
        <v>450</v>
      </c>
    </row>
    <row r="151" s="2" customFormat="1" ht="16.5" customHeight="1">
      <c r="A151" s="40"/>
      <c r="B151" s="41"/>
      <c r="C151" s="229" t="s">
        <v>362</v>
      </c>
      <c r="D151" s="229" t="s">
        <v>174</v>
      </c>
      <c r="E151" s="230" t="s">
        <v>4900</v>
      </c>
      <c r="F151" s="231" t="s">
        <v>4901</v>
      </c>
      <c r="G151" s="232" t="s">
        <v>342</v>
      </c>
      <c r="H151" s="233">
        <v>255</v>
      </c>
      <c r="I151" s="234"/>
      <c r="J151" s="235">
        <f>ROUND(I151*H151,2)</f>
        <v>0</v>
      </c>
      <c r="K151" s="231" t="s">
        <v>331</v>
      </c>
      <c r="L151" s="46"/>
      <c r="M151" s="236" t="s">
        <v>1</v>
      </c>
      <c r="N151" s="237" t="s">
        <v>48</v>
      </c>
      <c r="O151" s="93"/>
      <c r="P151" s="238">
        <f>O151*H151</f>
        <v>0</v>
      </c>
      <c r="Q151" s="238">
        <v>0</v>
      </c>
      <c r="R151" s="238">
        <f>Q151*H151</f>
        <v>0</v>
      </c>
      <c r="S151" s="238">
        <v>0</v>
      </c>
      <c r="T151" s="239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40" t="s">
        <v>347</v>
      </c>
      <c r="AT151" s="240" t="s">
        <v>174</v>
      </c>
      <c r="AU151" s="240" t="s">
        <v>92</v>
      </c>
      <c r="AY151" s="18" t="s">
        <v>171</v>
      </c>
      <c r="BE151" s="241">
        <f>IF(N151="základní",J151,0)</f>
        <v>0</v>
      </c>
      <c r="BF151" s="241">
        <f>IF(N151="snížená",J151,0)</f>
        <v>0</v>
      </c>
      <c r="BG151" s="241">
        <f>IF(N151="zákl. přenesená",J151,0)</f>
        <v>0</v>
      </c>
      <c r="BH151" s="241">
        <f>IF(N151="sníž. přenesená",J151,0)</f>
        <v>0</v>
      </c>
      <c r="BI151" s="241">
        <f>IF(N151="nulová",J151,0)</f>
        <v>0</v>
      </c>
      <c r="BJ151" s="18" t="s">
        <v>90</v>
      </c>
      <c r="BK151" s="241">
        <f>ROUND(I151*H151,2)</f>
        <v>0</v>
      </c>
      <c r="BL151" s="18" t="s">
        <v>347</v>
      </c>
      <c r="BM151" s="240" t="s">
        <v>460</v>
      </c>
    </row>
    <row r="152" s="2" customFormat="1" ht="16.5" customHeight="1">
      <c r="A152" s="40"/>
      <c r="B152" s="41"/>
      <c r="C152" s="229" t="s">
        <v>367</v>
      </c>
      <c r="D152" s="229" t="s">
        <v>174</v>
      </c>
      <c r="E152" s="230" t="s">
        <v>4902</v>
      </c>
      <c r="F152" s="231" t="s">
        <v>4903</v>
      </c>
      <c r="G152" s="232" t="s">
        <v>342</v>
      </c>
      <c r="H152" s="233">
        <v>225</v>
      </c>
      <c r="I152" s="234"/>
      <c r="J152" s="235">
        <f>ROUND(I152*H152,2)</f>
        <v>0</v>
      </c>
      <c r="K152" s="231" t="s">
        <v>331</v>
      </c>
      <c r="L152" s="46"/>
      <c r="M152" s="236" t="s">
        <v>1</v>
      </c>
      <c r="N152" s="237" t="s">
        <v>48</v>
      </c>
      <c r="O152" s="93"/>
      <c r="P152" s="238">
        <f>O152*H152</f>
        <v>0</v>
      </c>
      <c r="Q152" s="238">
        <v>0</v>
      </c>
      <c r="R152" s="238">
        <f>Q152*H152</f>
        <v>0</v>
      </c>
      <c r="S152" s="238">
        <v>0</v>
      </c>
      <c r="T152" s="239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40" t="s">
        <v>347</v>
      </c>
      <c r="AT152" s="240" t="s">
        <v>174</v>
      </c>
      <c r="AU152" s="240" t="s">
        <v>92</v>
      </c>
      <c r="AY152" s="18" t="s">
        <v>171</v>
      </c>
      <c r="BE152" s="241">
        <f>IF(N152="základní",J152,0)</f>
        <v>0</v>
      </c>
      <c r="BF152" s="241">
        <f>IF(N152="snížená",J152,0)</f>
        <v>0</v>
      </c>
      <c r="BG152" s="241">
        <f>IF(N152="zákl. přenesená",J152,0)</f>
        <v>0</v>
      </c>
      <c r="BH152" s="241">
        <f>IF(N152="sníž. přenesená",J152,0)</f>
        <v>0</v>
      </c>
      <c r="BI152" s="241">
        <f>IF(N152="nulová",J152,0)</f>
        <v>0</v>
      </c>
      <c r="BJ152" s="18" t="s">
        <v>90</v>
      </c>
      <c r="BK152" s="241">
        <f>ROUND(I152*H152,2)</f>
        <v>0</v>
      </c>
      <c r="BL152" s="18" t="s">
        <v>347</v>
      </c>
      <c r="BM152" s="240" t="s">
        <v>470</v>
      </c>
    </row>
    <row r="153" s="2" customFormat="1" ht="16.5" customHeight="1">
      <c r="A153" s="40"/>
      <c r="B153" s="41"/>
      <c r="C153" s="229" t="s">
        <v>7</v>
      </c>
      <c r="D153" s="229" t="s">
        <v>174</v>
      </c>
      <c r="E153" s="230" t="s">
        <v>4904</v>
      </c>
      <c r="F153" s="231" t="s">
        <v>4905</v>
      </c>
      <c r="G153" s="232" t="s">
        <v>342</v>
      </c>
      <c r="H153" s="233">
        <v>120</v>
      </c>
      <c r="I153" s="234"/>
      <c r="J153" s="235">
        <f>ROUND(I153*H153,2)</f>
        <v>0</v>
      </c>
      <c r="K153" s="231" t="s">
        <v>331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</v>
      </c>
      <c r="R153" s="238">
        <f>Q153*H153</f>
        <v>0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347</v>
      </c>
      <c r="AT153" s="240" t="s">
        <v>174</v>
      </c>
      <c r="AU153" s="240" t="s">
        <v>92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347</v>
      </c>
      <c r="BM153" s="240" t="s">
        <v>479</v>
      </c>
    </row>
    <row r="154" s="2" customFormat="1" ht="16.5" customHeight="1">
      <c r="A154" s="40"/>
      <c r="B154" s="41"/>
      <c r="C154" s="229" t="s">
        <v>377</v>
      </c>
      <c r="D154" s="229" t="s">
        <v>174</v>
      </c>
      <c r="E154" s="230" t="s">
        <v>4906</v>
      </c>
      <c r="F154" s="231" t="s">
        <v>4907</v>
      </c>
      <c r="G154" s="232" t="s">
        <v>342</v>
      </c>
      <c r="H154" s="233">
        <v>200</v>
      </c>
      <c r="I154" s="234"/>
      <c r="J154" s="235">
        <f>ROUND(I154*H154,2)</f>
        <v>0</v>
      </c>
      <c r="K154" s="231" t="s">
        <v>331</v>
      </c>
      <c r="L154" s="46"/>
      <c r="M154" s="236" t="s">
        <v>1</v>
      </c>
      <c r="N154" s="237" t="s">
        <v>48</v>
      </c>
      <c r="O154" s="93"/>
      <c r="P154" s="238">
        <f>O154*H154</f>
        <v>0</v>
      </c>
      <c r="Q154" s="238">
        <v>0</v>
      </c>
      <c r="R154" s="238">
        <f>Q154*H154</f>
        <v>0</v>
      </c>
      <c r="S154" s="238">
        <v>0</v>
      </c>
      <c r="T154" s="239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40" t="s">
        <v>347</v>
      </c>
      <c r="AT154" s="240" t="s">
        <v>174</v>
      </c>
      <c r="AU154" s="240" t="s">
        <v>92</v>
      </c>
      <c r="AY154" s="18" t="s">
        <v>171</v>
      </c>
      <c r="BE154" s="241">
        <f>IF(N154="základní",J154,0)</f>
        <v>0</v>
      </c>
      <c r="BF154" s="241">
        <f>IF(N154="snížená",J154,0)</f>
        <v>0</v>
      </c>
      <c r="BG154" s="241">
        <f>IF(N154="zákl. přenesená",J154,0)</f>
        <v>0</v>
      </c>
      <c r="BH154" s="241">
        <f>IF(N154="sníž. přenesená",J154,0)</f>
        <v>0</v>
      </c>
      <c r="BI154" s="241">
        <f>IF(N154="nulová",J154,0)</f>
        <v>0</v>
      </c>
      <c r="BJ154" s="18" t="s">
        <v>90</v>
      </c>
      <c r="BK154" s="241">
        <f>ROUND(I154*H154,2)</f>
        <v>0</v>
      </c>
      <c r="BL154" s="18" t="s">
        <v>347</v>
      </c>
      <c r="BM154" s="240" t="s">
        <v>487</v>
      </c>
    </row>
    <row r="155" s="2" customFormat="1" ht="16.5" customHeight="1">
      <c r="A155" s="40"/>
      <c r="B155" s="41"/>
      <c r="C155" s="229" t="s">
        <v>382</v>
      </c>
      <c r="D155" s="229" t="s">
        <v>174</v>
      </c>
      <c r="E155" s="230" t="s">
        <v>4908</v>
      </c>
      <c r="F155" s="231" t="s">
        <v>4909</v>
      </c>
      <c r="G155" s="232" t="s">
        <v>342</v>
      </c>
      <c r="H155" s="233">
        <v>135</v>
      </c>
      <c r="I155" s="234"/>
      <c r="J155" s="235">
        <f>ROUND(I155*H155,2)</f>
        <v>0</v>
      </c>
      <c r="K155" s="231" t="s">
        <v>331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</v>
      </c>
      <c r="T155" s="239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347</v>
      </c>
      <c r="AT155" s="240" t="s">
        <v>174</v>
      </c>
      <c r="AU155" s="240" t="s">
        <v>92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347</v>
      </c>
      <c r="BM155" s="240" t="s">
        <v>496</v>
      </c>
    </row>
    <row r="156" s="2" customFormat="1" ht="16.5" customHeight="1">
      <c r="A156" s="40"/>
      <c r="B156" s="41"/>
      <c r="C156" s="229" t="s">
        <v>387</v>
      </c>
      <c r="D156" s="229" t="s">
        <v>174</v>
      </c>
      <c r="E156" s="230" t="s">
        <v>4910</v>
      </c>
      <c r="F156" s="231" t="s">
        <v>4911</v>
      </c>
      <c r="G156" s="232" t="s">
        <v>342</v>
      </c>
      <c r="H156" s="233">
        <v>40</v>
      </c>
      <c r="I156" s="234"/>
      <c r="J156" s="235">
        <f>ROUND(I156*H156,2)</f>
        <v>0</v>
      </c>
      <c r="K156" s="231" t="s">
        <v>331</v>
      </c>
      <c r="L156" s="46"/>
      <c r="M156" s="236" t="s">
        <v>1</v>
      </c>
      <c r="N156" s="237" t="s">
        <v>48</v>
      </c>
      <c r="O156" s="93"/>
      <c r="P156" s="238">
        <f>O156*H156</f>
        <v>0</v>
      </c>
      <c r="Q156" s="238">
        <v>0</v>
      </c>
      <c r="R156" s="238">
        <f>Q156*H156</f>
        <v>0</v>
      </c>
      <c r="S156" s="238">
        <v>0</v>
      </c>
      <c r="T156" s="239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40" t="s">
        <v>347</v>
      </c>
      <c r="AT156" s="240" t="s">
        <v>174</v>
      </c>
      <c r="AU156" s="240" t="s">
        <v>92</v>
      </c>
      <c r="AY156" s="18" t="s">
        <v>171</v>
      </c>
      <c r="BE156" s="241">
        <f>IF(N156="základní",J156,0)</f>
        <v>0</v>
      </c>
      <c r="BF156" s="241">
        <f>IF(N156="snížená",J156,0)</f>
        <v>0</v>
      </c>
      <c r="BG156" s="241">
        <f>IF(N156="zákl. přenesená",J156,0)</f>
        <v>0</v>
      </c>
      <c r="BH156" s="241">
        <f>IF(N156="sníž. přenesená",J156,0)</f>
        <v>0</v>
      </c>
      <c r="BI156" s="241">
        <f>IF(N156="nulová",J156,0)</f>
        <v>0</v>
      </c>
      <c r="BJ156" s="18" t="s">
        <v>90</v>
      </c>
      <c r="BK156" s="241">
        <f>ROUND(I156*H156,2)</f>
        <v>0</v>
      </c>
      <c r="BL156" s="18" t="s">
        <v>347</v>
      </c>
      <c r="BM156" s="240" t="s">
        <v>506</v>
      </c>
    </row>
    <row r="157" s="2" customFormat="1" ht="16.5" customHeight="1">
      <c r="A157" s="40"/>
      <c r="B157" s="41"/>
      <c r="C157" s="229" t="s">
        <v>393</v>
      </c>
      <c r="D157" s="229" t="s">
        <v>174</v>
      </c>
      <c r="E157" s="230" t="s">
        <v>4912</v>
      </c>
      <c r="F157" s="231" t="s">
        <v>4913</v>
      </c>
      <c r="G157" s="232" t="s">
        <v>342</v>
      </c>
      <c r="H157" s="233">
        <v>195</v>
      </c>
      <c r="I157" s="234"/>
      <c r="J157" s="235">
        <f>ROUND(I157*H157,2)</f>
        <v>0</v>
      </c>
      <c r="K157" s="231" t="s">
        <v>331</v>
      </c>
      <c r="L157" s="46"/>
      <c r="M157" s="236" t="s">
        <v>1</v>
      </c>
      <c r="N157" s="237" t="s">
        <v>48</v>
      </c>
      <c r="O157" s="93"/>
      <c r="P157" s="238">
        <f>O157*H157</f>
        <v>0</v>
      </c>
      <c r="Q157" s="238">
        <v>0</v>
      </c>
      <c r="R157" s="238">
        <f>Q157*H157</f>
        <v>0</v>
      </c>
      <c r="S157" s="238">
        <v>0</v>
      </c>
      <c r="T157" s="239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40" t="s">
        <v>347</v>
      </c>
      <c r="AT157" s="240" t="s">
        <v>174</v>
      </c>
      <c r="AU157" s="240" t="s">
        <v>92</v>
      </c>
      <c r="AY157" s="18" t="s">
        <v>171</v>
      </c>
      <c r="BE157" s="241">
        <f>IF(N157="základní",J157,0)</f>
        <v>0</v>
      </c>
      <c r="BF157" s="241">
        <f>IF(N157="snížená",J157,0)</f>
        <v>0</v>
      </c>
      <c r="BG157" s="241">
        <f>IF(N157="zákl. přenesená",J157,0)</f>
        <v>0</v>
      </c>
      <c r="BH157" s="241">
        <f>IF(N157="sníž. přenesená",J157,0)</f>
        <v>0</v>
      </c>
      <c r="BI157" s="241">
        <f>IF(N157="nulová",J157,0)</f>
        <v>0</v>
      </c>
      <c r="BJ157" s="18" t="s">
        <v>90</v>
      </c>
      <c r="BK157" s="241">
        <f>ROUND(I157*H157,2)</f>
        <v>0</v>
      </c>
      <c r="BL157" s="18" t="s">
        <v>347</v>
      </c>
      <c r="BM157" s="240" t="s">
        <v>515</v>
      </c>
    </row>
    <row r="158" s="2" customFormat="1" ht="16.5" customHeight="1">
      <c r="A158" s="40"/>
      <c r="B158" s="41"/>
      <c r="C158" s="229" t="s">
        <v>398</v>
      </c>
      <c r="D158" s="229" t="s">
        <v>174</v>
      </c>
      <c r="E158" s="230" t="s">
        <v>4914</v>
      </c>
      <c r="F158" s="231" t="s">
        <v>4915</v>
      </c>
      <c r="G158" s="232" t="s">
        <v>278</v>
      </c>
      <c r="H158" s="233">
        <v>48</v>
      </c>
      <c r="I158" s="234"/>
      <c r="J158" s="235">
        <f>ROUND(I158*H158,2)</f>
        <v>0</v>
      </c>
      <c r="K158" s="231" t="s">
        <v>331</v>
      </c>
      <c r="L158" s="46"/>
      <c r="M158" s="236" t="s">
        <v>1</v>
      </c>
      <c r="N158" s="237" t="s">
        <v>48</v>
      </c>
      <c r="O158" s="93"/>
      <c r="P158" s="238">
        <f>O158*H158</f>
        <v>0</v>
      </c>
      <c r="Q158" s="238">
        <v>0.00051999999999999995</v>
      </c>
      <c r="R158" s="238">
        <f>Q158*H158</f>
        <v>0.024959999999999996</v>
      </c>
      <c r="S158" s="238">
        <v>0</v>
      </c>
      <c r="T158" s="239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40" t="s">
        <v>347</v>
      </c>
      <c r="AT158" s="240" t="s">
        <v>174</v>
      </c>
      <c r="AU158" s="240" t="s">
        <v>92</v>
      </c>
      <c r="AY158" s="18" t="s">
        <v>171</v>
      </c>
      <c r="BE158" s="241">
        <f>IF(N158="základní",J158,0)</f>
        <v>0</v>
      </c>
      <c r="BF158" s="241">
        <f>IF(N158="snížená",J158,0)</f>
        <v>0</v>
      </c>
      <c r="BG158" s="241">
        <f>IF(N158="zákl. přenesená",J158,0)</f>
        <v>0</v>
      </c>
      <c r="BH158" s="241">
        <f>IF(N158="sníž. přenesená",J158,0)</f>
        <v>0</v>
      </c>
      <c r="BI158" s="241">
        <f>IF(N158="nulová",J158,0)</f>
        <v>0</v>
      </c>
      <c r="BJ158" s="18" t="s">
        <v>90</v>
      </c>
      <c r="BK158" s="241">
        <f>ROUND(I158*H158,2)</f>
        <v>0</v>
      </c>
      <c r="BL158" s="18" t="s">
        <v>347</v>
      </c>
      <c r="BM158" s="240" t="s">
        <v>523</v>
      </c>
    </row>
    <row r="159" s="2" customFormat="1" ht="16.5" customHeight="1">
      <c r="A159" s="40"/>
      <c r="B159" s="41"/>
      <c r="C159" s="229" t="s">
        <v>403</v>
      </c>
      <c r="D159" s="229" t="s">
        <v>174</v>
      </c>
      <c r="E159" s="230" t="s">
        <v>4916</v>
      </c>
      <c r="F159" s="231" t="s">
        <v>4917</v>
      </c>
      <c r="G159" s="232" t="s">
        <v>4918</v>
      </c>
      <c r="H159" s="233">
        <v>18</v>
      </c>
      <c r="I159" s="234"/>
      <c r="J159" s="235">
        <f>ROUND(I159*H159,2)</f>
        <v>0</v>
      </c>
      <c r="K159" s="231" t="s">
        <v>331</v>
      </c>
      <c r="L159" s="46"/>
      <c r="M159" s="236" t="s">
        <v>1</v>
      </c>
      <c r="N159" s="237" t="s">
        <v>48</v>
      </c>
      <c r="O159" s="93"/>
      <c r="P159" s="238">
        <f>O159*H159</f>
        <v>0</v>
      </c>
      <c r="Q159" s="238">
        <v>0</v>
      </c>
      <c r="R159" s="238">
        <f>Q159*H159</f>
        <v>0</v>
      </c>
      <c r="S159" s="238">
        <v>0</v>
      </c>
      <c r="T159" s="239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40" t="s">
        <v>347</v>
      </c>
      <c r="AT159" s="240" t="s">
        <v>174</v>
      </c>
      <c r="AU159" s="240" t="s">
        <v>92</v>
      </c>
      <c r="AY159" s="18" t="s">
        <v>171</v>
      </c>
      <c r="BE159" s="241">
        <f>IF(N159="základní",J159,0)</f>
        <v>0</v>
      </c>
      <c r="BF159" s="241">
        <f>IF(N159="snížená",J159,0)</f>
        <v>0</v>
      </c>
      <c r="BG159" s="241">
        <f>IF(N159="zákl. přenesená",J159,0)</f>
        <v>0</v>
      </c>
      <c r="BH159" s="241">
        <f>IF(N159="sníž. přenesená",J159,0)</f>
        <v>0</v>
      </c>
      <c r="BI159" s="241">
        <f>IF(N159="nulová",J159,0)</f>
        <v>0</v>
      </c>
      <c r="BJ159" s="18" t="s">
        <v>90</v>
      </c>
      <c r="BK159" s="241">
        <f>ROUND(I159*H159,2)</f>
        <v>0</v>
      </c>
      <c r="BL159" s="18" t="s">
        <v>347</v>
      </c>
      <c r="BM159" s="240" t="s">
        <v>538</v>
      </c>
    </row>
    <row r="160" s="2" customFormat="1" ht="16.5" customHeight="1">
      <c r="A160" s="40"/>
      <c r="B160" s="41"/>
      <c r="C160" s="229" t="s">
        <v>407</v>
      </c>
      <c r="D160" s="229" t="s">
        <v>174</v>
      </c>
      <c r="E160" s="230" t="s">
        <v>4919</v>
      </c>
      <c r="F160" s="231" t="s">
        <v>4920</v>
      </c>
      <c r="G160" s="232" t="s">
        <v>4918</v>
      </c>
      <c r="H160" s="233">
        <v>30</v>
      </c>
      <c r="I160" s="234"/>
      <c r="J160" s="235">
        <f>ROUND(I160*H160,2)</f>
        <v>0</v>
      </c>
      <c r="K160" s="231" t="s">
        <v>331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347</v>
      </c>
      <c r="AT160" s="240" t="s">
        <v>174</v>
      </c>
      <c r="AU160" s="240" t="s">
        <v>92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347</v>
      </c>
      <c r="BM160" s="240" t="s">
        <v>546</v>
      </c>
    </row>
    <row r="161" s="2" customFormat="1" ht="16.5" customHeight="1">
      <c r="A161" s="40"/>
      <c r="B161" s="41"/>
      <c r="C161" s="229" t="s">
        <v>413</v>
      </c>
      <c r="D161" s="229" t="s">
        <v>174</v>
      </c>
      <c r="E161" s="230" t="s">
        <v>4921</v>
      </c>
      <c r="F161" s="231" t="s">
        <v>4922</v>
      </c>
      <c r="G161" s="232" t="s">
        <v>4923</v>
      </c>
      <c r="H161" s="233">
        <v>20</v>
      </c>
      <c r="I161" s="234"/>
      <c r="J161" s="235">
        <f>ROUND(I161*H161,2)</f>
        <v>0</v>
      </c>
      <c r="K161" s="231" t="s">
        <v>331</v>
      </c>
      <c r="L161" s="46"/>
      <c r="M161" s="236" t="s">
        <v>1</v>
      </c>
      <c r="N161" s="237" t="s">
        <v>48</v>
      </c>
      <c r="O161" s="93"/>
      <c r="P161" s="238">
        <f>O161*H161</f>
        <v>0</v>
      </c>
      <c r="Q161" s="238">
        <v>0.00116</v>
      </c>
      <c r="R161" s="238">
        <f>Q161*H161</f>
        <v>0.023199999999999998</v>
      </c>
      <c r="S161" s="238">
        <v>0</v>
      </c>
      <c r="T161" s="239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40" t="s">
        <v>347</v>
      </c>
      <c r="AT161" s="240" t="s">
        <v>174</v>
      </c>
      <c r="AU161" s="240" t="s">
        <v>92</v>
      </c>
      <c r="AY161" s="18" t="s">
        <v>171</v>
      </c>
      <c r="BE161" s="241">
        <f>IF(N161="základní",J161,0)</f>
        <v>0</v>
      </c>
      <c r="BF161" s="241">
        <f>IF(N161="snížená",J161,0)</f>
        <v>0</v>
      </c>
      <c r="BG161" s="241">
        <f>IF(N161="zákl. přenesená",J161,0)</f>
        <v>0</v>
      </c>
      <c r="BH161" s="241">
        <f>IF(N161="sníž. přenesená",J161,0)</f>
        <v>0</v>
      </c>
      <c r="BI161" s="241">
        <f>IF(N161="nulová",J161,0)</f>
        <v>0</v>
      </c>
      <c r="BJ161" s="18" t="s">
        <v>90</v>
      </c>
      <c r="BK161" s="241">
        <f>ROUND(I161*H161,2)</f>
        <v>0</v>
      </c>
      <c r="BL161" s="18" t="s">
        <v>347</v>
      </c>
      <c r="BM161" s="240" t="s">
        <v>555</v>
      </c>
    </row>
    <row r="162" s="12" customFormat="1" ht="22.8" customHeight="1">
      <c r="A162" s="12"/>
      <c r="B162" s="213"/>
      <c r="C162" s="214"/>
      <c r="D162" s="215" t="s">
        <v>82</v>
      </c>
      <c r="E162" s="227" t="s">
        <v>3304</v>
      </c>
      <c r="F162" s="227" t="s">
        <v>4924</v>
      </c>
      <c r="G162" s="214"/>
      <c r="H162" s="214"/>
      <c r="I162" s="217"/>
      <c r="J162" s="228">
        <f>BK162</f>
        <v>0</v>
      </c>
      <c r="K162" s="214"/>
      <c r="L162" s="219"/>
      <c r="M162" s="220"/>
      <c r="N162" s="221"/>
      <c r="O162" s="221"/>
      <c r="P162" s="222">
        <f>SUM(P163:P173)</f>
        <v>0</v>
      </c>
      <c r="Q162" s="221"/>
      <c r="R162" s="222">
        <f>SUM(R163:R173)</f>
        <v>0.10703000000000001</v>
      </c>
      <c r="S162" s="221"/>
      <c r="T162" s="223">
        <f>SUM(T163:T173)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90</v>
      </c>
      <c r="AT162" s="225" t="s">
        <v>82</v>
      </c>
      <c r="AU162" s="225" t="s">
        <v>90</v>
      </c>
      <c r="AY162" s="224" t="s">
        <v>171</v>
      </c>
      <c r="BK162" s="226">
        <f>SUM(BK163:BK173)</f>
        <v>0</v>
      </c>
    </row>
    <row r="163" s="2" customFormat="1" ht="16.5" customHeight="1">
      <c r="A163" s="40"/>
      <c r="B163" s="41"/>
      <c r="C163" s="229" t="s">
        <v>420</v>
      </c>
      <c r="D163" s="229" t="s">
        <v>174</v>
      </c>
      <c r="E163" s="230" t="s">
        <v>4925</v>
      </c>
      <c r="F163" s="231" t="s">
        <v>4926</v>
      </c>
      <c r="G163" s="232" t="s">
        <v>4923</v>
      </c>
      <c r="H163" s="233">
        <v>1</v>
      </c>
      <c r="I163" s="234"/>
      <c r="J163" s="235">
        <f>ROUND(I163*H163,2)</f>
        <v>0</v>
      </c>
      <c r="K163" s="231" t="s">
        <v>331</v>
      </c>
      <c r="L163" s="46"/>
      <c r="M163" s="236" t="s">
        <v>1</v>
      </c>
      <c r="N163" s="237" t="s">
        <v>48</v>
      </c>
      <c r="O163" s="93"/>
      <c r="P163" s="238">
        <f>O163*H163</f>
        <v>0</v>
      </c>
      <c r="Q163" s="238">
        <v>0</v>
      </c>
      <c r="R163" s="238">
        <f>Q163*H163</f>
        <v>0</v>
      </c>
      <c r="S163" s="238">
        <v>0</v>
      </c>
      <c r="T163" s="239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40" t="s">
        <v>192</v>
      </c>
      <c r="AT163" s="240" t="s">
        <v>174</v>
      </c>
      <c r="AU163" s="240" t="s">
        <v>92</v>
      </c>
      <c r="AY163" s="18" t="s">
        <v>171</v>
      </c>
      <c r="BE163" s="241">
        <f>IF(N163="základní",J163,0)</f>
        <v>0</v>
      </c>
      <c r="BF163" s="241">
        <f>IF(N163="snížená",J163,0)</f>
        <v>0</v>
      </c>
      <c r="BG163" s="241">
        <f>IF(N163="zákl. přenesená",J163,0)</f>
        <v>0</v>
      </c>
      <c r="BH163" s="241">
        <f>IF(N163="sníž. přenesená",J163,0)</f>
        <v>0</v>
      </c>
      <c r="BI163" s="241">
        <f>IF(N163="nulová",J163,0)</f>
        <v>0</v>
      </c>
      <c r="BJ163" s="18" t="s">
        <v>90</v>
      </c>
      <c r="BK163" s="241">
        <f>ROUND(I163*H163,2)</f>
        <v>0</v>
      </c>
      <c r="BL163" s="18" t="s">
        <v>192</v>
      </c>
      <c r="BM163" s="240" t="s">
        <v>563</v>
      </c>
    </row>
    <row r="164" s="2" customFormat="1" ht="16.5" customHeight="1">
      <c r="A164" s="40"/>
      <c r="B164" s="41"/>
      <c r="C164" s="229" t="s">
        <v>425</v>
      </c>
      <c r="D164" s="229" t="s">
        <v>174</v>
      </c>
      <c r="E164" s="230" t="s">
        <v>4927</v>
      </c>
      <c r="F164" s="231" t="s">
        <v>4928</v>
      </c>
      <c r="G164" s="232" t="s">
        <v>4923</v>
      </c>
      <c r="H164" s="233">
        <v>3</v>
      </c>
      <c r="I164" s="234"/>
      <c r="J164" s="235">
        <f>ROUND(I164*H164,2)</f>
        <v>0</v>
      </c>
      <c r="K164" s="231" t="s">
        <v>178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0.00068000000000000005</v>
      </c>
      <c r="R164" s="238">
        <f>Q164*H164</f>
        <v>0.0020400000000000001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92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574</v>
      </c>
    </row>
    <row r="165" s="2" customFormat="1" ht="16.5" customHeight="1">
      <c r="A165" s="40"/>
      <c r="B165" s="41"/>
      <c r="C165" s="229" t="s">
        <v>430</v>
      </c>
      <c r="D165" s="229" t="s">
        <v>174</v>
      </c>
      <c r="E165" s="230" t="s">
        <v>4929</v>
      </c>
      <c r="F165" s="231" t="s">
        <v>4930</v>
      </c>
      <c r="G165" s="232" t="s">
        <v>4923</v>
      </c>
      <c r="H165" s="233">
        <v>1</v>
      </c>
      <c r="I165" s="234"/>
      <c r="J165" s="235">
        <f>ROUND(I165*H165,2)</f>
        <v>0</v>
      </c>
      <c r="K165" s="231" t="s">
        <v>331</v>
      </c>
      <c r="L165" s="46"/>
      <c r="M165" s="236" t="s">
        <v>1</v>
      </c>
      <c r="N165" s="237" t="s">
        <v>48</v>
      </c>
      <c r="O165" s="93"/>
      <c r="P165" s="238">
        <f>O165*H165</f>
        <v>0</v>
      </c>
      <c r="Q165" s="238">
        <v>0.00013999999999999999</v>
      </c>
      <c r="R165" s="238">
        <f>Q165*H165</f>
        <v>0.00013999999999999999</v>
      </c>
      <c r="S165" s="238">
        <v>0</v>
      </c>
      <c r="T165" s="239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40" t="s">
        <v>192</v>
      </c>
      <c r="AT165" s="240" t="s">
        <v>174</v>
      </c>
      <c r="AU165" s="240" t="s">
        <v>92</v>
      </c>
      <c r="AY165" s="18" t="s">
        <v>171</v>
      </c>
      <c r="BE165" s="241">
        <f>IF(N165="základní",J165,0)</f>
        <v>0</v>
      </c>
      <c r="BF165" s="241">
        <f>IF(N165="snížená",J165,0)</f>
        <v>0</v>
      </c>
      <c r="BG165" s="241">
        <f>IF(N165="zákl. přenesená",J165,0)</f>
        <v>0</v>
      </c>
      <c r="BH165" s="241">
        <f>IF(N165="sníž. přenesená",J165,0)</f>
        <v>0</v>
      </c>
      <c r="BI165" s="241">
        <f>IF(N165="nulová",J165,0)</f>
        <v>0</v>
      </c>
      <c r="BJ165" s="18" t="s">
        <v>90</v>
      </c>
      <c r="BK165" s="241">
        <f>ROUND(I165*H165,2)</f>
        <v>0</v>
      </c>
      <c r="BL165" s="18" t="s">
        <v>192</v>
      </c>
      <c r="BM165" s="240" t="s">
        <v>582</v>
      </c>
    </row>
    <row r="166" s="2" customFormat="1" ht="16.5" customHeight="1">
      <c r="A166" s="40"/>
      <c r="B166" s="41"/>
      <c r="C166" s="229" t="s">
        <v>434</v>
      </c>
      <c r="D166" s="229" t="s">
        <v>174</v>
      </c>
      <c r="E166" s="230" t="s">
        <v>4931</v>
      </c>
      <c r="F166" s="231" t="s">
        <v>4932</v>
      </c>
      <c r="G166" s="232" t="s">
        <v>4923</v>
      </c>
      <c r="H166" s="233">
        <v>2</v>
      </c>
      <c r="I166" s="234"/>
      <c r="J166" s="235">
        <f>ROUND(I166*H166,2)</f>
        <v>0</v>
      </c>
      <c r="K166" s="231" t="s">
        <v>331</v>
      </c>
      <c r="L166" s="46"/>
      <c r="M166" s="236" t="s">
        <v>1</v>
      </c>
      <c r="N166" s="237" t="s">
        <v>48</v>
      </c>
      <c r="O166" s="93"/>
      <c r="P166" s="238">
        <f>O166*H166</f>
        <v>0</v>
      </c>
      <c r="Q166" s="238">
        <v>0.00013999999999999999</v>
      </c>
      <c r="R166" s="238">
        <f>Q166*H166</f>
        <v>0.00027999999999999998</v>
      </c>
      <c r="S166" s="238">
        <v>0</v>
      </c>
      <c r="T166" s="239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40" t="s">
        <v>192</v>
      </c>
      <c r="AT166" s="240" t="s">
        <v>174</v>
      </c>
      <c r="AU166" s="240" t="s">
        <v>92</v>
      </c>
      <c r="AY166" s="18" t="s">
        <v>171</v>
      </c>
      <c r="BE166" s="241">
        <f>IF(N166="základní",J166,0)</f>
        <v>0</v>
      </c>
      <c r="BF166" s="241">
        <f>IF(N166="snížená",J166,0)</f>
        <v>0</v>
      </c>
      <c r="BG166" s="241">
        <f>IF(N166="zákl. přenesená",J166,0)</f>
        <v>0</v>
      </c>
      <c r="BH166" s="241">
        <f>IF(N166="sníž. přenesená",J166,0)</f>
        <v>0</v>
      </c>
      <c r="BI166" s="241">
        <f>IF(N166="nulová",J166,0)</f>
        <v>0</v>
      </c>
      <c r="BJ166" s="18" t="s">
        <v>90</v>
      </c>
      <c r="BK166" s="241">
        <f>ROUND(I166*H166,2)</f>
        <v>0</v>
      </c>
      <c r="BL166" s="18" t="s">
        <v>192</v>
      </c>
      <c r="BM166" s="240" t="s">
        <v>592</v>
      </c>
    </row>
    <row r="167" s="2" customFormat="1" ht="16.5" customHeight="1">
      <c r="A167" s="40"/>
      <c r="B167" s="41"/>
      <c r="C167" s="229" t="s">
        <v>440</v>
      </c>
      <c r="D167" s="229" t="s">
        <v>174</v>
      </c>
      <c r="E167" s="230" t="s">
        <v>4933</v>
      </c>
      <c r="F167" s="231" t="s">
        <v>4934</v>
      </c>
      <c r="G167" s="232" t="s">
        <v>4923</v>
      </c>
      <c r="H167" s="233">
        <v>1</v>
      </c>
      <c r="I167" s="234"/>
      <c r="J167" s="235">
        <f>ROUND(I167*H167,2)</f>
        <v>0</v>
      </c>
      <c r="K167" s="231" t="s">
        <v>178</v>
      </c>
      <c r="L167" s="46"/>
      <c r="M167" s="236" t="s">
        <v>1</v>
      </c>
      <c r="N167" s="237" t="s">
        <v>48</v>
      </c>
      <c r="O167" s="93"/>
      <c r="P167" s="238">
        <f>O167*H167</f>
        <v>0</v>
      </c>
      <c r="Q167" s="238">
        <v>0.0011900000000000001</v>
      </c>
      <c r="R167" s="238">
        <f>Q167*H167</f>
        <v>0.0011900000000000001</v>
      </c>
      <c r="S167" s="238">
        <v>0</v>
      </c>
      <c r="T167" s="239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40" t="s">
        <v>192</v>
      </c>
      <c r="AT167" s="240" t="s">
        <v>174</v>
      </c>
      <c r="AU167" s="240" t="s">
        <v>92</v>
      </c>
      <c r="AY167" s="18" t="s">
        <v>171</v>
      </c>
      <c r="BE167" s="241">
        <f>IF(N167="základní",J167,0)</f>
        <v>0</v>
      </c>
      <c r="BF167" s="241">
        <f>IF(N167="snížená",J167,0)</f>
        <v>0</v>
      </c>
      <c r="BG167" s="241">
        <f>IF(N167="zákl. přenesená",J167,0)</f>
        <v>0</v>
      </c>
      <c r="BH167" s="241">
        <f>IF(N167="sníž. přenesená",J167,0)</f>
        <v>0</v>
      </c>
      <c r="BI167" s="241">
        <f>IF(N167="nulová",J167,0)</f>
        <v>0</v>
      </c>
      <c r="BJ167" s="18" t="s">
        <v>90</v>
      </c>
      <c r="BK167" s="241">
        <f>ROUND(I167*H167,2)</f>
        <v>0</v>
      </c>
      <c r="BL167" s="18" t="s">
        <v>192</v>
      </c>
      <c r="BM167" s="240" t="s">
        <v>601</v>
      </c>
    </row>
    <row r="168" s="2" customFormat="1" ht="16.5" customHeight="1">
      <c r="A168" s="40"/>
      <c r="B168" s="41"/>
      <c r="C168" s="229" t="s">
        <v>445</v>
      </c>
      <c r="D168" s="229" t="s">
        <v>174</v>
      </c>
      <c r="E168" s="230" t="s">
        <v>4935</v>
      </c>
      <c r="F168" s="231" t="s">
        <v>4936</v>
      </c>
      <c r="G168" s="232" t="s">
        <v>4923</v>
      </c>
      <c r="H168" s="233">
        <v>1</v>
      </c>
      <c r="I168" s="234"/>
      <c r="J168" s="235">
        <f>ROUND(I168*H168,2)</f>
        <v>0</v>
      </c>
      <c r="K168" s="231" t="s">
        <v>331</v>
      </c>
      <c r="L168" s="46"/>
      <c r="M168" s="236" t="s">
        <v>1</v>
      </c>
      <c r="N168" s="237" t="s">
        <v>48</v>
      </c>
      <c r="O168" s="93"/>
      <c r="P168" s="238">
        <f>O168*H168</f>
        <v>0</v>
      </c>
      <c r="Q168" s="238">
        <v>0.00013999999999999999</v>
      </c>
      <c r="R168" s="238">
        <f>Q168*H168</f>
        <v>0.00013999999999999999</v>
      </c>
      <c r="S168" s="238">
        <v>0</v>
      </c>
      <c r="T168" s="239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40" t="s">
        <v>192</v>
      </c>
      <c r="AT168" s="240" t="s">
        <v>174</v>
      </c>
      <c r="AU168" s="240" t="s">
        <v>92</v>
      </c>
      <c r="AY168" s="18" t="s">
        <v>171</v>
      </c>
      <c r="BE168" s="241">
        <f>IF(N168="základní",J168,0)</f>
        <v>0</v>
      </c>
      <c r="BF168" s="241">
        <f>IF(N168="snížená",J168,0)</f>
        <v>0</v>
      </c>
      <c r="BG168" s="241">
        <f>IF(N168="zákl. přenesená",J168,0)</f>
        <v>0</v>
      </c>
      <c r="BH168" s="241">
        <f>IF(N168="sníž. přenesená",J168,0)</f>
        <v>0</v>
      </c>
      <c r="BI168" s="241">
        <f>IF(N168="nulová",J168,0)</f>
        <v>0</v>
      </c>
      <c r="BJ168" s="18" t="s">
        <v>90</v>
      </c>
      <c r="BK168" s="241">
        <f>ROUND(I168*H168,2)</f>
        <v>0</v>
      </c>
      <c r="BL168" s="18" t="s">
        <v>192</v>
      </c>
      <c r="BM168" s="240" t="s">
        <v>609</v>
      </c>
    </row>
    <row r="169" s="2" customFormat="1" ht="16.5" customHeight="1">
      <c r="A169" s="40"/>
      <c r="B169" s="41"/>
      <c r="C169" s="229" t="s">
        <v>450</v>
      </c>
      <c r="D169" s="229" t="s">
        <v>174</v>
      </c>
      <c r="E169" s="230" t="s">
        <v>4937</v>
      </c>
      <c r="F169" s="231" t="s">
        <v>4938</v>
      </c>
      <c r="G169" s="232" t="s">
        <v>4923</v>
      </c>
      <c r="H169" s="233">
        <v>1</v>
      </c>
      <c r="I169" s="234"/>
      <c r="J169" s="235">
        <f>ROUND(I169*H169,2)</f>
        <v>0</v>
      </c>
      <c r="K169" s="231" t="s">
        <v>178</v>
      </c>
      <c r="L169" s="46"/>
      <c r="M169" s="236" t="s">
        <v>1</v>
      </c>
      <c r="N169" s="237" t="s">
        <v>48</v>
      </c>
      <c r="O169" s="93"/>
      <c r="P169" s="238">
        <f>O169*H169</f>
        <v>0</v>
      </c>
      <c r="Q169" s="238">
        <v>0.0035400000000000002</v>
      </c>
      <c r="R169" s="238">
        <f>Q169*H169</f>
        <v>0.0035400000000000002</v>
      </c>
      <c r="S169" s="238">
        <v>0</v>
      </c>
      <c r="T169" s="239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40" t="s">
        <v>192</v>
      </c>
      <c r="AT169" s="240" t="s">
        <v>174</v>
      </c>
      <c r="AU169" s="240" t="s">
        <v>92</v>
      </c>
      <c r="AY169" s="18" t="s">
        <v>171</v>
      </c>
      <c r="BE169" s="241">
        <f>IF(N169="základní",J169,0)</f>
        <v>0</v>
      </c>
      <c r="BF169" s="241">
        <f>IF(N169="snížená",J169,0)</f>
        <v>0</v>
      </c>
      <c r="BG169" s="241">
        <f>IF(N169="zákl. přenesená",J169,0)</f>
        <v>0</v>
      </c>
      <c r="BH169" s="241">
        <f>IF(N169="sníž. přenesená",J169,0)</f>
        <v>0</v>
      </c>
      <c r="BI169" s="241">
        <f>IF(N169="nulová",J169,0)</f>
        <v>0</v>
      </c>
      <c r="BJ169" s="18" t="s">
        <v>90</v>
      </c>
      <c r="BK169" s="241">
        <f>ROUND(I169*H169,2)</f>
        <v>0</v>
      </c>
      <c r="BL169" s="18" t="s">
        <v>192</v>
      </c>
      <c r="BM169" s="240" t="s">
        <v>618</v>
      </c>
    </row>
    <row r="170" s="2" customFormat="1" ht="21.75" customHeight="1">
      <c r="A170" s="40"/>
      <c r="B170" s="41"/>
      <c r="C170" s="229" t="s">
        <v>455</v>
      </c>
      <c r="D170" s="229" t="s">
        <v>174</v>
      </c>
      <c r="E170" s="230" t="s">
        <v>4939</v>
      </c>
      <c r="F170" s="231" t="s">
        <v>4940</v>
      </c>
      <c r="G170" s="232" t="s">
        <v>4923</v>
      </c>
      <c r="H170" s="233">
        <v>1</v>
      </c>
      <c r="I170" s="234"/>
      <c r="J170" s="235">
        <f>ROUND(I170*H170,2)</f>
        <v>0</v>
      </c>
      <c r="K170" s="231" t="s">
        <v>331</v>
      </c>
      <c r="L170" s="46"/>
      <c r="M170" s="236" t="s">
        <v>1</v>
      </c>
      <c r="N170" s="237" t="s">
        <v>48</v>
      </c>
      <c r="O170" s="93"/>
      <c r="P170" s="238">
        <f>O170*H170</f>
        <v>0</v>
      </c>
      <c r="Q170" s="238">
        <v>0.034000000000000002</v>
      </c>
      <c r="R170" s="238">
        <f>Q170*H170</f>
        <v>0.034000000000000002</v>
      </c>
      <c r="S170" s="238">
        <v>0</v>
      </c>
      <c r="T170" s="239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40" t="s">
        <v>192</v>
      </c>
      <c r="AT170" s="240" t="s">
        <v>174</v>
      </c>
      <c r="AU170" s="240" t="s">
        <v>92</v>
      </c>
      <c r="AY170" s="18" t="s">
        <v>171</v>
      </c>
      <c r="BE170" s="241">
        <f>IF(N170="základní",J170,0)</f>
        <v>0</v>
      </c>
      <c r="BF170" s="241">
        <f>IF(N170="snížená",J170,0)</f>
        <v>0</v>
      </c>
      <c r="BG170" s="241">
        <f>IF(N170="zákl. přenesená",J170,0)</f>
        <v>0</v>
      </c>
      <c r="BH170" s="241">
        <f>IF(N170="sníž. přenesená",J170,0)</f>
        <v>0</v>
      </c>
      <c r="BI170" s="241">
        <f>IF(N170="nulová",J170,0)</f>
        <v>0</v>
      </c>
      <c r="BJ170" s="18" t="s">
        <v>90</v>
      </c>
      <c r="BK170" s="241">
        <f>ROUND(I170*H170,2)</f>
        <v>0</v>
      </c>
      <c r="BL170" s="18" t="s">
        <v>192</v>
      </c>
      <c r="BM170" s="240" t="s">
        <v>627</v>
      </c>
    </row>
    <row r="171" s="2" customFormat="1" ht="16.5" customHeight="1">
      <c r="A171" s="40"/>
      <c r="B171" s="41"/>
      <c r="C171" s="229" t="s">
        <v>460</v>
      </c>
      <c r="D171" s="229" t="s">
        <v>174</v>
      </c>
      <c r="E171" s="230" t="s">
        <v>4941</v>
      </c>
      <c r="F171" s="231" t="s">
        <v>4942</v>
      </c>
      <c r="G171" s="232" t="s">
        <v>4923</v>
      </c>
      <c r="H171" s="233">
        <v>1</v>
      </c>
      <c r="I171" s="234"/>
      <c r="J171" s="235">
        <f>ROUND(I171*H171,2)</f>
        <v>0</v>
      </c>
      <c r="K171" s="231" t="s">
        <v>178</v>
      </c>
      <c r="L171" s="46"/>
      <c r="M171" s="236" t="s">
        <v>1</v>
      </c>
      <c r="N171" s="237" t="s">
        <v>48</v>
      </c>
      <c r="O171" s="93"/>
      <c r="P171" s="238">
        <f>O171*H171</f>
        <v>0</v>
      </c>
      <c r="Q171" s="238">
        <v>0.0037000000000000002</v>
      </c>
      <c r="R171" s="238">
        <f>Q171*H171</f>
        <v>0.0037000000000000002</v>
      </c>
      <c r="S171" s="238">
        <v>0</v>
      </c>
      <c r="T171" s="239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40" t="s">
        <v>192</v>
      </c>
      <c r="AT171" s="240" t="s">
        <v>174</v>
      </c>
      <c r="AU171" s="240" t="s">
        <v>92</v>
      </c>
      <c r="AY171" s="18" t="s">
        <v>171</v>
      </c>
      <c r="BE171" s="241">
        <f>IF(N171="základní",J171,0)</f>
        <v>0</v>
      </c>
      <c r="BF171" s="241">
        <f>IF(N171="snížená",J171,0)</f>
        <v>0</v>
      </c>
      <c r="BG171" s="241">
        <f>IF(N171="zákl. přenesená",J171,0)</f>
        <v>0</v>
      </c>
      <c r="BH171" s="241">
        <f>IF(N171="sníž. přenesená",J171,0)</f>
        <v>0</v>
      </c>
      <c r="BI171" s="241">
        <f>IF(N171="nulová",J171,0)</f>
        <v>0</v>
      </c>
      <c r="BJ171" s="18" t="s">
        <v>90</v>
      </c>
      <c r="BK171" s="241">
        <f>ROUND(I171*H171,2)</f>
        <v>0</v>
      </c>
      <c r="BL171" s="18" t="s">
        <v>192</v>
      </c>
      <c r="BM171" s="240" t="s">
        <v>636</v>
      </c>
    </row>
    <row r="172" s="2" customFormat="1" ht="21.75" customHeight="1">
      <c r="A172" s="40"/>
      <c r="B172" s="41"/>
      <c r="C172" s="229" t="s">
        <v>465</v>
      </c>
      <c r="D172" s="229" t="s">
        <v>174</v>
      </c>
      <c r="E172" s="230" t="s">
        <v>4943</v>
      </c>
      <c r="F172" s="231" t="s">
        <v>4944</v>
      </c>
      <c r="G172" s="232" t="s">
        <v>4923</v>
      </c>
      <c r="H172" s="233">
        <v>1</v>
      </c>
      <c r="I172" s="234"/>
      <c r="J172" s="235">
        <f>ROUND(I172*H172,2)</f>
        <v>0</v>
      </c>
      <c r="K172" s="231" t="s">
        <v>331</v>
      </c>
      <c r="L172" s="46"/>
      <c r="M172" s="236" t="s">
        <v>1</v>
      </c>
      <c r="N172" s="237" t="s">
        <v>48</v>
      </c>
      <c r="O172" s="93"/>
      <c r="P172" s="238">
        <f>O172*H172</f>
        <v>0</v>
      </c>
      <c r="Q172" s="238">
        <v>0.062</v>
      </c>
      <c r="R172" s="238">
        <f>Q172*H172</f>
        <v>0.062</v>
      </c>
      <c r="S172" s="238">
        <v>0</v>
      </c>
      <c r="T172" s="239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40" t="s">
        <v>192</v>
      </c>
      <c r="AT172" s="240" t="s">
        <v>174</v>
      </c>
      <c r="AU172" s="240" t="s">
        <v>92</v>
      </c>
      <c r="AY172" s="18" t="s">
        <v>171</v>
      </c>
      <c r="BE172" s="241">
        <f>IF(N172="základní",J172,0)</f>
        <v>0</v>
      </c>
      <c r="BF172" s="241">
        <f>IF(N172="snížená",J172,0)</f>
        <v>0</v>
      </c>
      <c r="BG172" s="241">
        <f>IF(N172="zákl. přenesená",J172,0)</f>
        <v>0</v>
      </c>
      <c r="BH172" s="241">
        <f>IF(N172="sníž. přenesená",J172,0)</f>
        <v>0</v>
      </c>
      <c r="BI172" s="241">
        <f>IF(N172="nulová",J172,0)</f>
        <v>0</v>
      </c>
      <c r="BJ172" s="18" t="s">
        <v>90</v>
      </c>
      <c r="BK172" s="241">
        <f>ROUND(I172*H172,2)</f>
        <v>0</v>
      </c>
      <c r="BL172" s="18" t="s">
        <v>192</v>
      </c>
      <c r="BM172" s="240" t="s">
        <v>645</v>
      </c>
    </row>
    <row r="173" s="2" customFormat="1" ht="16.5" customHeight="1">
      <c r="A173" s="40"/>
      <c r="B173" s="41"/>
      <c r="C173" s="229" t="s">
        <v>470</v>
      </c>
      <c r="D173" s="229" t="s">
        <v>174</v>
      </c>
      <c r="E173" s="230" t="s">
        <v>4945</v>
      </c>
      <c r="F173" s="231" t="s">
        <v>4946</v>
      </c>
      <c r="G173" s="232" t="s">
        <v>330</v>
      </c>
      <c r="H173" s="233">
        <v>0.099000000000000005</v>
      </c>
      <c r="I173" s="234"/>
      <c r="J173" s="235">
        <f>ROUND(I173*H173,2)</f>
        <v>0</v>
      </c>
      <c r="K173" s="231" t="s">
        <v>331</v>
      </c>
      <c r="L173" s="46"/>
      <c r="M173" s="236" t="s">
        <v>1</v>
      </c>
      <c r="N173" s="237" t="s">
        <v>48</v>
      </c>
      <c r="O173" s="93"/>
      <c r="P173" s="238">
        <f>O173*H173</f>
        <v>0</v>
      </c>
      <c r="Q173" s="238">
        <v>0</v>
      </c>
      <c r="R173" s="238">
        <f>Q173*H173</f>
        <v>0</v>
      </c>
      <c r="S173" s="238">
        <v>0</v>
      </c>
      <c r="T173" s="239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40" t="s">
        <v>192</v>
      </c>
      <c r="AT173" s="240" t="s">
        <v>174</v>
      </c>
      <c r="AU173" s="240" t="s">
        <v>92</v>
      </c>
      <c r="AY173" s="18" t="s">
        <v>171</v>
      </c>
      <c r="BE173" s="241">
        <f>IF(N173="základní",J173,0)</f>
        <v>0</v>
      </c>
      <c r="BF173" s="241">
        <f>IF(N173="snížená",J173,0)</f>
        <v>0</v>
      </c>
      <c r="BG173" s="241">
        <f>IF(N173="zákl. přenesená",J173,0)</f>
        <v>0</v>
      </c>
      <c r="BH173" s="241">
        <f>IF(N173="sníž. přenesená",J173,0)</f>
        <v>0</v>
      </c>
      <c r="BI173" s="241">
        <f>IF(N173="nulová",J173,0)</f>
        <v>0</v>
      </c>
      <c r="BJ173" s="18" t="s">
        <v>90</v>
      </c>
      <c r="BK173" s="241">
        <f>ROUND(I173*H173,2)</f>
        <v>0</v>
      </c>
      <c r="BL173" s="18" t="s">
        <v>192</v>
      </c>
      <c r="BM173" s="240" t="s">
        <v>654</v>
      </c>
    </row>
    <row r="174" s="12" customFormat="1" ht="22.8" customHeight="1">
      <c r="A174" s="12"/>
      <c r="B174" s="213"/>
      <c r="C174" s="214"/>
      <c r="D174" s="215" t="s">
        <v>82</v>
      </c>
      <c r="E174" s="227" t="s">
        <v>3311</v>
      </c>
      <c r="F174" s="227" t="s">
        <v>4947</v>
      </c>
      <c r="G174" s="214"/>
      <c r="H174" s="214"/>
      <c r="I174" s="217"/>
      <c r="J174" s="228">
        <f>BK174</f>
        <v>0</v>
      </c>
      <c r="K174" s="214"/>
      <c r="L174" s="219"/>
      <c r="M174" s="220"/>
      <c r="N174" s="221"/>
      <c r="O174" s="221"/>
      <c r="P174" s="222">
        <f>SUM(P175:P198)</f>
        <v>0</v>
      </c>
      <c r="Q174" s="221"/>
      <c r="R174" s="222">
        <f>SUM(R175:R198)</f>
        <v>16.130949999999999</v>
      </c>
      <c r="S174" s="221"/>
      <c r="T174" s="223">
        <f>SUM(T175:T198)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90</v>
      </c>
      <c r="AT174" s="225" t="s">
        <v>82</v>
      </c>
      <c r="AU174" s="225" t="s">
        <v>90</v>
      </c>
      <c r="AY174" s="224" t="s">
        <v>171</v>
      </c>
      <c r="BK174" s="226">
        <f>SUM(BK175:BK198)</f>
        <v>0</v>
      </c>
    </row>
    <row r="175" s="2" customFormat="1" ht="16.5" customHeight="1">
      <c r="A175" s="40"/>
      <c r="B175" s="41"/>
      <c r="C175" s="229" t="s">
        <v>475</v>
      </c>
      <c r="D175" s="229" t="s">
        <v>174</v>
      </c>
      <c r="E175" s="230" t="s">
        <v>4948</v>
      </c>
      <c r="F175" s="231" t="s">
        <v>4949</v>
      </c>
      <c r="G175" s="232" t="s">
        <v>458</v>
      </c>
      <c r="H175" s="233">
        <v>110</v>
      </c>
      <c r="I175" s="234"/>
      <c r="J175" s="235">
        <f>ROUND(I175*H175,2)</f>
        <v>0</v>
      </c>
      <c r="K175" s="231" t="s">
        <v>331</v>
      </c>
      <c r="L175" s="46"/>
      <c r="M175" s="236" t="s">
        <v>1</v>
      </c>
      <c r="N175" s="237" t="s">
        <v>48</v>
      </c>
      <c r="O175" s="93"/>
      <c r="P175" s="238">
        <f>O175*H175</f>
        <v>0</v>
      </c>
      <c r="Q175" s="238">
        <v>0.00894</v>
      </c>
      <c r="R175" s="238">
        <f>Q175*H175</f>
        <v>0.98340000000000005</v>
      </c>
      <c r="S175" s="238">
        <v>0</v>
      </c>
      <c r="T175" s="239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40" t="s">
        <v>192</v>
      </c>
      <c r="AT175" s="240" t="s">
        <v>174</v>
      </c>
      <c r="AU175" s="240" t="s">
        <v>92</v>
      </c>
      <c r="AY175" s="18" t="s">
        <v>171</v>
      </c>
      <c r="BE175" s="241">
        <f>IF(N175="základní",J175,0)</f>
        <v>0</v>
      </c>
      <c r="BF175" s="241">
        <f>IF(N175="snížená",J175,0)</f>
        <v>0</v>
      </c>
      <c r="BG175" s="241">
        <f>IF(N175="zákl. přenesená",J175,0)</f>
        <v>0</v>
      </c>
      <c r="BH175" s="241">
        <f>IF(N175="sníž. přenesená",J175,0)</f>
        <v>0</v>
      </c>
      <c r="BI175" s="241">
        <f>IF(N175="nulová",J175,0)</f>
        <v>0</v>
      </c>
      <c r="BJ175" s="18" t="s">
        <v>90</v>
      </c>
      <c r="BK175" s="241">
        <f>ROUND(I175*H175,2)</f>
        <v>0</v>
      </c>
      <c r="BL175" s="18" t="s">
        <v>192</v>
      </c>
      <c r="BM175" s="240" t="s">
        <v>667</v>
      </c>
    </row>
    <row r="176" s="2" customFormat="1" ht="16.5" customHeight="1">
      <c r="A176" s="40"/>
      <c r="B176" s="41"/>
      <c r="C176" s="229" t="s">
        <v>479</v>
      </c>
      <c r="D176" s="229" t="s">
        <v>174</v>
      </c>
      <c r="E176" s="230" t="s">
        <v>4950</v>
      </c>
      <c r="F176" s="231" t="s">
        <v>4951</v>
      </c>
      <c r="G176" s="232" t="s">
        <v>458</v>
      </c>
      <c r="H176" s="233">
        <v>25</v>
      </c>
      <c r="I176" s="234"/>
      <c r="J176" s="235">
        <f>ROUND(I176*H176,2)</f>
        <v>0</v>
      </c>
      <c r="K176" s="231" t="s">
        <v>331</v>
      </c>
      <c r="L176" s="46"/>
      <c r="M176" s="236" t="s">
        <v>1</v>
      </c>
      <c r="N176" s="237" t="s">
        <v>48</v>
      </c>
      <c r="O176" s="93"/>
      <c r="P176" s="238">
        <f>O176*H176</f>
        <v>0</v>
      </c>
      <c r="Q176" s="238">
        <v>0.0098300000000000002</v>
      </c>
      <c r="R176" s="238">
        <f>Q176*H176</f>
        <v>0.24575</v>
      </c>
      <c r="S176" s="238">
        <v>0</v>
      </c>
      <c r="T176" s="239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40" t="s">
        <v>192</v>
      </c>
      <c r="AT176" s="240" t="s">
        <v>174</v>
      </c>
      <c r="AU176" s="240" t="s">
        <v>92</v>
      </c>
      <c r="AY176" s="18" t="s">
        <v>171</v>
      </c>
      <c r="BE176" s="241">
        <f>IF(N176="základní",J176,0)</f>
        <v>0</v>
      </c>
      <c r="BF176" s="241">
        <f>IF(N176="snížená",J176,0)</f>
        <v>0</v>
      </c>
      <c r="BG176" s="241">
        <f>IF(N176="zákl. přenesená",J176,0)</f>
        <v>0</v>
      </c>
      <c r="BH176" s="241">
        <f>IF(N176="sníž. přenesená",J176,0)</f>
        <v>0</v>
      </c>
      <c r="BI176" s="241">
        <f>IF(N176="nulová",J176,0)</f>
        <v>0</v>
      </c>
      <c r="BJ176" s="18" t="s">
        <v>90</v>
      </c>
      <c r="BK176" s="241">
        <f>ROUND(I176*H176,2)</f>
        <v>0</v>
      </c>
      <c r="BL176" s="18" t="s">
        <v>192</v>
      </c>
      <c r="BM176" s="240" t="s">
        <v>677</v>
      </c>
    </row>
    <row r="177" s="2" customFormat="1" ht="16.5" customHeight="1">
      <c r="A177" s="40"/>
      <c r="B177" s="41"/>
      <c r="C177" s="229" t="s">
        <v>483</v>
      </c>
      <c r="D177" s="229" t="s">
        <v>174</v>
      </c>
      <c r="E177" s="230" t="s">
        <v>4952</v>
      </c>
      <c r="F177" s="231" t="s">
        <v>4953</v>
      </c>
      <c r="G177" s="232" t="s">
        <v>458</v>
      </c>
      <c r="H177" s="233">
        <v>305</v>
      </c>
      <c r="I177" s="234"/>
      <c r="J177" s="235">
        <f>ROUND(I177*H177,2)</f>
        <v>0</v>
      </c>
      <c r="K177" s="231" t="s">
        <v>331</v>
      </c>
      <c r="L177" s="46"/>
      <c r="M177" s="236" t="s">
        <v>1</v>
      </c>
      <c r="N177" s="237" t="s">
        <v>48</v>
      </c>
      <c r="O177" s="93"/>
      <c r="P177" s="238">
        <f>O177*H177</f>
        <v>0</v>
      </c>
      <c r="Q177" s="238">
        <v>0.0070400000000000003</v>
      </c>
      <c r="R177" s="238">
        <f>Q177*H177</f>
        <v>2.1472000000000002</v>
      </c>
      <c r="S177" s="238">
        <v>0</v>
      </c>
      <c r="T177" s="239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40" t="s">
        <v>192</v>
      </c>
      <c r="AT177" s="240" t="s">
        <v>174</v>
      </c>
      <c r="AU177" s="240" t="s">
        <v>92</v>
      </c>
      <c r="AY177" s="18" t="s">
        <v>171</v>
      </c>
      <c r="BE177" s="241">
        <f>IF(N177="základní",J177,0)</f>
        <v>0</v>
      </c>
      <c r="BF177" s="241">
        <f>IF(N177="snížená",J177,0)</f>
        <v>0</v>
      </c>
      <c r="BG177" s="241">
        <f>IF(N177="zákl. přenesená",J177,0)</f>
        <v>0</v>
      </c>
      <c r="BH177" s="241">
        <f>IF(N177="sníž. přenesená",J177,0)</f>
        <v>0</v>
      </c>
      <c r="BI177" s="241">
        <f>IF(N177="nulová",J177,0)</f>
        <v>0</v>
      </c>
      <c r="BJ177" s="18" t="s">
        <v>90</v>
      </c>
      <c r="BK177" s="241">
        <f>ROUND(I177*H177,2)</f>
        <v>0</v>
      </c>
      <c r="BL177" s="18" t="s">
        <v>192</v>
      </c>
      <c r="BM177" s="240" t="s">
        <v>688</v>
      </c>
    </row>
    <row r="178" s="2" customFormat="1" ht="16.5" customHeight="1">
      <c r="A178" s="40"/>
      <c r="B178" s="41"/>
      <c r="C178" s="229" t="s">
        <v>487</v>
      </c>
      <c r="D178" s="229" t="s">
        <v>174</v>
      </c>
      <c r="E178" s="230" t="s">
        <v>4954</v>
      </c>
      <c r="F178" s="231" t="s">
        <v>4955</v>
      </c>
      <c r="G178" s="232" t="s">
        <v>458</v>
      </c>
      <c r="H178" s="233">
        <v>150</v>
      </c>
      <c r="I178" s="234"/>
      <c r="J178" s="235">
        <f>ROUND(I178*H178,2)</f>
        <v>0</v>
      </c>
      <c r="K178" s="231" t="s">
        <v>331</v>
      </c>
      <c r="L178" s="46"/>
      <c r="M178" s="236" t="s">
        <v>1</v>
      </c>
      <c r="N178" s="237" t="s">
        <v>48</v>
      </c>
      <c r="O178" s="93"/>
      <c r="P178" s="238">
        <f>O178*H178</f>
        <v>0</v>
      </c>
      <c r="Q178" s="238">
        <v>0.0091900000000000003</v>
      </c>
      <c r="R178" s="238">
        <f>Q178*H178</f>
        <v>1.3785000000000001</v>
      </c>
      <c r="S178" s="238">
        <v>0</v>
      </c>
      <c r="T178" s="239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40" t="s">
        <v>192</v>
      </c>
      <c r="AT178" s="240" t="s">
        <v>174</v>
      </c>
      <c r="AU178" s="240" t="s">
        <v>92</v>
      </c>
      <c r="AY178" s="18" t="s">
        <v>171</v>
      </c>
      <c r="BE178" s="241">
        <f>IF(N178="základní",J178,0)</f>
        <v>0</v>
      </c>
      <c r="BF178" s="241">
        <f>IF(N178="snížená",J178,0)</f>
        <v>0</v>
      </c>
      <c r="BG178" s="241">
        <f>IF(N178="zákl. přenesená",J178,0)</f>
        <v>0</v>
      </c>
      <c r="BH178" s="241">
        <f>IF(N178="sníž. přenesená",J178,0)</f>
        <v>0</v>
      </c>
      <c r="BI178" s="241">
        <f>IF(N178="nulová",J178,0)</f>
        <v>0</v>
      </c>
      <c r="BJ178" s="18" t="s">
        <v>90</v>
      </c>
      <c r="BK178" s="241">
        <f>ROUND(I178*H178,2)</f>
        <v>0</v>
      </c>
      <c r="BL178" s="18" t="s">
        <v>192</v>
      </c>
      <c r="BM178" s="240" t="s">
        <v>702</v>
      </c>
    </row>
    <row r="179" s="2" customFormat="1" ht="16.5" customHeight="1">
      <c r="A179" s="40"/>
      <c r="B179" s="41"/>
      <c r="C179" s="229" t="s">
        <v>492</v>
      </c>
      <c r="D179" s="229" t="s">
        <v>174</v>
      </c>
      <c r="E179" s="230" t="s">
        <v>4956</v>
      </c>
      <c r="F179" s="231" t="s">
        <v>4957</v>
      </c>
      <c r="G179" s="232" t="s">
        <v>458</v>
      </c>
      <c r="H179" s="233">
        <v>75</v>
      </c>
      <c r="I179" s="234"/>
      <c r="J179" s="235">
        <f>ROUND(I179*H179,2)</f>
        <v>0</v>
      </c>
      <c r="K179" s="231" t="s">
        <v>331</v>
      </c>
      <c r="L179" s="46"/>
      <c r="M179" s="236" t="s">
        <v>1</v>
      </c>
      <c r="N179" s="237" t="s">
        <v>48</v>
      </c>
      <c r="O179" s="93"/>
      <c r="P179" s="238">
        <f>O179*H179</f>
        <v>0</v>
      </c>
      <c r="Q179" s="238">
        <v>0.01167</v>
      </c>
      <c r="R179" s="238">
        <f>Q179*H179</f>
        <v>0.87524999999999997</v>
      </c>
      <c r="S179" s="238">
        <v>0</v>
      </c>
      <c r="T179" s="239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40" t="s">
        <v>192</v>
      </c>
      <c r="AT179" s="240" t="s">
        <v>174</v>
      </c>
      <c r="AU179" s="240" t="s">
        <v>92</v>
      </c>
      <c r="AY179" s="18" t="s">
        <v>171</v>
      </c>
      <c r="BE179" s="241">
        <f>IF(N179="základní",J179,0)</f>
        <v>0</v>
      </c>
      <c r="BF179" s="241">
        <f>IF(N179="snížená",J179,0)</f>
        <v>0</v>
      </c>
      <c r="BG179" s="241">
        <f>IF(N179="zákl. přenesená",J179,0)</f>
        <v>0</v>
      </c>
      <c r="BH179" s="241">
        <f>IF(N179="sníž. přenesená",J179,0)</f>
        <v>0</v>
      </c>
      <c r="BI179" s="241">
        <f>IF(N179="nulová",J179,0)</f>
        <v>0</v>
      </c>
      <c r="BJ179" s="18" t="s">
        <v>90</v>
      </c>
      <c r="BK179" s="241">
        <f>ROUND(I179*H179,2)</f>
        <v>0</v>
      </c>
      <c r="BL179" s="18" t="s">
        <v>192</v>
      </c>
      <c r="BM179" s="240" t="s">
        <v>712</v>
      </c>
    </row>
    <row r="180" s="2" customFormat="1" ht="16.5" customHeight="1">
      <c r="A180" s="40"/>
      <c r="B180" s="41"/>
      <c r="C180" s="229" t="s">
        <v>496</v>
      </c>
      <c r="D180" s="229" t="s">
        <v>174</v>
      </c>
      <c r="E180" s="230" t="s">
        <v>4958</v>
      </c>
      <c r="F180" s="231" t="s">
        <v>4959</v>
      </c>
      <c r="G180" s="232" t="s">
        <v>458</v>
      </c>
      <c r="H180" s="233">
        <v>250</v>
      </c>
      <c r="I180" s="234"/>
      <c r="J180" s="235">
        <f>ROUND(I180*H180,2)</f>
        <v>0</v>
      </c>
      <c r="K180" s="231" t="s">
        <v>331</v>
      </c>
      <c r="L180" s="46"/>
      <c r="M180" s="236" t="s">
        <v>1</v>
      </c>
      <c r="N180" s="237" t="s">
        <v>48</v>
      </c>
      <c r="O180" s="93"/>
      <c r="P180" s="238">
        <f>O180*H180</f>
        <v>0</v>
      </c>
      <c r="Q180" s="238">
        <v>0.01457</v>
      </c>
      <c r="R180" s="238">
        <f>Q180*H180</f>
        <v>3.6425000000000001</v>
      </c>
      <c r="S180" s="238">
        <v>0</v>
      </c>
      <c r="T180" s="239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40" t="s">
        <v>192</v>
      </c>
      <c r="AT180" s="240" t="s">
        <v>174</v>
      </c>
      <c r="AU180" s="240" t="s">
        <v>92</v>
      </c>
      <c r="AY180" s="18" t="s">
        <v>171</v>
      </c>
      <c r="BE180" s="241">
        <f>IF(N180="základní",J180,0)</f>
        <v>0</v>
      </c>
      <c r="BF180" s="241">
        <f>IF(N180="snížená",J180,0)</f>
        <v>0</v>
      </c>
      <c r="BG180" s="241">
        <f>IF(N180="zákl. přenesená",J180,0)</f>
        <v>0</v>
      </c>
      <c r="BH180" s="241">
        <f>IF(N180="sníž. přenesená",J180,0)</f>
        <v>0</v>
      </c>
      <c r="BI180" s="241">
        <f>IF(N180="nulová",J180,0)</f>
        <v>0</v>
      </c>
      <c r="BJ180" s="18" t="s">
        <v>90</v>
      </c>
      <c r="BK180" s="241">
        <f>ROUND(I180*H180,2)</f>
        <v>0</v>
      </c>
      <c r="BL180" s="18" t="s">
        <v>192</v>
      </c>
      <c r="BM180" s="240" t="s">
        <v>722</v>
      </c>
    </row>
    <row r="181" s="2" customFormat="1" ht="16.5" customHeight="1">
      <c r="A181" s="40"/>
      <c r="B181" s="41"/>
      <c r="C181" s="229" t="s">
        <v>501</v>
      </c>
      <c r="D181" s="229" t="s">
        <v>174</v>
      </c>
      <c r="E181" s="230" t="s">
        <v>4960</v>
      </c>
      <c r="F181" s="231" t="s">
        <v>4961</v>
      </c>
      <c r="G181" s="232" t="s">
        <v>458</v>
      </c>
      <c r="H181" s="233">
        <v>155</v>
      </c>
      <c r="I181" s="234"/>
      <c r="J181" s="235">
        <f>ROUND(I181*H181,2)</f>
        <v>0</v>
      </c>
      <c r="K181" s="231" t="s">
        <v>331</v>
      </c>
      <c r="L181" s="46"/>
      <c r="M181" s="236" t="s">
        <v>1</v>
      </c>
      <c r="N181" s="237" t="s">
        <v>48</v>
      </c>
      <c r="O181" s="93"/>
      <c r="P181" s="238">
        <f>O181*H181</f>
        <v>0</v>
      </c>
      <c r="Q181" s="238">
        <v>0.019109999999999999</v>
      </c>
      <c r="R181" s="238">
        <f>Q181*H181</f>
        <v>2.9620499999999996</v>
      </c>
      <c r="S181" s="238">
        <v>0</v>
      </c>
      <c r="T181" s="239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40" t="s">
        <v>192</v>
      </c>
      <c r="AT181" s="240" t="s">
        <v>174</v>
      </c>
      <c r="AU181" s="240" t="s">
        <v>92</v>
      </c>
      <c r="AY181" s="18" t="s">
        <v>171</v>
      </c>
      <c r="BE181" s="241">
        <f>IF(N181="základní",J181,0)</f>
        <v>0</v>
      </c>
      <c r="BF181" s="241">
        <f>IF(N181="snížená",J181,0)</f>
        <v>0</v>
      </c>
      <c r="BG181" s="241">
        <f>IF(N181="zákl. přenesená",J181,0)</f>
        <v>0</v>
      </c>
      <c r="BH181" s="241">
        <f>IF(N181="sníž. přenesená",J181,0)</f>
        <v>0</v>
      </c>
      <c r="BI181" s="241">
        <f>IF(N181="nulová",J181,0)</f>
        <v>0</v>
      </c>
      <c r="BJ181" s="18" t="s">
        <v>90</v>
      </c>
      <c r="BK181" s="241">
        <f>ROUND(I181*H181,2)</f>
        <v>0</v>
      </c>
      <c r="BL181" s="18" t="s">
        <v>192</v>
      </c>
      <c r="BM181" s="240" t="s">
        <v>734</v>
      </c>
    </row>
    <row r="182" s="2" customFormat="1" ht="16.5" customHeight="1">
      <c r="A182" s="40"/>
      <c r="B182" s="41"/>
      <c r="C182" s="229" t="s">
        <v>506</v>
      </c>
      <c r="D182" s="229" t="s">
        <v>174</v>
      </c>
      <c r="E182" s="230" t="s">
        <v>4962</v>
      </c>
      <c r="F182" s="231" t="s">
        <v>4963</v>
      </c>
      <c r="G182" s="232" t="s">
        <v>458</v>
      </c>
      <c r="H182" s="233">
        <v>550</v>
      </c>
      <c r="I182" s="234"/>
      <c r="J182" s="235">
        <f>ROUND(I182*H182,2)</f>
        <v>0</v>
      </c>
      <c r="K182" s="231" t="s">
        <v>331</v>
      </c>
      <c r="L182" s="46"/>
      <c r="M182" s="236" t="s">
        <v>1</v>
      </c>
      <c r="N182" s="237" t="s">
        <v>48</v>
      </c>
      <c r="O182" s="93"/>
      <c r="P182" s="238">
        <f>O182*H182</f>
        <v>0</v>
      </c>
      <c r="Q182" s="238">
        <v>0.00098999999999999999</v>
      </c>
      <c r="R182" s="238">
        <f>Q182*H182</f>
        <v>0.54449999999999998</v>
      </c>
      <c r="S182" s="238">
        <v>0</v>
      </c>
      <c r="T182" s="239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40" t="s">
        <v>192</v>
      </c>
      <c r="AT182" s="240" t="s">
        <v>174</v>
      </c>
      <c r="AU182" s="240" t="s">
        <v>92</v>
      </c>
      <c r="AY182" s="18" t="s">
        <v>171</v>
      </c>
      <c r="BE182" s="241">
        <f>IF(N182="základní",J182,0)</f>
        <v>0</v>
      </c>
      <c r="BF182" s="241">
        <f>IF(N182="snížená",J182,0)</f>
        <v>0</v>
      </c>
      <c r="BG182" s="241">
        <f>IF(N182="zákl. přenesená",J182,0)</f>
        <v>0</v>
      </c>
      <c r="BH182" s="241">
        <f>IF(N182="sníž. přenesená",J182,0)</f>
        <v>0</v>
      </c>
      <c r="BI182" s="241">
        <f>IF(N182="nulová",J182,0)</f>
        <v>0</v>
      </c>
      <c r="BJ182" s="18" t="s">
        <v>90</v>
      </c>
      <c r="BK182" s="241">
        <f>ROUND(I182*H182,2)</f>
        <v>0</v>
      </c>
      <c r="BL182" s="18" t="s">
        <v>192</v>
      </c>
      <c r="BM182" s="240" t="s">
        <v>744</v>
      </c>
    </row>
    <row r="183" s="2" customFormat="1" ht="16.5" customHeight="1">
      <c r="A183" s="40"/>
      <c r="B183" s="41"/>
      <c r="C183" s="229" t="s">
        <v>510</v>
      </c>
      <c r="D183" s="229" t="s">
        <v>174</v>
      </c>
      <c r="E183" s="230" t="s">
        <v>4964</v>
      </c>
      <c r="F183" s="231" t="s">
        <v>4965</v>
      </c>
      <c r="G183" s="232" t="s">
        <v>458</v>
      </c>
      <c r="H183" s="233">
        <v>325</v>
      </c>
      <c r="I183" s="234"/>
      <c r="J183" s="235">
        <f>ROUND(I183*H183,2)</f>
        <v>0</v>
      </c>
      <c r="K183" s="231" t="s">
        <v>331</v>
      </c>
      <c r="L183" s="46"/>
      <c r="M183" s="236" t="s">
        <v>1</v>
      </c>
      <c r="N183" s="237" t="s">
        <v>48</v>
      </c>
      <c r="O183" s="93"/>
      <c r="P183" s="238">
        <f>O183*H183</f>
        <v>0</v>
      </c>
      <c r="Q183" s="238">
        <v>0.0011000000000000001</v>
      </c>
      <c r="R183" s="238">
        <f>Q183*H183</f>
        <v>0.35750000000000004</v>
      </c>
      <c r="S183" s="238">
        <v>0</v>
      </c>
      <c r="T183" s="239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40" t="s">
        <v>192</v>
      </c>
      <c r="AT183" s="240" t="s">
        <v>174</v>
      </c>
      <c r="AU183" s="240" t="s">
        <v>92</v>
      </c>
      <c r="AY183" s="18" t="s">
        <v>171</v>
      </c>
      <c r="BE183" s="241">
        <f>IF(N183="základní",J183,0)</f>
        <v>0</v>
      </c>
      <c r="BF183" s="241">
        <f>IF(N183="snížená",J183,0)</f>
        <v>0</v>
      </c>
      <c r="BG183" s="241">
        <f>IF(N183="zákl. přenesená",J183,0)</f>
        <v>0</v>
      </c>
      <c r="BH183" s="241">
        <f>IF(N183="sníž. přenesená",J183,0)</f>
        <v>0</v>
      </c>
      <c r="BI183" s="241">
        <f>IF(N183="nulová",J183,0)</f>
        <v>0</v>
      </c>
      <c r="BJ183" s="18" t="s">
        <v>90</v>
      </c>
      <c r="BK183" s="241">
        <f>ROUND(I183*H183,2)</f>
        <v>0</v>
      </c>
      <c r="BL183" s="18" t="s">
        <v>192</v>
      </c>
      <c r="BM183" s="240" t="s">
        <v>754</v>
      </c>
    </row>
    <row r="184" s="2" customFormat="1" ht="16.5" customHeight="1">
      <c r="A184" s="40"/>
      <c r="B184" s="41"/>
      <c r="C184" s="229" t="s">
        <v>515</v>
      </c>
      <c r="D184" s="229" t="s">
        <v>174</v>
      </c>
      <c r="E184" s="230" t="s">
        <v>4966</v>
      </c>
      <c r="F184" s="231" t="s">
        <v>4967</v>
      </c>
      <c r="G184" s="232" t="s">
        <v>458</v>
      </c>
      <c r="H184" s="233">
        <v>385</v>
      </c>
      <c r="I184" s="234"/>
      <c r="J184" s="235">
        <f>ROUND(I184*H184,2)</f>
        <v>0</v>
      </c>
      <c r="K184" s="231" t="s">
        <v>331</v>
      </c>
      <c r="L184" s="46"/>
      <c r="M184" s="236" t="s">
        <v>1</v>
      </c>
      <c r="N184" s="237" t="s">
        <v>48</v>
      </c>
      <c r="O184" s="93"/>
      <c r="P184" s="238">
        <f>O184*H184</f>
        <v>0</v>
      </c>
      <c r="Q184" s="238">
        <v>0.00183</v>
      </c>
      <c r="R184" s="238">
        <f>Q184*H184</f>
        <v>0.70455000000000001</v>
      </c>
      <c r="S184" s="238">
        <v>0</v>
      </c>
      <c r="T184" s="239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40" t="s">
        <v>192</v>
      </c>
      <c r="AT184" s="240" t="s">
        <v>174</v>
      </c>
      <c r="AU184" s="240" t="s">
        <v>92</v>
      </c>
      <c r="AY184" s="18" t="s">
        <v>171</v>
      </c>
      <c r="BE184" s="241">
        <f>IF(N184="základní",J184,0)</f>
        <v>0</v>
      </c>
      <c r="BF184" s="241">
        <f>IF(N184="snížená",J184,0)</f>
        <v>0</v>
      </c>
      <c r="BG184" s="241">
        <f>IF(N184="zákl. přenesená",J184,0)</f>
        <v>0</v>
      </c>
      <c r="BH184" s="241">
        <f>IF(N184="sníž. přenesená",J184,0)</f>
        <v>0</v>
      </c>
      <c r="BI184" s="241">
        <f>IF(N184="nulová",J184,0)</f>
        <v>0</v>
      </c>
      <c r="BJ184" s="18" t="s">
        <v>90</v>
      </c>
      <c r="BK184" s="241">
        <f>ROUND(I184*H184,2)</f>
        <v>0</v>
      </c>
      <c r="BL184" s="18" t="s">
        <v>192</v>
      </c>
      <c r="BM184" s="240" t="s">
        <v>763</v>
      </c>
    </row>
    <row r="185" s="2" customFormat="1" ht="16.5" customHeight="1">
      <c r="A185" s="40"/>
      <c r="B185" s="41"/>
      <c r="C185" s="229" t="s">
        <v>519</v>
      </c>
      <c r="D185" s="229" t="s">
        <v>174</v>
      </c>
      <c r="E185" s="230" t="s">
        <v>4968</v>
      </c>
      <c r="F185" s="231" t="s">
        <v>4969</v>
      </c>
      <c r="G185" s="232" t="s">
        <v>458</v>
      </c>
      <c r="H185" s="233">
        <v>430</v>
      </c>
      <c r="I185" s="234"/>
      <c r="J185" s="235">
        <f>ROUND(I185*H185,2)</f>
        <v>0</v>
      </c>
      <c r="K185" s="231" t="s">
        <v>331</v>
      </c>
      <c r="L185" s="46"/>
      <c r="M185" s="236" t="s">
        <v>1</v>
      </c>
      <c r="N185" s="237" t="s">
        <v>48</v>
      </c>
      <c r="O185" s="93"/>
      <c r="P185" s="238">
        <f>O185*H185</f>
        <v>0</v>
      </c>
      <c r="Q185" s="238">
        <v>0.0020999999999999999</v>
      </c>
      <c r="R185" s="238">
        <f>Q185*H185</f>
        <v>0.90299999999999991</v>
      </c>
      <c r="S185" s="238">
        <v>0</v>
      </c>
      <c r="T185" s="239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40" t="s">
        <v>192</v>
      </c>
      <c r="AT185" s="240" t="s">
        <v>174</v>
      </c>
      <c r="AU185" s="240" t="s">
        <v>92</v>
      </c>
      <c r="AY185" s="18" t="s">
        <v>171</v>
      </c>
      <c r="BE185" s="241">
        <f>IF(N185="základní",J185,0)</f>
        <v>0</v>
      </c>
      <c r="BF185" s="241">
        <f>IF(N185="snížená",J185,0)</f>
        <v>0</v>
      </c>
      <c r="BG185" s="241">
        <f>IF(N185="zákl. přenesená",J185,0)</f>
        <v>0</v>
      </c>
      <c r="BH185" s="241">
        <f>IF(N185="sníž. přenesená",J185,0)</f>
        <v>0</v>
      </c>
      <c r="BI185" s="241">
        <f>IF(N185="nulová",J185,0)</f>
        <v>0</v>
      </c>
      <c r="BJ185" s="18" t="s">
        <v>90</v>
      </c>
      <c r="BK185" s="241">
        <f>ROUND(I185*H185,2)</f>
        <v>0</v>
      </c>
      <c r="BL185" s="18" t="s">
        <v>192</v>
      </c>
      <c r="BM185" s="240" t="s">
        <v>772</v>
      </c>
    </row>
    <row r="186" s="2" customFormat="1" ht="16.5" customHeight="1">
      <c r="A186" s="40"/>
      <c r="B186" s="41"/>
      <c r="C186" s="229" t="s">
        <v>523</v>
      </c>
      <c r="D186" s="229" t="s">
        <v>174</v>
      </c>
      <c r="E186" s="230" t="s">
        <v>4970</v>
      </c>
      <c r="F186" s="231" t="s">
        <v>4971</v>
      </c>
      <c r="G186" s="232" t="s">
        <v>458</v>
      </c>
      <c r="H186" s="233">
        <v>280</v>
      </c>
      <c r="I186" s="234"/>
      <c r="J186" s="235">
        <f>ROUND(I186*H186,2)</f>
        <v>0</v>
      </c>
      <c r="K186" s="231" t="s">
        <v>331</v>
      </c>
      <c r="L186" s="46"/>
      <c r="M186" s="236" t="s">
        <v>1</v>
      </c>
      <c r="N186" s="237" t="s">
        <v>48</v>
      </c>
      <c r="O186" s="93"/>
      <c r="P186" s="238">
        <f>O186*H186</f>
        <v>0</v>
      </c>
      <c r="Q186" s="238">
        <v>0.0024199999999999998</v>
      </c>
      <c r="R186" s="238">
        <f>Q186*H186</f>
        <v>0.67759999999999998</v>
      </c>
      <c r="S186" s="238">
        <v>0</v>
      </c>
      <c r="T186" s="239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40" t="s">
        <v>192</v>
      </c>
      <c r="AT186" s="240" t="s">
        <v>174</v>
      </c>
      <c r="AU186" s="240" t="s">
        <v>92</v>
      </c>
      <c r="AY186" s="18" t="s">
        <v>171</v>
      </c>
      <c r="BE186" s="241">
        <f>IF(N186="základní",J186,0)</f>
        <v>0</v>
      </c>
      <c r="BF186" s="241">
        <f>IF(N186="snížená",J186,0)</f>
        <v>0</v>
      </c>
      <c r="BG186" s="241">
        <f>IF(N186="zákl. přenesená",J186,0)</f>
        <v>0</v>
      </c>
      <c r="BH186" s="241">
        <f>IF(N186="sníž. přenesená",J186,0)</f>
        <v>0</v>
      </c>
      <c r="BI186" s="241">
        <f>IF(N186="nulová",J186,0)</f>
        <v>0</v>
      </c>
      <c r="BJ186" s="18" t="s">
        <v>90</v>
      </c>
      <c r="BK186" s="241">
        <f>ROUND(I186*H186,2)</f>
        <v>0</v>
      </c>
      <c r="BL186" s="18" t="s">
        <v>192</v>
      </c>
      <c r="BM186" s="240" t="s">
        <v>780</v>
      </c>
    </row>
    <row r="187" s="2" customFormat="1" ht="16.5" customHeight="1">
      <c r="A187" s="40"/>
      <c r="B187" s="41"/>
      <c r="C187" s="229" t="s">
        <v>534</v>
      </c>
      <c r="D187" s="229" t="s">
        <v>174</v>
      </c>
      <c r="E187" s="230" t="s">
        <v>4972</v>
      </c>
      <c r="F187" s="231" t="s">
        <v>4973</v>
      </c>
      <c r="G187" s="232" t="s">
        <v>458</v>
      </c>
      <c r="H187" s="233">
        <v>165</v>
      </c>
      <c r="I187" s="234"/>
      <c r="J187" s="235">
        <f>ROUND(I187*H187,2)</f>
        <v>0</v>
      </c>
      <c r="K187" s="231" t="s">
        <v>331</v>
      </c>
      <c r="L187" s="46"/>
      <c r="M187" s="236" t="s">
        <v>1</v>
      </c>
      <c r="N187" s="237" t="s">
        <v>48</v>
      </c>
      <c r="O187" s="93"/>
      <c r="P187" s="238">
        <f>O187*H187</f>
        <v>0</v>
      </c>
      <c r="Q187" s="238">
        <v>0.00381</v>
      </c>
      <c r="R187" s="238">
        <f>Q187*H187</f>
        <v>0.62865000000000004</v>
      </c>
      <c r="S187" s="238">
        <v>0</v>
      </c>
      <c r="T187" s="239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40" t="s">
        <v>192</v>
      </c>
      <c r="AT187" s="240" t="s">
        <v>174</v>
      </c>
      <c r="AU187" s="240" t="s">
        <v>92</v>
      </c>
      <c r="AY187" s="18" t="s">
        <v>171</v>
      </c>
      <c r="BE187" s="241">
        <f>IF(N187="základní",J187,0)</f>
        <v>0</v>
      </c>
      <c r="BF187" s="241">
        <f>IF(N187="snížená",J187,0)</f>
        <v>0</v>
      </c>
      <c r="BG187" s="241">
        <f>IF(N187="zákl. přenesená",J187,0)</f>
        <v>0</v>
      </c>
      <c r="BH187" s="241">
        <f>IF(N187="sníž. přenesená",J187,0)</f>
        <v>0</v>
      </c>
      <c r="BI187" s="241">
        <f>IF(N187="nulová",J187,0)</f>
        <v>0</v>
      </c>
      <c r="BJ187" s="18" t="s">
        <v>90</v>
      </c>
      <c r="BK187" s="241">
        <f>ROUND(I187*H187,2)</f>
        <v>0</v>
      </c>
      <c r="BL187" s="18" t="s">
        <v>192</v>
      </c>
      <c r="BM187" s="240" t="s">
        <v>789</v>
      </c>
    </row>
    <row r="188" s="2" customFormat="1" ht="16.5" customHeight="1">
      <c r="A188" s="40"/>
      <c r="B188" s="41"/>
      <c r="C188" s="229" t="s">
        <v>538</v>
      </c>
      <c r="D188" s="229" t="s">
        <v>174</v>
      </c>
      <c r="E188" s="230" t="s">
        <v>4974</v>
      </c>
      <c r="F188" s="231" t="s">
        <v>4975</v>
      </c>
      <c r="G188" s="232" t="s">
        <v>458</v>
      </c>
      <c r="H188" s="233">
        <v>2270</v>
      </c>
      <c r="I188" s="234"/>
      <c r="J188" s="235">
        <f>ROUND(I188*H188,2)</f>
        <v>0</v>
      </c>
      <c r="K188" s="231" t="s">
        <v>331</v>
      </c>
      <c r="L188" s="46"/>
      <c r="M188" s="236" t="s">
        <v>1</v>
      </c>
      <c r="N188" s="237" t="s">
        <v>48</v>
      </c>
      <c r="O188" s="93"/>
      <c r="P188" s="238">
        <f>O188*H188</f>
        <v>0</v>
      </c>
      <c r="Q188" s="238">
        <v>0</v>
      </c>
      <c r="R188" s="238">
        <f>Q188*H188</f>
        <v>0</v>
      </c>
      <c r="S188" s="238">
        <v>0</v>
      </c>
      <c r="T188" s="239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40" t="s">
        <v>192</v>
      </c>
      <c r="AT188" s="240" t="s">
        <v>174</v>
      </c>
      <c r="AU188" s="240" t="s">
        <v>92</v>
      </c>
      <c r="AY188" s="18" t="s">
        <v>171</v>
      </c>
      <c r="BE188" s="241">
        <f>IF(N188="základní",J188,0)</f>
        <v>0</v>
      </c>
      <c r="BF188" s="241">
        <f>IF(N188="snížená",J188,0)</f>
        <v>0</v>
      </c>
      <c r="BG188" s="241">
        <f>IF(N188="zákl. přenesená",J188,0)</f>
        <v>0</v>
      </c>
      <c r="BH188" s="241">
        <f>IF(N188="sníž. přenesená",J188,0)</f>
        <v>0</v>
      </c>
      <c r="BI188" s="241">
        <f>IF(N188="nulová",J188,0)</f>
        <v>0</v>
      </c>
      <c r="BJ188" s="18" t="s">
        <v>90</v>
      </c>
      <c r="BK188" s="241">
        <f>ROUND(I188*H188,2)</f>
        <v>0</v>
      </c>
      <c r="BL188" s="18" t="s">
        <v>192</v>
      </c>
      <c r="BM188" s="240" t="s">
        <v>800</v>
      </c>
    </row>
    <row r="189" s="2" customFormat="1" ht="16.5" customHeight="1">
      <c r="A189" s="40"/>
      <c r="B189" s="41"/>
      <c r="C189" s="229" t="s">
        <v>542</v>
      </c>
      <c r="D189" s="229" t="s">
        <v>174</v>
      </c>
      <c r="E189" s="230" t="s">
        <v>4976</v>
      </c>
      <c r="F189" s="231" t="s">
        <v>4977</v>
      </c>
      <c r="G189" s="232" t="s">
        <v>458</v>
      </c>
      <c r="H189" s="233">
        <v>305</v>
      </c>
      <c r="I189" s="234"/>
      <c r="J189" s="235">
        <f>ROUND(I189*H189,2)</f>
        <v>0</v>
      </c>
      <c r="K189" s="231" t="s">
        <v>178</v>
      </c>
      <c r="L189" s="46"/>
      <c r="M189" s="236" t="s">
        <v>1</v>
      </c>
      <c r="N189" s="237" t="s">
        <v>48</v>
      </c>
      <c r="O189" s="93"/>
      <c r="P189" s="238">
        <f>O189*H189</f>
        <v>0</v>
      </c>
      <c r="Q189" s="238">
        <v>0</v>
      </c>
      <c r="R189" s="238">
        <f>Q189*H189</f>
        <v>0</v>
      </c>
      <c r="S189" s="238">
        <v>0</v>
      </c>
      <c r="T189" s="239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40" t="s">
        <v>192</v>
      </c>
      <c r="AT189" s="240" t="s">
        <v>174</v>
      </c>
      <c r="AU189" s="240" t="s">
        <v>92</v>
      </c>
      <c r="AY189" s="18" t="s">
        <v>171</v>
      </c>
      <c r="BE189" s="241">
        <f>IF(N189="základní",J189,0)</f>
        <v>0</v>
      </c>
      <c r="BF189" s="241">
        <f>IF(N189="snížená",J189,0)</f>
        <v>0</v>
      </c>
      <c r="BG189" s="241">
        <f>IF(N189="zákl. přenesená",J189,0)</f>
        <v>0</v>
      </c>
      <c r="BH189" s="241">
        <f>IF(N189="sníž. přenesená",J189,0)</f>
        <v>0</v>
      </c>
      <c r="BI189" s="241">
        <f>IF(N189="nulová",J189,0)</f>
        <v>0</v>
      </c>
      <c r="BJ189" s="18" t="s">
        <v>90</v>
      </c>
      <c r="BK189" s="241">
        <f>ROUND(I189*H189,2)</f>
        <v>0</v>
      </c>
      <c r="BL189" s="18" t="s">
        <v>192</v>
      </c>
      <c r="BM189" s="240" t="s">
        <v>810</v>
      </c>
    </row>
    <row r="190" s="2" customFormat="1" ht="16.5" customHeight="1">
      <c r="A190" s="40"/>
      <c r="B190" s="41"/>
      <c r="C190" s="229" t="s">
        <v>546</v>
      </c>
      <c r="D190" s="229" t="s">
        <v>174</v>
      </c>
      <c r="E190" s="230" t="s">
        <v>4978</v>
      </c>
      <c r="F190" s="231" t="s">
        <v>4979</v>
      </c>
      <c r="G190" s="232" t="s">
        <v>458</v>
      </c>
      <c r="H190" s="233">
        <v>225</v>
      </c>
      <c r="I190" s="234"/>
      <c r="J190" s="235">
        <f>ROUND(I190*H190,2)</f>
        <v>0</v>
      </c>
      <c r="K190" s="231" t="s">
        <v>178</v>
      </c>
      <c r="L190" s="46"/>
      <c r="M190" s="236" t="s">
        <v>1</v>
      </c>
      <c r="N190" s="237" t="s">
        <v>48</v>
      </c>
      <c r="O190" s="93"/>
      <c r="P190" s="238">
        <f>O190*H190</f>
        <v>0</v>
      </c>
      <c r="Q190" s="238">
        <v>0</v>
      </c>
      <c r="R190" s="238">
        <f>Q190*H190</f>
        <v>0</v>
      </c>
      <c r="S190" s="238">
        <v>0</v>
      </c>
      <c r="T190" s="239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40" t="s">
        <v>192</v>
      </c>
      <c r="AT190" s="240" t="s">
        <v>174</v>
      </c>
      <c r="AU190" s="240" t="s">
        <v>92</v>
      </c>
      <c r="AY190" s="18" t="s">
        <v>171</v>
      </c>
      <c r="BE190" s="241">
        <f>IF(N190="základní",J190,0)</f>
        <v>0</v>
      </c>
      <c r="BF190" s="241">
        <f>IF(N190="snížená",J190,0)</f>
        <v>0</v>
      </c>
      <c r="BG190" s="241">
        <f>IF(N190="zákl. přenesená",J190,0)</f>
        <v>0</v>
      </c>
      <c r="BH190" s="241">
        <f>IF(N190="sníž. přenesená",J190,0)</f>
        <v>0</v>
      </c>
      <c r="BI190" s="241">
        <f>IF(N190="nulová",J190,0)</f>
        <v>0</v>
      </c>
      <c r="BJ190" s="18" t="s">
        <v>90</v>
      </c>
      <c r="BK190" s="241">
        <f>ROUND(I190*H190,2)</f>
        <v>0</v>
      </c>
      <c r="BL190" s="18" t="s">
        <v>192</v>
      </c>
      <c r="BM190" s="240" t="s">
        <v>822</v>
      </c>
    </row>
    <row r="191" s="2" customFormat="1" ht="16.5" customHeight="1">
      <c r="A191" s="40"/>
      <c r="B191" s="41"/>
      <c r="C191" s="229" t="s">
        <v>550</v>
      </c>
      <c r="D191" s="229" t="s">
        <v>174</v>
      </c>
      <c r="E191" s="230" t="s">
        <v>4980</v>
      </c>
      <c r="F191" s="231" t="s">
        <v>4981</v>
      </c>
      <c r="G191" s="232" t="s">
        <v>458</v>
      </c>
      <c r="H191" s="233">
        <v>405</v>
      </c>
      <c r="I191" s="234"/>
      <c r="J191" s="235">
        <f>ROUND(I191*H191,2)</f>
        <v>0</v>
      </c>
      <c r="K191" s="231" t="s">
        <v>178</v>
      </c>
      <c r="L191" s="46"/>
      <c r="M191" s="236" t="s">
        <v>1</v>
      </c>
      <c r="N191" s="237" t="s">
        <v>48</v>
      </c>
      <c r="O191" s="93"/>
      <c r="P191" s="238">
        <f>O191*H191</f>
        <v>0</v>
      </c>
      <c r="Q191" s="238">
        <v>0</v>
      </c>
      <c r="R191" s="238">
        <f>Q191*H191</f>
        <v>0</v>
      </c>
      <c r="S191" s="238">
        <v>0</v>
      </c>
      <c r="T191" s="239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40" t="s">
        <v>192</v>
      </c>
      <c r="AT191" s="240" t="s">
        <v>174</v>
      </c>
      <c r="AU191" s="240" t="s">
        <v>92</v>
      </c>
      <c r="AY191" s="18" t="s">
        <v>171</v>
      </c>
      <c r="BE191" s="241">
        <f>IF(N191="základní",J191,0)</f>
        <v>0</v>
      </c>
      <c r="BF191" s="241">
        <f>IF(N191="snížená",J191,0)</f>
        <v>0</v>
      </c>
      <c r="BG191" s="241">
        <f>IF(N191="zákl. přenesená",J191,0)</f>
        <v>0</v>
      </c>
      <c r="BH191" s="241">
        <f>IF(N191="sníž. přenesená",J191,0)</f>
        <v>0</v>
      </c>
      <c r="BI191" s="241">
        <f>IF(N191="nulová",J191,0)</f>
        <v>0</v>
      </c>
      <c r="BJ191" s="18" t="s">
        <v>90</v>
      </c>
      <c r="BK191" s="241">
        <f>ROUND(I191*H191,2)</f>
        <v>0</v>
      </c>
      <c r="BL191" s="18" t="s">
        <v>192</v>
      </c>
      <c r="BM191" s="240" t="s">
        <v>832</v>
      </c>
    </row>
    <row r="192" s="2" customFormat="1" ht="16.5" customHeight="1">
      <c r="A192" s="40"/>
      <c r="B192" s="41"/>
      <c r="C192" s="229" t="s">
        <v>555</v>
      </c>
      <c r="D192" s="229" t="s">
        <v>174</v>
      </c>
      <c r="E192" s="230" t="s">
        <v>4982</v>
      </c>
      <c r="F192" s="231" t="s">
        <v>4983</v>
      </c>
      <c r="G192" s="232" t="s">
        <v>428</v>
      </c>
      <c r="H192" s="233">
        <v>212</v>
      </c>
      <c r="I192" s="234"/>
      <c r="J192" s="235">
        <f>ROUND(I192*H192,2)</f>
        <v>0</v>
      </c>
      <c r="K192" s="231" t="s">
        <v>331</v>
      </c>
      <c r="L192" s="46"/>
      <c r="M192" s="236" t="s">
        <v>1</v>
      </c>
      <c r="N192" s="237" t="s">
        <v>48</v>
      </c>
      <c r="O192" s="93"/>
      <c r="P192" s="238">
        <f>O192*H192</f>
        <v>0</v>
      </c>
      <c r="Q192" s="238">
        <v>0</v>
      </c>
      <c r="R192" s="238">
        <f>Q192*H192</f>
        <v>0</v>
      </c>
      <c r="S192" s="238">
        <v>0</v>
      </c>
      <c r="T192" s="239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40" t="s">
        <v>192</v>
      </c>
      <c r="AT192" s="240" t="s">
        <v>174</v>
      </c>
      <c r="AU192" s="240" t="s">
        <v>92</v>
      </c>
      <c r="AY192" s="18" t="s">
        <v>171</v>
      </c>
      <c r="BE192" s="241">
        <f>IF(N192="základní",J192,0)</f>
        <v>0</v>
      </c>
      <c r="BF192" s="241">
        <f>IF(N192="snížená",J192,0)</f>
        <v>0</v>
      </c>
      <c r="BG192" s="241">
        <f>IF(N192="zákl. přenesená",J192,0)</f>
        <v>0</v>
      </c>
      <c r="BH192" s="241">
        <f>IF(N192="sníž. přenesená",J192,0)</f>
        <v>0</v>
      </c>
      <c r="BI192" s="241">
        <f>IF(N192="nulová",J192,0)</f>
        <v>0</v>
      </c>
      <c r="BJ192" s="18" t="s">
        <v>90</v>
      </c>
      <c r="BK192" s="241">
        <f>ROUND(I192*H192,2)</f>
        <v>0</v>
      </c>
      <c r="BL192" s="18" t="s">
        <v>192</v>
      </c>
      <c r="BM192" s="240" t="s">
        <v>842</v>
      </c>
    </row>
    <row r="193" s="2" customFormat="1" ht="16.5" customHeight="1">
      <c r="A193" s="40"/>
      <c r="B193" s="41"/>
      <c r="C193" s="229" t="s">
        <v>559</v>
      </c>
      <c r="D193" s="229" t="s">
        <v>174</v>
      </c>
      <c r="E193" s="230" t="s">
        <v>4984</v>
      </c>
      <c r="F193" s="231" t="s">
        <v>4985</v>
      </c>
      <c r="G193" s="232" t="s">
        <v>428</v>
      </c>
      <c r="H193" s="233">
        <v>124</v>
      </c>
      <c r="I193" s="234"/>
      <c r="J193" s="235">
        <f>ROUND(I193*H193,2)</f>
        <v>0</v>
      </c>
      <c r="K193" s="231" t="s">
        <v>331</v>
      </c>
      <c r="L193" s="46"/>
      <c r="M193" s="236" t="s">
        <v>1</v>
      </c>
      <c r="N193" s="237" t="s">
        <v>48</v>
      </c>
      <c r="O193" s="93"/>
      <c r="P193" s="238">
        <f>O193*H193</f>
        <v>0</v>
      </c>
      <c r="Q193" s="238">
        <v>0</v>
      </c>
      <c r="R193" s="238">
        <f>Q193*H193</f>
        <v>0</v>
      </c>
      <c r="S193" s="238">
        <v>0</v>
      </c>
      <c r="T193" s="239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40" t="s">
        <v>192</v>
      </c>
      <c r="AT193" s="240" t="s">
        <v>174</v>
      </c>
      <c r="AU193" s="240" t="s">
        <v>92</v>
      </c>
      <c r="AY193" s="18" t="s">
        <v>171</v>
      </c>
      <c r="BE193" s="241">
        <f>IF(N193="základní",J193,0)</f>
        <v>0</v>
      </c>
      <c r="BF193" s="241">
        <f>IF(N193="snížená",J193,0)</f>
        <v>0</v>
      </c>
      <c r="BG193" s="241">
        <f>IF(N193="zákl. přenesená",J193,0)</f>
        <v>0</v>
      </c>
      <c r="BH193" s="241">
        <f>IF(N193="sníž. přenesená",J193,0)</f>
        <v>0</v>
      </c>
      <c r="BI193" s="241">
        <f>IF(N193="nulová",J193,0)</f>
        <v>0</v>
      </c>
      <c r="BJ193" s="18" t="s">
        <v>90</v>
      </c>
      <c r="BK193" s="241">
        <f>ROUND(I193*H193,2)</f>
        <v>0</v>
      </c>
      <c r="BL193" s="18" t="s">
        <v>192</v>
      </c>
      <c r="BM193" s="240" t="s">
        <v>857</v>
      </c>
    </row>
    <row r="194" s="2" customFormat="1" ht="16.5" customHeight="1">
      <c r="A194" s="40"/>
      <c r="B194" s="41"/>
      <c r="C194" s="229" t="s">
        <v>563</v>
      </c>
      <c r="D194" s="229" t="s">
        <v>174</v>
      </c>
      <c r="E194" s="230" t="s">
        <v>4986</v>
      </c>
      <c r="F194" s="231" t="s">
        <v>4987</v>
      </c>
      <c r="G194" s="232" t="s">
        <v>428</v>
      </c>
      <c r="H194" s="233">
        <v>2</v>
      </c>
      <c r="I194" s="234"/>
      <c r="J194" s="235">
        <f>ROUND(I194*H194,2)</f>
        <v>0</v>
      </c>
      <c r="K194" s="231" t="s">
        <v>331</v>
      </c>
      <c r="L194" s="46"/>
      <c r="M194" s="236" t="s">
        <v>1</v>
      </c>
      <c r="N194" s="237" t="s">
        <v>48</v>
      </c>
      <c r="O194" s="93"/>
      <c r="P194" s="238">
        <f>O194*H194</f>
        <v>0</v>
      </c>
      <c r="Q194" s="238">
        <v>0</v>
      </c>
      <c r="R194" s="238">
        <f>Q194*H194</f>
        <v>0</v>
      </c>
      <c r="S194" s="238">
        <v>0</v>
      </c>
      <c r="T194" s="239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40" t="s">
        <v>192</v>
      </c>
      <c r="AT194" s="240" t="s">
        <v>174</v>
      </c>
      <c r="AU194" s="240" t="s">
        <v>92</v>
      </c>
      <c r="AY194" s="18" t="s">
        <v>171</v>
      </c>
      <c r="BE194" s="241">
        <f>IF(N194="základní",J194,0)</f>
        <v>0</v>
      </c>
      <c r="BF194" s="241">
        <f>IF(N194="snížená",J194,0)</f>
        <v>0</v>
      </c>
      <c r="BG194" s="241">
        <f>IF(N194="zákl. přenesená",J194,0)</f>
        <v>0</v>
      </c>
      <c r="BH194" s="241">
        <f>IF(N194="sníž. přenesená",J194,0)</f>
        <v>0</v>
      </c>
      <c r="BI194" s="241">
        <f>IF(N194="nulová",J194,0)</f>
        <v>0</v>
      </c>
      <c r="BJ194" s="18" t="s">
        <v>90</v>
      </c>
      <c r="BK194" s="241">
        <f>ROUND(I194*H194,2)</f>
        <v>0</v>
      </c>
      <c r="BL194" s="18" t="s">
        <v>192</v>
      </c>
      <c r="BM194" s="240" t="s">
        <v>868</v>
      </c>
    </row>
    <row r="195" s="2" customFormat="1" ht="21.75" customHeight="1">
      <c r="A195" s="40"/>
      <c r="B195" s="41"/>
      <c r="C195" s="229" t="s">
        <v>569</v>
      </c>
      <c r="D195" s="229" t="s">
        <v>174</v>
      </c>
      <c r="E195" s="230" t="s">
        <v>4988</v>
      </c>
      <c r="F195" s="231" t="s">
        <v>4989</v>
      </c>
      <c r="G195" s="232" t="s">
        <v>428</v>
      </c>
      <c r="H195" s="233">
        <v>6</v>
      </c>
      <c r="I195" s="234"/>
      <c r="J195" s="235">
        <f>ROUND(I195*H195,2)</f>
        <v>0</v>
      </c>
      <c r="K195" s="231" t="s">
        <v>331</v>
      </c>
      <c r="L195" s="46"/>
      <c r="M195" s="236" t="s">
        <v>1</v>
      </c>
      <c r="N195" s="237" t="s">
        <v>48</v>
      </c>
      <c r="O195" s="93"/>
      <c r="P195" s="238">
        <f>O195*H195</f>
        <v>0</v>
      </c>
      <c r="Q195" s="238">
        <v>0</v>
      </c>
      <c r="R195" s="238">
        <f>Q195*H195</f>
        <v>0</v>
      </c>
      <c r="S195" s="238">
        <v>0</v>
      </c>
      <c r="T195" s="239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40" t="s">
        <v>192</v>
      </c>
      <c r="AT195" s="240" t="s">
        <v>174</v>
      </c>
      <c r="AU195" s="240" t="s">
        <v>92</v>
      </c>
      <c r="AY195" s="18" t="s">
        <v>171</v>
      </c>
      <c r="BE195" s="241">
        <f>IF(N195="základní",J195,0)</f>
        <v>0</v>
      </c>
      <c r="BF195" s="241">
        <f>IF(N195="snížená",J195,0)</f>
        <v>0</v>
      </c>
      <c r="BG195" s="241">
        <f>IF(N195="zákl. přenesená",J195,0)</f>
        <v>0</v>
      </c>
      <c r="BH195" s="241">
        <f>IF(N195="sníž. přenesená",J195,0)</f>
        <v>0</v>
      </c>
      <c r="BI195" s="241">
        <f>IF(N195="nulová",J195,0)</f>
        <v>0</v>
      </c>
      <c r="BJ195" s="18" t="s">
        <v>90</v>
      </c>
      <c r="BK195" s="241">
        <f>ROUND(I195*H195,2)</f>
        <v>0</v>
      </c>
      <c r="BL195" s="18" t="s">
        <v>192</v>
      </c>
      <c r="BM195" s="240" t="s">
        <v>876</v>
      </c>
    </row>
    <row r="196" s="2" customFormat="1" ht="16.5" customHeight="1">
      <c r="A196" s="40"/>
      <c r="B196" s="41"/>
      <c r="C196" s="229" t="s">
        <v>574</v>
      </c>
      <c r="D196" s="229" t="s">
        <v>174</v>
      </c>
      <c r="E196" s="230" t="s">
        <v>4990</v>
      </c>
      <c r="F196" s="231" t="s">
        <v>4991</v>
      </c>
      <c r="G196" s="232" t="s">
        <v>428</v>
      </c>
      <c r="H196" s="233">
        <v>10</v>
      </c>
      <c r="I196" s="234"/>
      <c r="J196" s="235">
        <f>ROUND(I196*H196,2)</f>
        <v>0</v>
      </c>
      <c r="K196" s="231" t="s">
        <v>178</v>
      </c>
      <c r="L196" s="46"/>
      <c r="M196" s="236" t="s">
        <v>1</v>
      </c>
      <c r="N196" s="237" t="s">
        <v>48</v>
      </c>
      <c r="O196" s="93"/>
      <c r="P196" s="238">
        <f>O196*H196</f>
        <v>0</v>
      </c>
      <c r="Q196" s="238">
        <v>0.0018500000000000001</v>
      </c>
      <c r="R196" s="238">
        <f>Q196*H196</f>
        <v>0.018500000000000003</v>
      </c>
      <c r="S196" s="238">
        <v>0</v>
      </c>
      <c r="T196" s="239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40" t="s">
        <v>192</v>
      </c>
      <c r="AT196" s="240" t="s">
        <v>174</v>
      </c>
      <c r="AU196" s="240" t="s">
        <v>92</v>
      </c>
      <c r="AY196" s="18" t="s">
        <v>171</v>
      </c>
      <c r="BE196" s="241">
        <f>IF(N196="základní",J196,0)</f>
        <v>0</v>
      </c>
      <c r="BF196" s="241">
        <f>IF(N196="snížená",J196,0)</f>
        <v>0</v>
      </c>
      <c r="BG196" s="241">
        <f>IF(N196="zákl. přenesená",J196,0)</f>
        <v>0</v>
      </c>
      <c r="BH196" s="241">
        <f>IF(N196="sníž. přenesená",J196,0)</f>
        <v>0</v>
      </c>
      <c r="BI196" s="241">
        <f>IF(N196="nulová",J196,0)</f>
        <v>0</v>
      </c>
      <c r="BJ196" s="18" t="s">
        <v>90</v>
      </c>
      <c r="BK196" s="241">
        <f>ROUND(I196*H196,2)</f>
        <v>0</v>
      </c>
      <c r="BL196" s="18" t="s">
        <v>192</v>
      </c>
      <c r="BM196" s="240" t="s">
        <v>893</v>
      </c>
    </row>
    <row r="197" s="2" customFormat="1" ht="16.5" customHeight="1">
      <c r="A197" s="40"/>
      <c r="B197" s="41"/>
      <c r="C197" s="229" t="s">
        <v>578</v>
      </c>
      <c r="D197" s="229" t="s">
        <v>174</v>
      </c>
      <c r="E197" s="230" t="s">
        <v>4992</v>
      </c>
      <c r="F197" s="231" t="s">
        <v>4993</v>
      </c>
      <c r="G197" s="232" t="s">
        <v>428</v>
      </c>
      <c r="H197" s="233">
        <v>50</v>
      </c>
      <c r="I197" s="234"/>
      <c r="J197" s="235">
        <f>ROUND(I197*H197,2)</f>
        <v>0</v>
      </c>
      <c r="K197" s="231" t="s">
        <v>178</v>
      </c>
      <c r="L197" s="46"/>
      <c r="M197" s="236" t="s">
        <v>1</v>
      </c>
      <c r="N197" s="237" t="s">
        <v>48</v>
      </c>
      <c r="O197" s="93"/>
      <c r="P197" s="238">
        <f>O197*H197</f>
        <v>0</v>
      </c>
      <c r="Q197" s="238">
        <v>0.00124</v>
      </c>
      <c r="R197" s="238">
        <f>Q197*H197</f>
        <v>0.062</v>
      </c>
      <c r="S197" s="238">
        <v>0</v>
      </c>
      <c r="T197" s="239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40" t="s">
        <v>192</v>
      </c>
      <c r="AT197" s="240" t="s">
        <v>174</v>
      </c>
      <c r="AU197" s="240" t="s">
        <v>92</v>
      </c>
      <c r="AY197" s="18" t="s">
        <v>171</v>
      </c>
      <c r="BE197" s="241">
        <f>IF(N197="základní",J197,0)</f>
        <v>0</v>
      </c>
      <c r="BF197" s="241">
        <f>IF(N197="snížená",J197,0)</f>
        <v>0</v>
      </c>
      <c r="BG197" s="241">
        <f>IF(N197="zákl. přenesená",J197,0)</f>
        <v>0</v>
      </c>
      <c r="BH197" s="241">
        <f>IF(N197="sníž. přenesená",J197,0)</f>
        <v>0</v>
      </c>
      <c r="BI197" s="241">
        <f>IF(N197="nulová",J197,0)</f>
        <v>0</v>
      </c>
      <c r="BJ197" s="18" t="s">
        <v>90</v>
      </c>
      <c r="BK197" s="241">
        <f>ROUND(I197*H197,2)</f>
        <v>0</v>
      </c>
      <c r="BL197" s="18" t="s">
        <v>192</v>
      </c>
      <c r="BM197" s="240" t="s">
        <v>905</v>
      </c>
    </row>
    <row r="198" s="2" customFormat="1" ht="16.5" customHeight="1">
      <c r="A198" s="40"/>
      <c r="B198" s="41"/>
      <c r="C198" s="229" t="s">
        <v>582</v>
      </c>
      <c r="D198" s="229" t="s">
        <v>174</v>
      </c>
      <c r="E198" s="230" t="s">
        <v>4994</v>
      </c>
      <c r="F198" s="231" t="s">
        <v>4995</v>
      </c>
      <c r="G198" s="232" t="s">
        <v>330</v>
      </c>
      <c r="H198" s="233">
        <v>16.131</v>
      </c>
      <c r="I198" s="234"/>
      <c r="J198" s="235">
        <f>ROUND(I198*H198,2)</f>
        <v>0</v>
      </c>
      <c r="K198" s="231" t="s">
        <v>331</v>
      </c>
      <c r="L198" s="46"/>
      <c r="M198" s="236" t="s">
        <v>1</v>
      </c>
      <c r="N198" s="237" t="s">
        <v>48</v>
      </c>
      <c r="O198" s="93"/>
      <c r="P198" s="238">
        <f>O198*H198</f>
        <v>0</v>
      </c>
      <c r="Q198" s="238">
        <v>0</v>
      </c>
      <c r="R198" s="238">
        <f>Q198*H198</f>
        <v>0</v>
      </c>
      <c r="S198" s="238">
        <v>0</v>
      </c>
      <c r="T198" s="239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40" t="s">
        <v>192</v>
      </c>
      <c r="AT198" s="240" t="s">
        <v>174</v>
      </c>
      <c r="AU198" s="240" t="s">
        <v>92</v>
      </c>
      <c r="AY198" s="18" t="s">
        <v>171</v>
      </c>
      <c r="BE198" s="241">
        <f>IF(N198="základní",J198,0)</f>
        <v>0</v>
      </c>
      <c r="BF198" s="241">
        <f>IF(N198="snížená",J198,0)</f>
        <v>0</v>
      </c>
      <c r="BG198" s="241">
        <f>IF(N198="zákl. přenesená",J198,0)</f>
        <v>0</v>
      </c>
      <c r="BH198" s="241">
        <f>IF(N198="sníž. přenesená",J198,0)</f>
        <v>0</v>
      </c>
      <c r="BI198" s="241">
        <f>IF(N198="nulová",J198,0)</f>
        <v>0</v>
      </c>
      <c r="BJ198" s="18" t="s">
        <v>90</v>
      </c>
      <c r="BK198" s="241">
        <f>ROUND(I198*H198,2)</f>
        <v>0</v>
      </c>
      <c r="BL198" s="18" t="s">
        <v>192</v>
      </c>
      <c r="BM198" s="240" t="s">
        <v>916</v>
      </c>
    </row>
    <row r="199" s="12" customFormat="1" ht="22.8" customHeight="1">
      <c r="A199" s="12"/>
      <c r="B199" s="213"/>
      <c r="C199" s="214"/>
      <c r="D199" s="215" t="s">
        <v>82</v>
      </c>
      <c r="E199" s="227" t="s">
        <v>3406</v>
      </c>
      <c r="F199" s="227" t="s">
        <v>4996</v>
      </c>
      <c r="G199" s="214"/>
      <c r="H199" s="214"/>
      <c r="I199" s="217"/>
      <c r="J199" s="228">
        <f>BK199</f>
        <v>0</v>
      </c>
      <c r="K199" s="214"/>
      <c r="L199" s="219"/>
      <c r="M199" s="220"/>
      <c r="N199" s="221"/>
      <c r="O199" s="221"/>
      <c r="P199" s="222">
        <f>SUM(P200:P250)</f>
        <v>0</v>
      </c>
      <c r="Q199" s="221"/>
      <c r="R199" s="222">
        <f>SUM(R200:R250)</f>
        <v>0.087499999999999994</v>
      </c>
      <c r="S199" s="221"/>
      <c r="T199" s="223">
        <f>SUM(T200:T250)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4" t="s">
        <v>90</v>
      </c>
      <c r="AT199" s="225" t="s">
        <v>82</v>
      </c>
      <c r="AU199" s="225" t="s">
        <v>90</v>
      </c>
      <c r="AY199" s="224" t="s">
        <v>171</v>
      </c>
      <c r="BK199" s="226">
        <f>SUM(BK200:BK250)</f>
        <v>0</v>
      </c>
    </row>
    <row r="200" s="2" customFormat="1" ht="16.5" customHeight="1">
      <c r="A200" s="40"/>
      <c r="B200" s="41"/>
      <c r="C200" s="229" t="s">
        <v>586</v>
      </c>
      <c r="D200" s="229" t="s">
        <v>174</v>
      </c>
      <c r="E200" s="230" t="s">
        <v>4997</v>
      </c>
      <c r="F200" s="231" t="s">
        <v>4998</v>
      </c>
      <c r="G200" s="232" t="s">
        <v>428</v>
      </c>
      <c r="H200" s="233">
        <v>50</v>
      </c>
      <c r="I200" s="234"/>
      <c r="J200" s="235">
        <f>ROUND(I200*H200,2)</f>
        <v>0</v>
      </c>
      <c r="K200" s="231" t="s">
        <v>178</v>
      </c>
      <c r="L200" s="46"/>
      <c r="M200" s="236" t="s">
        <v>1</v>
      </c>
      <c r="N200" s="237" t="s">
        <v>48</v>
      </c>
      <c r="O200" s="93"/>
      <c r="P200" s="238">
        <f>O200*H200</f>
        <v>0</v>
      </c>
      <c r="Q200" s="238">
        <v>3.0000000000000001E-05</v>
      </c>
      <c r="R200" s="238">
        <f>Q200*H200</f>
        <v>0.0015</v>
      </c>
      <c r="S200" s="238">
        <v>0</v>
      </c>
      <c r="T200" s="239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40" t="s">
        <v>192</v>
      </c>
      <c r="AT200" s="240" t="s">
        <v>174</v>
      </c>
      <c r="AU200" s="240" t="s">
        <v>92</v>
      </c>
      <c r="AY200" s="18" t="s">
        <v>171</v>
      </c>
      <c r="BE200" s="241">
        <f>IF(N200="základní",J200,0)</f>
        <v>0</v>
      </c>
      <c r="BF200" s="241">
        <f>IF(N200="snížená",J200,0)</f>
        <v>0</v>
      </c>
      <c r="BG200" s="241">
        <f>IF(N200="zákl. přenesená",J200,0)</f>
        <v>0</v>
      </c>
      <c r="BH200" s="241">
        <f>IF(N200="sníž. přenesená",J200,0)</f>
        <v>0</v>
      </c>
      <c r="BI200" s="241">
        <f>IF(N200="nulová",J200,0)</f>
        <v>0</v>
      </c>
      <c r="BJ200" s="18" t="s">
        <v>90</v>
      </c>
      <c r="BK200" s="241">
        <f>ROUND(I200*H200,2)</f>
        <v>0</v>
      </c>
      <c r="BL200" s="18" t="s">
        <v>192</v>
      </c>
      <c r="BM200" s="240" t="s">
        <v>924</v>
      </c>
    </row>
    <row r="201" s="2" customFormat="1" ht="16.5" customHeight="1">
      <c r="A201" s="40"/>
      <c r="B201" s="41"/>
      <c r="C201" s="229" t="s">
        <v>592</v>
      </c>
      <c r="D201" s="229" t="s">
        <v>174</v>
      </c>
      <c r="E201" s="230" t="s">
        <v>4999</v>
      </c>
      <c r="F201" s="231" t="s">
        <v>5000</v>
      </c>
      <c r="G201" s="232" t="s">
        <v>4923</v>
      </c>
      <c r="H201" s="233">
        <v>30</v>
      </c>
      <c r="I201" s="234"/>
      <c r="J201" s="235">
        <f>ROUND(I201*H201,2)</f>
        <v>0</v>
      </c>
      <c r="K201" s="231" t="s">
        <v>331</v>
      </c>
      <c r="L201" s="46"/>
      <c r="M201" s="236" t="s">
        <v>1</v>
      </c>
      <c r="N201" s="237" t="s">
        <v>48</v>
      </c>
      <c r="O201" s="93"/>
      <c r="P201" s="238">
        <f>O201*H201</f>
        <v>0</v>
      </c>
      <c r="Q201" s="238">
        <v>0</v>
      </c>
      <c r="R201" s="238">
        <f>Q201*H201</f>
        <v>0</v>
      </c>
      <c r="S201" s="238">
        <v>0</v>
      </c>
      <c r="T201" s="239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40" t="s">
        <v>192</v>
      </c>
      <c r="AT201" s="240" t="s">
        <v>174</v>
      </c>
      <c r="AU201" s="240" t="s">
        <v>92</v>
      </c>
      <c r="AY201" s="18" t="s">
        <v>171</v>
      </c>
      <c r="BE201" s="241">
        <f>IF(N201="základní",J201,0)</f>
        <v>0</v>
      </c>
      <c r="BF201" s="241">
        <f>IF(N201="snížená",J201,0)</f>
        <v>0</v>
      </c>
      <c r="BG201" s="241">
        <f>IF(N201="zákl. přenesená",J201,0)</f>
        <v>0</v>
      </c>
      <c r="BH201" s="241">
        <f>IF(N201="sníž. přenesená",J201,0)</f>
        <v>0</v>
      </c>
      <c r="BI201" s="241">
        <f>IF(N201="nulová",J201,0)</f>
        <v>0</v>
      </c>
      <c r="BJ201" s="18" t="s">
        <v>90</v>
      </c>
      <c r="BK201" s="241">
        <f>ROUND(I201*H201,2)</f>
        <v>0</v>
      </c>
      <c r="BL201" s="18" t="s">
        <v>192</v>
      </c>
      <c r="BM201" s="240" t="s">
        <v>932</v>
      </c>
    </row>
    <row r="202" s="2" customFormat="1" ht="16.5" customHeight="1">
      <c r="A202" s="40"/>
      <c r="B202" s="41"/>
      <c r="C202" s="229" t="s">
        <v>596</v>
      </c>
      <c r="D202" s="229" t="s">
        <v>174</v>
      </c>
      <c r="E202" s="230" t="s">
        <v>5001</v>
      </c>
      <c r="F202" s="231" t="s">
        <v>5002</v>
      </c>
      <c r="G202" s="232" t="s">
        <v>4923</v>
      </c>
      <c r="H202" s="233">
        <v>20</v>
      </c>
      <c r="I202" s="234"/>
      <c r="J202" s="235">
        <f>ROUND(I202*H202,2)</f>
        <v>0</v>
      </c>
      <c r="K202" s="231" t="s">
        <v>331</v>
      </c>
      <c r="L202" s="46"/>
      <c r="M202" s="236" t="s">
        <v>1</v>
      </c>
      <c r="N202" s="237" t="s">
        <v>48</v>
      </c>
      <c r="O202" s="93"/>
      <c r="P202" s="238">
        <f>O202*H202</f>
        <v>0</v>
      </c>
      <c r="Q202" s="238">
        <v>0</v>
      </c>
      <c r="R202" s="238">
        <f>Q202*H202</f>
        <v>0</v>
      </c>
      <c r="S202" s="238">
        <v>0</v>
      </c>
      <c r="T202" s="239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40" t="s">
        <v>192</v>
      </c>
      <c r="AT202" s="240" t="s">
        <v>174</v>
      </c>
      <c r="AU202" s="240" t="s">
        <v>92</v>
      </c>
      <c r="AY202" s="18" t="s">
        <v>171</v>
      </c>
      <c r="BE202" s="241">
        <f>IF(N202="základní",J202,0)</f>
        <v>0</v>
      </c>
      <c r="BF202" s="241">
        <f>IF(N202="snížená",J202,0)</f>
        <v>0</v>
      </c>
      <c r="BG202" s="241">
        <f>IF(N202="zákl. přenesená",J202,0)</f>
        <v>0</v>
      </c>
      <c r="BH202" s="241">
        <f>IF(N202="sníž. přenesená",J202,0)</f>
        <v>0</v>
      </c>
      <c r="BI202" s="241">
        <f>IF(N202="nulová",J202,0)</f>
        <v>0</v>
      </c>
      <c r="BJ202" s="18" t="s">
        <v>90</v>
      </c>
      <c r="BK202" s="241">
        <f>ROUND(I202*H202,2)</f>
        <v>0</v>
      </c>
      <c r="BL202" s="18" t="s">
        <v>192</v>
      </c>
      <c r="BM202" s="240" t="s">
        <v>940</v>
      </c>
    </row>
    <row r="203" s="2" customFormat="1" ht="16.5" customHeight="1">
      <c r="A203" s="40"/>
      <c r="B203" s="41"/>
      <c r="C203" s="229" t="s">
        <v>601</v>
      </c>
      <c r="D203" s="229" t="s">
        <v>174</v>
      </c>
      <c r="E203" s="230" t="s">
        <v>5003</v>
      </c>
      <c r="F203" s="231" t="s">
        <v>5004</v>
      </c>
      <c r="G203" s="232" t="s">
        <v>428</v>
      </c>
      <c r="H203" s="233">
        <v>12</v>
      </c>
      <c r="I203" s="234"/>
      <c r="J203" s="235">
        <f>ROUND(I203*H203,2)</f>
        <v>0</v>
      </c>
      <c r="K203" s="231" t="s">
        <v>178</v>
      </c>
      <c r="L203" s="46"/>
      <c r="M203" s="236" t="s">
        <v>1</v>
      </c>
      <c r="N203" s="237" t="s">
        <v>48</v>
      </c>
      <c r="O203" s="93"/>
      <c r="P203" s="238">
        <f>O203*H203</f>
        <v>0</v>
      </c>
      <c r="Q203" s="238">
        <v>3.0000000000000001E-05</v>
      </c>
      <c r="R203" s="238">
        <f>Q203*H203</f>
        <v>0.00036000000000000002</v>
      </c>
      <c r="S203" s="238">
        <v>0</v>
      </c>
      <c r="T203" s="239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40" t="s">
        <v>192</v>
      </c>
      <c r="AT203" s="240" t="s">
        <v>174</v>
      </c>
      <c r="AU203" s="240" t="s">
        <v>92</v>
      </c>
      <c r="AY203" s="18" t="s">
        <v>171</v>
      </c>
      <c r="BE203" s="241">
        <f>IF(N203="základní",J203,0)</f>
        <v>0</v>
      </c>
      <c r="BF203" s="241">
        <f>IF(N203="snížená",J203,0)</f>
        <v>0</v>
      </c>
      <c r="BG203" s="241">
        <f>IF(N203="zákl. přenesená",J203,0)</f>
        <v>0</v>
      </c>
      <c r="BH203" s="241">
        <f>IF(N203="sníž. přenesená",J203,0)</f>
        <v>0</v>
      </c>
      <c r="BI203" s="241">
        <f>IF(N203="nulová",J203,0)</f>
        <v>0</v>
      </c>
      <c r="BJ203" s="18" t="s">
        <v>90</v>
      </c>
      <c r="BK203" s="241">
        <f>ROUND(I203*H203,2)</f>
        <v>0</v>
      </c>
      <c r="BL203" s="18" t="s">
        <v>192</v>
      </c>
      <c r="BM203" s="240" t="s">
        <v>948</v>
      </c>
    </row>
    <row r="204" s="2" customFormat="1" ht="16.5" customHeight="1">
      <c r="A204" s="40"/>
      <c r="B204" s="41"/>
      <c r="C204" s="229" t="s">
        <v>605</v>
      </c>
      <c r="D204" s="229" t="s">
        <v>174</v>
      </c>
      <c r="E204" s="230" t="s">
        <v>5005</v>
      </c>
      <c r="F204" s="231" t="s">
        <v>5006</v>
      </c>
      <c r="G204" s="232" t="s">
        <v>4923</v>
      </c>
      <c r="H204" s="233">
        <v>12</v>
      </c>
      <c r="I204" s="234"/>
      <c r="J204" s="235">
        <f>ROUND(I204*H204,2)</f>
        <v>0</v>
      </c>
      <c r="K204" s="231" t="s">
        <v>331</v>
      </c>
      <c r="L204" s="46"/>
      <c r="M204" s="236" t="s">
        <v>1</v>
      </c>
      <c r="N204" s="237" t="s">
        <v>48</v>
      </c>
      <c r="O204" s="93"/>
      <c r="P204" s="238">
        <f>O204*H204</f>
        <v>0</v>
      </c>
      <c r="Q204" s="238">
        <v>0</v>
      </c>
      <c r="R204" s="238">
        <f>Q204*H204</f>
        <v>0</v>
      </c>
      <c r="S204" s="238">
        <v>0</v>
      </c>
      <c r="T204" s="239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40" t="s">
        <v>192</v>
      </c>
      <c r="AT204" s="240" t="s">
        <v>174</v>
      </c>
      <c r="AU204" s="240" t="s">
        <v>92</v>
      </c>
      <c r="AY204" s="18" t="s">
        <v>171</v>
      </c>
      <c r="BE204" s="241">
        <f>IF(N204="základní",J204,0)</f>
        <v>0</v>
      </c>
      <c r="BF204" s="241">
        <f>IF(N204="snížená",J204,0)</f>
        <v>0</v>
      </c>
      <c r="BG204" s="241">
        <f>IF(N204="zákl. přenesená",J204,0)</f>
        <v>0</v>
      </c>
      <c r="BH204" s="241">
        <f>IF(N204="sníž. přenesená",J204,0)</f>
        <v>0</v>
      </c>
      <c r="BI204" s="241">
        <f>IF(N204="nulová",J204,0)</f>
        <v>0</v>
      </c>
      <c r="BJ204" s="18" t="s">
        <v>90</v>
      </c>
      <c r="BK204" s="241">
        <f>ROUND(I204*H204,2)</f>
        <v>0</v>
      </c>
      <c r="BL204" s="18" t="s">
        <v>192</v>
      </c>
      <c r="BM204" s="240" t="s">
        <v>956</v>
      </c>
    </row>
    <row r="205" s="2" customFormat="1" ht="16.5" customHeight="1">
      <c r="A205" s="40"/>
      <c r="B205" s="41"/>
      <c r="C205" s="229" t="s">
        <v>609</v>
      </c>
      <c r="D205" s="229" t="s">
        <v>174</v>
      </c>
      <c r="E205" s="230" t="s">
        <v>5007</v>
      </c>
      <c r="F205" s="231" t="s">
        <v>5008</v>
      </c>
      <c r="G205" s="232" t="s">
        <v>428</v>
      </c>
      <c r="H205" s="233">
        <v>2</v>
      </c>
      <c r="I205" s="234"/>
      <c r="J205" s="235">
        <f>ROUND(I205*H205,2)</f>
        <v>0</v>
      </c>
      <c r="K205" s="231" t="s">
        <v>178</v>
      </c>
      <c r="L205" s="46"/>
      <c r="M205" s="236" t="s">
        <v>1</v>
      </c>
      <c r="N205" s="237" t="s">
        <v>48</v>
      </c>
      <c r="O205" s="93"/>
      <c r="P205" s="238">
        <f>O205*H205</f>
        <v>0</v>
      </c>
      <c r="Q205" s="238">
        <v>6.9999999999999994E-05</v>
      </c>
      <c r="R205" s="238">
        <f>Q205*H205</f>
        <v>0.00013999999999999999</v>
      </c>
      <c r="S205" s="238">
        <v>0</v>
      </c>
      <c r="T205" s="239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40" t="s">
        <v>192</v>
      </c>
      <c r="AT205" s="240" t="s">
        <v>174</v>
      </c>
      <c r="AU205" s="240" t="s">
        <v>92</v>
      </c>
      <c r="AY205" s="18" t="s">
        <v>171</v>
      </c>
      <c r="BE205" s="241">
        <f>IF(N205="základní",J205,0)</f>
        <v>0</v>
      </c>
      <c r="BF205" s="241">
        <f>IF(N205="snížená",J205,0)</f>
        <v>0</v>
      </c>
      <c r="BG205" s="241">
        <f>IF(N205="zákl. přenesená",J205,0)</f>
        <v>0</v>
      </c>
      <c r="BH205" s="241">
        <f>IF(N205="sníž. přenesená",J205,0)</f>
        <v>0</v>
      </c>
      <c r="BI205" s="241">
        <f>IF(N205="nulová",J205,0)</f>
        <v>0</v>
      </c>
      <c r="BJ205" s="18" t="s">
        <v>90</v>
      </c>
      <c r="BK205" s="241">
        <f>ROUND(I205*H205,2)</f>
        <v>0</v>
      </c>
      <c r="BL205" s="18" t="s">
        <v>192</v>
      </c>
      <c r="BM205" s="240" t="s">
        <v>964</v>
      </c>
    </row>
    <row r="206" s="2" customFormat="1" ht="16.5" customHeight="1">
      <c r="A206" s="40"/>
      <c r="B206" s="41"/>
      <c r="C206" s="229" t="s">
        <v>613</v>
      </c>
      <c r="D206" s="229" t="s">
        <v>174</v>
      </c>
      <c r="E206" s="230" t="s">
        <v>5009</v>
      </c>
      <c r="F206" s="231" t="s">
        <v>5010</v>
      </c>
      <c r="G206" s="232" t="s">
        <v>4923</v>
      </c>
      <c r="H206" s="233">
        <v>2</v>
      </c>
      <c r="I206" s="234"/>
      <c r="J206" s="235">
        <f>ROUND(I206*H206,2)</f>
        <v>0</v>
      </c>
      <c r="K206" s="231" t="s">
        <v>331</v>
      </c>
      <c r="L206" s="46"/>
      <c r="M206" s="236" t="s">
        <v>1</v>
      </c>
      <c r="N206" s="237" t="s">
        <v>48</v>
      </c>
      <c r="O206" s="93"/>
      <c r="P206" s="238">
        <f>O206*H206</f>
        <v>0</v>
      </c>
      <c r="Q206" s="238">
        <v>0</v>
      </c>
      <c r="R206" s="238">
        <f>Q206*H206</f>
        <v>0</v>
      </c>
      <c r="S206" s="238">
        <v>0</v>
      </c>
      <c r="T206" s="239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40" t="s">
        <v>192</v>
      </c>
      <c r="AT206" s="240" t="s">
        <v>174</v>
      </c>
      <c r="AU206" s="240" t="s">
        <v>92</v>
      </c>
      <c r="AY206" s="18" t="s">
        <v>171</v>
      </c>
      <c r="BE206" s="241">
        <f>IF(N206="základní",J206,0)</f>
        <v>0</v>
      </c>
      <c r="BF206" s="241">
        <f>IF(N206="snížená",J206,0)</f>
        <v>0</v>
      </c>
      <c r="BG206" s="241">
        <f>IF(N206="zákl. přenesená",J206,0)</f>
        <v>0</v>
      </c>
      <c r="BH206" s="241">
        <f>IF(N206="sníž. přenesená",J206,0)</f>
        <v>0</v>
      </c>
      <c r="BI206" s="241">
        <f>IF(N206="nulová",J206,0)</f>
        <v>0</v>
      </c>
      <c r="BJ206" s="18" t="s">
        <v>90</v>
      </c>
      <c r="BK206" s="241">
        <f>ROUND(I206*H206,2)</f>
        <v>0</v>
      </c>
      <c r="BL206" s="18" t="s">
        <v>192</v>
      </c>
      <c r="BM206" s="240" t="s">
        <v>973</v>
      </c>
    </row>
    <row r="207" s="2" customFormat="1" ht="16.5" customHeight="1">
      <c r="A207" s="40"/>
      <c r="B207" s="41"/>
      <c r="C207" s="229" t="s">
        <v>618</v>
      </c>
      <c r="D207" s="229" t="s">
        <v>174</v>
      </c>
      <c r="E207" s="230" t="s">
        <v>5011</v>
      </c>
      <c r="F207" s="231" t="s">
        <v>5012</v>
      </c>
      <c r="G207" s="232" t="s">
        <v>428</v>
      </c>
      <c r="H207" s="233">
        <v>227</v>
      </c>
      <c r="I207" s="234"/>
      <c r="J207" s="235">
        <f>ROUND(I207*H207,2)</f>
        <v>0</v>
      </c>
      <c r="K207" s="231" t="s">
        <v>178</v>
      </c>
      <c r="L207" s="46"/>
      <c r="M207" s="236" t="s">
        <v>1</v>
      </c>
      <c r="N207" s="237" t="s">
        <v>48</v>
      </c>
      <c r="O207" s="93"/>
      <c r="P207" s="238">
        <f>O207*H207</f>
        <v>0</v>
      </c>
      <c r="Q207" s="238">
        <v>8.0000000000000007E-05</v>
      </c>
      <c r="R207" s="238">
        <f>Q207*H207</f>
        <v>0.018160000000000003</v>
      </c>
      <c r="S207" s="238">
        <v>0</v>
      </c>
      <c r="T207" s="239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40" t="s">
        <v>192</v>
      </c>
      <c r="AT207" s="240" t="s">
        <v>174</v>
      </c>
      <c r="AU207" s="240" t="s">
        <v>92</v>
      </c>
      <c r="AY207" s="18" t="s">
        <v>171</v>
      </c>
      <c r="BE207" s="241">
        <f>IF(N207="základní",J207,0)</f>
        <v>0</v>
      </c>
      <c r="BF207" s="241">
        <f>IF(N207="snížená",J207,0)</f>
        <v>0</v>
      </c>
      <c r="BG207" s="241">
        <f>IF(N207="zákl. přenesená",J207,0)</f>
        <v>0</v>
      </c>
      <c r="BH207" s="241">
        <f>IF(N207="sníž. přenesená",J207,0)</f>
        <v>0</v>
      </c>
      <c r="BI207" s="241">
        <f>IF(N207="nulová",J207,0)</f>
        <v>0</v>
      </c>
      <c r="BJ207" s="18" t="s">
        <v>90</v>
      </c>
      <c r="BK207" s="241">
        <f>ROUND(I207*H207,2)</f>
        <v>0</v>
      </c>
      <c r="BL207" s="18" t="s">
        <v>192</v>
      </c>
      <c r="BM207" s="240" t="s">
        <v>987</v>
      </c>
    </row>
    <row r="208" s="2" customFormat="1" ht="16.5" customHeight="1">
      <c r="A208" s="40"/>
      <c r="B208" s="41"/>
      <c r="C208" s="229" t="s">
        <v>623</v>
      </c>
      <c r="D208" s="229" t="s">
        <v>174</v>
      </c>
      <c r="E208" s="230" t="s">
        <v>5013</v>
      </c>
      <c r="F208" s="231" t="s">
        <v>5014</v>
      </c>
      <c r="G208" s="232" t="s">
        <v>4923</v>
      </c>
      <c r="H208" s="233">
        <v>66</v>
      </c>
      <c r="I208" s="234"/>
      <c r="J208" s="235">
        <f>ROUND(I208*H208,2)</f>
        <v>0</v>
      </c>
      <c r="K208" s="231" t="s">
        <v>331</v>
      </c>
      <c r="L208" s="46"/>
      <c r="M208" s="236" t="s">
        <v>1</v>
      </c>
      <c r="N208" s="237" t="s">
        <v>48</v>
      </c>
      <c r="O208" s="93"/>
      <c r="P208" s="238">
        <f>O208*H208</f>
        <v>0</v>
      </c>
      <c r="Q208" s="238">
        <v>0</v>
      </c>
      <c r="R208" s="238">
        <f>Q208*H208</f>
        <v>0</v>
      </c>
      <c r="S208" s="238">
        <v>0</v>
      </c>
      <c r="T208" s="239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40" t="s">
        <v>192</v>
      </c>
      <c r="AT208" s="240" t="s">
        <v>174</v>
      </c>
      <c r="AU208" s="240" t="s">
        <v>92</v>
      </c>
      <c r="AY208" s="18" t="s">
        <v>171</v>
      </c>
      <c r="BE208" s="241">
        <f>IF(N208="základní",J208,0)</f>
        <v>0</v>
      </c>
      <c r="BF208" s="241">
        <f>IF(N208="snížená",J208,0)</f>
        <v>0</v>
      </c>
      <c r="BG208" s="241">
        <f>IF(N208="zákl. přenesená",J208,0)</f>
        <v>0</v>
      </c>
      <c r="BH208" s="241">
        <f>IF(N208="sníž. přenesená",J208,0)</f>
        <v>0</v>
      </c>
      <c r="BI208" s="241">
        <f>IF(N208="nulová",J208,0)</f>
        <v>0</v>
      </c>
      <c r="BJ208" s="18" t="s">
        <v>90</v>
      </c>
      <c r="BK208" s="241">
        <f>ROUND(I208*H208,2)</f>
        <v>0</v>
      </c>
      <c r="BL208" s="18" t="s">
        <v>192</v>
      </c>
      <c r="BM208" s="240" t="s">
        <v>997</v>
      </c>
    </row>
    <row r="209" s="2" customFormat="1" ht="16.5" customHeight="1">
      <c r="A209" s="40"/>
      <c r="B209" s="41"/>
      <c r="C209" s="229" t="s">
        <v>627</v>
      </c>
      <c r="D209" s="229" t="s">
        <v>174</v>
      </c>
      <c r="E209" s="230" t="s">
        <v>5015</v>
      </c>
      <c r="F209" s="231" t="s">
        <v>5016</v>
      </c>
      <c r="G209" s="232" t="s">
        <v>4923</v>
      </c>
      <c r="H209" s="233">
        <v>66</v>
      </c>
      <c r="I209" s="234"/>
      <c r="J209" s="235">
        <f>ROUND(I209*H209,2)</f>
        <v>0</v>
      </c>
      <c r="K209" s="231" t="s">
        <v>331</v>
      </c>
      <c r="L209" s="46"/>
      <c r="M209" s="236" t="s">
        <v>1</v>
      </c>
      <c r="N209" s="237" t="s">
        <v>48</v>
      </c>
      <c r="O209" s="93"/>
      <c r="P209" s="238">
        <f>O209*H209</f>
        <v>0</v>
      </c>
      <c r="Q209" s="238">
        <v>0</v>
      </c>
      <c r="R209" s="238">
        <f>Q209*H209</f>
        <v>0</v>
      </c>
      <c r="S209" s="238">
        <v>0</v>
      </c>
      <c r="T209" s="239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40" t="s">
        <v>192</v>
      </c>
      <c r="AT209" s="240" t="s">
        <v>174</v>
      </c>
      <c r="AU209" s="240" t="s">
        <v>92</v>
      </c>
      <c r="AY209" s="18" t="s">
        <v>171</v>
      </c>
      <c r="BE209" s="241">
        <f>IF(N209="základní",J209,0)</f>
        <v>0</v>
      </c>
      <c r="BF209" s="241">
        <f>IF(N209="snížená",J209,0)</f>
        <v>0</v>
      </c>
      <c r="BG209" s="241">
        <f>IF(N209="zákl. přenesená",J209,0)</f>
        <v>0</v>
      </c>
      <c r="BH209" s="241">
        <f>IF(N209="sníž. přenesená",J209,0)</f>
        <v>0</v>
      </c>
      <c r="BI209" s="241">
        <f>IF(N209="nulová",J209,0)</f>
        <v>0</v>
      </c>
      <c r="BJ209" s="18" t="s">
        <v>90</v>
      </c>
      <c r="BK209" s="241">
        <f>ROUND(I209*H209,2)</f>
        <v>0</v>
      </c>
      <c r="BL209" s="18" t="s">
        <v>192</v>
      </c>
      <c r="BM209" s="240" t="s">
        <v>1022</v>
      </c>
    </row>
    <row r="210" s="2" customFormat="1" ht="16.5" customHeight="1">
      <c r="A210" s="40"/>
      <c r="B210" s="41"/>
      <c r="C210" s="229" t="s">
        <v>632</v>
      </c>
      <c r="D210" s="229" t="s">
        <v>174</v>
      </c>
      <c r="E210" s="230" t="s">
        <v>5017</v>
      </c>
      <c r="F210" s="231" t="s">
        <v>5018</v>
      </c>
      <c r="G210" s="232" t="s">
        <v>4923</v>
      </c>
      <c r="H210" s="233">
        <v>50</v>
      </c>
      <c r="I210" s="234"/>
      <c r="J210" s="235">
        <f>ROUND(I210*H210,2)</f>
        <v>0</v>
      </c>
      <c r="K210" s="231" t="s">
        <v>331</v>
      </c>
      <c r="L210" s="46"/>
      <c r="M210" s="236" t="s">
        <v>1</v>
      </c>
      <c r="N210" s="237" t="s">
        <v>48</v>
      </c>
      <c r="O210" s="93"/>
      <c r="P210" s="238">
        <f>O210*H210</f>
        <v>0</v>
      </c>
      <c r="Q210" s="238">
        <v>0</v>
      </c>
      <c r="R210" s="238">
        <f>Q210*H210</f>
        <v>0</v>
      </c>
      <c r="S210" s="238">
        <v>0</v>
      </c>
      <c r="T210" s="239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40" t="s">
        <v>192</v>
      </c>
      <c r="AT210" s="240" t="s">
        <v>174</v>
      </c>
      <c r="AU210" s="240" t="s">
        <v>92</v>
      </c>
      <c r="AY210" s="18" t="s">
        <v>171</v>
      </c>
      <c r="BE210" s="241">
        <f>IF(N210="základní",J210,0)</f>
        <v>0</v>
      </c>
      <c r="BF210" s="241">
        <f>IF(N210="snížená",J210,0)</f>
        <v>0</v>
      </c>
      <c r="BG210" s="241">
        <f>IF(N210="zákl. přenesená",J210,0)</f>
        <v>0</v>
      </c>
      <c r="BH210" s="241">
        <f>IF(N210="sníž. přenesená",J210,0)</f>
        <v>0</v>
      </c>
      <c r="BI210" s="241">
        <f>IF(N210="nulová",J210,0)</f>
        <v>0</v>
      </c>
      <c r="BJ210" s="18" t="s">
        <v>90</v>
      </c>
      <c r="BK210" s="241">
        <f>ROUND(I210*H210,2)</f>
        <v>0</v>
      </c>
      <c r="BL210" s="18" t="s">
        <v>192</v>
      </c>
      <c r="BM210" s="240" t="s">
        <v>1031</v>
      </c>
    </row>
    <row r="211" s="2" customFormat="1" ht="16.5" customHeight="1">
      <c r="A211" s="40"/>
      <c r="B211" s="41"/>
      <c r="C211" s="229" t="s">
        <v>636</v>
      </c>
      <c r="D211" s="229" t="s">
        <v>174</v>
      </c>
      <c r="E211" s="230" t="s">
        <v>5019</v>
      </c>
      <c r="F211" s="231" t="s">
        <v>5020</v>
      </c>
      <c r="G211" s="232" t="s">
        <v>4923</v>
      </c>
      <c r="H211" s="233">
        <v>15</v>
      </c>
      <c r="I211" s="234"/>
      <c r="J211" s="235">
        <f>ROUND(I211*H211,2)</f>
        <v>0</v>
      </c>
      <c r="K211" s="231" t="s">
        <v>331</v>
      </c>
      <c r="L211" s="46"/>
      <c r="M211" s="236" t="s">
        <v>1</v>
      </c>
      <c r="N211" s="237" t="s">
        <v>48</v>
      </c>
      <c r="O211" s="93"/>
      <c r="P211" s="238">
        <f>O211*H211</f>
        <v>0</v>
      </c>
      <c r="Q211" s="238">
        <v>0</v>
      </c>
      <c r="R211" s="238">
        <f>Q211*H211</f>
        <v>0</v>
      </c>
      <c r="S211" s="238">
        <v>0</v>
      </c>
      <c r="T211" s="239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40" t="s">
        <v>192</v>
      </c>
      <c r="AT211" s="240" t="s">
        <v>174</v>
      </c>
      <c r="AU211" s="240" t="s">
        <v>92</v>
      </c>
      <c r="AY211" s="18" t="s">
        <v>171</v>
      </c>
      <c r="BE211" s="241">
        <f>IF(N211="základní",J211,0)</f>
        <v>0</v>
      </c>
      <c r="BF211" s="241">
        <f>IF(N211="snížená",J211,0)</f>
        <v>0</v>
      </c>
      <c r="BG211" s="241">
        <f>IF(N211="zákl. přenesená",J211,0)</f>
        <v>0</v>
      </c>
      <c r="BH211" s="241">
        <f>IF(N211="sníž. přenesená",J211,0)</f>
        <v>0</v>
      </c>
      <c r="BI211" s="241">
        <f>IF(N211="nulová",J211,0)</f>
        <v>0</v>
      </c>
      <c r="BJ211" s="18" t="s">
        <v>90</v>
      </c>
      <c r="BK211" s="241">
        <f>ROUND(I211*H211,2)</f>
        <v>0</v>
      </c>
      <c r="BL211" s="18" t="s">
        <v>192</v>
      </c>
      <c r="BM211" s="240" t="s">
        <v>1041</v>
      </c>
    </row>
    <row r="212" s="2" customFormat="1" ht="16.5" customHeight="1">
      <c r="A212" s="40"/>
      <c r="B212" s="41"/>
      <c r="C212" s="229" t="s">
        <v>640</v>
      </c>
      <c r="D212" s="229" t="s">
        <v>174</v>
      </c>
      <c r="E212" s="230" t="s">
        <v>5021</v>
      </c>
      <c r="F212" s="231" t="s">
        <v>5022</v>
      </c>
      <c r="G212" s="232" t="s">
        <v>4923</v>
      </c>
      <c r="H212" s="233">
        <v>16</v>
      </c>
      <c r="I212" s="234"/>
      <c r="J212" s="235">
        <f>ROUND(I212*H212,2)</f>
        <v>0</v>
      </c>
      <c r="K212" s="231" t="s">
        <v>331</v>
      </c>
      <c r="L212" s="46"/>
      <c r="M212" s="236" t="s">
        <v>1</v>
      </c>
      <c r="N212" s="237" t="s">
        <v>48</v>
      </c>
      <c r="O212" s="93"/>
      <c r="P212" s="238">
        <f>O212*H212</f>
        <v>0</v>
      </c>
      <c r="Q212" s="238">
        <v>0</v>
      </c>
      <c r="R212" s="238">
        <f>Q212*H212</f>
        <v>0</v>
      </c>
      <c r="S212" s="238">
        <v>0</v>
      </c>
      <c r="T212" s="239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40" t="s">
        <v>192</v>
      </c>
      <c r="AT212" s="240" t="s">
        <v>174</v>
      </c>
      <c r="AU212" s="240" t="s">
        <v>92</v>
      </c>
      <c r="AY212" s="18" t="s">
        <v>171</v>
      </c>
      <c r="BE212" s="241">
        <f>IF(N212="základní",J212,0)</f>
        <v>0</v>
      </c>
      <c r="BF212" s="241">
        <f>IF(N212="snížená",J212,0)</f>
        <v>0</v>
      </c>
      <c r="BG212" s="241">
        <f>IF(N212="zákl. přenesená",J212,0)</f>
        <v>0</v>
      </c>
      <c r="BH212" s="241">
        <f>IF(N212="sníž. přenesená",J212,0)</f>
        <v>0</v>
      </c>
      <c r="BI212" s="241">
        <f>IF(N212="nulová",J212,0)</f>
        <v>0</v>
      </c>
      <c r="BJ212" s="18" t="s">
        <v>90</v>
      </c>
      <c r="BK212" s="241">
        <f>ROUND(I212*H212,2)</f>
        <v>0</v>
      </c>
      <c r="BL212" s="18" t="s">
        <v>192</v>
      </c>
      <c r="BM212" s="240" t="s">
        <v>1051</v>
      </c>
    </row>
    <row r="213" s="2" customFormat="1" ht="16.5" customHeight="1">
      <c r="A213" s="40"/>
      <c r="B213" s="41"/>
      <c r="C213" s="229" t="s">
        <v>645</v>
      </c>
      <c r="D213" s="229" t="s">
        <v>174</v>
      </c>
      <c r="E213" s="230" t="s">
        <v>5023</v>
      </c>
      <c r="F213" s="231" t="s">
        <v>5024</v>
      </c>
      <c r="G213" s="232" t="s">
        <v>4923</v>
      </c>
      <c r="H213" s="233">
        <v>14</v>
      </c>
      <c r="I213" s="234"/>
      <c r="J213" s="235">
        <f>ROUND(I213*H213,2)</f>
        <v>0</v>
      </c>
      <c r="K213" s="231" t="s">
        <v>331</v>
      </c>
      <c r="L213" s="46"/>
      <c r="M213" s="236" t="s">
        <v>1</v>
      </c>
      <c r="N213" s="237" t="s">
        <v>48</v>
      </c>
      <c r="O213" s="93"/>
      <c r="P213" s="238">
        <f>O213*H213</f>
        <v>0</v>
      </c>
      <c r="Q213" s="238">
        <v>0</v>
      </c>
      <c r="R213" s="238">
        <f>Q213*H213</f>
        <v>0</v>
      </c>
      <c r="S213" s="238">
        <v>0</v>
      </c>
      <c r="T213" s="239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40" t="s">
        <v>192</v>
      </c>
      <c r="AT213" s="240" t="s">
        <v>174</v>
      </c>
      <c r="AU213" s="240" t="s">
        <v>92</v>
      </c>
      <c r="AY213" s="18" t="s">
        <v>171</v>
      </c>
      <c r="BE213" s="241">
        <f>IF(N213="základní",J213,0)</f>
        <v>0</v>
      </c>
      <c r="BF213" s="241">
        <f>IF(N213="snížená",J213,0)</f>
        <v>0</v>
      </c>
      <c r="BG213" s="241">
        <f>IF(N213="zákl. přenesená",J213,0)</f>
        <v>0</v>
      </c>
      <c r="BH213" s="241">
        <f>IF(N213="sníž. přenesená",J213,0)</f>
        <v>0</v>
      </c>
      <c r="BI213" s="241">
        <f>IF(N213="nulová",J213,0)</f>
        <v>0</v>
      </c>
      <c r="BJ213" s="18" t="s">
        <v>90</v>
      </c>
      <c r="BK213" s="241">
        <f>ROUND(I213*H213,2)</f>
        <v>0</v>
      </c>
      <c r="BL213" s="18" t="s">
        <v>192</v>
      </c>
      <c r="BM213" s="240" t="s">
        <v>1060</v>
      </c>
    </row>
    <row r="214" s="2" customFormat="1" ht="16.5" customHeight="1">
      <c r="A214" s="40"/>
      <c r="B214" s="41"/>
      <c r="C214" s="229" t="s">
        <v>649</v>
      </c>
      <c r="D214" s="229" t="s">
        <v>174</v>
      </c>
      <c r="E214" s="230" t="s">
        <v>5025</v>
      </c>
      <c r="F214" s="231" t="s">
        <v>5026</v>
      </c>
      <c r="G214" s="232" t="s">
        <v>428</v>
      </c>
      <c r="H214" s="233">
        <v>75</v>
      </c>
      <c r="I214" s="234"/>
      <c r="J214" s="235">
        <f>ROUND(I214*H214,2)</f>
        <v>0</v>
      </c>
      <c r="K214" s="231" t="s">
        <v>178</v>
      </c>
      <c r="L214" s="46"/>
      <c r="M214" s="236" t="s">
        <v>1</v>
      </c>
      <c r="N214" s="237" t="s">
        <v>48</v>
      </c>
      <c r="O214" s="93"/>
      <c r="P214" s="238">
        <f>O214*H214</f>
        <v>0</v>
      </c>
      <c r="Q214" s="238">
        <v>0.00011</v>
      </c>
      <c r="R214" s="238">
        <f>Q214*H214</f>
        <v>0.0082500000000000004</v>
      </c>
      <c r="S214" s="238">
        <v>0</v>
      </c>
      <c r="T214" s="239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40" t="s">
        <v>192</v>
      </c>
      <c r="AT214" s="240" t="s">
        <v>174</v>
      </c>
      <c r="AU214" s="240" t="s">
        <v>92</v>
      </c>
      <c r="AY214" s="18" t="s">
        <v>171</v>
      </c>
      <c r="BE214" s="241">
        <f>IF(N214="základní",J214,0)</f>
        <v>0</v>
      </c>
      <c r="BF214" s="241">
        <f>IF(N214="snížená",J214,0)</f>
        <v>0</v>
      </c>
      <c r="BG214" s="241">
        <f>IF(N214="zákl. přenesená",J214,0)</f>
        <v>0</v>
      </c>
      <c r="BH214" s="241">
        <f>IF(N214="sníž. přenesená",J214,0)</f>
        <v>0</v>
      </c>
      <c r="BI214" s="241">
        <f>IF(N214="nulová",J214,0)</f>
        <v>0</v>
      </c>
      <c r="BJ214" s="18" t="s">
        <v>90</v>
      </c>
      <c r="BK214" s="241">
        <f>ROUND(I214*H214,2)</f>
        <v>0</v>
      </c>
      <c r="BL214" s="18" t="s">
        <v>192</v>
      </c>
      <c r="BM214" s="240" t="s">
        <v>1071</v>
      </c>
    </row>
    <row r="215" s="2" customFormat="1" ht="16.5" customHeight="1">
      <c r="A215" s="40"/>
      <c r="B215" s="41"/>
      <c r="C215" s="229" t="s">
        <v>654</v>
      </c>
      <c r="D215" s="229" t="s">
        <v>174</v>
      </c>
      <c r="E215" s="230" t="s">
        <v>5027</v>
      </c>
      <c r="F215" s="231" t="s">
        <v>5028</v>
      </c>
      <c r="G215" s="232" t="s">
        <v>4923</v>
      </c>
      <c r="H215" s="233">
        <v>2</v>
      </c>
      <c r="I215" s="234"/>
      <c r="J215" s="235">
        <f>ROUND(I215*H215,2)</f>
        <v>0</v>
      </c>
      <c r="K215" s="231" t="s">
        <v>331</v>
      </c>
      <c r="L215" s="46"/>
      <c r="M215" s="236" t="s">
        <v>1</v>
      </c>
      <c r="N215" s="237" t="s">
        <v>48</v>
      </c>
      <c r="O215" s="93"/>
      <c r="P215" s="238">
        <f>O215*H215</f>
        <v>0</v>
      </c>
      <c r="Q215" s="238">
        <v>0</v>
      </c>
      <c r="R215" s="238">
        <f>Q215*H215</f>
        <v>0</v>
      </c>
      <c r="S215" s="238">
        <v>0</v>
      </c>
      <c r="T215" s="239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40" t="s">
        <v>192</v>
      </c>
      <c r="AT215" s="240" t="s">
        <v>174</v>
      </c>
      <c r="AU215" s="240" t="s">
        <v>92</v>
      </c>
      <c r="AY215" s="18" t="s">
        <v>171</v>
      </c>
      <c r="BE215" s="241">
        <f>IF(N215="základní",J215,0)</f>
        <v>0</v>
      </c>
      <c r="BF215" s="241">
        <f>IF(N215="snížená",J215,0)</f>
        <v>0</v>
      </c>
      <c r="BG215" s="241">
        <f>IF(N215="zákl. přenesená",J215,0)</f>
        <v>0</v>
      </c>
      <c r="BH215" s="241">
        <f>IF(N215="sníž. přenesená",J215,0)</f>
        <v>0</v>
      </c>
      <c r="BI215" s="241">
        <f>IF(N215="nulová",J215,0)</f>
        <v>0</v>
      </c>
      <c r="BJ215" s="18" t="s">
        <v>90</v>
      </c>
      <c r="BK215" s="241">
        <f>ROUND(I215*H215,2)</f>
        <v>0</v>
      </c>
      <c r="BL215" s="18" t="s">
        <v>192</v>
      </c>
      <c r="BM215" s="240" t="s">
        <v>1085</v>
      </c>
    </row>
    <row r="216" s="2" customFormat="1" ht="16.5" customHeight="1">
      <c r="A216" s="40"/>
      <c r="B216" s="41"/>
      <c r="C216" s="229" t="s">
        <v>658</v>
      </c>
      <c r="D216" s="229" t="s">
        <v>174</v>
      </c>
      <c r="E216" s="230" t="s">
        <v>5029</v>
      </c>
      <c r="F216" s="231" t="s">
        <v>5030</v>
      </c>
      <c r="G216" s="232" t="s">
        <v>4923</v>
      </c>
      <c r="H216" s="233">
        <v>1</v>
      </c>
      <c r="I216" s="234"/>
      <c r="J216" s="235">
        <f>ROUND(I216*H216,2)</f>
        <v>0</v>
      </c>
      <c r="K216" s="231" t="s">
        <v>331</v>
      </c>
      <c r="L216" s="46"/>
      <c r="M216" s="236" t="s">
        <v>1</v>
      </c>
      <c r="N216" s="237" t="s">
        <v>48</v>
      </c>
      <c r="O216" s="93"/>
      <c r="P216" s="238">
        <f>O216*H216</f>
        <v>0</v>
      </c>
      <c r="Q216" s="238">
        <v>0</v>
      </c>
      <c r="R216" s="238">
        <f>Q216*H216</f>
        <v>0</v>
      </c>
      <c r="S216" s="238">
        <v>0</v>
      </c>
      <c r="T216" s="239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40" t="s">
        <v>192</v>
      </c>
      <c r="AT216" s="240" t="s">
        <v>174</v>
      </c>
      <c r="AU216" s="240" t="s">
        <v>92</v>
      </c>
      <c r="AY216" s="18" t="s">
        <v>171</v>
      </c>
      <c r="BE216" s="241">
        <f>IF(N216="základní",J216,0)</f>
        <v>0</v>
      </c>
      <c r="BF216" s="241">
        <f>IF(N216="snížená",J216,0)</f>
        <v>0</v>
      </c>
      <c r="BG216" s="241">
        <f>IF(N216="zákl. přenesená",J216,0)</f>
        <v>0</v>
      </c>
      <c r="BH216" s="241">
        <f>IF(N216="sníž. přenesená",J216,0)</f>
        <v>0</v>
      </c>
      <c r="BI216" s="241">
        <f>IF(N216="nulová",J216,0)</f>
        <v>0</v>
      </c>
      <c r="BJ216" s="18" t="s">
        <v>90</v>
      </c>
      <c r="BK216" s="241">
        <f>ROUND(I216*H216,2)</f>
        <v>0</v>
      </c>
      <c r="BL216" s="18" t="s">
        <v>192</v>
      </c>
      <c r="BM216" s="240" t="s">
        <v>1094</v>
      </c>
    </row>
    <row r="217" s="2" customFormat="1" ht="16.5" customHeight="1">
      <c r="A217" s="40"/>
      <c r="B217" s="41"/>
      <c r="C217" s="229" t="s">
        <v>667</v>
      </c>
      <c r="D217" s="229" t="s">
        <v>174</v>
      </c>
      <c r="E217" s="230" t="s">
        <v>5031</v>
      </c>
      <c r="F217" s="231" t="s">
        <v>5032</v>
      </c>
      <c r="G217" s="232" t="s">
        <v>4923</v>
      </c>
      <c r="H217" s="233">
        <v>17</v>
      </c>
      <c r="I217" s="234"/>
      <c r="J217" s="235">
        <f>ROUND(I217*H217,2)</f>
        <v>0</v>
      </c>
      <c r="K217" s="231" t="s">
        <v>331</v>
      </c>
      <c r="L217" s="46"/>
      <c r="M217" s="236" t="s">
        <v>1</v>
      </c>
      <c r="N217" s="237" t="s">
        <v>48</v>
      </c>
      <c r="O217" s="93"/>
      <c r="P217" s="238">
        <f>O217*H217</f>
        <v>0</v>
      </c>
      <c r="Q217" s="238">
        <v>0</v>
      </c>
      <c r="R217" s="238">
        <f>Q217*H217</f>
        <v>0</v>
      </c>
      <c r="S217" s="238">
        <v>0</v>
      </c>
      <c r="T217" s="239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40" t="s">
        <v>192</v>
      </c>
      <c r="AT217" s="240" t="s">
        <v>174</v>
      </c>
      <c r="AU217" s="240" t="s">
        <v>92</v>
      </c>
      <c r="AY217" s="18" t="s">
        <v>171</v>
      </c>
      <c r="BE217" s="241">
        <f>IF(N217="základní",J217,0)</f>
        <v>0</v>
      </c>
      <c r="BF217" s="241">
        <f>IF(N217="snížená",J217,0)</f>
        <v>0</v>
      </c>
      <c r="BG217" s="241">
        <f>IF(N217="zákl. přenesená",J217,0)</f>
        <v>0</v>
      </c>
      <c r="BH217" s="241">
        <f>IF(N217="sníž. přenesená",J217,0)</f>
        <v>0</v>
      </c>
      <c r="BI217" s="241">
        <f>IF(N217="nulová",J217,0)</f>
        <v>0</v>
      </c>
      <c r="BJ217" s="18" t="s">
        <v>90</v>
      </c>
      <c r="BK217" s="241">
        <f>ROUND(I217*H217,2)</f>
        <v>0</v>
      </c>
      <c r="BL217" s="18" t="s">
        <v>192</v>
      </c>
      <c r="BM217" s="240" t="s">
        <v>1100</v>
      </c>
    </row>
    <row r="218" s="2" customFormat="1" ht="16.5" customHeight="1">
      <c r="A218" s="40"/>
      <c r="B218" s="41"/>
      <c r="C218" s="229" t="s">
        <v>672</v>
      </c>
      <c r="D218" s="229" t="s">
        <v>174</v>
      </c>
      <c r="E218" s="230" t="s">
        <v>5033</v>
      </c>
      <c r="F218" s="231" t="s">
        <v>5034</v>
      </c>
      <c r="G218" s="232" t="s">
        <v>4923</v>
      </c>
      <c r="H218" s="233">
        <v>54</v>
      </c>
      <c r="I218" s="234"/>
      <c r="J218" s="235">
        <f>ROUND(I218*H218,2)</f>
        <v>0</v>
      </c>
      <c r="K218" s="231" t="s">
        <v>331</v>
      </c>
      <c r="L218" s="46"/>
      <c r="M218" s="236" t="s">
        <v>1</v>
      </c>
      <c r="N218" s="237" t="s">
        <v>48</v>
      </c>
      <c r="O218" s="93"/>
      <c r="P218" s="238">
        <f>O218*H218</f>
        <v>0</v>
      </c>
      <c r="Q218" s="238">
        <v>0</v>
      </c>
      <c r="R218" s="238">
        <f>Q218*H218</f>
        <v>0</v>
      </c>
      <c r="S218" s="238">
        <v>0</v>
      </c>
      <c r="T218" s="239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40" t="s">
        <v>192</v>
      </c>
      <c r="AT218" s="240" t="s">
        <v>174</v>
      </c>
      <c r="AU218" s="240" t="s">
        <v>92</v>
      </c>
      <c r="AY218" s="18" t="s">
        <v>171</v>
      </c>
      <c r="BE218" s="241">
        <f>IF(N218="základní",J218,0)</f>
        <v>0</v>
      </c>
      <c r="BF218" s="241">
        <f>IF(N218="snížená",J218,0)</f>
        <v>0</v>
      </c>
      <c r="BG218" s="241">
        <f>IF(N218="zákl. přenesená",J218,0)</f>
        <v>0</v>
      </c>
      <c r="BH218" s="241">
        <f>IF(N218="sníž. přenesená",J218,0)</f>
        <v>0</v>
      </c>
      <c r="BI218" s="241">
        <f>IF(N218="nulová",J218,0)</f>
        <v>0</v>
      </c>
      <c r="BJ218" s="18" t="s">
        <v>90</v>
      </c>
      <c r="BK218" s="241">
        <f>ROUND(I218*H218,2)</f>
        <v>0</v>
      </c>
      <c r="BL218" s="18" t="s">
        <v>192</v>
      </c>
      <c r="BM218" s="240" t="s">
        <v>1108</v>
      </c>
    </row>
    <row r="219" s="2" customFormat="1" ht="16.5" customHeight="1">
      <c r="A219" s="40"/>
      <c r="B219" s="41"/>
      <c r="C219" s="229" t="s">
        <v>677</v>
      </c>
      <c r="D219" s="229" t="s">
        <v>174</v>
      </c>
      <c r="E219" s="230" t="s">
        <v>5035</v>
      </c>
      <c r="F219" s="231" t="s">
        <v>5036</v>
      </c>
      <c r="G219" s="232" t="s">
        <v>4923</v>
      </c>
      <c r="H219" s="233">
        <v>1</v>
      </c>
      <c r="I219" s="234"/>
      <c r="J219" s="235">
        <f>ROUND(I219*H219,2)</f>
        <v>0</v>
      </c>
      <c r="K219" s="231" t="s">
        <v>331</v>
      </c>
      <c r="L219" s="46"/>
      <c r="M219" s="236" t="s">
        <v>1</v>
      </c>
      <c r="N219" s="237" t="s">
        <v>48</v>
      </c>
      <c r="O219" s="93"/>
      <c r="P219" s="238">
        <f>O219*H219</f>
        <v>0</v>
      </c>
      <c r="Q219" s="238">
        <v>0</v>
      </c>
      <c r="R219" s="238">
        <f>Q219*H219</f>
        <v>0</v>
      </c>
      <c r="S219" s="238">
        <v>0</v>
      </c>
      <c r="T219" s="239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40" t="s">
        <v>192</v>
      </c>
      <c r="AT219" s="240" t="s">
        <v>174</v>
      </c>
      <c r="AU219" s="240" t="s">
        <v>92</v>
      </c>
      <c r="AY219" s="18" t="s">
        <v>171</v>
      </c>
      <c r="BE219" s="241">
        <f>IF(N219="základní",J219,0)</f>
        <v>0</v>
      </c>
      <c r="BF219" s="241">
        <f>IF(N219="snížená",J219,0)</f>
        <v>0</v>
      </c>
      <c r="BG219" s="241">
        <f>IF(N219="zákl. přenesená",J219,0)</f>
        <v>0</v>
      </c>
      <c r="BH219" s="241">
        <f>IF(N219="sníž. přenesená",J219,0)</f>
        <v>0</v>
      </c>
      <c r="BI219" s="241">
        <f>IF(N219="nulová",J219,0)</f>
        <v>0</v>
      </c>
      <c r="BJ219" s="18" t="s">
        <v>90</v>
      </c>
      <c r="BK219" s="241">
        <f>ROUND(I219*H219,2)</f>
        <v>0</v>
      </c>
      <c r="BL219" s="18" t="s">
        <v>192</v>
      </c>
      <c r="BM219" s="240" t="s">
        <v>1117</v>
      </c>
    </row>
    <row r="220" s="2" customFormat="1" ht="16.5" customHeight="1">
      <c r="A220" s="40"/>
      <c r="B220" s="41"/>
      <c r="C220" s="229" t="s">
        <v>684</v>
      </c>
      <c r="D220" s="229" t="s">
        <v>174</v>
      </c>
      <c r="E220" s="230" t="s">
        <v>5037</v>
      </c>
      <c r="F220" s="231" t="s">
        <v>5038</v>
      </c>
      <c r="G220" s="232" t="s">
        <v>428</v>
      </c>
      <c r="H220" s="233">
        <v>33</v>
      </c>
      <c r="I220" s="234"/>
      <c r="J220" s="235">
        <f>ROUND(I220*H220,2)</f>
        <v>0</v>
      </c>
      <c r="K220" s="231" t="s">
        <v>178</v>
      </c>
      <c r="L220" s="46"/>
      <c r="M220" s="236" t="s">
        <v>1</v>
      </c>
      <c r="N220" s="237" t="s">
        <v>48</v>
      </c>
      <c r="O220" s="93"/>
      <c r="P220" s="238">
        <f>O220*H220</f>
        <v>0</v>
      </c>
      <c r="Q220" s="238">
        <v>0.00014999999999999999</v>
      </c>
      <c r="R220" s="238">
        <f>Q220*H220</f>
        <v>0.0049499999999999995</v>
      </c>
      <c r="S220" s="238">
        <v>0</v>
      </c>
      <c r="T220" s="239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40" t="s">
        <v>192</v>
      </c>
      <c r="AT220" s="240" t="s">
        <v>174</v>
      </c>
      <c r="AU220" s="240" t="s">
        <v>92</v>
      </c>
      <c r="AY220" s="18" t="s">
        <v>171</v>
      </c>
      <c r="BE220" s="241">
        <f>IF(N220="základní",J220,0)</f>
        <v>0</v>
      </c>
      <c r="BF220" s="241">
        <f>IF(N220="snížená",J220,0)</f>
        <v>0</v>
      </c>
      <c r="BG220" s="241">
        <f>IF(N220="zákl. přenesená",J220,0)</f>
        <v>0</v>
      </c>
      <c r="BH220" s="241">
        <f>IF(N220="sníž. přenesená",J220,0)</f>
        <v>0</v>
      </c>
      <c r="BI220" s="241">
        <f>IF(N220="nulová",J220,0)</f>
        <v>0</v>
      </c>
      <c r="BJ220" s="18" t="s">
        <v>90</v>
      </c>
      <c r="BK220" s="241">
        <f>ROUND(I220*H220,2)</f>
        <v>0</v>
      </c>
      <c r="BL220" s="18" t="s">
        <v>192</v>
      </c>
      <c r="BM220" s="240" t="s">
        <v>1122</v>
      </c>
    </row>
    <row r="221" s="2" customFormat="1" ht="16.5" customHeight="1">
      <c r="A221" s="40"/>
      <c r="B221" s="41"/>
      <c r="C221" s="229" t="s">
        <v>688</v>
      </c>
      <c r="D221" s="229" t="s">
        <v>174</v>
      </c>
      <c r="E221" s="230" t="s">
        <v>5039</v>
      </c>
      <c r="F221" s="231" t="s">
        <v>5040</v>
      </c>
      <c r="G221" s="232" t="s">
        <v>4923</v>
      </c>
      <c r="H221" s="233">
        <v>1</v>
      </c>
      <c r="I221" s="234"/>
      <c r="J221" s="235">
        <f>ROUND(I221*H221,2)</f>
        <v>0</v>
      </c>
      <c r="K221" s="231" t="s">
        <v>331</v>
      </c>
      <c r="L221" s="46"/>
      <c r="M221" s="236" t="s">
        <v>1</v>
      </c>
      <c r="N221" s="237" t="s">
        <v>48</v>
      </c>
      <c r="O221" s="93"/>
      <c r="P221" s="238">
        <f>O221*H221</f>
        <v>0</v>
      </c>
      <c r="Q221" s="238">
        <v>0</v>
      </c>
      <c r="R221" s="238">
        <f>Q221*H221</f>
        <v>0</v>
      </c>
      <c r="S221" s="238">
        <v>0</v>
      </c>
      <c r="T221" s="239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40" t="s">
        <v>192</v>
      </c>
      <c r="AT221" s="240" t="s">
        <v>174</v>
      </c>
      <c r="AU221" s="240" t="s">
        <v>92</v>
      </c>
      <c r="AY221" s="18" t="s">
        <v>171</v>
      </c>
      <c r="BE221" s="241">
        <f>IF(N221="základní",J221,0)</f>
        <v>0</v>
      </c>
      <c r="BF221" s="241">
        <f>IF(N221="snížená",J221,0)</f>
        <v>0</v>
      </c>
      <c r="BG221" s="241">
        <f>IF(N221="zákl. přenesená",J221,0)</f>
        <v>0</v>
      </c>
      <c r="BH221" s="241">
        <f>IF(N221="sníž. přenesená",J221,0)</f>
        <v>0</v>
      </c>
      <c r="BI221" s="241">
        <f>IF(N221="nulová",J221,0)</f>
        <v>0</v>
      </c>
      <c r="BJ221" s="18" t="s">
        <v>90</v>
      </c>
      <c r="BK221" s="241">
        <f>ROUND(I221*H221,2)</f>
        <v>0</v>
      </c>
      <c r="BL221" s="18" t="s">
        <v>192</v>
      </c>
      <c r="BM221" s="240" t="s">
        <v>1130</v>
      </c>
    </row>
    <row r="222" s="2" customFormat="1" ht="16.5" customHeight="1">
      <c r="A222" s="40"/>
      <c r="B222" s="41"/>
      <c r="C222" s="229" t="s">
        <v>695</v>
      </c>
      <c r="D222" s="229" t="s">
        <v>174</v>
      </c>
      <c r="E222" s="230" t="s">
        <v>5041</v>
      </c>
      <c r="F222" s="231" t="s">
        <v>5042</v>
      </c>
      <c r="G222" s="232" t="s">
        <v>4923</v>
      </c>
      <c r="H222" s="233">
        <v>1</v>
      </c>
      <c r="I222" s="234"/>
      <c r="J222" s="235">
        <f>ROUND(I222*H222,2)</f>
        <v>0</v>
      </c>
      <c r="K222" s="231" t="s">
        <v>331</v>
      </c>
      <c r="L222" s="46"/>
      <c r="M222" s="236" t="s">
        <v>1</v>
      </c>
      <c r="N222" s="237" t="s">
        <v>48</v>
      </c>
      <c r="O222" s="93"/>
      <c r="P222" s="238">
        <f>O222*H222</f>
        <v>0</v>
      </c>
      <c r="Q222" s="238">
        <v>0</v>
      </c>
      <c r="R222" s="238">
        <f>Q222*H222</f>
        <v>0</v>
      </c>
      <c r="S222" s="238">
        <v>0</v>
      </c>
      <c r="T222" s="239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40" t="s">
        <v>192</v>
      </c>
      <c r="AT222" s="240" t="s">
        <v>174</v>
      </c>
      <c r="AU222" s="240" t="s">
        <v>92</v>
      </c>
      <c r="AY222" s="18" t="s">
        <v>171</v>
      </c>
      <c r="BE222" s="241">
        <f>IF(N222="základní",J222,0)</f>
        <v>0</v>
      </c>
      <c r="BF222" s="241">
        <f>IF(N222="snížená",J222,0)</f>
        <v>0</v>
      </c>
      <c r="BG222" s="241">
        <f>IF(N222="zákl. přenesená",J222,0)</f>
        <v>0</v>
      </c>
      <c r="BH222" s="241">
        <f>IF(N222="sníž. přenesená",J222,0)</f>
        <v>0</v>
      </c>
      <c r="BI222" s="241">
        <f>IF(N222="nulová",J222,0)</f>
        <v>0</v>
      </c>
      <c r="BJ222" s="18" t="s">
        <v>90</v>
      </c>
      <c r="BK222" s="241">
        <f>ROUND(I222*H222,2)</f>
        <v>0</v>
      </c>
      <c r="BL222" s="18" t="s">
        <v>192</v>
      </c>
      <c r="BM222" s="240" t="s">
        <v>1143</v>
      </c>
    </row>
    <row r="223" s="2" customFormat="1" ht="16.5" customHeight="1">
      <c r="A223" s="40"/>
      <c r="B223" s="41"/>
      <c r="C223" s="229" t="s">
        <v>702</v>
      </c>
      <c r="D223" s="229" t="s">
        <v>174</v>
      </c>
      <c r="E223" s="230" t="s">
        <v>5043</v>
      </c>
      <c r="F223" s="231" t="s">
        <v>5044</v>
      </c>
      <c r="G223" s="232" t="s">
        <v>4923</v>
      </c>
      <c r="H223" s="233">
        <v>30</v>
      </c>
      <c r="I223" s="234"/>
      <c r="J223" s="235">
        <f>ROUND(I223*H223,2)</f>
        <v>0</v>
      </c>
      <c r="K223" s="231" t="s">
        <v>331</v>
      </c>
      <c r="L223" s="46"/>
      <c r="M223" s="236" t="s">
        <v>1</v>
      </c>
      <c r="N223" s="237" t="s">
        <v>48</v>
      </c>
      <c r="O223" s="93"/>
      <c r="P223" s="238">
        <f>O223*H223</f>
        <v>0</v>
      </c>
      <c r="Q223" s="238">
        <v>0</v>
      </c>
      <c r="R223" s="238">
        <f>Q223*H223</f>
        <v>0</v>
      </c>
      <c r="S223" s="238">
        <v>0</v>
      </c>
      <c r="T223" s="239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40" t="s">
        <v>192</v>
      </c>
      <c r="AT223" s="240" t="s">
        <v>174</v>
      </c>
      <c r="AU223" s="240" t="s">
        <v>92</v>
      </c>
      <c r="AY223" s="18" t="s">
        <v>171</v>
      </c>
      <c r="BE223" s="241">
        <f>IF(N223="základní",J223,0)</f>
        <v>0</v>
      </c>
      <c r="BF223" s="241">
        <f>IF(N223="snížená",J223,0)</f>
        <v>0</v>
      </c>
      <c r="BG223" s="241">
        <f>IF(N223="zákl. přenesená",J223,0)</f>
        <v>0</v>
      </c>
      <c r="BH223" s="241">
        <f>IF(N223="sníž. přenesená",J223,0)</f>
        <v>0</v>
      </c>
      <c r="BI223" s="241">
        <f>IF(N223="nulová",J223,0)</f>
        <v>0</v>
      </c>
      <c r="BJ223" s="18" t="s">
        <v>90</v>
      </c>
      <c r="BK223" s="241">
        <f>ROUND(I223*H223,2)</f>
        <v>0</v>
      </c>
      <c r="BL223" s="18" t="s">
        <v>192</v>
      </c>
      <c r="BM223" s="240" t="s">
        <v>1155</v>
      </c>
    </row>
    <row r="224" s="2" customFormat="1" ht="16.5" customHeight="1">
      <c r="A224" s="40"/>
      <c r="B224" s="41"/>
      <c r="C224" s="229" t="s">
        <v>707</v>
      </c>
      <c r="D224" s="229" t="s">
        <v>174</v>
      </c>
      <c r="E224" s="230" t="s">
        <v>5045</v>
      </c>
      <c r="F224" s="231" t="s">
        <v>5046</v>
      </c>
      <c r="G224" s="232" t="s">
        <v>4923</v>
      </c>
      <c r="H224" s="233">
        <v>1</v>
      </c>
      <c r="I224" s="234"/>
      <c r="J224" s="235">
        <f>ROUND(I224*H224,2)</f>
        <v>0</v>
      </c>
      <c r="K224" s="231" t="s">
        <v>331</v>
      </c>
      <c r="L224" s="46"/>
      <c r="M224" s="236" t="s">
        <v>1</v>
      </c>
      <c r="N224" s="237" t="s">
        <v>48</v>
      </c>
      <c r="O224" s="93"/>
      <c r="P224" s="238">
        <f>O224*H224</f>
        <v>0</v>
      </c>
      <c r="Q224" s="238">
        <v>0</v>
      </c>
      <c r="R224" s="238">
        <f>Q224*H224</f>
        <v>0</v>
      </c>
      <c r="S224" s="238">
        <v>0</v>
      </c>
      <c r="T224" s="239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40" t="s">
        <v>192</v>
      </c>
      <c r="AT224" s="240" t="s">
        <v>174</v>
      </c>
      <c r="AU224" s="240" t="s">
        <v>92</v>
      </c>
      <c r="AY224" s="18" t="s">
        <v>171</v>
      </c>
      <c r="BE224" s="241">
        <f>IF(N224="základní",J224,0)</f>
        <v>0</v>
      </c>
      <c r="BF224" s="241">
        <f>IF(N224="snížená",J224,0)</f>
        <v>0</v>
      </c>
      <c r="BG224" s="241">
        <f>IF(N224="zákl. přenesená",J224,0)</f>
        <v>0</v>
      </c>
      <c r="BH224" s="241">
        <f>IF(N224="sníž. přenesená",J224,0)</f>
        <v>0</v>
      </c>
      <c r="BI224" s="241">
        <f>IF(N224="nulová",J224,0)</f>
        <v>0</v>
      </c>
      <c r="BJ224" s="18" t="s">
        <v>90</v>
      </c>
      <c r="BK224" s="241">
        <f>ROUND(I224*H224,2)</f>
        <v>0</v>
      </c>
      <c r="BL224" s="18" t="s">
        <v>192</v>
      </c>
      <c r="BM224" s="240" t="s">
        <v>1161</v>
      </c>
    </row>
    <row r="225" s="2" customFormat="1" ht="16.5" customHeight="1">
      <c r="A225" s="40"/>
      <c r="B225" s="41"/>
      <c r="C225" s="229" t="s">
        <v>712</v>
      </c>
      <c r="D225" s="229" t="s">
        <v>174</v>
      </c>
      <c r="E225" s="230" t="s">
        <v>5047</v>
      </c>
      <c r="F225" s="231" t="s">
        <v>5048</v>
      </c>
      <c r="G225" s="232" t="s">
        <v>428</v>
      </c>
      <c r="H225" s="233">
        <v>6</v>
      </c>
      <c r="I225" s="234"/>
      <c r="J225" s="235">
        <f>ROUND(I225*H225,2)</f>
        <v>0</v>
      </c>
      <c r="K225" s="231" t="s">
        <v>178</v>
      </c>
      <c r="L225" s="46"/>
      <c r="M225" s="236" t="s">
        <v>1</v>
      </c>
      <c r="N225" s="237" t="s">
        <v>48</v>
      </c>
      <c r="O225" s="93"/>
      <c r="P225" s="238">
        <f>O225*H225</f>
        <v>0</v>
      </c>
      <c r="Q225" s="238">
        <v>0.00022000000000000001</v>
      </c>
      <c r="R225" s="238">
        <f>Q225*H225</f>
        <v>0.00132</v>
      </c>
      <c r="S225" s="238">
        <v>0</v>
      </c>
      <c r="T225" s="239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40" t="s">
        <v>192</v>
      </c>
      <c r="AT225" s="240" t="s">
        <v>174</v>
      </c>
      <c r="AU225" s="240" t="s">
        <v>92</v>
      </c>
      <c r="AY225" s="18" t="s">
        <v>171</v>
      </c>
      <c r="BE225" s="241">
        <f>IF(N225="základní",J225,0)</f>
        <v>0</v>
      </c>
      <c r="BF225" s="241">
        <f>IF(N225="snížená",J225,0)</f>
        <v>0</v>
      </c>
      <c r="BG225" s="241">
        <f>IF(N225="zákl. přenesená",J225,0)</f>
        <v>0</v>
      </c>
      <c r="BH225" s="241">
        <f>IF(N225="sníž. přenesená",J225,0)</f>
        <v>0</v>
      </c>
      <c r="BI225" s="241">
        <f>IF(N225="nulová",J225,0)</f>
        <v>0</v>
      </c>
      <c r="BJ225" s="18" t="s">
        <v>90</v>
      </c>
      <c r="BK225" s="241">
        <f>ROUND(I225*H225,2)</f>
        <v>0</v>
      </c>
      <c r="BL225" s="18" t="s">
        <v>192</v>
      </c>
      <c r="BM225" s="240" t="s">
        <v>1169</v>
      </c>
    </row>
    <row r="226" s="2" customFormat="1" ht="16.5" customHeight="1">
      <c r="A226" s="40"/>
      <c r="B226" s="41"/>
      <c r="C226" s="229" t="s">
        <v>718</v>
      </c>
      <c r="D226" s="229" t="s">
        <v>174</v>
      </c>
      <c r="E226" s="230" t="s">
        <v>5049</v>
      </c>
      <c r="F226" s="231" t="s">
        <v>5050</v>
      </c>
      <c r="G226" s="232" t="s">
        <v>4923</v>
      </c>
      <c r="H226" s="233">
        <v>2</v>
      </c>
      <c r="I226" s="234"/>
      <c r="J226" s="235">
        <f>ROUND(I226*H226,2)</f>
        <v>0</v>
      </c>
      <c r="K226" s="231" t="s">
        <v>331</v>
      </c>
      <c r="L226" s="46"/>
      <c r="M226" s="236" t="s">
        <v>1</v>
      </c>
      <c r="N226" s="237" t="s">
        <v>48</v>
      </c>
      <c r="O226" s="93"/>
      <c r="P226" s="238">
        <f>O226*H226</f>
        <v>0</v>
      </c>
      <c r="Q226" s="238">
        <v>0</v>
      </c>
      <c r="R226" s="238">
        <f>Q226*H226</f>
        <v>0</v>
      </c>
      <c r="S226" s="238">
        <v>0</v>
      </c>
      <c r="T226" s="239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40" t="s">
        <v>192</v>
      </c>
      <c r="AT226" s="240" t="s">
        <v>174</v>
      </c>
      <c r="AU226" s="240" t="s">
        <v>92</v>
      </c>
      <c r="AY226" s="18" t="s">
        <v>171</v>
      </c>
      <c r="BE226" s="241">
        <f>IF(N226="základní",J226,0)</f>
        <v>0</v>
      </c>
      <c r="BF226" s="241">
        <f>IF(N226="snížená",J226,0)</f>
        <v>0</v>
      </c>
      <c r="BG226" s="241">
        <f>IF(N226="zákl. přenesená",J226,0)</f>
        <v>0</v>
      </c>
      <c r="BH226" s="241">
        <f>IF(N226="sníž. přenesená",J226,0)</f>
        <v>0</v>
      </c>
      <c r="BI226" s="241">
        <f>IF(N226="nulová",J226,0)</f>
        <v>0</v>
      </c>
      <c r="BJ226" s="18" t="s">
        <v>90</v>
      </c>
      <c r="BK226" s="241">
        <f>ROUND(I226*H226,2)</f>
        <v>0</v>
      </c>
      <c r="BL226" s="18" t="s">
        <v>192</v>
      </c>
      <c r="BM226" s="240" t="s">
        <v>1178</v>
      </c>
    </row>
    <row r="227" s="2" customFormat="1" ht="16.5" customHeight="1">
      <c r="A227" s="40"/>
      <c r="B227" s="41"/>
      <c r="C227" s="229" t="s">
        <v>722</v>
      </c>
      <c r="D227" s="229" t="s">
        <v>174</v>
      </c>
      <c r="E227" s="230" t="s">
        <v>5051</v>
      </c>
      <c r="F227" s="231" t="s">
        <v>5052</v>
      </c>
      <c r="G227" s="232" t="s">
        <v>4923</v>
      </c>
      <c r="H227" s="233">
        <v>4</v>
      </c>
      <c r="I227" s="234"/>
      <c r="J227" s="235">
        <f>ROUND(I227*H227,2)</f>
        <v>0</v>
      </c>
      <c r="K227" s="231" t="s">
        <v>331</v>
      </c>
      <c r="L227" s="46"/>
      <c r="M227" s="236" t="s">
        <v>1</v>
      </c>
      <c r="N227" s="237" t="s">
        <v>48</v>
      </c>
      <c r="O227" s="93"/>
      <c r="P227" s="238">
        <f>O227*H227</f>
        <v>0</v>
      </c>
      <c r="Q227" s="238">
        <v>0</v>
      </c>
      <c r="R227" s="238">
        <f>Q227*H227</f>
        <v>0</v>
      </c>
      <c r="S227" s="238">
        <v>0</v>
      </c>
      <c r="T227" s="239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40" t="s">
        <v>192</v>
      </c>
      <c r="AT227" s="240" t="s">
        <v>174</v>
      </c>
      <c r="AU227" s="240" t="s">
        <v>92</v>
      </c>
      <c r="AY227" s="18" t="s">
        <v>171</v>
      </c>
      <c r="BE227" s="241">
        <f>IF(N227="základní",J227,0)</f>
        <v>0</v>
      </c>
      <c r="BF227" s="241">
        <f>IF(N227="snížená",J227,0)</f>
        <v>0</v>
      </c>
      <c r="BG227" s="241">
        <f>IF(N227="zákl. přenesená",J227,0)</f>
        <v>0</v>
      </c>
      <c r="BH227" s="241">
        <f>IF(N227="sníž. přenesená",J227,0)</f>
        <v>0</v>
      </c>
      <c r="BI227" s="241">
        <f>IF(N227="nulová",J227,0)</f>
        <v>0</v>
      </c>
      <c r="BJ227" s="18" t="s">
        <v>90</v>
      </c>
      <c r="BK227" s="241">
        <f>ROUND(I227*H227,2)</f>
        <v>0</v>
      </c>
      <c r="BL227" s="18" t="s">
        <v>192</v>
      </c>
      <c r="BM227" s="240" t="s">
        <v>1191</v>
      </c>
    </row>
    <row r="228" s="2" customFormat="1" ht="16.5" customHeight="1">
      <c r="A228" s="40"/>
      <c r="B228" s="41"/>
      <c r="C228" s="229" t="s">
        <v>727</v>
      </c>
      <c r="D228" s="229" t="s">
        <v>174</v>
      </c>
      <c r="E228" s="230" t="s">
        <v>5053</v>
      </c>
      <c r="F228" s="231" t="s">
        <v>5054</v>
      </c>
      <c r="G228" s="232" t="s">
        <v>428</v>
      </c>
      <c r="H228" s="233">
        <v>3</v>
      </c>
      <c r="I228" s="234"/>
      <c r="J228" s="235">
        <f>ROUND(I228*H228,2)</f>
        <v>0</v>
      </c>
      <c r="K228" s="231" t="s">
        <v>178</v>
      </c>
      <c r="L228" s="46"/>
      <c r="M228" s="236" t="s">
        <v>1</v>
      </c>
      <c r="N228" s="237" t="s">
        <v>48</v>
      </c>
      <c r="O228" s="93"/>
      <c r="P228" s="238">
        <f>O228*H228</f>
        <v>0</v>
      </c>
      <c r="Q228" s="238">
        <v>0.00025000000000000001</v>
      </c>
      <c r="R228" s="238">
        <f>Q228*H228</f>
        <v>0.00075000000000000002</v>
      </c>
      <c r="S228" s="238">
        <v>0</v>
      </c>
      <c r="T228" s="239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40" t="s">
        <v>192</v>
      </c>
      <c r="AT228" s="240" t="s">
        <v>174</v>
      </c>
      <c r="AU228" s="240" t="s">
        <v>92</v>
      </c>
      <c r="AY228" s="18" t="s">
        <v>171</v>
      </c>
      <c r="BE228" s="241">
        <f>IF(N228="základní",J228,0)</f>
        <v>0</v>
      </c>
      <c r="BF228" s="241">
        <f>IF(N228="snížená",J228,0)</f>
        <v>0</v>
      </c>
      <c r="BG228" s="241">
        <f>IF(N228="zákl. přenesená",J228,0)</f>
        <v>0</v>
      </c>
      <c r="BH228" s="241">
        <f>IF(N228="sníž. přenesená",J228,0)</f>
        <v>0</v>
      </c>
      <c r="BI228" s="241">
        <f>IF(N228="nulová",J228,0)</f>
        <v>0</v>
      </c>
      <c r="BJ228" s="18" t="s">
        <v>90</v>
      </c>
      <c r="BK228" s="241">
        <f>ROUND(I228*H228,2)</f>
        <v>0</v>
      </c>
      <c r="BL228" s="18" t="s">
        <v>192</v>
      </c>
      <c r="BM228" s="240" t="s">
        <v>1199</v>
      </c>
    </row>
    <row r="229" s="2" customFormat="1" ht="16.5" customHeight="1">
      <c r="A229" s="40"/>
      <c r="B229" s="41"/>
      <c r="C229" s="229" t="s">
        <v>734</v>
      </c>
      <c r="D229" s="229" t="s">
        <v>174</v>
      </c>
      <c r="E229" s="230" t="s">
        <v>5055</v>
      </c>
      <c r="F229" s="231" t="s">
        <v>5056</v>
      </c>
      <c r="G229" s="232" t="s">
        <v>4923</v>
      </c>
      <c r="H229" s="233">
        <v>2</v>
      </c>
      <c r="I229" s="234"/>
      <c r="J229" s="235">
        <f>ROUND(I229*H229,2)</f>
        <v>0</v>
      </c>
      <c r="K229" s="231" t="s">
        <v>331</v>
      </c>
      <c r="L229" s="46"/>
      <c r="M229" s="236" t="s">
        <v>1</v>
      </c>
      <c r="N229" s="237" t="s">
        <v>48</v>
      </c>
      <c r="O229" s="93"/>
      <c r="P229" s="238">
        <f>O229*H229</f>
        <v>0</v>
      </c>
      <c r="Q229" s="238">
        <v>0</v>
      </c>
      <c r="R229" s="238">
        <f>Q229*H229</f>
        <v>0</v>
      </c>
      <c r="S229" s="238">
        <v>0</v>
      </c>
      <c r="T229" s="239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40" t="s">
        <v>192</v>
      </c>
      <c r="AT229" s="240" t="s">
        <v>174</v>
      </c>
      <c r="AU229" s="240" t="s">
        <v>92</v>
      </c>
      <c r="AY229" s="18" t="s">
        <v>171</v>
      </c>
      <c r="BE229" s="241">
        <f>IF(N229="základní",J229,0)</f>
        <v>0</v>
      </c>
      <c r="BF229" s="241">
        <f>IF(N229="snížená",J229,0)</f>
        <v>0</v>
      </c>
      <c r="BG229" s="241">
        <f>IF(N229="zákl. přenesená",J229,0)</f>
        <v>0</v>
      </c>
      <c r="BH229" s="241">
        <f>IF(N229="sníž. přenesená",J229,0)</f>
        <v>0</v>
      </c>
      <c r="BI229" s="241">
        <f>IF(N229="nulová",J229,0)</f>
        <v>0</v>
      </c>
      <c r="BJ229" s="18" t="s">
        <v>90</v>
      </c>
      <c r="BK229" s="241">
        <f>ROUND(I229*H229,2)</f>
        <v>0</v>
      </c>
      <c r="BL229" s="18" t="s">
        <v>192</v>
      </c>
      <c r="BM229" s="240" t="s">
        <v>1206</v>
      </c>
    </row>
    <row r="230" s="2" customFormat="1" ht="16.5" customHeight="1">
      <c r="A230" s="40"/>
      <c r="B230" s="41"/>
      <c r="C230" s="229" t="s">
        <v>739</v>
      </c>
      <c r="D230" s="229" t="s">
        <v>174</v>
      </c>
      <c r="E230" s="230" t="s">
        <v>5057</v>
      </c>
      <c r="F230" s="231" t="s">
        <v>5058</v>
      </c>
      <c r="G230" s="232" t="s">
        <v>4923</v>
      </c>
      <c r="H230" s="233">
        <v>1</v>
      </c>
      <c r="I230" s="234"/>
      <c r="J230" s="235">
        <f>ROUND(I230*H230,2)</f>
        <v>0</v>
      </c>
      <c r="K230" s="231" t="s">
        <v>331</v>
      </c>
      <c r="L230" s="46"/>
      <c r="M230" s="236" t="s">
        <v>1</v>
      </c>
      <c r="N230" s="237" t="s">
        <v>48</v>
      </c>
      <c r="O230" s="93"/>
      <c r="P230" s="238">
        <f>O230*H230</f>
        <v>0</v>
      </c>
      <c r="Q230" s="238">
        <v>0</v>
      </c>
      <c r="R230" s="238">
        <f>Q230*H230</f>
        <v>0</v>
      </c>
      <c r="S230" s="238">
        <v>0</v>
      </c>
      <c r="T230" s="239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40" t="s">
        <v>192</v>
      </c>
      <c r="AT230" s="240" t="s">
        <v>174</v>
      </c>
      <c r="AU230" s="240" t="s">
        <v>92</v>
      </c>
      <c r="AY230" s="18" t="s">
        <v>171</v>
      </c>
      <c r="BE230" s="241">
        <f>IF(N230="základní",J230,0)</f>
        <v>0</v>
      </c>
      <c r="BF230" s="241">
        <f>IF(N230="snížená",J230,0)</f>
        <v>0</v>
      </c>
      <c r="BG230" s="241">
        <f>IF(N230="zákl. přenesená",J230,0)</f>
        <v>0</v>
      </c>
      <c r="BH230" s="241">
        <f>IF(N230="sníž. přenesená",J230,0)</f>
        <v>0</v>
      </c>
      <c r="BI230" s="241">
        <f>IF(N230="nulová",J230,0)</f>
        <v>0</v>
      </c>
      <c r="BJ230" s="18" t="s">
        <v>90</v>
      </c>
      <c r="BK230" s="241">
        <f>ROUND(I230*H230,2)</f>
        <v>0</v>
      </c>
      <c r="BL230" s="18" t="s">
        <v>192</v>
      </c>
      <c r="BM230" s="240" t="s">
        <v>1219</v>
      </c>
    </row>
    <row r="231" s="2" customFormat="1" ht="16.5" customHeight="1">
      <c r="A231" s="40"/>
      <c r="B231" s="41"/>
      <c r="C231" s="229" t="s">
        <v>744</v>
      </c>
      <c r="D231" s="229" t="s">
        <v>174</v>
      </c>
      <c r="E231" s="230" t="s">
        <v>5059</v>
      </c>
      <c r="F231" s="231" t="s">
        <v>5060</v>
      </c>
      <c r="G231" s="232" t="s">
        <v>4923</v>
      </c>
      <c r="H231" s="233">
        <v>2</v>
      </c>
      <c r="I231" s="234"/>
      <c r="J231" s="235">
        <f>ROUND(I231*H231,2)</f>
        <v>0</v>
      </c>
      <c r="K231" s="231" t="s">
        <v>331</v>
      </c>
      <c r="L231" s="46"/>
      <c r="M231" s="236" t="s">
        <v>1</v>
      </c>
      <c r="N231" s="237" t="s">
        <v>48</v>
      </c>
      <c r="O231" s="93"/>
      <c r="P231" s="238">
        <f>O231*H231</f>
        <v>0</v>
      </c>
      <c r="Q231" s="238">
        <v>0</v>
      </c>
      <c r="R231" s="238">
        <f>Q231*H231</f>
        <v>0</v>
      </c>
      <c r="S231" s="238">
        <v>0</v>
      </c>
      <c r="T231" s="239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40" t="s">
        <v>192</v>
      </c>
      <c r="AT231" s="240" t="s">
        <v>174</v>
      </c>
      <c r="AU231" s="240" t="s">
        <v>92</v>
      </c>
      <c r="AY231" s="18" t="s">
        <v>171</v>
      </c>
      <c r="BE231" s="241">
        <f>IF(N231="základní",J231,0)</f>
        <v>0</v>
      </c>
      <c r="BF231" s="241">
        <f>IF(N231="snížená",J231,0)</f>
        <v>0</v>
      </c>
      <c r="BG231" s="241">
        <f>IF(N231="zákl. přenesená",J231,0)</f>
        <v>0</v>
      </c>
      <c r="BH231" s="241">
        <f>IF(N231="sníž. přenesená",J231,0)</f>
        <v>0</v>
      </c>
      <c r="BI231" s="241">
        <f>IF(N231="nulová",J231,0)</f>
        <v>0</v>
      </c>
      <c r="BJ231" s="18" t="s">
        <v>90</v>
      </c>
      <c r="BK231" s="241">
        <f>ROUND(I231*H231,2)</f>
        <v>0</v>
      </c>
      <c r="BL231" s="18" t="s">
        <v>192</v>
      </c>
      <c r="BM231" s="240" t="s">
        <v>1228</v>
      </c>
    </row>
    <row r="232" s="2" customFormat="1" ht="16.5" customHeight="1">
      <c r="A232" s="40"/>
      <c r="B232" s="41"/>
      <c r="C232" s="229" t="s">
        <v>750</v>
      </c>
      <c r="D232" s="229" t="s">
        <v>174</v>
      </c>
      <c r="E232" s="230" t="s">
        <v>5061</v>
      </c>
      <c r="F232" s="231" t="s">
        <v>5062</v>
      </c>
      <c r="G232" s="232" t="s">
        <v>428</v>
      </c>
      <c r="H232" s="233">
        <v>7</v>
      </c>
      <c r="I232" s="234"/>
      <c r="J232" s="235">
        <f>ROUND(I232*H232,2)</f>
        <v>0</v>
      </c>
      <c r="K232" s="231" t="s">
        <v>178</v>
      </c>
      <c r="L232" s="46"/>
      <c r="M232" s="236" t="s">
        <v>1</v>
      </c>
      <c r="N232" s="237" t="s">
        <v>48</v>
      </c>
      <c r="O232" s="93"/>
      <c r="P232" s="238">
        <f>O232*H232</f>
        <v>0</v>
      </c>
      <c r="Q232" s="238">
        <v>0.00035</v>
      </c>
      <c r="R232" s="238">
        <f>Q232*H232</f>
        <v>0.0024499999999999999</v>
      </c>
      <c r="S232" s="238">
        <v>0</v>
      </c>
      <c r="T232" s="239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40" t="s">
        <v>192</v>
      </c>
      <c r="AT232" s="240" t="s">
        <v>174</v>
      </c>
      <c r="AU232" s="240" t="s">
        <v>92</v>
      </c>
      <c r="AY232" s="18" t="s">
        <v>171</v>
      </c>
      <c r="BE232" s="241">
        <f>IF(N232="základní",J232,0)</f>
        <v>0</v>
      </c>
      <c r="BF232" s="241">
        <f>IF(N232="snížená",J232,0)</f>
        <v>0</v>
      </c>
      <c r="BG232" s="241">
        <f>IF(N232="zákl. přenesená",J232,0)</f>
        <v>0</v>
      </c>
      <c r="BH232" s="241">
        <f>IF(N232="sníž. přenesená",J232,0)</f>
        <v>0</v>
      </c>
      <c r="BI232" s="241">
        <f>IF(N232="nulová",J232,0)</f>
        <v>0</v>
      </c>
      <c r="BJ232" s="18" t="s">
        <v>90</v>
      </c>
      <c r="BK232" s="241">
        <f>ROUND(I232*H232,2)</f>
        <v>0</v>
      </c>
      <c r="BL232" s="18" t="s">
        <v>192</v>
      </c>
      <c r="BM232" s="240" t="s">
        <v>1237</v>
      </c>
    </row>
    <row r="233" s="2" customFormat="1" ht="16.5" customHeight="1">
      <c r="A233" s="40"/>
      <c r="B233" s="41"/>
      <c r="C233" s="229" t="s">
        <v>754</v>
      </c>
      <c r="D233" s="229" t="s">
        <v>174</v>
      </c>
      <c r="E233" s="230" t="s">
        <v>5063</v>
      </c>
      <c r="F233" s="231" t="s">
        <v>5064</v>
      </c>
      <c r="G233" s="232" t="s">
        <v>4923</v>
      </c>
      <c r="H233" s="233">
        <v>6</v>
      </c>
      <c r="I233" s="234"/>
      <c r="J233" s="235">
        <f>ROUND(I233*H233,2)</f>
        <v>0</v>
      </c>
      <c r="K233" s="231" t="s">
        <v>331</v>
      </c>
      <c r="L233" s="46"/>
      <c r="M233" s="236" t="s">
        <v>1</v>
      </c>
      <c r="N233" s="237" t="s">
        <v>48</v>
      </c>
      <c r="O233" s="93"/>
      <c r="P233" s="238">
        <f>O233*H233</f>
        <v>0</v>
      </c>
      <c r="Q233" s="238">
        <v>0</v>
      </c>
      <c r="R233" s="238">
        <f>Q233*H233</f>
        <v>0</v>
      </c>
      <c r="S233" s="238">
        <v>0</v>
      </c>
      <c r="T233" s="239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40" t="s">
        <v>192</v>
      </c>
      <c r="AT233" s="240" t="s">
        <v>174</v>
      </c>
      <c r="AU233" s="240" t="s">
        <v>92</v>
      </c>
      <c r="AY233" s="18" t="s">
        <v>171</v>
      </c>
      <c r="BE233" s="241">
        <f>IF(N233="základní",J233,0)</f>
        <v>0</v>
      </c>
      <c r="BF233" s="241">
        <f>IF(N233="snížená",J233,0)</f>
        <v>0</v>
      </c>
      <c r="BG233" s="241">
        <f>IF(N233="zákl. přenesená",J233,0)</f>
        <v>0</v>
      </c>
      <c r="BH233" s="241">
        <f>IF(N233="sníž. přenesená",J233,0)</f>
        <v>0</v>
      </c>
      <c r="BI233" s="241">
        <f>IF(N233="nulová",J233,0)</f>
        <v>0</v>
      </c>
      <c r="BJ233" s="18" t="s">
        <v>90</v>
      </c>
      <c r="BK233" s="241">
        <f>ROUND(I233*H233,2)</f>
        <v>0</v>
      </c>
      <c r="BL233" s="18" t="s">
        <v>192</v>
      </c>
      <c r="BM233" s="240" t="s">
        <v>1247</v>
      </c>
    </row>
    <row r="234" s="2" customFormat="1" ht="16.5" customHeight="1">
      <c r="A234" s="40"/>
      <c r="B234" s="41"/>
      <c r="C234" s="229" t="s">
        <v>758</v>
      </c>
      <c r="D234" s="229" t="s">
        <v>174</v>
      </c>
      <c r="E234" s="230" t="s">
        <v>5065</v>
      </c>
      <c r="F234" s="231" t="s">
        <v>5066</v>
      </c>
      <c r="G234" s="232" t="s">
        <v>4923</v>
      </c>
      <c r="H234" s="233">
        <v>1</v>
      </c>
      <c r="I234" s="234"/>
      <c r="J234" s="235">
        <f>ROUND(I234*H234,2)</f>
        <v>0</v>
      </c>
      <c r="K234" s="231" t="s">
        <v>331</v>
      </c>
      <c r="L234" s="46"/>
      <c r="M234" s="236" t="s">
        <v>1</v>
      </c>
      <c r="N234" s="237" t="s">
        <v>48</v>
      </c>
      <c r="O234" s="93"/>
      <c r="P234" s="238">
        <f>O234*H234</f>
        <v>0</v>
      </c>
      <c r="Q234" s="238">
        <v>0</v>
      </c>
      <c r="R234" s="238">
        <f>Q234*H234</f>
        <v>0</v>
      </c>
      <c r="S234" s="238">
        <v>0</v>
      </c>
      <c r="T234" s="239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40" t="s">
        <v>192</v>
      </c>
      <c r="AT234" s="240" t="s">
        <v>174</v>
      </c>
      <c r="AU234" s="240" t="s">
        <v>92</v>
      </c>
      <c r="AY234" s="18" t="s">
        <v>171</v>
      </c>
      <c r="BE234" s="241">
        <f>IF(N234="základní",J234,0)</f>
        <v>0</v>
      </c>
      <c r="BF234" s="241">
        <f>IF(N234="snížená",J234,0)</f>
        <v>0</v>
      </c>
      <c r="BG234" s="241">
        <f>IF(N234="zákl. přenesená",J234,0)</f>
        <v>0</v>
      </c>
      <c r="BH234" s="241">
        <f>IF(N234="sníž. přenesená",J234,0)</f>
        <v>0</v>
      </c>
      <c r="BI234" s="241">
        <f>IF(N234="nulová",J234,0)</f>
        <v>0</v>
      </c>
      <c r="BJ234" s="18" t="s">
        <v>90</v>
      </c>
      <c r="BK234" s="241">
        <f>ROUND(I234*H234,2)</f>
        <v>0</v>
      </c>
      <c r="BL234" s="18" t="s">
        <v>192</v>
      </c>
      <c r="BM234" s="240" t="s">
        <v>1256</v>
      </c>
    </row>
    <row r="235" s="2" customFormat="1" ht="16.5" customHeight="1">
      <c r="A235" s="40"/>
      <c r="B235" s="41"/>
      <c r="C235" s="229" t="s">
        <v>763</v>
      </c>
      <c r="D235" s="229" t="s">
        <v>174</v>
      </c>
      <c r="E235" s="230" t="s">
        <v>5067</v>
      </c>
      <c r="F235" s="231" t="s">
        <v>5068</v>
      </c>
      <c r="G235" s="232" t="s">
        <v>4923</v>
      </c>
      <c r="H235" s="233">
        <v>2</v>
      </c>
      <c r="I235" s="234"/>
      <c r="J235" s="235">
        <f>ROUND(I235*H235,2)</f>
        <v>0</v>
      </c>
      <c r="K235" s="231" t="s">
        <v>178</v>
      </c>
      <c r="L235" s="46"/>
      <c r="M235" s="236" t="s">
        <v>1</v>
      </c>
      <c r="N235" s="237" t="s">
        <v>48</v>
      </c>
      <c r="O235" s="93"/>
      <c r="P235" s="238">
        <f>O235*H235</f>
        <v>0</v>
      </c>
      <c r="Q235" s="238">
        <v>0.0071900000000000002</v>
      </c>
      <c r="R235" s="238">
        <f>Q235*H235</f>
        <v>0.01438</v>
      </c>
      <c r="S235" s="238">
        <v>0</v>
      </c>
      <c r="T235" s="239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40" t="s">
        <v>192</v>
      </c>
      <c r="AT235" s="240" t="s">
        <v>174</v>
      </c>
      <c r="AU235" s="240" t="s">
        <v>92</v>
      </c>
      <c r="AY235" s="18" t="s">
        <v>171</v>
      </c>
      <c r="BE235" s="241">
        <f>IF(N235="základní",J235,0)</f>
        <v>0</v>
      </c>
      <c r="BF235" s="241">
        <f>IF(N235="snížená",J235,0)</f>
        <v>0</v>
      </c>
      <c r="BG235" s="241">
        <f>IF(N235="zákl. přenesená",J235,0)</f>
        <v>0</v>
      </c>
      <c r="BH235" s="241">
        <f>IF(N235="sníž. přenesená",J235,0)</f>
        <v>0</v>
      </c>
      <c r="BI235" s="241">
        <f>IF(N235="nulová",J235,0)</f>
        <v>0</v>
      </c>
      <c r="BJ235" s="18" t="s">
        <v>90</v>
      </c>
      <c r="BK235" s="241">
        <f>ROUND(I235*H235,2)</f>
        <v>0</v>
      </c>
      <c r="BL235" s="18" t="s">
        <v>192</v>
      </c>
      <c r="BM235" s="240" t="s">
        <v>1271</v>
      </c>
    </row>
    <row r="236" s="2" customFormat="1" ht="16.5" customHeight="1">
      <c r="A236" s="40"/>
      <c r="B236" s="41"/>
      <c r="C236" s="229" t="s">
        <v>767</v>
      </c>
      <c r="D236" s="229" t="s">
        <v>174</v>
      </c>
      <c r="E236" s="230" t="s">
        <v>5069</v>
      </c>
      <c r="F236" s="231" t="s">
        <v>5070</v>
      </c>
      <c r="G236" s="232" t="s">
        <v>4923</v>
      </c>
      <c r="H236" s="233">
        <v>2</v>
      </c>
      <c r="I236" s="234"/>
      <c r="J236" s="235">
        <f>ROUND(I236*H236,2)</f>
        <v>0</v>
      </c>
      <c r="K236" s="231" t="s">
        <v>331</v>
      </c>
      <c r="L236" s="46"/>
      <c r="M236" s="236" t="s">
        <v>1</v>
      </c>
      <c r="N236" s="237" t="s">
        <v>48</v>
      </c>
      <c r="O236" s="93"/>
      <c r="P236" s="238">
        <f>O236*H236</f>
        <v>0</v>
      </c>
      <c r="Q236" s="238">
        <v>0</v>
      </c>
      <c r="R236" s="238">
        <f>Q236*H236</f>
        <v>0</v>
      </c>
      <c r="S236" s="238">
        <v>0</v>
      </c>
      <c r="T236" s="239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40" t="s">
        <v>192</v>
      </c>
      <c r="AT236" s="240" t="s">
        <v>174</v>
      </c>
      <c r="AU236" s="240" t="s">
        <v>92</v>
      </c>
      <c r="AY236" s="18" t="s">
        <v>171</v>
      </c>
      <c r="BE236" s="241">
        <f>IF(N236="základní",J236,0)</f>
        <v>0</v>
      </c>
      <c r="BF236" s="241">
        <f>IF(N236="snížená",J236,0)</f>
        <v>0</v>
      </c>
      <c r="BG236" s="241">
        <f>IF(N236="zákl. přenesená",J236,0)</f>
        <v>0</v>
      </c>
      <c r="BH236" s="241">
        <f>IF(N236="sníž. přenesená",J236,0)</f>
        <v>0</v>
      </c>
      <c r="BI236" s="241">
        <f>IF(N236="nulová",J236,0)</f>
        <v>0</v>
      </c>
      <c r="BJ236" s="18" t="s">
        <v>90</v>
      </c>
      <c r="BK236" s="241">
        <f>ROUND(I236*H236,2)</f>
        <v>0</v>
      </c>
      <c r="BL236" s="18" t="s">
        <v>192</v>
      </c>
      <c r="BM236" s="240" t="s">
        <v>1284</v>
      </c>
    </row>
    <row r="237" s="2" customFormat="1" ht="16.5" customHeight="1">
      <c r="A237" s="40"/>
      <c r="B237" s="41"/>
      <c r="C237" s="229" t="s">
        <v>772</v>
      </c>
      <c r="D237" s="229" t="s">
        <v>174</v>
      </c>
      <c r="E237" s="230" t="s">
        <v>5071</v>
      </c>
      <c r="F237" s="231" t="s">
        <v>5072</v>
      </c>
      <c r="G237" s="232" t="s">
        <v>4923</v>
      </c>
      <c r="H237" s="233">
        <v>1</v>
      </c>
      <c r="I237" s="234"/>
      <c r="J237" s="235">
        <f>ROUND(I237*H237,2)</f>
        <v>0</v>
      </c>
      <c r="K237" s="231" t="s">
        <v>178</v>
      </c>
      <c r="L237" s="46"/>
      <c r="M237" s="236" t="s">
        <v>1</v>
      </c>
      <c r="N237" s="237" t="s">
        <v>48</v>
      </c>
      <c r="O237" s="93"/>
      <c r="P237" s="238">
        <f>O237*H237</f>
        <v>0</v>
      </c>
      <c r="Q237" s="238">
        <v>0.0092300000000000004</v>
      </c>
      <c r="R237" s="238">
        <f>Q237*H237</f>
        <v>0.0092300000000000004</v>
      </c>
      <c r="S237" s="238">
        <v>0</v>
      </c>
      <c r="T237" s="239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40" t="s">
        <v>192</v>
      </c>
      <c r="AT237" s="240" t="s">
        <v>174</v>
      </c>
      <c r="AU237" s="240" t="s">
        <v>92</v>
      </c>
      <c r="AY237" s="18" t="s">
        <v>171</v>
      </c>
      <c r="BE237" s="241">
        <f>IF(N237="základní",J237,0)</f>
        <v>0</v>
      </c>
      <c r="BF237" s="241">
        <f>IF(N237="snížená",J237,0)</f>
        <v>0</v>
      </c>
      <c r="BG237" s="241">
        <f>IF(N237="zákl. přenesená",J237,0)</f>
        <v>0</v>
      </c>
      <c r="BH237" s="241">
        <f>IF(N237="sníž. přenesená",J237,0)</f>
        <v>0</v>
      </c>
      <c r="BI237" s="241">
        <f>IF(N237="nulová",J237,0)</f>
        <v>0</v>
      </c>
      <c r="BJ237" s="18" t="s">
        <v>90</v>
      </c>
      <c r="BK237" s="241">
        <f>ROUND(I237*H237,2)</f>
        <v>0</v>
      </c>
      <c r="BL237" s="18" t="s">
        <v>192</v>
      </c>
      <c r="BM237" s="240" t="s">
        <v>1294</v>
      </c>
    </row>
    <row r="238" s="2" customFormat="1" ht="16.5" customHeight="1">
      <c r="A238" s="40"/>
      <c r="B238" s="41"/>
      <c r="C238" s="229" t="s">
        <v>776</v>
      </c>
      <c r="D238" s="229" t="s">
        <v>174</v>
      </c>
      <c r="E238" s="230" t="s">
        <v>5073</v>
      </c>
      <c r="F238" s="231" t="s">
        <v>5074</v>
      </c>
      <c r="G238" s="232" t="s">
        <v>4923</v>
      </c>
      <c r="H238" s="233">
        <v>1</v>
      </c>
      <c r="I238" s="234"/>
      <c r="J238" s="235">
        <f>ROUND(I238*H238,2)</f>
        <v>0</v>
      </c>
      <c r="K238" s="231" t="s">
        <v>331</v>
      </c>
      <c r="L238" s="46"/>
      <c r="M238" s="236" t="s">
        <v>1</v>
      </c>
      <c r="N238" s="237" t="s">
        <v>48</v>
      </c>
      <c r="O238" s="93"/>
      <c r="P238" s="238">
        <f>O238*H238</f>
        <v>0</v>
      </c>
      <c r="Q238" s="238">
        <v>0</v>
      </c>
      <c r="R238" s="238">
        <f>Q238*H238</f>
        <v>0</v>
      </c>
      <c r="S238" s="238">
        <v>0</v>
      </c>
      <c r="T238" s="239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40" t="s">
        <v>192</v>
      </c>
      <c r="AT238" s="240" t="s">
        <v>174</v>
      </c>
      <c r="AU238" s="240" t="s">
        <v>92</v>
      </c>
      <c r="AY238" s="18" t="s">
        <v>171</v>
      </c>
      <c r="BE238" s="241">
        <f>IF(N238="základní",J238,0)</f>
        <v>0</v>
      </c>
      <c r="BF238" s="241">
        <f>IF(N238="snížená",J238,0)</f>
        <v>0</v>
      </c>
      <c r="BG238" s="241">
        <f>IF(N238="zákl. přenesená",J238,0)</f>
        <v>0</v>
      </c>
      <c r="BH238" s="241">
        <f>IF(N238="sníž. přenesená",J238,0)</f>
        <v>0</v>
      </c>
      <c r="BI238" s="241">
        <f>IF(N238="nulová",J238,0)</f>
        <v>0</v>
      </c>
      <c r="BJ238" s="18" t="s">
        <v>90</v>
      </c>
      <c r="BK238" s="241">
        <f>ROUND(I238*H238,2)</f>
        <v>0</v>
      </c>
      <c r="BL238" s="18" t="s">
        <v>192</v>
      </c>
      <c r="BM238" s="240" t="s">
        <v>1304</v>
      </c>
    </row>
    <row r="239" s="2" customFormat="1" ht="16.5" customHeight="1">
      <c r="A239" s="40"/>
      <c r="B239" s="41"/>
      <c r="C239" s="229" t="s">
        <v>780</v>
      </c>
      <c r="D239" s="229" t="s">
        <v>174</v>
      </c>
      <c r="E239" s="230" t="s">
        <v>5075</v>
      </c>
      <c r="F239" s="231" t="s">
        <v>5076</v>
      </c>
      <c r="G239" s="232" t="s">
        <v>4923</v>
      </c>
      <c r="H239" s="233">
        <v>2</v>
      </c>
      <c r="I239" s="234"/>
      <c r="J239" s="235">
        <f>ROUND(I239*H239,2)</f>
        <v>0</v>
      </c>
      <c r="K239" s="231" t="s">
        <v>178</v>
      </c>
      <c r="L239" s="46"/>
      <c r="M239" s="236" t="s">
        <v>1</v>
      </c>
      <c r="N239" s="237" t="s">
        <v>48</v>
      </c>
      <c r="O239" s="93"/>
      <c r="P239" s="238">
        <f>O239*H239</f>
        <v>0</v>
      </c>
      <c r="Q239" s="238">
        <v>0.011679999999999999</v>
      </c>
      <c r="R239" s="238">
        <f>Q239*H239</f>
        <v>0.023359999999999999</v>
      </c>
      <c r="S239" s="238">
        <v>0</v>
      </c>
      <c r="T239" s="239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40" t="s">
        <v>192</v>
      </c>
      <c r="AT239" s="240" t="s">
        <v>174</v>
      </c>
      <c r="AU239" s="240" t="s">
        <v>92</v>
      </c>
      <c r="AY239" s="18" t="s">
        <v>171</v>
      </c>
      <c r="BE239" s="241">
        <f>IF(N239="základní",J239,0)</f>
        <v>0</v>
      </c>
      <c r="BF239" s="241">
        <f>IF(N239="snížená",J239,0)</f>
        <v>0</v>
      </c>
      <c r="BG239" s="241">
        <f>IF(N239="zákl. přenesená",J239,0)</f>
        <v>0</v>
      </c>
      <c r="BH239" s="241">
        <f>IF(N239="sníž. přenesená",J239,0)</f>
        <v>0</v>
      </c>
      <c r="BI239" s="241">
        <f>IF(N239="nulová",J239,0)</f>
        <v>0</v>
      </c>
      <c r="BJ239" s="18" t="s">
        <v>90</v>
      </c>
      <c r="BK239" s="241">
        <f>ROUND(I239*H239,2)</f>
        <v>0</v>
      </c>
      <c r="BL239" s="18" t="s">
        <v>192</v>
      </c>
      <c r="BM239" s="240" t="s">
        <v>1314</v>
      </c>
    </row>
    <row r="240" s="2" customFormat="1" ht="16.5" customHeight="1">
      <c r="A240" s="40"/>
      <c r="B240" s="41"/>
      <c r="C240" s="229" t="s">
        <v>785</v>
      </c>
      <c r="D240" s="229" t="s">
        <v>174</v>
      </c>
      <c r="E240" s="230" t="s">
        <v>5077</v>
      </c>
      <c r="F240" s="231" t="s">
        <v>5078</v>
      </c>
      <c r="G240" s="232" t="s">
        <v>4923</v>
      </c>
      <c r="H240" s="233">
        <v>1</v>
      </c>
      <c r="I240" s="234"/>
      <c r="J240" s="235">
        <f>ROUND(I240*H240,2)</f>
        <v>0</v>
      </c>
      <c r="K240" s="231" t="s">
        <v>331</v>
      </c>
      <c r="L240" s="46"/>
      <c r="M240" s="236" t="s">
        <v>1</v>
      </c>
      <c r="N240" s="237" t="s">
        <v>48</v>
      </c>
      <c r="O240" s="93"/>
      <c r="P240" s="238">
        <f>O240*H240</f>
        <v>0</v>
      </c>
      <c r="Q240" s="238">
        <v>0</v>
      </c>
      <c r="R240" s="238">
        <f>Q240*H240</f>
        <v>0</v>
      </c>
      <c r="S240" s="238">
        <v>0</v>
      </c>
      <c r="T240" s="239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40" t="s">
        <v>192</v>
      </c>
      <c r="AT240" s="240" t="s">
        <v>174</v>
      </c>
      <c r="AU240" s="240" t="s">
        <v>92</v>
      </c>
      <c r="AY240" s="18" t="s">
        <v>171</v>
      </c>
      <c r="BE240" s="241">
        <f>IF(N240="základní",J240,0)</f>
        <v>0</v>
      </c>
      <c r="BF240" s="241">
        <f>IF(N240="snížená",J240,0)</f>
        <v>0</v>
      </c>
      <c r="BG240" s="241">
        <f>IF(N240="zákl. přenesená",J240,0)</f>
        <v>0</v>
      </c>
      <c r="BH240" s="241">
        <f>IF(N240="sníž. přenesená",J240,0)</f>
        <v>0</v>
      </c>
      <c r="BI240" s="241">
        <f>IF(N240="nulová",J240,0)</f>
        <v>0</v>
      </c>
      <c r="BJ240" s="18" t="s">
        <v>90</v>
      </c>
      <c r="BK240" s="241">
        <f>ROUND(I240*H240,2)</f>
        <v>0</v>
      </c>
      <c r="BL240" s="18" t="s">
        <v>192</v>
      </c>
      <c r="BM240" s="240" t="s">
        <v>1328</v>
      </c>
    </row>
    <row r="241" s="2" customFormat="1" ht="16.5" customHeight="1">
      <c r="A241" s="40"/>
      <c r="B241" s="41"/>
      <c r="C241" s="229" t="s">
        <v>789</v>
      </c>
      <c r="D241" s="229" t="s">
        <v>174</v>
      </c>
      <c r="E241" s="230" t="s">
        <v>5079</v>
      </c>
      <c r="F241" s="231" t="s">
        <v>5080</v>
      </c>
      <c r="G241" s="232" t="s">
        <v>4923</v>
      </c>
      <c r="H241" s="233">
        <v>1</v>
      </c>
      <c r="I241" s="234"/>
      <c r="J241" s="235">
        <f>ROUND(I241*H241,2)</f>
        <v>0</v>
      </c>
      <c r="K241" s="231" t="s">
        <v>331</v>
      </c>
      <c r="L241" s="46"/>
      <c r="M241" s="236" t="s">
        <v>1</v>
      </c>
      <c r="N241" s="237" t="s">
        <v>48</v>
      </c>
      <c r="O241" s="93"/>
      <c r="P241" s="238">
        <f>O241*H241</f>
        <v>0</v>
      </c>
      <c r="Q241" s="238">
        <v>0</v>
      </c>
      <c r="R241" s="238">
        <f>Q241*H241</f>
        <v>0</v>
      </c>
      <c r="S241" s="238">
        <v>0</v>
      </c>
      <c r="T241" s="239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40" t="s">
        <v>192</v>
      </c>
      <c r="AT241" s="240" t="s">
        <v>174</v>
      </c>
      <c r="AU241" s="240" t="s">
        <v>92</v>
      </c>
      <c r="AY241" s="18" t="s">
        <v>171</v>
      </c>
      <c r="BE241" s="241">
        <f>IF(N241="základní",J241,0)</f>
        <v>0</v>
      </c>
      <c r="BF241" s="241">
        <f>IF(N241="snížená",J241,0)</f>
        <v>0</v>
      </c>
      <c r="BG241" s="241">
        <f>IF(N241="zákl. přenesená",J241,0)</f>
        <v>0</v>
      </c>
      <c r="BH241" s="241">
        <f>IF(N241="sníž. přenesená",J241,0)</f>
        <v>0</v>
      </c>
      <c r="BI241" s="241">
        <f>IF(N241="nulová",J241,0)</f>
        <v>0</v>
      </c>
      <c r="BJ241" s="18" t="s">
        <v>90</v>
      </c>
      <c r="BK241" s="241">
        <f>ROUND(I241*H241,2)</f>
        <v>0</v>
      </c>
      <c r="BL241" s="18" t="s">
        <v>192</v>
      </c>
      <c r="BM241" s="240" t="s">
        <v>1338</v>
      </c>
    </row>
    <row r="242" s="2" customFormat="1" ht="16.5" customHeight="1">
      <c r="A242" s="40"/>
      <c r="B242" s="41"/>
      <c r="C242" s="229" t="s">
        <v>793</v>
      </c>
      <c r="D242" s="229" t="s">
        <v>174</v>
      </c>
      <c r="E242" s="230" t="s">
        <v>5081</v>
      </c>
      <c r="F242" s="231" t="s">
        <v>5082</v>
      </c>
      <c r="G242" s="232" t="s">
        <v>428</v>
      </c>
      <c r="H242" s="233">
        <v>150</v>
      </c>
      <c r="I242" s="234"/>
      <c r="J242" s="235">
        <f>ROUND(I242*H242,2)</f>
        <v>0</v>
      </c>
      <c r="K242" s="231" t="s">
        <v>331</v>
      </c>
      <c r="L242" s="46"/>
      <c r="M242" s="236" t="s">
        <v>1</v>
      </c>
      <c r="N242" s="237" t="s">
        <v>48</v>
      </c>
      <c r="O242" s="93"/>
      <c r="P242" s="238">
        <f>O242*H242</f>
        <v>0</v>
      </c>
      <c r="Q242" s="238">
        <v>0</v>
      </c>
      <c r="R242" s="238">
        <f>Q242*H242</f>
        <v>0</v>
      </c>
      <c r="S242" s="238">
        <v>0</v>
      </c>
      <c r="T242" s="239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40" t="s">
        <v>192</v>
      </c>
      <c r="AT242" s="240" t="s">
        <v>174</v>
      </c>
      <c r="AU242" s="240" t="s">
        <v>92</v>
      </c>
      <c r="AY242" s="18" t="s">
        <v>171</v>
      </c>
      <c r="BE242" s="241">
        <f>IF(N242="základní",J242,0)</f>
        <v>0</v>
      </c>
      <c r="BF242" s="241">
        <f>IF(N242="snížená",J242,0)</f>
        <v>0</v>
      </c>
      <c r="BG242" s="241">
        <f>IF(N242="zákl. přenesená",J242,0)</f>
        <v>0</v>
      </c>
      <c r="BH242" s="241">
        <f>IF(N242="sníž. přenesená",J242,0)</f>
        <v>0</v>
      </c>
      <c r="BI242" s="241">
        <f>IF(N242="nulová",J242,0)</f>
        <v>0</v>
      </c>
      <c r="BJ242" s="18" t="s">
        <v>90</v>
      </c>
      <c r="BK242" s="241">
        <f>ROUND(I242*H242,2)</f>
        <v>0</v>
      </c>
      <c r="BL242" s="18" t="s">
        <v>192</v>
      </c>
      <c r="BM242" s="240" t="s">
        <v>1347</v>
      </c>
    </row>
    <row r="243" s="2" customFormat="1" ht="16.5" customHeight="1">
      <c r="A243" s="40"/>
      <c r="B243" s="41"/>
      <c r="C243" s="229" t="s">
        <v>800</v>
      </c>
      <c r="D243" s="229" t="s">
        <v>174</v>
      </c>
      <c r="E243" s="230" t="s">
        <v>5083</v>
      </c>
      <c r="F243" s="231" t="s">
        <v>5084</v>
      </c>
      <c r="G243" s="232" t="s">
        <v>428</v>
      </c>
      <c r="H243" s="233">
        <v>285</v>
      </c>
      <c r="I243" s="234"/>
      <c r="J243" s="235">
        <f>ROUND(I243*H243,2)</f>
        <v>0</v>
      </c>
      <c r="K243" s="231" t="s">
        <v>331</v>
      </c>
      <c r="L243" s="46"/>
      <c r="M243" s="236" t="s">
        <v>1</v>
      </c>
      <c r="N243" s="237" t="s">
        <v>48</v>
      </c>
      <c r="O243" s="93"/>
      <c r="P243" s="238">
        <f>O243*H243</f>
        <v>0</v>
      </c>
      <c r="Q243" s="238">
        <v>0</v>
      </c>
      <c r="R243" s="238">
        <f>Q243*H243</f>
        <v>0</v>
      </c>
      <c r="S243" s="238">
        <v>0</v>
      </c>
      <c r="T243" s="239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40" t="s">
        <v>192</v>
      </c>
      <c r="AT243" s="240" t="s">
        <v>174</v>
      </c>
      <c r="AU243" s="240" t="s">
        <v>92</v>
      </c>
      <c r="AY243" s="18" t="s">
        <v>171</v>
      </c>
      <c r="BE243" s="241">
        <f>IF(N243="základní",J243,0)</f>
        <v>0</v>
      </c>
      <c r="BF243" s="241">
        <f>IF(N243="snížená",J243,0)</f>
        <v>0</v>
      </c>
      <c r="BG243" s="241">
        <f>IF(N243="zákl. přenesená",J243,0)</f>
        <v>0</v>
      </c>
      <c r="BH243" s="241">
        <f>IF(N243="sníž. přenesená",J243,0)</f>
        <v>0</v>
      </c>
      <c r="BI243" s="241">
        <f>IF(N243="nulová",J243,0)</f>
        <v>0</v>
      </c>
      <c r="BJ243" s="18" t="s">
        <v>90</v>
      </c>
      <c r="BK243" s="241">
        <f>ROUND(I243*H243,2)</f>
        <v>0</v>
      </c>
      <c r="BL243" s="18" t="s">
        <v>192</v>
      </c>
      <c r="BM243" s="240" t="s">
        <v>1359</v>
      </c>
    </row>
    <row r="244" s="2" customFormat="1" ht="16.5" customHeight="1">
      <c r="A244" s="40"/>
      <c r="B244" s="41"/>
      <c r="C244" s="229" t="s">
        <v>805</v>
      </c>
      <c r="D244" s="229" t="s">
        <v>174</v>
      </c>
      <c r="E244" s="230" t="s">
        <v>5085</v>
      </c>
      <c r="F244" s="231" t="s">
        <v>5086</v>
      </c>
      <c r="G244" s="232" t="s">
        <v>4923</v>
      </c>
      <c r="H244" s="233">
        <v>66</v>
      </c>
      <c r="I244" s="234"/>
      <c r="J244" s="235">
        <f>ROUND(I244*H244,2)</f>
        <v>0</v>
      </c>
      <c r="K244" s="231" t="s">
        <v>331</v>
      </c>
      <c r="L244" s="46"/>
      <c r="M244" s="236" t="s">
        <v>1</v>
      </c>
      <c r="N244" s="237" t="s">
        <v>48</v>
      </c>
      <c r="O244" s="93"/>
      <c r="P244" s="238">
        <f>O244*H244</f>
        <v>0</v>
      </c>
      <c r="Q244" s="238">
        <v>0</v>
      </c>
      <c r="R244" s="238">
        <f>Q244*H244</f>
        <v>0</v>
      </c>
      <c r="S244" s="238">
        <v>0</v>
      </c>
      <c r="T244" s="239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40" t="s">
        <v>192</v>
      </c>
      <c r="AT244" s="240" t="s">
        <v>174</v>
      </c>
      <c r="AU244" s="240" t="s">
        <v>92</v>
      </c>
      <c r="AY244" s="18" t="s">
        <v>171</v>
      </c>
      <c r="BE244" s="241">
        <f>IF(N244="základní",J244,0)</f>
        <v>0</v>
      </c>
      <c r="BF244" s="241">
        <f>IF(N244="snížená",J244,0)</f>
        <v>0</v>
      </c>
      <c r="BG244" s="241">
        <f>IF(N244="zákl. přenesená",J244,0)</f>
        <v>0</v>
      </c>
      <c r="BH244" s="241">
        <f>IF(N244="sníž. přenesená",J244,0)</f>
        <v>0</v>
      </c>
      <c r="BI244" s="241">
        <f>IF(N244="nulová",J244,0)</f>
        <v>0</v>
      </c>
      <c r="BJ244" s="18" t="s">
        <v>90</v>
      </c>
      <c r="BK244" s="241">
        <f>ROUND(I244*H244,2)</f>
        <v>0</v>
      </c>
      <c r="BL244" s="18" t="s">
        <v>192</v>
      </c>
      <c r="BM244" s="240" t="s">
        <v>1371</v>
      </c>
    </row>
    <row r="245" s="2" customFormat="1" ht="16.5" customHeight="1">
      <c r="A245" s="40"/>
      <c r="B245" s="41"/>
      <c r="C245" s="229" t="s">
        <v>810</v>
      </c>
      <c r="D245" s="229" t="s">
        <v>174</v>
      </c>
      <c r="E245" s="230" t="s">
        <v>5087</v>
      </c>
      <c r="F245" s="231" t="s">
        <v>5088</v>
      </c>
      <c r="G245" s="232" t="s">
        <v>4923</v>
      </c>
      <c r="H245" s="233">
        <v>4</v>
      </c>
      <c r="I245" s="234"/>
      <c r="J245" s="235">
        <f>ROUND(I245*H245,2)</f>
        <v>0</v>
      </c>
      <c r="K245" s="231" t="s">
        <v>331</v>
      </c>
      <c r="L245" s="46"/>
      <c r="M245" s="236" t="s">
        <v>1</v>
      </c>
      <c r="N245" s="237" t="s">
        <v>48</v>
      </c>
      <c r="O245" s="93"/>
      <c r="P245" s="238">
        <f>O245*H245</f>
        <v>0</v>
      </c>
      <c r="Q245" s="238">
        <v>0</v>
      </c>
      <c r="R245" s="238">
        <f>Q245*H245</f>
        <v>0</v>
      </c>
      <c r="S245" s="238">
        <v>0</v>
      </c>
      <c r="T245" s="239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40" t="s">
        <v>192</v>
      </c>
      <c r="AT245" s="240" t="s">
        <v>174</v>
      </c>
      <c r="AU245" s="240" t="s">
        <v>92</v>
      </c>
      <c r="AY245" s="18" t="s">
        <v>171</v>
      </c>
      <c r="BE245" s="241">
        <f>IF(N245="základní",J245,0)</f>
        <v>0</v>
      </c>
      <c r="BF245" s="241">
        <f>IF(N245="snížená",J245,0)</f>
        <v>0</v>
      </c>
      <c r="BG245" s="241">
        <f>IF(N245="zákl. přenesená",J245,0)</f>
        <v>0</v>
      </c>
      <c r="BH245" s="241">
        <f>IF(N245="sníž. přenesená",J245,0)</f>
        <v>0</v>
      </c>
      <c r="BI245" s="241">
        <f>IF(N245="nulová",J245,0)</f>
        <v>0</v>
      </c>
      <c r="BJ245" s="18" t="s">
        <v>90</v>
      </c>
      <c r="BK245" s="241">
        <f>ROUND(I245*H245,2)</f>
        <v>0</v>
      </c>
      <c r="BL245" s="18" t="s">
        <v>192</v>
      </c>
      <c r="BM245" s="240" t="s">
        <v>1387</v>
      </c>
    </row>
    <row r="246" s="2" customFormat="1" ht="16.5" customHeight="1">
      <c r="A246" s="40"/>
      <c r="B246" s="41"/>
      <c r="C246" s="229" t="s">
        <v>816</v>
      </c>
      <c r="D246" s="229" t="s">
        <v>174</v>
      </c>
      <c r="E246" s="230" t="s">
        <v>5089</v>
      </c>
      <c r="F246" s="231" t="s">
        <v>5090</v>
      </c>
      <c r="G246" s="232" t="s">
        <v>4923</v>
      </c>
      <c r="H246" s="233">
        <v>2</v>
      </c>
      <c r="I246" s="234"/>
      <c r="J246" s="235">
        <f>ROUND(I246*H246,2)</f>
        <v>0</v>
      </c>
      <c r="K246" s="231" t="s">
        <v>331</v>
      </c>
      <c r="L246" s="46"/>
      <c r="M246" s="236" t="s">
        <v>1</v>
      </c>
      <c r="N246" s="237" t="s">
        <v>48</v>
      </c>
      <c r="O246" s="93"/>
      <c r="P246" s="238">
        <f>O246*H246</f>
        <v>0</v>
      </c>
      <c r="Q246" s="238">
        <v>0</v>
      </c>
      <c r="R246" s="238">
        <f>Q246*H246</f>
        <v>0</v>
      </c>
      <c r="S246" s="238">
        <v>0</v>
      </c>
      <c r="T246" s="239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40" t="s">
        <v>192</v>
      </c>
      <c r="AT246" s="240" t="s">
        <v>174</v>
      </c>
      <c r="AU246" s="240" t="s">
        <v>92</v>
      </c>
      <c r="AY246" s="18" t="s">
        <v>171</v>
      </c>
      <c r="BE246" s="241">
        <f>IF(N246="základní",J246,0)</f>
        <v>0</v>
      </c>
      <c r="BF246" s="241">
        <f>IF(N246="snížená",J246,0)</f>
        <v>0</v>
      </c>
      <c r="BG246" s="241">
        <f>IF(N246="zákl. přenesená",J246,0)</f>
        <v>0</v>
      </c>
      <c r="BH246" s="241">
        <f>IF(N246="sníž. přenesená",J246,0)</f>
        <v>0</v>
      </c>
      <c r="BI246" s="241">
        <f>IF(N246="nulová",J246,0)</f>
        <v>0</v>
      </c>
      <c r="BJ246" s="18" t="s">
        <v>90</v>
      </c>
      <c r="BK246" s="241">
        <f>ROUND(I246*H246,2)</f>
        <v>0</v>
      </c>
      <c r="BL246" s="18" t="s">
        <v>192</v>
      </c>
      <c r="BM246" s="240" t="s">
        <v>1402</v>
      </c>
    </row>
    <row r="247" s="2" customFormat="1" ht="16.5" customHeight="1">
      <c r="A247" s="40"/>
      <c r="B247" s="41"/>
      <c r="C247" s="229" t="s">
        <v>822</v>
      </c>
      <c r="D247" s="229" t="s">
        <v>174</v>
      </c>
      <c r="E247" s="230" t="s">
        <v>5091</v>
      </c>
      <c r="F247" s="231" t="s">
        <v>5092</v>
      </c>
      <c r="G247" s="232" t="s">
        <v>4923</v>
      </c>
      <c r="H247" s="233">
        <v>30</v>
      </c>
      <c r="I247" s="234"/>
      <c r="J247" s="235">
        <f>ROUND(I247*H247,2)</f>
        <v>0</v>
      </c>
      <c r="K247" s="231" t="s">
        <v>331</v>
      </c>
      <c r="L247" s="46"/>
      <c r="M247" s="236" t="s">
        <v>1</v>
      </c>
      <c r="N247" s="237" t="s">
        <v>48</v>
      </c>
      <c r="O247" s="93"/>
      <c r="P247" s="238">
        <f>O247*H247</f>
        <v>0</v>
      </c>
      <c r="Q247" s="238">
        <v>0</v>
      </c>
      <c r="R247" s="238">
        <f>Q247*H247</f>
        <v>0</v>
      </c>
      <c r="S247" s="238">
        <v>0</v>
      </c>
      <c r="T247" s="239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40" t="s">
        <v>192</v>
      </c>
      <c r="AT247" s="240" t="s">
        <v>174</v>
      </c>
      <c r="AU247" s="240" t="s">
        <v>92</v>
      </c>
      <c r="AY247" s="18" t="s">
        <v>171</v>
      </c>
      <c r="BE247" s="241">
        <f>IF(N247="základní",J247,0)</f>
        <v>0</v>
      </c>
      <c r="BF247" s="241">
        <f>IF(N247="snížená",J247,0)</f>
        <v>0</v>
      </c>
      <c r="BG247" s="241">
        <f>IF(N247="zákl. přenesená",J247,0)</f>
        <v>0</v>
      </c>
      <c r="BH247" s="241">
        <f>IF(N247="sníž. přenesená",J247,0)</f>
        <v>0</v>
      </c>
      <c r="BI247" s="241">
        <f>IF(N247="nulová",J247,0)</f>
        <v>0</v>
      </c>
      <c r="BJ247" s="18" t="s">
        <v>90</v>
      </c>
      <c r="BK247" s="241">
        <f>ROUND(I247*H247,2)</f>
        <v>0</v>
      </c>
      <c r="BL247" s="18" t="s">
        <v>192</v>
      </c>
      <c r="BM247" s="240" t="s">
        <v>1412</v>
      </c>
    </row>
    <row r="248" s="2" customFormat="1" ht="16.5" customHeight="1">
      <c r="A248" s="40"/>
      <c r="B248" s="41"/>
      <c r="C248" s="229" t="s">
        <v>827</v>
      </c>
      <c r="D248" s="229" t="s">
        <v>174</v>
      </c>
      <c r="E248" s="230" t="s">
        <v>5093</v>
      </c>
      <c r="F248" s="231" t="s">
        <v>5094</v>
      </c>
      <c r="G248" s="232" t="s">
        <v>4923</v>
      </c>
      <c r="H248" s="233">
        <v>31</v>
      </c>
      <c r="I248" s="234"/>
      <c r="J248" s="235">
        <f>ROUND(I248*H248,2)</f>
        <v>0</v>
      </c>
      <c r="K248" s="231" t="s">
        <v>331</v>
      </c>
      <c r="L248" s="46"/>
      <c r="M248" s="236" t="s">
        <v>1</v>
      </c>
      <c r="N248" s="237" t="s">
        <v>48</v>
      </c>
      <c r="O248" s="93"/>
      <c r="P248" s="238">
        <f>O248*H248</f>
        <v>0</v>
      </c>
      <c r="Q248" s="238">
        <v>0</v>
      </c>
      <c r="R248" s="238">
        <f>Q248*H248</f>
        <v>0</v>
      </c>
      <c r="S248" s="238">
        <v>0</v>
      </c>
      <c r="T248" s="239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40" t="s">
        <v>192</v>
      </c>
      <c r="AT248" s="240" t="s">
        <v>174</v>
      </c>
      <c r="AU248" s="240" t="s">
        <v>92</v>
      </c>
      <c r="AY248" s="18" t="s">
        <v>171</v>
      </c>
      <c r="BE248" s="241">
        <f>IF(N248="základní",J248,0)</f>
        <v>0</v>
      </c>
      <c r="BF248" s="241">
        <f>IF(N248="snížená",J248,0)</f>
        <v>0</v>
      </c>
      <c r="BG248" s="241">
        <f>IF(N248="zákl. přenesená",J248,0)</f>
        <v>0</v>
      </c>
      <c r="BH248" s="241">
        <f>IF(N248="sníž. přenesená",J248,0)</f>
        <v>0</v>
      </c>
      <c r="BI248" s="241">
        <f>IF(N248="nulová",J248,0)</f>
        <v>0</v>
      </c>
      <c r="BJ248" s="18" t="s">
        <v>90</v>
      </c>
      <c r="BK248" s="241">
        <f>ROUND(I248*H248,2)</f>
        <v>0</v>
      </c>
      <c r="BL248" s="18" t="s">
        <v>192</v>
      </c>
      <c r="BM248" s="240" t="s">
        <v>1419</v>
      </c>
    </row>
    <row r="249" s="2" customFormat="1" ht="16.5" customHeight="1">
      <c r="A249" s="40"/>
      <c r="B249" s="41"/>
      <c r="C249" s="229" t="s">
        <v>832</v>
      </c>
      <c r="D249" s="229" t="s">
        <v>174</v>
      </c>
      <c r="E249" s="230" t="s">
        <v>5095</v>
      </c>
      <c r="F249" s="231" t="s">
        <v>5096</v>
      </c>
      <c r="G249" s="232" t="s">
        <v>428</v>
      </c>
      <c r="H249" s="233">
        <v>5</v>
      </c>
      <c r="I249" s="234"/>
      <c r="J249" s="235">
        <f>ROUND(I249*H249,2)</f>
        <v>0</v>
      </c>
      <c r="K249" s="231" t="s">
        <v>178</v>
      </c>
      <c r="L249" s="46"/>
      <c r="M249" s="236" t="s">
        <v>1</v>
      </c>
      <c r="N249" s="237" t="s">
        <v>48</v>
      </c>
      <c r="O249" s="93"/>
      <c r="P249" s="238">
        <f>O249*H249</f>
        <v>0</v>
      </c>
      <c r="Q249" s="238">
        <v>0.00052999999999999998</v>
      </c>
      <c r="R249" s="238">
        <f>Q249*H249</f>
        <v>0.00265</v>
      </c>
      <c r="S249" s="238">
        <v>0</v>
      </c>
      <c r="T249" s="239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40" t="s">
        <v>192</v>
      </c>
      <c r="AT249" s="240" t="s">
        <v>174</v>
      </c>
      <c r="AU249" s="240" t="s">
        <v>92</v>
      </c>
      <c r="AY249" s="18" t="s">
        <v>171</v>
      </c>
      <c r="BE249" s="241">
        <f>IF(N249="základní",J249,0)</f>
        <v>0</v>
      </c>
      <c r="BF249" s="241">
        <f>IF(N249="snížená",J249,0)</f>
        <v>0</v>
      </c>
      <c r="BG249" s="241">
        <f>IF(N249="zákl. přenesená",J249,0)</f>
        <v>0</v>
      </c>
      <c r="BH249" s="241">
        <f>IF(N249="sníž. přenesená",J249,0)</f>
        <v>0</v>
      </c>
      <c r="BI249" s="241">
        <f>IF(N249="nulová",J249,0)</f>
        <v>0</v>
      </c>
      <c r="BJ249" s="18" t="s">
        <v>90</v>
      </c>
      <c r="BK249" s="241">
        <f>ROUND(I249*H249,2)</f>
        <v>0</v>
      </c>
      <c r="BL249" s="18" t="s">
        <v>192</v>
      </c>
      <c r="BM249" s="240" t="s">
        <v>5097</v>
      </c>
    </row>
    <row r="250" s="2" customFormat="1" ht="16.5" customHeight="1">
      <c r="A250" s="40"/>
      <c r="B250" s="41"/>
      <c r="C250" s="229" t="s">
        <v>837</v>
      </c>
      <c r="D250" s="229" t="s">
        <v>174</v>
      </c>
      <c r="E250" s="230" t="s">
        <v>5098</v>
      </c>
      <c r="F250" s="231" t="s">
        <v>5099</v>
      </c>
      <c r="G250" s="232" t="s">
        <v>428</v>
      </c>
      <c r="H250" s="233">
        <v>4</v>
      </c>
      <c r="I250" s="234"/>
      <c r="J250" s="235">
        <f>ROUND(I250*H250,2)</f>
        <v>0</v>
      </c>
      <c r="K250" s="231" t="s">
        <v>331</v>
      </c>
      <c r="L250" s="46"/>
      <c r="M250" s="236" t="s">
        <v>1</v>
      </c>
      <c r="N250" s="237" t="s">
        <v>48</v>
      </c>
      <c r="O250" s="93"/>
      <c r="P250" s="238">
        <f>O250*H250</f>
        <v>0</v>
      </c>
      <c r="Q250" s="238">
        <v>0</v>
      </c>
      <c r="R250" s="238">
        <f>Q250*H250</f>
        <v>0</v>
      </c>
      <c r="S250" s="238">
        <v>0</v>
      </c>
      <c r="T250" s="239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40" t="s">
        <v>192</v>
      </c>
      <c r="AT250" s="240" t="s">
        <v>174</v>
      </c>
      <c r="AU250" s="240" t="s">
        <v>92</v>
      </c>
      <c r="AY250" s="18" t="s">
        <v>171</v>
      </c>
      <c r="BE250" s="241">
        <f>IF(N250="základní",J250,0)</f>
        <v>0</v>
      </c>
      <c r="BF250" s="241">
        <f>IF(N250="snížená",J250,0)</f>
        <v>0</v>
      </c>
      <c r="BG250" s="241">
        <f>IF(N250="zákl. přenesená",J250,0)</f>
        <v>0</v>
      </c>
      <c r="BH250" s="241">
        <f>IF(N250="sníž. přenesená",J250,0)</f>
        <v>0</v>
      </c>
      <c r="BI250" s="241">
        <f>IF(N250="nulová",J250,0)</f>
        <v>0</v>
      </c>
      <c r="BJ250" s="18" t="s">
        <v>90</v>
      </c>
      <c r="BK250" s="241">
        <f>ROUND(I250*H250,2)</f>
        <v>0</v>
      </c>
      <c r="BL250" s="18" t="s">
        <v>192</v>
      </c>
      <c r="BM250" s="240" t="s">
        <v>5100</v>
      </c>
    </row>
    <row r="251" s="12" customFormat="1" ht="22.8" customHeight="1">
      <c r="A251" s="12"/>
      <c r="B251" s="213"/>
      <c r="C251" s="214"/>
      <c r="D251" s="215" t="s">
        <v>82</v>
      </c>
      <c r="E251" s="227" t="s">
        <v>3410</v>
      </c>
      <c r="F251" s="227" t="s">
        <v>5101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SUM(P252:P306)</f>
        <v>0</v>
      </c>
      <c r="Q251" s="221"/>
      <c r="R251" s="222">
        <f>SUM(R252:R306)</f>
        <v>2.4218999999999999</v>
      </c>
      <c r="S251" s="221"/>
      <c r="T251" s="223">
        <f>SUM(T252:T306)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90</v>
      </c>
      <c r="AY251" s="224" t="s">
        <v>171</v>
      </c>
      <c r="BK251" s="226">
        <f>SUM(BK252:BK306)</f>
        <v>0</v>
      </c>
    </row>
    <row r="252" s="2" customFormat="1" ht="16.5" customHeight="1">
      <c r="A252" s="40"/>
      <c r="B252" s="41"/>
      <c r="C252" s="229" t="s">
        <v>842</v>
      </c>
      <c r="D252" s="229" t="s">
        <v>174</v>
      </c>
      <c r="E252" s="230" t="s">
        <v>5102</v>
      </c>
      <c r="F252" s="231" t="s">
        <v>5103</v>
      </c>
      <c r="G252" s="232" t="s">
        <v>428</v>
      </c>
      <c r="H252" s="233">
        <v>216</v>
      </c>
      <c r="I252" s="234"/>
      <c r="J252" s="235">
        <f>ROUND(I252*H252,2)</f>
        <v>0</v>
      </c>
      <c r="K252" s="231" t="s">
        <v>331</v>
      </c>
      <c r="L252" s="46"/>
      <c r="M252" s="236" t="s">
        <v>1</v>
      </c>
      <c r="N252" s="237" t="s">
        <v>48</v>
      </c>
      <c r="O252" s="93"/>
      <c r="P252" s="238">
        <f>O252*H252</f>
        <v>0</v>
      </c>
      <c r="Q252" s="238">
        <v>0</v>
      </c>
      <c r="R252" s="238">
        <f>Q252*H252</f>
        <v>0</v>
      </c>
      <c r="S252" s="238">
        <v>0</v>
      </c>
      <c r="T252" s="239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40" t="s">
        <v>192</v>
      </c>
      <c r="AT252" s="240" t="s">
        <v>174</v>
      </c>
      <c r="AU252" s="240" t="s">
        <v>92</v>
      </c>
      <c r="AY252" s="18" t="s">
        <v>171</v>
      </c>
      <c r="BE252" s="241">
        <f>IF(N252="základní",J252,0)</f>
        <v>0</v>
      </c>
      <c r="BF252" s="241">
        <f>IF(N252="snížená",J252,0)</f>
        <v>0</v>
      </c>
      <c r="BG252" s="241">
        <f>IF(N252="zákl. přenesená",J252,0)</f>
        <v>0</v>
      </c>
      <c r="BH252" s="241">
        <f>IF(N252="sníž. přenesená",J252,0)</f>
        <v>0</v>
      </c>
      <c r="BI252" s="241">
        <f>IF(N252="nulová",J252,0)</f>
        <v>0</v>
      </c>
      <c r="BJ252" s="18" t="s">
        <v>90</v>
      </c>
      <c r="BK252" s="241">
        <f>ROUND(I252*H252,2)</f>
        <v>0</v>
      </c>
      <c r="BL252" s="18" t="s">
        <v>192</v>
      </c>
      <c r="BM252" s="240" t="s">
        <v>1453</v>
      </c>
    </row>
    <row r="253" s="2" customFormat="1" ht="16.5" customHeight="1">
      <c r="A253" s="40"/>
      <c r="B253" s="41"/>
      <c r="C253" s="229" t="s">
        <v>846</v>
      </c>
      <c r="D253" s="229" t="s">
        <v>174</v>
      </c>
      <c r="E253" s="230" t="s">
        <v>5104</v>
      </c>
      <c r="F253" s="231" t="s">
        <v>5105</v>
      </c>
      <c r="G253" s="232" t="s">
        <v>428</v>
      </c>
      <c r="H253" s="233">
        <v>13</v>
      </c>
      <c r="I253" s="234"/>
      <c r="J253" s="235">
        <f>ROUND(I253*H253,2)</f>
        <v>0</v>
      </c>
      <c r="K253" s="231" t="s">
        <v>178</v>
      </c>
      <c r="L253" s="46"/>
      <c r="M253" s="236" t="s">
        <v>1</v>
      </c>
      <c r="N253" s="237" t="s">
        <v>48</v>
      </c>
      <c r="O253" s="93"/>
      <c r="P253" s="238">
        <f>O253*H253</f>
        <v>0</v>
      </c>
      <c r="Q253" s="238">
        <v>0</v>
      </c>
      <c r="R253" s="238">
        <f>Q253*H253</f>
        <v>0</v>
      </c>
      <c r="S253" s="238">
        <v>0</v>
      </c>
      <c r="T253" s="239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40" t="s">
        <v>192</v>
      </c>
      <c r="AT253" s="240" t="s">
        <v>174</v>
      </c>
      <c r="AU253" s="240" t="s">
        <v>92</v>
      </c>
      <c r="AY253" s="18" t="s">
        <v>171</v>
      </c>
      <c r="BE253" s="241">
        <f>IF(N253="základní",J253,0)</f>
        <v>0</v>
      </c>
      <c r="BF253" s="241">
        <f>IF(N253="snížená",J253,0)</f>
        <v>0</v>
      </c>
      <c r="BG253" s="241">
        <f>IF(N253="zákl. přenesená",J253,0)</f>
        <v>0</v>
      </c>
      <c r="BH253" s="241">
        <f>IF(N253="sníž. přenesená",J253,0)</f>
        <v>0</v>
      </c>
      <c r="BI253" s="241">
        <f>IF(N253="nulová",J253,0)</f>
        <v>0</v>
      </c>
      <c r="BJ253" s="18" t="s">
        <v>90</v>
      </c>
      <c r="BK253" s="241">
        <f>ROUND(I253*H253,2)</f>
        <v>0</v>
      </c>
      <c r="BL253" s="18" t="s">
        <v>192</v>
      </c>
      <c r="BM253" s="240" t="s">
        <v>1466</v>
      </c>
    </row>
    <row r="254" s="2" customFormat="1" ht="16.5" customHeight="1">
      <c r="A254" s="40"/>
      <c r="B254" s="41"/>
      <c r="C254" s="229" t="s">
        <v>857</v>
      </c>
      <c r="D254" s="229" t="s">
        <v>174</v>
      </c>
      <c r="E254" s="230" t="s">
        <v>5106</v>
      </c>
      <c r="F254" s="231" t="s">
        <v>5107</v>
      </c>
      <c r="G254" s="232" t="s">
        <v>4923</v>
      </c>
      <c r="H254" s="233">
        <v>1</v>
      </c>
      <c r="I254" s="234"/>
      <c r="J254" s="235">
        <f>ROUND(I254*H254,2)</f>
        <v>0</v>
      </c>
      <c r="K254" s="231" t="s">
        <v>331</v>
      </c>
      <c r="L254" s="46"/>
      <c r="M254" s="236" t="s">
        <v>1</v>
      </c>
      <c r="N254" s="237" t="s">
        <v>48</v>
      </c>
      <c r="O254" s="93"/>
      <c r="P254" s="238">
        <f>O254*H254</f>
        <v>0</v>
      </c>
      <c r="Q254" s="238">
        <v>0.0083999999999999995</v>
      </c>
      <c r="R254" s="238">
        <f>Q254*H254</f>
        <v>0.0083999999999999995</v>
      </c>
      <c r="S254" s="238">
        <v>0</v>
      </c>
      <c r="T254" s="239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40" t="s">
        <v>192</v>
      </c>
      <c r="AT254" s="240" t="s">
        <v>174</v>
      </c>
      <c r="AU254" s="240" t="s">
        <v>92</v>
      </c>
      <c r="AY254" s="18" t="s">
        <v>171</v>
      </c>
      <c r="BE254" s="241">
        <f>IF(N254="základní",J254,0)</f>
        <v>0</v>
      </c>
      <c r="BF254" s="241">
        <f>IF(N254="snížená",J254,0)</f>
        <v>0</v>
      </c>
      <c r="BG254" s="241">
        <f>IF(N254="zákl. přenesená",J254,0)</f>
        <v>0</v>
      </c>
      <c r="BH254" s="241">
        <f>IF(N254="sníž. přenesená",J254,0)</f>
        <v>0</v>
      </c>
      <c r="BI254" s="241">
        <f>IF(N254="nulová",J254,0)</f>
        <v>0</v>
      </c>
      <c r="BJ254" s="18" t="s">
        <v>90</v>
      </c>
      <c r="BK254" s="241">
        <f>ROUND(I254*H254,2)</f>
        <v>0</v>
      </c>
      <c r="BL254" s="18" t="s">
        <v>192</v>
      </c>
      <c r="BM254" s="240" t="s">
        <v>1477</v>
      </c>
    </row>
    <row r="255" s="2" customFormat="1" ht="16.5" customHeight="1">
      <c r="A255" s="40"/>
      <c r="B255" s="41"/>
      <c r="C255" s="229" t="s">
        <v>863</v>
      </c>
      <c r="D255" s="229" t="s">
        <v>174</v>
      </c>
      <c r="E255" s="230" t="s">
        <v>5108</v>
      </c>
      <c r="F255" s="231" t="s">
        <v>5109</v>
      </c>
      <c r="G255" s="232" t="s">
        <v>4923</v>
      </c>
      <c r="H255" s="233">
        <v>2</v>
      </c>
      <c r="I255" s="234"/>
      <c r="J255" s="235">
        <f>ROUND(I255*H255,2)</f>
        <v>0</v>
      </c>
      <c r="K255" s="231" t="s">
        <v>331</v>
      </c>
      <c r="L255" s="46"/>
      <c r="M255" s="236" t="s">
        <v>1</v>
      </c>
      <c r="N255" s="237" t="s">
        <v>48</v>
      </c>
      <c r="O255" s="93"/>
      <c r="P255" s="238">
        <f>O255*H255</f>
        <v>0</v>
      </c>
      <c r="Q255" s="238">
        <v>0.01</v>
      </c>
      <c r="R255" s="238">
        <f>Q255*H255</f>
        <v>0.02</v>
      </c>
      <c r="S255" s="238">
        <v>0</v>
      </c>
      <c r="T255" s="239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40" t="s">
        <v>192</v>
      </c>
      <c r="AT255" s="240" t="s">
        <v>174</v>
      </c>
      <c r="AU255" s="240" t="s">
        <v>92</v>
      </c>
      <c r="AY255" s="18" t="s">
        <v>171</v>
      </c>
      <c r="BE255" s="241">
        <f>IF(N255="základní",J255,0)</f>
        <v>0</v>
      </c>
      <c r="BF255" s="241">
        <f>IF(N255="snížená",J255,0)</f>
        <v>0</v>
      </c>
      <c r="BG255" s="241">
        <f>IF(N255="zákl. přenesená",J255,0)</f>
        <v>0</v>
      </c>
      <c r="BH255" s="241">
        <f>IF(N255="sníž. přenesená",J255,0)</f>
        <v>0</v>
      </c>
      <c r="BI255" s="241">
        <f>IF(N255="nulová",J255,0)</f>
        <v>0</v>
      </c>
      <c r="BJ255" s="18" t="s">
        <v>90</v>
      </c>
      <c r="BK255" s="241">
        <f>ROUND(I255*H255,2)</f>
        <v>0</v>
      </c>
      <c r="BL255" s="18" t="s">
        <v>192</v>
      </c>
      <c r="BM255" s="240" t="s">
        <v>1487</v>
      </c>
    </row>
    <row r="256" s="2" customFormat="1" ht="16.5" customHeight="1">
      <c r="A256" s="40"/>
      <c r="B256" s="41"/>
      <c r="C256" s="229" t="s">
        <v>868</v>
      </c>
      <c r="D256" s="229" t="s">
        <v>174</v>
      </c>
      <c r="E256" s="230" t="s">
        <v>5110</v>
      </c>
      <c r="F256" s="231" t="s">
        <v>5111</v>
      </c>
      <c r="G256" s="232" t="s">
        <v>4923</v>
      </c>
      <c r="H256" s="233">
        <v>5</v>
      </c>
      <c r="I256" s="234"/>
      <c r="J256" s="235">
        <f>ROUND(I256*H256,2)</f>
        <v>0</v>
      </c>
      <c r="K256" s="231" t="s">
        <v>331</v>
      </c>
      <c r="L256" s="46"/>
      <c r="M256" s="236" t="s">
        <v>1</v>
      </c>
      <c r="N256" s="237" t="s">
        <v>48</v>
      </c>
      <c r="O256" s="93"/>
      <c r="P256" s="238">
        <f>O256*H256</f>
        <v>0</v>
      </c>
      <c r="Q256" s="238">
        <v>0.010999999999999999</v>
      </c>
      <c r="R256" s="238">
        <f>Q256*H256</f>
        <v>0.054999999999999993</v>
      </c>
      <c r="S256" s="238">
        <v>0</v>
      </c>
      <c r="T256" s="239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40" t="s">
        <v>192</v>
      </c>
      <c r="AT256" s="240" t="s">
        <v>174</v>
      </c>
      <c r="AU256" s="240" t="s">
        <v>92</v>
      </c>
      <c r="AY256" s="18" t="s">
        <v>171</v>
      </c>
      <c r="BE256" s="241">
        <f>IF(N256="základní",J256,0)</f>
        <v>0</v>
      </c>
      <c r="BF256" s="241">
        <f>IF(N256="snížená",J256,0)</f>
        <v>0</v>
      </c>
      <c r="BG256" s="241">
        <f>IF(N256="zákl. přenesená",J256,0)</f>
        <v>0</v>
      </c>
      <c r="BH256" s="241">
        <f>IF(N256="sníž. přenesená",J256,0)</f>
        <v>0</v>
      </c>
      <c r="BI256" s="241">
        <f>IF(N256="nulová",J256,0)</f>
        <v>0</v>
      </c>
      <c r="BJ256" s="18" t="s">
        <v>90</v>
      </c>
      <c r="BK256" s="241">
        <f>ROUND(I256*H256,2)</f>
        <v>0</v>
      </c>
      <c r="BL256" s="18" t="s">
        <v>192</v>
      </c>
      <c r="BM256" s="240" t="s">
        <v>1495</v>
      </c>
    </row>
    <row r="257" s="2" customFormat="1" ht="16.5" customHeight="1">
      <c r="A257" s="40"/>
      <c r="B257" s="41"/>
      <c r="C257" s="229" t="s">
        <v>872</v>
      </c>
      <c r="D257" s="229" t="s">
        <v>174</v>
      </c>
      <c r="E257" s="230" t="s">
        <v>5112</v>
      </c>
      <c r="F257" s="231" t="s">
        <v>5113</v>
      </c>
      <c r="G257" s="232" t="s">
        <v>4923</v>
      </c>
      <c r="H257" s="233">
        <v>2</v>
      </c>
      <c r="I257" s="234"/>
      <c r="J257" s="235">
        <f>ROUND(I257*H257,2)</f>
        <v>0</v>
      </c>
      <c r="K257" s="231" t="s">
        <v>331</v>
      </c>
      <c r="L257" s="46"/>
      <c r="M257" s="236" t="s">
        <v>1</v>
      </c>
      <c r="N257" s="237" t="s">
        <v>48</v>
      </c>
      <c r="O257" s="93"/>
      <c r="P257" s="238">
        <f>O257*H257</f>
        <v>0</v>
      </c>
      <c r="Q257" s="238">
        <v>0.012</v>
      </c>
      <c r="R257" s="238">
        <f>Q257*H257</f>
        <v>0.024</v>
      </c>
      <c r="S257" s="238">
        <v>0</v>
      </c>
      <c r="T257" s="239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40" t="s">
        <v>192</v>
      </c>
      <c r="AT257" s="240" t="s">
        <v>174</v>
      </c>
      <c r="AU257" s="240" t="s">
        <v>92</v>
      </c>
      <c r="AY257" s="18" t="s">
        <v>171</v>
      </c>
      <c r="BE257" s="241">
        <f>IF(N257="základní",J257,0)</f>
        <v>0</v>
      </c>
      <c r="BF257" s="241">
        <f>IF(N257="snížená",J257,0)</f>
        <v>0</v>
      </c>
      <c r="BG257" s="241">
        <f>IF(N257="zákl. přenesená",J257,0)</f>
        <v>0</v>
      </c>
      <c r="BH257" s="241">
        <f>IF(N257="sníž. přenesená",J257,0)</f>
        <v>0</v>
      </c>
      <c r="BI257" s="241">
        <f>IF(N257="nulová",J257,0)</f>
        <v>0</v>
      </c>
      <c r="BJ257" s="18" t="s">
        <v>90</v>
      </c>
      <c r="BK257" s="241">
        <f>ROUND(I257*H257,2)</f>
        <v>0</v>
      </c>
      <c r="BL257" s="18" t="s">
        <v>192</v>
      </c>
      <c r="BM257" s="240" t="s">
        <v>1505</v>
      </c>
    </row>
    <row r="258" s="2" customFormat="1" ht="16.5" customHeight="1">
      <c r="A258" s="40"/>
      <c r="B258" s="41"/>
      <c r="C258" s="229" t="s">
        <v>876</v>
      </c>
      <c r="D258" s="229" t="s">
        <v>174</v>
      </c>
      <c r="E258" s="230" t="s">
        <v>5114</v>
      </c>
      <c r="F258" s="231" t="s">
        <v>5115</v>
      </c>
      <c r="G258" s="232" t="s">
        <v>4923</v>
      </c>
      <c r="H258" s="233">
        <v>1</v>
      </c>
      <c r="I258" s="234"/>
      <c r="J258" s="235">
        <f>ROUND(I258*H258,2)</f>
        <v>0</v>
      </c>
      <c r="K258" s="231" t="s">
        <v>331</v>
      </c>
      <c r="L258" s="46"/>
      <c r="M258" s="236" t="s">
        <v>1</v>
      </c>
      <c r="N258" s="237" t="s">
        <v>48</v>
      </c>
      <c r="O258" s="93"/>
      <c r="P258" s="238">
        <f>O258*H258</f>
        <v>0</v>
      </c>
      <c r="Q258" s="238">
        <v>0.017000000000000001</v>
      </c>
      <c r="R258" s="238">
        <f>Q258*H258</f>
        <v>0.017000000000000001</v>
      </c>
      <c r="S258" s="238">
        <v>0</v>
      </c>
      <c r="T258" s="239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40" t="s">
        <v>192</v>
      </c>
      <c r="AT258" s="240" t="s">
        <v>174</v>
      </c>
      <c r="AU258" s="240" t="s">
        <v>92</v>
      </c>
      <c r="AY258" s="18" t="s">
        <v>171</v>
      </c>
      <c r="BE258" s="241">
        <f>IF(N258="základní",J258,0)</f>
        <v>0</v>
      </c>
      <c r="BF258" s="241">
        <f>IF(N258="snížená",J258,0)</f>
        <v>0</v>
      </c>
      <c r="BG258" s="241">
        <f>IF(N258="zákl. přenesená",J258,0)</f>
        <v>0</v>
      </c>
      <c r="BH258" s="241">
        <f>IF(N258="sníž. přenesená",J258,0)</f>
        <v>0</v>
      </c>
      <c r="BI258" s="241">
        <f>IF(N258="nulová",J258,0)</f>
        <v>0</v>
      </c>
      <c r="BJ258" s="18" t="s">
        <v>90</v>
      </c>
      <c r="BK258" s="241">
        <f>ROUND(I258*H258,2)</f>
        <v>0</v>
      </c>
      <c r="BL258" s="18" t="s">
        <v>192</v>
      </c>
      <c r="BM258" s="240" t="s">
        <v>1513</v>
      </c>
    </row>
    <row r="259" s="2" customFormat="1" ht="16.5" customHeight="1">
      <c r="A259" s="40"/>
      <c r="B259" s="41"/>
      <c r="C259" s="229" t="s">
        <v>886</v>
      </c>
      <c r="D259" s="229" t="s">
        <v>174</v>
      </c>
      <c r="E259" s="230" t="s">
        <v>5116</v>
      </c>
      <c r="F259" s="231" t="s">
        <v>5117</v>
      </c>
      <c r="G259" s="232" t="s">
        <v>4923</v>
      </c>
      <c r="H259" s="233">
        <v>2</v>
      </c>
      <c r="I259" s="234"/>
      <c r="J259" s="235">
        <f>ROUND(I259*H259,2)</f>
        <v>0</v>
      </c>
      <c r="K259" s="231" t="s">
        <v>331</v>
      </c>
      <c r="L259" s="46"/>
      <c r="M259" s="236" t="s">
        <v>1</v>
      </c>
      <c r="N259" s="237" t="s">
        <v>48</v>
      </c>
      <c r="O259" s="93"/>
      <c r="P259" s="238">
        <f>O259*H259</f>
        <v>0</v>
      </c>
      <c r="Q259" s="238">
        <v>0.0071999999999999998</v>
      </c>
      <c r="R259" s="238">
        <f>Q259*H259</f>
        <v>0.0144</v>
      </c>
      <c r="S259" s="238">
        <v>0</v>
      </c>
      <c r="T259" s="239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40" t="s">
        <v>192</v>
      </c>
      <c r="AT259" s="240" t="s">
        <v>174</v>
      </c>
      <c r="AU259" s="240" t="s">
        <v>92</v>
      </c>
      <c r="AY259" s="18" t="s">
        <v>171</v>
      </c>
      <c r="BE259" s="241">
        <f>IF(N259="základní",J259,0)</f>
        <v>0</v>
      </c>
      <c r="BF259" s="241">
        <f>IF(N259="snížená",J259,0)</f>
        <v>0</v>
      </c>
      <c r="BG259" s="241">
        <f>IF(N259="zákl. přenesená",J259,0)</f>
        <v>0</v>
      </c>
      <c r="BH259" s="241">
        <f>IF(N259="sníž. přenesená",J259,0)</f>
        <v>0</v>
      </c>
      <c r="BI259" s="241">
        <f>IF(N259="nulová",J259,0)</f>
        <v>0</v>
      </c>
      <c r="BJ259" s="18" t="s">
        <v>90</v>
      </c>
      <c r="BK259" s="241">
        <f>ROUND(I259*H259,2)</f>
        <v>0</v>
      </c>
      <c r="BL259" s="18" t="s">
        <v>192</v>
      </c>
      <c r="BM259" s="240" t="s">
        <v>1521</v>
      </c>
    </row>
    <row r="260" s="2" customFormat="1" ht="16.5" customHeight="1">
      <c r="A260" s="40"/>
      <c r="B260" s="41"/>
      <c r="C260" s="229" t="s">
        <v>893</v>
      </c>
      <c r="D260" s="229" t="s">
        <v>174</v>
      </c>
      <c r="E260" s="230" t="s">
        <v>5118</v>
      </c>
      <c r="F260" s="231" t="s">
        <v>5119</v>
      </c>
      <c r="G260" s="232" t="s">
        <v>428</v>
      </c>
      <c r="H260" s="233">
        <v>12</v>
      </c>
      <c r="I260" s="234"/>
      <c r="J260" s="235">
        <f>ROUND(I260*H260,2)</f>
        <v>0</v>
      </c>
      <c r="K260" s="231" t="s">
        <v>178</v>
      </c>
      <c r="L260" s="46"/>
      <c r="M260" s="236" t="s">
        <v>1</v>
      </c>
      <c r="N260" s="237" t="s">
        <v>48</v>
      </c>
      <c r="O260" s="93"/>
      <c r="P260" s="238">
        <f>O260*H260</f>
        <v>0</v>
      </c>
      <c r="Q260" s="238">
        <v>0</v>
      </c>
      <c r="R260" s="238">
        <f>Q260*H260</f>
        <v>0</v>
      </c>
      <c r="S260" s="238">
        <v>0</v>
      </c>
      <c r="T260" s="239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40" t="s">
        <v>192</v>
      </c>
      <c r="AT260" s="240" t="s">
        <v>174</v>
      </c>
      <c r="AU260" s="240" t="s">
        <v>92</v>
      </c>
      <c r="AY260" s="18" t="s">
        <v>171</v>
      </c>
      <c r="BE260" s="241">
        <f>IF(N260="základní",J260,0)</f>
        <v>0</v>
      </c>
      <c r="BF260" s="241">
        <f>IF(N260="snížená",J260,0)</f>
        <v>0</v>
      </c>
      <c r="BG260" s="241">
        <f>IF(N260="zákl. přenesená",J260,0)</f>
        <v>0</v>
      </c>
      <c r="BH260" s="241">
        <f>IF(N260="sníž. přenesená",J260,0)</f>
        <v>0</v>
      </c>
      <c r="BI260" s="241">
        <f>IF(N260="nulová",J260,0)</f>
        <v>0</v>
      </c>
      <c r="BJ260" s="18" t="s">
        <v>90</v>
      </c>
      <c r="BK260" s="241">
        <f>ROUND(I260*H260,2)</f>
        <v>0</v>
      </c>
      <c r="BL260" s="18" t="s">
        <v>192</v>
      </c>
      <c r="BM260" s="240" t="s">
        <v>1530</v>
      </c>
    </row>
    <row r="261" s="2" customFormat="1" ht="16.5" customHeight="1">
      <c r="A261" s="40"/>
      <c r="B261" s="41"/>
      <c r="C261" s="229" t="s">
        <v>899</v>
      </c>
      <c r="D261" s="229" t="s">
        <v>174</v>
      </c>
      <c r="E261" s="230" t="s">
        <v>5120</v>
      </c>
      <c r="F261" s="231" t="s">
        <v>5121</v>
      </c>
      <c r="G261" s="232" t="s">
        <v>4923</v>
      </c>
      <c r="H261" s="233">
        <v>1</v>
      </c>
      <c r="I261" s="234"/>
      <c r="J261" s="235">
        <f>ROUND(I261*H261,2)</f>
        <v>0</v>
      </c>
      <c r="K261" s="231" t="s">
        <v>331</v>
      </c>
      <c r="L261" s="46"/>
      <c r="M261" s="236" t="s">
        <v>1</v>
      </c>
      <c r="N261" s="237" t="s">
        <v>48</v>
      </c>
      <c r="O261" s="93"/>
      <c r="P261" s="238">
        <f>O261*H261</f>
        <v>0</v>
      </c>
      <c r="Q261" s="238">
        <v>0.028299999999999999</v>
      </c>
      <c r="R261" s="238">
        <f>Q261*H261</f>
        <v>0.028299999999999999</v>
      </c>
      <c r="S261" s="238">
        <v>0</v>
      </c>
      <c r="T261" s="239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40" t="s">
        <v>192</v>
      </c>
      <c r="AT261" s="240" t="s">
        <v>174</v>
      </c>
      <c r="AU261" s="240" t="s">
        <v>92</v>
      </c>
      <c r="AY261" s="18" t="s">
        <v>171</v>
      </c>
      <c r="BE261" s="241">
        <f>IF(N261="základní",J261,0)</f>
        <v>0</v>
      </c>
      <c r="BF261" s="241">
        <f>IF(N261="snížená",J261,0)</f>
        <v>0</v>
      </c>
      <c r="BG261" s="241">
        <f>IF(N261="zákl. přenesená",J261,0)</f>
        <v>0</v>
      </c>
      <c r="BH261" s="241">
        <f>IF(N261="sníž. přenesená",J261,0)</f>
        <v>0</v>
      </c>
      <c r="BI261" s="241">
        <f>IF(N261="nulová",J261,0)</f>
        <v>0</v>
      </c>
      <c r="BJ261" s="18" t="s">
        <v>90</v>
      </c>
      <c r="BK261" s="241">
        <f>ROUND(I261*H261,2)</f>
        <v>0</v>
      </c>
      <c r="BL261" s="18" t="s">
        <v>192</v>
      </c>
      <c r="BM261" s="240" t="s">
        <v>1538</v>
      </c>
    </row>
    <row r="262" s="2" customFormat="1" ht="16.5" customHeight="1">
      <c r="A262" s="40"/>
      <c r="B262" s="41"/>
      <c r="C262" s="229" t="s">
        <v>905</v>
      </c>
      <c r="D262" s="229" t="s">
        <v>174</v>
      </c>
      <c r="E262" s="230" t="s">
        <v>5122</v>
      </c>
      <c r="F262" s="231" t="s">
        <v>5123</v>
      </c>
      <c r="G262" s="232" t="s">
        <v>4923</v>
      </c>
      <c r="H262" s="233">
        <v>2</v>
      </c>
      <c r="I262" s="234"/>
      <c r="J262" s="235">
        <f>ROUND(I262*H262,2)</f>
        <v>0</v>
      </c>
      <c r="K262" s="231" t="s">
        <v>331</v>
      </c>
      <c r="L262" s="46"/>
      <c r="M262" s="236" t="s">
        <v>1</v>
      </c>
      <c r="N262" s="237" t="s">
        <v>48</v>
      </c>
      <c r="O262" s="93"/>
      <c r="P262" s="238">
        <f>O262*H262</f>
        <v>0</v>
      </c>
      <c r="Q262" s="238">
        <v>0.028000000000000001</v>
      </c>
      <c r="R262" s="238">
        <f>Q262*H262</f>
        <v>0.056000000000000001</v>
      </c>
      <c r="S262" s="238">
        <v>0</v>
      </c>
      <c r="T262" s="239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40" t="s">
        <v>192</v>
      </c>
      <c r="AT262" s="240" t="s">
        <v>174</v>
      </c>
      <c r="AU262" s="240" t="s">
        <v>92</v>
      </c>
      <c r="AY262" s="18" t="s">
        <v>171</v>
      </c>
      <c r="BE262" s="241">
        <f>IF(N262="základní",J262,0)</f>
        <v>0</v>
      </c>
      <c r="BF262" s="241">
        <f>IF(N262="snížená",J262,0)</f>
        <v>0</v>
      </c>
      <c r="BG262" s="241">
        <f>IF(N262="zákl. přenesená",J262,0)</f>
        <v>0</v>
      </c>
      <c r="BH262" s="241">
        <f>IF(N262="sníž. přenesená",J262,0)</f>
        <v>0</v>
      </c>
      <c r="BI262" s="241">
        <f>IF(N262="nulová",J262,0)</f>
        <v>0</v>
      </c>
      <c r="BJ262" s="18" t="s">
        <v>90</v>
      </c>
      <c r="BK262" s="241">
        <f>ROUND(I262*H262,2)</f>
        <v>0</v>
      </c>
      <c r="BL262" s="18" t="s">
        <v>192</v>
      </c>
      <c r="BM262" s="240" t="s">
        <v>1546</v>
      </c>
    </row>
    <row r="263" s="2" customFormat="1" ht="16.5" customHeight="1">
      <c r="A263" s="40"/>
      <c r="B263" s="41"/>
      <c r="C263" s="229" t="s">
        <v>911</v>
      </c>
      <c r="D263" s="229" t="s">
        <v>174</v>
      </c>
      <c r="E263" s="230" t="s">
        <v>5124</v>
      </c>
      <c r="F263" s="231" t="s">
        <v>5125</v>
      </c>
      <c r="G263" s="232" t="s">
        <v>4923</v>
      </c>
      <c r="H263" s="233">
        <v>1</v>
      </c>
      <c r="I263" s="234"/>
      <c r="J263" s="235">
        <f>ROUND(I263*H263,2)</f>
        <v>0</v>
      </c>
      <c r="K263" s="231" t="s">
        <v>331</v>
      </c>
      <c r="L263" s="46"/>
      <c r="M263" s="236" t="s">
        <v>1</v>
      </c>
      <c r="N263" s="237" t="s">
        <v>48</v>
      </c>
      <c r="O263" s="93"/>
      <c r="P263" s="238">
        <f>O263*H263</f>
        <v>0</v>
      </c>
      <c r="Q263" s="238">
        <v>0.034200000000000001</v>
      </c>
      <c r="R263" s="238">
        <f>Q263*H263</f>
        <v>0.034200000000000001</v>
      </c>
      <c r="S263" s="238">
        <v>0</v>
      </c>
      <c r="T263" s="239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40" t="s">
        <v>192</v>
      </c>
      <c r="AT263" s="240" t="s">
        <v>174</v>
      </c>
      <c r="AU263" s="240" t="s">
        <v>92</v>
      </c>
      <c r="AY263" s="18" t="s">
        <v>171</v>
      </c>
      <c r="BE263" s="241">
        <f>IF(N263="základní",J263,0)</f>
        <v>0</v>
      </c>
      <c r="BF263" s="241">
        <f>IF(N263="snížená",J263,0)</f>
        <v>0</v>
      </c>
      <c r="BG263" s="241">
        <f>IF(N263="zákl. přenesená",J263,0)</f>
        <v>0</v>
      </c>
      <c r="BH263" s="241">
        <f>IF(N263="sníž. přenesená",J263,0)</f>
        <v>0</v>
      </c>
      <c r="BI263" s="241">
        <f>IF(N263="nulová",J263,0)</f>
        <v>0</v>
      </c>
      <c r="BJ263" s="18" t="s">
        <v>90</v>
      </c>
      <c r="BK263" s="241">
        <f>ROUND(I263*H263,2)</f>
        <v>0</v>
      </c>
      <c r="BL263" s="18" t="s">
        <v>192</v>
      </c>
      <c r="BM263" s="240" t="s">
        <v>1554</v>
      </c>
    </row>
    <row r="264" s="2" customFormat="1" ht="16.5" customHeight="1">
      <c r="A264" s="40"/>
      <c r="B264" s="41"/>
      <c r="C264" s="229" t="s">
        <v>916</v>
      </c>
      <c r="D264" s="229" t="s">
        <v>174</v>
      </c>
      <c r="E264" s="230" t="s">
        <v>5126</v>
      </c>
      <c r="F264" s="231" t="s">
        <v>5127</v>
      </c>
      <c r="G264" s="232" t="s">
        <v>4923</v>
      </c>
      <c r="H264" s="233">
        <v>2</v>
      </c>
      <c r="I264" s="234"/>
      <c r="J264" s="235">
        <f>ROUND(I264*H264,2)</f>
        <v>0</v>
      </c>
      <c r="K264" s="231" t="s">
        <v>331</v>
      </c>
      <c r="L264" s="46"/>
      <c r="M264" s="236" t="s">
        <v>1</v>
      </c>
      <c r="N264" s="237" t="s">
        <v>48</v>
      </c>
      <c r="O264" s="93"/>
      <c r="P264" s="238">
        <f>O264*H264</f>
        <v>0</v>
      </c>
      <c r="Q264" s="238">
        <v>0.023599999999999999</v>
      </c>
      <c r="R264" s="238">
        <f>Q264*H264</f>
        <v>0.047199999999999999</v>
      </c>
      <c r="S264" s="238">
        <v>0</v>
      </c>
      <c r="T264" s="239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40" t="s">
        <v>192</v>
      </c>
      <c r="AT264" s="240" t="s">
        <v>174</v>
      </c>
      <c r="AU264" s="240" t="s">
        <v>92</v>
      </c>
      <c r="AY264" s="18" t="s">
        <v>171</v>
      </c>
      <c r="BE264" s="241">
        <f>IF(N264="základní",J264,0)</f>
        <v>0</v>
      </c>
      <c r="BF264" s="241">
        <f>IF(N264="snížená",J264,0)</f>
        <v>0</v>
      </c>
      <c r="BG264" s="241">
        <f>IF(N264="zákl. přenesená",J264,0)</f>
        <v>0</v>
      </c>
      <c r="BH264" s="241">
        <f>IF(N264="sníž. přenesená",J264,0)</f>
        <v>0</v>
      </c>
      <c r="BI264" s="241">
        <f>IF(N264="nulová",J264,0)</f>
        <v>0</v>
      </c>
      <c r="BJ264" s="18" t="s">
        <v>90</v>
      </c>
      <c r="BK264" s="241">
        <f>ROUND(I264*H264,2)</f>
        <v>0</v>
      </c>
      <c r="BL264" s="18" t="s">
        <v>192</v>
      </c>
      <c r="BM264" s="240" t="s">
        <v>1562</v>
      </c>
    </row>
    <row r="265" s="2" customFormat="1" ht="16.5" customHeight="1">
      <c r="A265" s="40"/>
      <c r="B265" s="41"/>
      <c r="C265" s="229" t="s">
        <v>920</v>
      </c>
      <c r="D265" s="229" t="s">
        <v>174</v>
      </c>
      <c r="E265" s="230" t="s">
        <v>5128</v>
      </c>
      <c r="F265" s="231" t="s">
        <v>5129</v>
      </c>
      <c r="G265" s="232" t="s">
        <v>4923</v>
      </c>
      <c r="H265" s="233">
        <v>1</v>
      </c>
      <c r="I265" s="234"/>
      <c r="J265" s="235">
        <f>ROUND(I265*H265,2)</f>
        <v>0</v>
      </c>
      <c r="K265" s="231" t="s">
        <v>331</v>
      </c>
      <c r="L265" s="46"/>
      <c r="M265" s="236" t="s">
        <v>1</v>
      </c>
      <c r="N265" s="237" t="s">
        <v>48</v>
      </c>
      <c r="O265" s="93"/>
      <c r="P265" s="238">
        <f>O265*H265</f>
        <v>0</v>
      </c>
      <c r="Q265" s="238">
        <v>0.033000000000000002</v>
      </c>
      <c r="R265" s="238">
        <f>Q265*H265</f>
        <v>0.033000000000000002</v>
      </c>
      <c r="S265" s="238">
        <v>0</v>
      </c>
      <c r="T265" s="239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40" t="s">
        <v>192</v>
      </c>
      <c r="AT265" s="240" t="s">
        <v>174</v>
      </c>
      <c r="AU265" s="240" t="s">
        <v>92</v>
      </c>
      <c r="AY265" s="18" t="s">
        <v>171</v>
      </c>
      <c r="BE265" s="241">
        <f>IF(N265="základní",J265,0)</f>
        <v>0</v>
      </c>
      <c r="BF265" s="241">
        <f>IF(N265="snížená",J265,0)</f>
        <v>0</v>
      </c>
      <c r="BG265" s="241">
        <f>IF(N265="zákl. přenesená",J265,0)</f>
        <v>0</v>
      </c>
      <c r="BH265" s="241">
        <f>IF(N265="sníž. přenesená",J265,0)</f>
        <v>0</v>
      </c>
      <c r="BI265" s="241">
        <f>IF(N265="nulová",J265,0)</f>
        <v>0</v>
      </c>
      <c r="BJ265" s="18" t="s">
        <v>90</v>
      </c>
      <c r="BK265" s="241">
        <f>ROUND(I265*H265,2)</f>
        <v>0</v>
      </c>
      <c r="BL265" s="18" t="s">
        <v>192</v>
      </c>
      <c r="BM265" s="240" t="s">
        <v>1573</v>
      </c>
    </row>
    <row r="266" s="2" customFormat="1" ht="16.5" customHeight="1">
      <c r="A266" s="40"/>
      <c r="B266" s="41"/>
      <c r="C266" s="229" t="s">
        <v>924</v>
      </c>
      <c r="D266" s="229" t="s">
        <v>174</v>
      </c>
      <c r="E266" s="230" t="s">
        <v>5130</v>
      </c>
      <c r="F266" s="231" t="s">
        <v>5131</v>
      </c>
      <c r="G266" s="232" t="s">
        <v>4923</v>
      </c>
      <c r="H266" s="233">
        <v>3</v>
      </c>
      <c r="I266" s="234"/>
      <c r="J266" s="235">
        <f>ROUND(I266*H266,2)</f>
        <v>0</v>
      </c>
      <c r="K266" s="231" t="s">
        <v>331</v>
      </c>
      <c r="L266" s="46"/>
      <c r="M266" s="236" t="s">
        <v>1</v>
      </c>
      <c r="N266" s="237" t="s">
        <v>48</v>
      </c>
      <c r="O266" s="93"/>
      <c r="P266" s="238">
        <f>O266*H266</f>
        <v>0</v>
      </c>
      <c r="Q266" s="238">
        <v>0.0424</v>
      </c>
      <c r="R266" s="238">
        <f>Q266*H266</f>
        <v>0.12720000000000001</v>
      </c>
      <c r="S266" s="238">
        <v>0</v>
      </c>
      <c r="T266" s="239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40" t="s">
        <v>192</v>
      </c>
      <c r="AT266" s="240" t="s">
        <v>174</v>
      </c>
      <c r="AU266" s="240" t="s">
        <v>92</v>
      </c>
      <c r="AY266" s="18" t="s">
        <v>171</v>
      </c>
      <c r="BE266" s="241">
        <f>IF(N266="základní",J266,0)</f>
        <v>0</v>
      </c>
      <c r="BF266" s="241">
        <f>IF(N266="snížená",J266,0)</f>
        <v>0</v>
      </c>
      <c r="BG266" s="241">
        <f>IF(N266="zákl. přenesená",J266,0)</f>
        <v>0</v>
      </c>
      <c r="BH266" s="241">
        <f>IF(N266="sníž. přenesená",J266,0)</f>
        <v>0</v>
      </c>
      <c r="BI266" s="241">
        <f>IF(N266="nulová",J266,0)</f>
        <v>0</v>
      </c>
      <c r="BJ266" s="18" t="s">
        <v>90</v>
      </c>
      <c r="BK266" s="241">
        <f>ROUND(I266*H266,2)</f>
        <v>0</v>
      </c>
      <c r="BL266" s="18" t="s">
        <v>192</v>
      </c>
      <c r="BM266" s="240" t="s">
        <v>1581</v>
      </c>
    </row>
    <row r="267" s="2" customFormat="1" ht="16.5" customHeight="1">
      <c r="A267" s="40"/>
      <c r="B267" s="41"/>
      <c r="C267" s="229" t="s">
        <v>928</v>
      </c>
      <c r="D267" s="229" t="s">
        <v>174</v>
      </c>
      <c r="E267" s="230" t="s">
        <v>5132</v>
      </c>
      <c r="F267" s="231" t="s">
        <v>5133</v>
      </c>
      <c r="G267" s="232" t="s">
        <v>4923</v>
      </c>
      <c r="H267" s="233">
        <v>2</v>
      </c>
      <c r="I267" s="234"/>
      <c r="J267" s="235">
        <f>ROUND(I267*H267,2)</f>
        <v>0</v>
      </c>
      <c r="K267" s="231" t="s">
        <v>331</v>
      </c>
      <c r="L267" s="46"/>
      <c r="M267" s="236" t="s">
        <v>1</v>
      </c>
      <c r="N267" s="237" t="s">
        <v>48</v>
      </c>
      <c r="O267" s="93"/>
      <c r="P267" s="238">
        <f>O267*H267</f>
        <v>0</v>
      </c>
      <c r="Q267" s="238">
        <v>0.051799999999999999</v>
      </c>
      <c r="R267" s="238">
        <f>Q267*H267</f>
        <v>0.1036</v>
      </c>
      <c r="S267" s="238">
        <v>0</v>
      </c>
      <c r="T267" s="239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40" t="s">
        <v>192</v>
      </c>
      <c r="AT267" s="240" t="s">
        <v>174</v>
      </c>
      <c r="AU267" s="240" t="s">
        <v>92</v>
      </c>
      <c r="AY267" s="18" t="s">
        <v>171</v>
      </c>
      <c r="BE267" s="241">
        <f>IF(N267="základní",J267,0)</f>
        <v>0</v>
      </c>
      <c r="BF267" s="241">
        <f>IF(N267="snížená",J267,0)</f>
        <v>0</v>
      </c>
      <c r="BG267" s="241">
        <f>IF(N267="zákl. přenesená",J267,0)</f>
        <v>0</v>
      </c>
      <c r="BH267" s="241">
        <f>IF(N267="sníž. přenesená",J267,0)</f>
        <v>0</v>
      </c>
      <c r="BI267" s="241">
        <f>IF(N267="nulová",J267,0)</f>
        <v>0</v>
      </c>
      <c r="BJ267" s="18" t="s">
        <v>90</v>
      </c>
      <c r="BK267" s="241">
        <f>ROUND(I267*H267,2)</f>
        <v>0</v>
      </c>
      <c r="BL267" s="18" t="s">
        <v>192</v>
      </c>
      <c r="BM267" s="240" t="s">
        <v>1589</v>
      </c>
    </row>
    <row r="268" s="2" customFormat="1" ht="16.5" customHeight="1">
      <c r="A268" s="40"/>
      <c r="B268" s="41"/>
      <c r="C268" s="229" t="s">
        <v>932</v>
      </c>
      <c r="D268" s="229" t="s">
        <v>174</v>
      </c>
      <c r="E268" s="230" t="s">
        <v>5134</v>
      </c>
      <c r="F268" s="231" t="s">
        <v>5135</v>
      </c>
      <c r="G268" s="232" t="s">
        <v>428</v>
      </c>
      <c r="H268" s="233">
        <v>13</v>
      </c>
      <c r="I268" s="234"/>
      <c r="J268" s="235">
        <f>ROUND(I268*H268,2)</f>
        <v>0</v>
      </c>
      <c r="K268" s="231" t="s">
        <v>178</v>
      </c>
      <c r="L268" s="46"/>
      <c r="M268" s="236" t="s">
        <v>1</v>
      </c>
      <c r="N268" s="237" t="s">
        <v>48</v>
      </c>
      <c r="O268" s="93"/>
      <c r="P268" s="238">
        <f>O268*H268</f>
        <v>0</v>
      </c>
      <c r="Q268" s="238">
        <v>0</v>
      </c>
      <c r="R268" s="238">
        <f>Q268*H268</f>
        <v>0</v>
      </c>
      <c r="S268" s="238">
        <v>0</v>
      </c>
      <c r="T268" s="239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40" t="s">
        <v>192</v>
      </c>
      <c r="AT268" s="240" t="s">
        <v>174</v>
      </c>
      <c r="AU268" s="240" t="s">
        <v>92</v>
      </c>
      <c r="AY268" s="18" t="s">
        <v>171</v>
      </c>
      <c r="BE268" s="241">
        <f>IF(N268="základní",J268,0)</f>
        <v>0</v>
      </c>
      <c r="BF268" s="241">
        <f>IF(N268="snížená",J268,0)</f>
        <v>0</v>
      </c>
      <c r="BG268" s="241">
        <f>IF(N268="zákl. přenesená",J268,0)</f>
        <v>0</v>
      </c>
      <c r="BH268" s="241">
        <f>IF(N268="sníž. přenesená",J268,0)</f>
        <v>0</v>
      </c>
      <c r="BI268" s="241">
        <f>IF(N268="nulová",J268,0)</f>
        <v>0</v>
      </c>
      <c r="BJ268" s="18" t="s">
        <v>90</v>
      </c>
      <c r="BK268" s="241">
        <f>ROUND(I268*H268,2)</f>
        <v>0</v>
      </c>
      <c r="BL268" s="18" t="s">
        <v>192</v>
      </c>
      <c r="BM268" s="240" t="s">
        <v>1598</v>
      </c>
    </row>
    <row r="269" s="2" customFormat="1" ht="16.5" customHeight="1">
      <c r="A269" s="40"/>
      <c r="B269" s="41"/>
      <c r="C269" s="229" t="s">
        <v>936</v>
      </c>
      <c r="D269" s="229" t="s">
        <v>174</v>
      </c>
      <c r="E269" s="230" t="s">
        <v>5136</v>
      </c>
      <c r="F269" s="231" t="s">
        <v>5137</v>
      </c>
      <c r="G269" s="232" t="s">
        <v>4923</v>
      </c>
      <c r="H269" s="233">
        <v>2</v>
      </c>
      <c r="I269" s="234"/>
      <c r="J269" s="235">
        <f>ROUND(I269*H269,2)</f>
        <v>0</v>
      </c>
      <c r="K269" s="231" t="s">
        <v>331</v>
      </c>
      <c r="L269" s="46"/>
      <c r="M269" s="236" t="s">
        <v>1</v>
      </c>
      <c r="N269" s="237" t="s">
        <v>48</v>
      </c>
      <c r="O269" s="93"/>
      <c r="P269" s="238">
        <f>O269*H269</f>
        <v>0</v>
      </c>
      <c r="Q269" s="238">
        <v>0.031699999999999999</v>
      </c>
      <c r="R269" s="238">
        <f>Q269*H269</f>
        <v>0.063399999999999998</v>
      </c>
      <c r="S269" s="238">
        <v>0</v>
      </c>
      <c r="T269" s="239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40" t="s">
        <v>192</v>
      </c>
      <c r="AT269" s="240" t="s">
        <v>174</v>
      </c>
      <c r="AU269" s="240" t="s">
        <v>92</v>
      </c>
      <c r="AY269" s="18" t="s">
        <v>171</v>
      </c>
      <c r="BE269" s="241">
        <f>IF(N269="základní",J269,0)</f>
        <v>0</v>
      </c>
      <c r="BF269" s="241">
        <f>IF(N269="snížená",J269,0)</f>
        <v>0</v>
      </c>
      <c r="BG269" s="241">
        <f>IF(N269="zákl. přenesená",J269,0)</f>
        <v>0</v>
      </c>
      <c r="BH269" s="241">
        <f>IF(N269="sníž. přenesená",J269,0)</f>
        <v>0</v>
      </c>
      <c r="BI269" s="241">
        <f>IF(N269="nulová",J269,0)</f>
        <v>0</v>
      </c>
      <c r="BJ269" s="18" t="s">
        <v>90</v>
      </c>
      <c r="BK269" s="241">
        <f>ROUND(I269*H269,2)</f>
        <v>0</v>
      </c>
      <c r="BL269" s="18" t="s">
        <v>192</v>
      </c>
      <c r="BM269" s="240" t="s">
        <v>1607</v>
      </c>
    </row>
    <row r="270" s="2" customFormat="1" ht="16.5" customHeight="1">
      <c r="A270" s="40"/>
      <c r="B270" s="41"/>
      <c r="C270" s="229" t="s">
        <v>940</v>
      </c>
      <c r="D270" s="229" t="s">
        <v>174</v>
      </c>
      <c r="E270" s="230" t="s">
        <v>5138</v>
      </c>
      <c r="F270" s="231" t="s">
        <v>5139</v>
      </c>
      <c r="G270" s="232" t="s">
        <v>4923</v>
      </c>
      <c r="H270" s="233">
        <v>3</v>
      </c>
      <c r="I270" s="234"/>
      <c r="J270" s="235">
        <f>ROUND(I270*H270,2)</f>
        <v>0</v>
      </c>
      <c r="K270" s="231" t="s">
        <v>331</v>
      </c>
      <c r="L270" s="46"/>
      <c r="M270" s="236" t="s">
        <v>1</v>
      </c>
      <c r="N270" s="237" t="s">
        <v>48</v>
      </c>
      <c r="O270" s="93"/>
      <c r="P270" s="238">
        <f>O270*H270</f>
        <v>0</v>
      </c>
      <c r="Q270" s="238">
        <v>0.0373</v>
      </c>
      <c r="R270" s="238">
        <f>Q270*H270</f>
        <v>0.1119</v>
      </c>
      <c r="S270" s="238">
        <v>0</v>
      </c>
      <c r="T270" s="239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40" t="s">
        <v>192</v>
      </c>
      <c r="AT270" s="240" t="s">
        <v>174</v>
      </c>
      <c r="AU270" s="240" t="s">
        <v>92</v>
      </c>
      <c r="AY270" s="18" t="s">
        <v>171</v>
      </c>
      <c r="BE270" s="241">
        <f>IF(N270="základní",J270,0)</f>
        <v>0</v>
      </c>
      <c r="BF270" s="241">
        <f>IF(N270="snížená",J270,0)</f>
        <v>0</v>
      </c>
      <c r="BG270" s="241">
        <f>IF(N270="zákl. přenesená",J270,0)</f>
        <v>0</v>
      </c>
      <c r="BH270" s="241">
        <f>IF(N270="sníž. přenesená",J270,0)</f>
        <v>0</v>
      </c>
      <c r="BI270" s="241">
        <f>IF(N270="nulová",J270,0)</f>
        <v>0</v>
      </c>
      <c r="BJ270" s="18" t="s">
        <v>90</v>
      </c>
      <c r="BK270" s="241">
        <f>ROUND(I270*H270,2)</f>
        <v>0</v>
      </c>
      <c r="BL270" s="18" t="s">
        <v>192</v>
      </c>
      <c r="BM270" s="240" t="s">
        <v>1616</v>
      </c>
    </row>
    <row r="271" s="2" customFormat="1" ht="16.5" customHeight="1">
      <c r="A271" s="40"/>
      <c r="B271" s="41"/>
      <c r="C271" s="229" t="s">
        <v>944</v>
      </c>
      <c r="D271" s="229" t="s">
        <v>174</v>
      </c>
      <c r="E271" s="230" t="s">
        <v>5140</v>
      </c>
      <c r="F271" s="231" t="s">
        <v>5141</v>
      </c>
      <c r="G271" s="232" t="s">
        <v>4923</v>
      </c>
      <c r="H271" s="233">
        <v>1</v>
      </c>
      <c r="I271" s="234"/>
      <c r="J271" s="235">
        <f>ROUND(I271*H271,2)</f>
        <v>0</v>
      </c>
      <c r="K271" s="231" t="s">
        <v>331</v>
      </c>
      <c r="L271" s="46"/>
      <c r="M271" s="236" t="s">
        <v>1</v>
      </c>
      <c r="N271" s="237" t="s">
        <v>48</v>
      </c>
      <c r="O271" s="93"/>
      <c r="P271" s="238">
        <f>O271*H271</f>
        <v>0</v>
      </c>
      <c r="Q271" s="238">
        <v>0.043999999999999997</v>
      </c>
      <c r="R271" s="238">
        <f>Q271*H271</f>
        <v>0.043999999999999997</v>
      </c>
      <c r="S271" s="238">
        <v>0</v>
      </c>
      <c r="T271" s="239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40" t="s">
        <v>192</v>
      </c>
      <c r="AT271" s="240" t="s">
        <v>174</v>
      </c>
      <c r="AU271" s="240" t="s">
        <v>92</v>
      </c>
      <c r="AY271" s="18" t="s">
        <v>171</v>
      </c>
      <c r="BE271" s="241">
        <f>IF(N271="základní",J271,0)</f>
        <v>0</v>
      </c>
      <c r="BF271" s="241">
        <f>IF(N271="snížená",J271,0)</f>
        <v>0</v>
      </c>
      <c r="BG271" s="241">
        <f>IF(N271="zákl. přenesená",J271,0)</f>
        <v>0</v>
      </c>
      <c r="BH271" s="241">
        <f>IF(N271="sníž. přenesená",J271,0)</f>
        <v>0</v>
      </c>
      <c r="BI271" s="241">
        <f>IF(N271="nulová",J271,0)</f>
        <v>0</v>
      </c>
      <c r="BJ271" s="18" t="s">
        <v>90</v>
      </c>
      <c r="BK271" s="241">
        <f>ROUND(I271*H271,2)</f>
        <v>0</v>
      </c>
      <c r="BL271" s="18" t="s">
        <v>192</v>
      </c>
      <c r="BM271" s="240" t="s">
        <v>1624</v>
      </c>
    </row>
    <row r="272" s="2" customFormat="1" ht="16.5" customHeight="1">
      <c r="A272" s="40"/>
      <c r="B272" s="41"/>
      <c r="C272" s="229" t="s">
        <v>948</v>
      </c>
      <c r="D272" s="229" t="s">
        <v>174</v>
      </c>
      <c r="E272" s="230" t="s">
        <v>5142</v>
      </c>
      <c r="F272" s="231" t="s">
        <v>5143</v>
      </c>
      <c r="G272" s="232" t="s">
        <v>4923</v>
      </c>
      <c r="H272" s="233">
        <v>2</v>
      </c>
      <c r="I272" s="234"/>
      <c r="J272" s="235">
        <f>ROUND(I272*H272,2)</f>
        <v>0</v>
      </c>
      <c r="K272" s="231" t="s">
        <v>331</v>
      </c>
      <c r="L272" s="46"/>
      <c r="M272" s="236" t="s">
        <v>1</v>
      </c>
      <c r="N272" s="237" t="s">
        <v>48</v>
      </c>
      <c r="O272" s="93"/>
      <c r="P272" s="238">
        <f>O272*H272</f>
        <v>0</v>
      </c>
      <c r="Q272" s="238">
        <v>0.056500000000000002</v>
      </c>
      <c r="R272" s="238">
        <f>Q272*H272</f>
        <v>0.113</v>
      </c>
      <c r="S272" s="238">
        <v>0</v>
      </c>
      <c r="T272" s="239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40" t="s">
        <v>192</v>
      </c>
      <c r="AT272" s="240" t="s">
        <v>174</v>
      </c>
      <c r="AU272" s="240" t="s">
        <v>92</v>
      </c>
      <c r="AY272" s="18" t="s">
        <v>171</v>
      </c>
      <c r="BE272" s="241">
        <f>IF(N272="základní",J272,0)</f>
        <v>0</v>
      </c>
      <c r="BF272" s="241">
        <f>IF(N272="snížená",J272,0)</f>
        <v>0</v>
      </c>
      <c r="BG272" s="241">
        <f>IF(N272="zákl. přenesená",J272,0)</f>
        <v>0</v>
      </c>
      <c r="BH272" s="241">
        <f>IF(N272="sníž. přenesená",J272,0)</f>
        <v>0</v>
      </c>
      <c r="BI272" s="241">
        <f>IF(N272="nulová",J272,0)</f>
        <v>0</v>
      </c>
      <c r="BJ272" s="18" t="s">
        <v>90</v>
      </c>
      <c r="BK272" s="241">
        <f>ROUND(I272*H272,2)</f>
        <v>0</v>
      </c>
      <c r="BL272" s="18" t="s">
        <v>192</v>
      </c>
      <c r="BM272" s="240" t="s">
        <v>1632</v>
      </c>
    </row>
    <row r="273" s="2" customFormat="1" ht="16.5" customHeight="1">
      <c r="A273" s="40"/>
      <c r="B273" s="41"/>
      <c r="C273" s="229" t="s">
        <v>952</v>
      </c>
      <c r="D273" s="229" t="s">
        <v>174</v>
      </c>
      <c r="E273" s="230" t="s">
        <v>5144</v>
      </c>
      <c r="F273" s="231" t="s">
        <v>5145</v>
      </c>
      <c r="G273" s="232" t="s">
        <v>4923</v>
      </c>
      <c r="H273" s="233">
        <v>2</v>
      </c>
      <c r="I273" s="234"/>
      <c r="J273" s="235">
        <f>ROUND(I273*H273,2)</f>
        <v>0</v>
      </c>
      <c r="K273" s="231" t="s">
        <v>331</v>
      </c>
      <c r="L273" s="46"/>
      <c r="M273" s="236" t="s">
        <v>1</v>
      </c>
      <c r="N273" s="237" t="s">
        <v>48</v>
      </c>
      <c r="O273" s="93"/>
      <c r="P273" s="238">
        <f>O273*H273</f>
        <v>0</v>
      </c>
      <c r="Q273" s="238">
        <v>0.066000000000000003</v>
      </c>
      <c r="R273" s="238">
        <f>Q273*H273</f>
        <v>0.13200000000000001</v>
      </c>
      <c r="S273" s="238">
        <v>0</v>
      </c>
      <c r="T273" s="239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40" t="s">
        <v>192</v>
      </c>
      <c r="AT273" s="240" t="s">
        <v>174</v>
      </c>
      <c r="AU273" s="240" t="s">
        <v>92</v>
      </c>
      <c r="AY273" s="18" t="s">
        <v>171</v>
      </c>
      <c r="BE273" s="241">
        <f>IF(N273="základní",J273,0)</f>
        <v>0</v>
      </c>
      <c r="BF273" s="241">
        <f>IF(N273="snížená",J273,0)</f>
        <v>0</v>
      </c>
      <c r="BG273" s="241">
        <f>IF(N273="zákl. přenesená",J273,0)</f>
        <v>0</v>
      </c>
      <c r="BH273" s="241">
        <f>IF(N273="sníž. přenesená",J273,0)</f>
        <v>0</v>
      </c>
      <c r="BI273" s="241">
        <f>IF(N273="nulová",J273,0)</f>
        <v>0</v>
      </c>
      <c r="BJ273" s="18" t="s">
        <v>90</v>
      </c>
      <c r="BK273" s="241">
        <f>ROUND(I273*H273,2)</f>
        <v>0</v>
      </c>
      <c r="BL273" s="18" t="s">
        <v>192</v>
      </c>
      <c r="BM273" s="240" t="s">
        <v>1640</v>
      </c>
    </row>
    <row r="274" s="2" customFormat="1" ht="16.5" customHeight="1">
      <c r="A274" s="40"/>
      <c r="B274" s="41"/>
      <c r="C274" s="229" t="s">
        <v>956</v>
      </c>
      <c r="D274" s="229" t="s">
        <v>174</v>
      </c>
      <c r="E274" s="230" t="s">
        <v>5146</v>
      </c>
      <c r="F274" s="231" t="s">
        <v>5147</v>
      </c>
      <c r="G274" s="232" t="s">
        <v>4923</v>
      </c>
      <c r="H274" s="233">
        <v>3</v>
      </c>
      <c r="I274" s="234"/>
      <c r="J274" s="235">
        <f>ROUND(I274*H274,2)</f>
        <v>0</v>
      </c>
      <c r="K274" s="231" t="s">
        <v>331</v>
      </c>
      <c r="L274" s="46"/>
      <c r="M274" s="236" t="s">
        <v>1</v>
      </c>
      <c r="N274" s="237" t="s">
        <v>48</v>
      </c>
      <c r="O274" s="93"/>
      <c r="P274" s="238">
        <f>O274*H274</f>
        <v>0</v>
      </c>
      <c r="Q274" s="238">
        <v>0.035299999999999998</v>
      </c>
      <c r="R274" s="238">
        <f>Q274*H274</f>
        <v>0.10589999999999999</v>
      </c>
      <c r="S274" s="238">
        <v>0</v>
      </c>
      <c r="T274" s="239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40" t="s">
        <v>192</v>
      </c>
      <c r="AT274" s="240" t="s">
        <v>174</v>
      </c>
      <c r="AU274" s="240" t="s">
        <v>92</v>
      </c>
      <c r="AY274" s="18" t="s">
        <v>171</v>
      </c>
      <c r="BE274" s="241">
        <f>IF(N274="základní",J274,0)</f>
        <v>0</v>
      </c>
      <c r="BF274" s="241">
        <f>IF(N274="snížená",J274,0)</f>
        <v>0</v>
      </c>
      <c r="BG274" s="241">
        <f>IF(N274="zákl. přenesená",J274,0)</f>
        <v>0</v>
      </c>
      <c r="BH274" s="241">
        <f>IF(N274="sníž. přenesená",J274,0)</f>
        <v>0</v>
      </c>
      <c r="BI274" s="241">
        <f>IF(N274="nulová",J274,0)</f>
        <v>0</v>
      </c>
      <c r="BJ274" s="18" t="s">
        <v>90</v>
      </c>
      <c r="BK274" s="241">
        <f>ROUND(I274*H274,2)</f>
        <v>0</v>
      </c>
      <c r="BL274" s="18" t="s">
        <v>192</v>
      </c>
      <c r="BM274" s="240" t="s">
        <v>1648</v>
      </c>
    </row>
    <row r="275" s="2" customFormat="1" ht="16.5" customHeight="1">
      <c r="A275" s="40"/>
      <c r="B275" s="41"/>
      <c r="C275" s="229" t="s">
        <v>960</v>
      </c>
      <c r="D275" s="229" t="s">
        <v>174</v>
      </c>
      <c r="E275" s="230" t="s">
        <v>5148</v>
      </c>
      <c r="F275" s="231" t="s">
        <v>5149</v>
      </c>
      <c r="G275" s="232" t="s">
        <v>428</v>
      </c>
      <c r="H275" s="233">
        <v>2</v>
      </c>
      <c r="I275" s="234"/>
      <c r="J275" s="235">
        <f>ROUND(I275*H275,2)</f>
        <v>0</v>
      </c>
      <c r="K275" s="231" t="s">
        <v>178</v>
      </c>
      <c r="L275" s="46"/>
      <c r="M275" s="236" t="s">
        <v>1</v>
      </c>
      <c r="N275" s="237" t="s">
        <v>48</v>
      </c>
      <c r="O275" s="93"/>
      <c r="P275" s="238">
        <f>O275*H275</f>
        <v>0</v>
      </c>
      <c r="Q275" s="238">
        <v>0</v>
      </c>
      <c r="R275" s="238">
        <f>Q275*H275</f>
        <v>0</v>
      </c>
      <c r="S275" s="238">
        <v>0</v>
      </c>
      <c r="T275" s="239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40" t="s">
        <v>192</v>
      </c>
      <c r="AT275" s="240" t="s">
        <v>174</v>
      </c>
      <c r="AU275" s="240" t="s">
        <v>92</v>
      </c>
      <c r="AY275" s="18" t="s">
        <v>171</v>
      </c>
      <c r="BE275" s="241">
        <f>IF(N275="základní",J275,0)</f>
        <v>0</v>
      </c>
      <c r="BF275" s="241">
        <f>IF(N275="snížená",J275,0)</f>
        <v>0</v>
      </c>
      <c r="BG275" s="241">
        <f>IF(N275="zákl. přenesená",J275,0)</f>
        <v>0</v>
      </c>
      <c r="BH275" s="241">
        <f>IF(N275="sníž. přenesená",J275,0)</f>
        <v>0</v>
      </c>
      <c r="BI275" s="241">
        <f>IF(N275="nulová",J275,0)</f>
        <v>0</v>
      </c>
      <c r="BJ275" s="18" t="s">
        <v>90</v>
      </c>
      <c r="BK275" s="241">
        <f>ROUND(I275*H275,2)</f>
        <v>0</v>
      </c>
      <c r="BL275" s="18" t="s">
        <v>192</v>
      </c>
      <c r="BM275" s="240" t="s">
        <v>1657</v>
      </c>
    </row>
    <row r="276" s="2" customFormat="1" ht="16.5" customHeight="1">
      <c r="A276" s="40"/>
      <c r="B276" s="41"/>
      <c r="C276" s="229" t="s">
        <v>964</v>
      </c>
      <c r="D276" s="229" t="s">
        <v>174</v>
      </c>
      <c r="E276" s="230" t="s">
        <v>5150</v>
      </c>
      <c r="F276" s="231" t="s">
        <v>5151</v>
      </c>
      <c r="G276" s="232" t="s">
        <v>4923</v>
      </c>
      <c r="H276" s="233">
        <v>1</v>
      </c>
      <c r="I276" s="234"/>
      <c r="J276" s="235">
        <f>ROUND(I276*H276,2)</f>
        <v>0</v>
      </c>
      <c r="K276" s="231" t="s">
        <v>331</v>
      </c>
      <c r="L276" s="46"/>
      <c r="M276" s="236" t="s">
        <v>1</v>
      </c>
      <c r="N276" s="237" t="s">
        <v>48</v>
      </c>
      <c r="O276" s="93"/>
      <c r="P276" s="238">
        <f>O276*H276</f>
        <v>0</v>
      </c>
      <c r="Q276" s="238">
        <v>0.0453</v>
      </c>
      <c r="R276" s="238">
        <f>Q276*H276</f>
        <v>0.0453</v>
      </c>
      <c r="S276" s="238">
        <v>0</v>
      </c>
      <c r="T276" s="239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40" t="s">
        <v>192</v>
      </c>
      <c r="AT276" s="240" t="s">
        <v>174</v>
      </c>
      <c r="AU276" s="240" t="s">
        <v>92</v>
      </c>
      <c r="AY276" s="18" t="s">
        <v>171</v>
      </c>
      <c r="BE276" s="241">
        <f>IF(N276="základní",J276,0)</f>
        <v>0</v>
      </c>
      <c r="BF276" s="241">
        <f>IF(N276="snížená",J276,0)</f>
        <v>0</v>
      </c>
      <c r="BG276" s="241">
        <f>IF(N276="zákl. přenesená",J276,0)</f>
        <v>0</v>
      </c>
      <c r="BH276" s="241">
        <f>IF(N276="sníž. přenesená",J276,0)</f>
        <v>0</v>
      </c>
      <c r="BI276" s="241">
        <f>IF(N276="nulová",J276,0)</f>
        <v>0</v>
      </c>
      <c r="BJ276" s="18" t="s">
        <v>90</v>
      </c>
      <c r="BK276" s="241">
        <f>ROUND(I276*H276,2)</f>
        <v>0</v>
      </c>
      <c r="BL276" s="18" t="s">
        <v>192</v>
      </c>
      <c r="BM276" s="240" t="s">
        <v>1665</v>
      </c>
    </row>
    <row r="277" s="2" customFormat="1" ht="16.5" customHeight="1">
      <c r="A277" s="40"/>
      <c r="B277" s="41"/>
      <c r="C277" s="229" t="s">
        <v>968</v>
      </c>
      <c r="D277" s="229" t="s">
        <v>174</v>
      </c>
      <c r="E277" s="230" t="s">
        <v>5152</v>
      </c>
      <c r="F277" s="231" t="s">
        <v>5153</v>
      </c>
      <c r="G277" s="232" t="s">
        <v>4923</v>
      </c>
      <c r="H277" s="233">
        <v>1</v>
      </c>
      <c r="I277" s="234"/>
      <c r="J277" s="235">
        <f>ROUND(I277*H277,2)</f>
        <v>0</v>
      </c>
      <c r="K277" s="231" t="s">
        <v>331</v>
      </c>
      <c r="L277" s="46"/>
      <c r="M277" s="236" t="s">
        <v>1</v>
      </c>
      <c r="N277" s="237" t="s">
        <v>48</v>
      </c>
      <c r="O277" s="93"/>
      <c r="P277" s="238">
        <f>O277*H277</f>
        <v>0</v>
      </c>
      <c r="Q277" s="238">
        <v>0.050200000000000002</v>
      </c>
      <c r="R277" s="238">
        <f>Q277*H277</f>
        <v>0.050200000000000002</v>
      </c>
      <c r="S277" s="238">
        <v>0</v>
      </c>
      <c r="T277" s="239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40" t="s">
        <v>192</v>
      </c>
      <c r="AT277" s="240" t="s">
        <v>174</v>
      </c>
      <c r="AU277" s="240" t="s">
        <v>92</v>
      </c>
      <c r="AY277" s="18" t="s">
        <v>171</v>
      </c>
      <c r="BE277" s="241">
        <f>IF(N277="základní",J277,0)</f>
        <v>0</v>
      </c>
      <c r="BF277" s="241">
        <f>IF(N277="snížená",J277,0)</f>
        <v>0</v>
      </c>
      <c r="BG277" s="241">
        <f>IF(N277="zákl. přenesená",J277,0)</f>
        <v>0</v>
      </c>
      <c r="BH277" s="241">
        <f>IF(N277="sníž. přenesená",J277,0)</f>
        <v>0</v>
      </c>
      <c r="BI277" s="241">
        <f>IF(N277="nulová",J277,0)</f>
        <v>0</v>
      </c>
      <c r="BJ277" s="18" t="s">
        <v>90</v>
      </c>
      <c r="BK277" s="241">
        <f>ROUND(I277*H277,2)</f>
        <v>0</v>
      </c>
      <c r="BL277" s="18" t="s">
        <v>192</v>
      </c>
      <c r="BM277" s="240" t="s">
        <v>1673</v>
      </c>
    </row>
    <row r="278" s="2" customFormat="1" ht="16.5" customHeight="1">
      <c r="A278" s="40"/>
      <c r="B278" s="41"/>
      <c r="C278" s="229" t="s">
        <v>973</v>
      </c>
      <c r="D278" s="229" t="s">
        <v>174</v>
      </c>
      <c r="E278" s="230" t="s">
        <v>5154</v>
      </c>
      <c r="F278" s="231" t="s">
        <v>5155</v>
      </c>
      <c r="G278" s="232" t="s">
        <v>428</v>
      </c>
      <c r="H278" s="233">
        <v>10</v>
      </c>
      <c r="I278" s="234"/>
      <c r="J278" s="235">
        <f>ROUND(I278*H278,2)</f>
        <v>0</v>
      </c>
      <c r="K278" s="231" t="s">
        <v>178</v>
      </c>
      <c r="L278" s="46"/>
      <c r="M278" s="236" t="s">
        <v>1</v>
      </c>
      <c r="N278" s="237" t="s">
        <v>48</v>
      </c>
      <c r="O278" s="93"/>
      <c r="P278" s="238">
        <f>O278*H278</f>
        <v>0</v>
      </c>
      <c r="Q278" s="238">
        <v>0</v>
      </c>
      <c r="R278" s="238">
        <f>Q278*H278</f>
        <v>0</v>
      </c>
      <c r="S278" s="238">
        <v>0</v>
      </c>
      <c r="T278" s="239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40" t="s">
        <v>192</v>
      </c>
      <c r="AT278" s="240" t="s">
        <v>174</v>
      </c>
      <c r="AU278" s="240" t="s">
        <v>92</v>
      </c>
      <c r="AY278" s="18" t="s">
        <v>171</v>
      </c>
      <c r="BE278" s="241">
        <f>IF(N278="základní",J278,0)</f>
        <v>0</v>
      </c>
      <c r="BF278" s="241">
        <f>IF(N278="snížená",J278,0)</f>
        <v>0</v>
      </c>
      <c r="BG278" s="241">
        <f>IF(N278="zákl. přenesená",J278,0)</f>
        <v>0</v>
      </c>
      <c r="BH278" s="241">
        <f>IF(N278="sníž. přenesená",J278,0)</f>
        <v>0</v>
      </c>
      <c r="BI278" s="241">
        <f>IF(N278="nulová",J278,0)</f>
        <v>0</v>
      </c>
      <c r="BJ278" s="18" t="s">
        <v>90</v>
      </c>
      <c r="BK278" s="241">
        <f>ROUND(I278*H278,2)</f>
        <v>0</v>
      </c>
      <c r="BL278" s="18" t="s">
        <v>192</v>
      </c>
      <c r="BM278" s="240" t="s">
        <v>1681</v>
      </c>
    </row>
    <row r="279" s="2" customFormat="1" ht="16.5" customHeight="1">
      <c r="A279" s="40"/>
      <c r="B279" s="41"/>
      <c r="C279" s="229" t="s">
        <v>978</v>
      </c>
      <c r="D279" s="229" t="s">
        <v>174</v>
      </c>
      <c r="E279" s="230" t="s">
        <v>5156</v>
      </c>
      <c r="F279" s="231" t="s">
        <v>5157</v>
      </c>
      <c r="G279" s="232" t="s">
        <v>4923</v>
      </c>
      <c r="H279" s="233">
        <v>1</v>
      </c>
      <c r="I279" s="234"/>
      <c r="J279" s="235">
        <f>ROUND(I279*H279,2)</f>
        <v>0</v>
      </c>
      <c r="K279" s="231" t="s">
        <v>331</v>
      </c>
      <c r="L279" s="46"/>
      <c r="M279" s="236" t="s">
        <v>1</v>
      </c>
      <c r="N279" s="237" t="s">
        <v>48</v>
      </c>
      <c r="O279" s="93"/>
      <c r="P279" s="238">
        <f>O279*H279</f>
        <v>0</v>
      </c>
      <c r="Q279" s="238">
        <v>0.032800000000000003</v>
      </c>
      <c r="R279" s="238">
        <f>Q279*H279</f>
        <v>0.032800000000000003</v>
      </c>
      <c r="S279" s="238">
        <v>0</v>
      </c>
      <c r="T279" s="239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40" t="s">
        <v>192</v>
      </c>
      <c r="AT279" s="240" t="s">
        <v>174</v>
      </c>
      <c r="AU279" s="240" t="s">
        <v>92</v>
      </c>
      <c r="AY279" s="18" t="s">
        <v>171</v>
      </c>
      <c r="BE279" s="241">
        <f>IF(N279="základní",J279,0)</f>
        <v>0</v>
      </c>
      <c r="BF279" s="241">
        <f>IF(N279="snížená",J279,0)</f>
        <v>0</v>
      </c>
      <c r="BG279" s="241">
        <f>IF(N279="zákl. přenesená",J279,0)</f>
        <v>0</v>
      </c>
      <c r="BH279" s="241">
        <f>IF(N279="sníž. přenesená",J279,0)</f>
        <v>0</v>
      </c>
      <c r="BI279" s="241">
        <f>IF(N279="nulová",J279,0)</f>
        <v>0</v>
      </c>
      <c r="BJ279" s="18" t="s">
        <v>90</v>
      </c>
      <c r="BK279" s="241">
        <f>ROUND(I279*H279,2)</f>
        <v>0</v>
      </c>
      <c r="BL279" s="18" t="s">
        <v>192</v>
      </c>
      <c r="BM279" s="240" t="s">
        <v>1689</v>
      </c>
    </row>
    <row r="280" s="2" customFormat="1" ht="16.5" customHeight="1">
      <c r="A280" s="40"/>
      <c r="B280" s="41"/>
      <c r="C280" s="229" t="s">
        <v>987</v>
      </c>
      <c r="D280" s="229" t="s">
        <v>174</v>
      </c>
      <c r="E280" s="230" t="s">
        <v>5158</v>
      </c>
      <c r="F280" s="231" t="s">
        <v>5159</v>
      </c>
      <c r="G280" s="232" t="s">
        <v>4923</v>
      </c>
      <c r="H280" s="233">
        <v>1</v>
      </c>
      <c r="I280" s="234"/>
      <c r="J280" s="235">
        <f>ROUND(I280*H280,2)</f>
        <v>0</v>
      </c>
      <c r="K280" s="231" t="s">
        <v>331</v>
      </c>
      <c r="L280" s="46"/>
      <c r="M280" s="236" t="s">
        <v>1</v>
      </c>
      <c r="N280" s="237" t="s">
        <v>48</v>
      </c>
      <c r="O280" s="93"/>
      <c r="P280" s="238">
        <f>O280*H280</f>
        <v>0</v>
      </c>
      <c r="Q280" s="238">
        <v>0.042099999999999999</v>
      </c>
      <c r="R280" s="238">
        <f>Q280*H280</f>
        <v>0.042099999999999999</v>
      </c>
      <c r="S280" s="238">
        <v>0</v>
      </c>
      <c r="T280" s="239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40" t="s">
        <v>192</v>
      </c>
      <c r="AT280" s="240" t="s">
        <v>174</v>
      </c>
      <c r="AU280" s="240" t="s">
        <v>92</v>
      </c>
      <c r="AY280" s="18" t="s">
        <v>171</v>
      </c>
      <c r="BE280" s="241">
        <f>IF(N280="základní",J280,0)</f>
        <v>0</v>
      </c>
      <c r="BF280" s="241">
        <f>IF(N280="snížená",J280,0)</f>
        <v>0</v>
      </c>
      <c r="BG280" s="241">
        <f>IF(N280="zákl. přenesená",J280,0)</f>
        <v>0</v>
      </c>
      <c r="BH280" s="241">
        <f>IF(N280="sníž. přenesená",J280,0)</f>
        <v>0</v>
      </c>
      <c r="BI280" s="241">
        <f>IF(N280="nulová",J280,0)</f>
        <v>0</v>
      </c>
      <c r="BJ280" s="18" t="s">
        <v>90</v>
      </c>
      <c r="BK280" s="241">
        <f>ROUND(I280*H280,2)</f>
        <v>0</v>
      </c>
      <c r="BL280" s="18" t="s">
        <v>192</v>
      </c>
      <c r="BM280" s="240" t="s">
        <v>1697</v>
      </c>
    </row>
    <row r="281" s="2" customFormat="1" ht="16.5" customHeight="1">
      <c r="A281" s="40"/>
      <c r="B281" s="41"/>
      <c r="C281" s="229" t="s">
        <v>992</v>
      </c>
      <c r="D281" s="229" t="s">
        <v>174</v>
      </c>
      <c r="E281" s="230" t="s">
        <v>5160</v>
      </c>
      <c r="F281" s="231" t="s">
        <v>5161</v>
      </c>
      <c r="G281" s="232" t="s">
        <v>4923</v>
      </c>
      <c r="H281" s="233">
        <v>3</v>
      </c>
      <c r="I281" s="234"/>
      <c r="J281" s="235">
        <f>ROUND(I281*H281,2)</f>
        <v>0</v>
      </c>
      <c r="K281" s="231" t="s">
        <v>331</v>
      </c>
      <c r="L281" s="46"/>
      <c r="M281" s="236" t="s">
        <v>1</v>
      </c>
      <c r="N281" s="237" t="s">
        <v>48</v>
      </c>
      <c r="O281" s="93"/>
      <c r="P281" s="238">
        <f>O281*H281</f>
        <v>0</v>
      </c>
      <c r="Q281" s="238">
        <v>0.046800000000000001</v>
      </c>
      <c r="R281" s="238">
        <f>Q281*H281</f>
        <v>0.1404</v>
      </c>
      <c r="S281" s="238">
        <v>0</v>
      </c>
      <c r="T281" s="239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40" t="s">
        <v>192</v>
      </c>
      <c r="AT281" s="240" t="s">
        <v>174</v>
      </c>
      <c r="AU281" s="240" t="s">
        <v>92</v>
      </c>
      <c r="AY281" s="18" t="s">
        <v>171</v>
      </c>
      <c r="BE281" s="241">
        <f>IF(N281="základní",J281,0)</f>
        <v>0</v>
      </c>
      <c r="BF281" s="241">
        <f>IF(N281="snížená",J281,0)</f>
        <v>0</v>
      </c>
      <c r="BG281" s="241">
        <f>IF(N281="zákl. přenesená",J281,0)</f>
        <v>0</v>
      </c>
      <c r="BH281" s="241">
        <f>IF(N281="sníž. přenesená",J281,0)</f>
        <v>0</v>
      </c>
      <c r="BI281" s="241">
        <f>IF(N281="nulová",J281,0)</f>
        <v>0</v>
      </c>
      <c r="BJ281" s="18" t="s">
        <v>90</v>
      </c>
      <c r="BK281" s="241">
        <f>ROUND(I281*H281,2)</f>
        <v>0</v>
      </c>
      <c r="BL281" s="18" t="s">
        <v>192</v>
      </c>
      <c r="BM281" s="240" t="s">
        <v>1705</v>
      </c>
    </row>
    <row r="282" s="2" customFormat="1" ht="16.5" customHeight="1">
      <c r="A282" s="40"/>
      <c r="B282" s="41"/>
      <c r="C282" s="229" t="s">
        <v>997</v>
      </c>
      <c r="D282" s="229" t="s">
        <v>174</v>
      </c>
      <c r="E282" s="230" t="s">
        <v>5162</v>
      </c>
      <c r="F282" s="231" t="s">
        <v>5163</v>
      </c>
      <c r="G282" s="232" t="s">
        <v>4923</v>
      </c>
      <c r="H282" s="233">
        <v>3</v>
      </c>
      <c r="I282" s="234"/>
      <c r="J282" s="235">
        <f>ROUND(I282*H282,2)</f>
        <v>0</v>
      </c>
      <c r="K282" s="231" t="s">
        <v>331</v>
      </c>
      <c r="L282" s="46"/>
      <c r="M282" s="236" t="s">
        <v>1</v>
      </c>
      <c r="N282" s="237" t="s">
        <v>48</v>
      </c>
      <c r="O282" s="93"/>
      <c r="P282" s="238">
        <f>O282*H282</f>
        <v>0</v>
      </c>
      <c r="Q282" s="238">
        <v>0.051499999999999997</v>
      </c>
      <c r="R282" s="238">
        <f>Q282*H282</f>
        <v>0.1545</v>
      </c>
      <c r="S282" s="238">
        <v>0</v>
      </c>
      <c r="T282" s="239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40" t="s">
        <v>192</v>
      </c>
      <c r="AT282" s="240" t="s">
        <v>174</v>
      </c>
      <c r="AU282" s="240" t="s">
        <v>92</v>
      </c>
      <c r="AY282" s="18" t="s">
        <v>171</v>
      </c>
      <c r="BE282" s="241">
        <f>IF(N282="základní",J282,0)</f>
        <v>0</v>
      </c>
      <c r="BF282" s="241">
        <f>IF(N282="snížená",J282,0)</f>
        <v>0</v>
      </c>
      <c r="BG282" s="241">
        <f>IF(N282="zákl. přenesená",J282,0)</f>
        <v>0</v>
      </c>
      <c r="BH282" s="241">
        <f>IF(N282="sníž. přenesená",J282,0)</f>
        <v>0</v>
      </c>
      <c r="BI282" s="241">
        <f>IF(N282="nulová",J282,0)</f>
        <v>0</v>
      </c>
      <c r="BJ282" s="18" t="s">
        <v>90</v>
      </c>
      <c r="BK282" s="241">
        <f>ROUND(I282*H282,2)</f>
        <v>0</v>
      </c>
      <c r="BL282" s="18" t="s">
        <v>192</v>
      </c>
      <c r="BM282" s="240" t="s">
        <v>1713</v>
      </c>
    </row>
    <row r="283" s="2" customFormat="1" ht="16.5" customHeight="1">
      <c r="A283" s="40"/>
      <c r="B283" s="41"/>
      <c r="C283" s="229" t="s">
        <v>1017</v>
      </c>
      <c r="D283" s="229" t="s">
        <v>174</v>
      </c>
      <c r="E283" s="230" t="s">
        <v>5164</v>
      </c>
      <c r="F283" s="231" t="s">
        <v>5165</v>
      </c>
      <c r="G283" s="232" t="s">
        <v>4923</v>
      </c>
      <c r="H283" s="233">
        <v>1</v>
      </c>
      <c r="I283" s="234"/>
      <c r="J283" s="235">
        <f>ROUND(I283*H283,2)</f>
        <v>0</v>
      </c>
      <c r="K283" s="231" t="s">
        <v>331</v>
      </c>
      <c r="L283" s="46"/>
      <c r="M283" s="236" t="s">
        <v>1</v>
      </c>
      <c r="N283" s="237" t="s">
        <v>48</v>
      </c>
      <c r="O283" s="93"/>
      <c r="P283" s="238">
        <f>O283*H283</f>
        <v>0</v>
      </c>
      <c r="Q283" s="238">
        <v>0.033000000000000002</v>
      </c>
      <c r="R283" s="238">
        <f>Q283*H283</f>
        <v>0.033000000000000002</v>
      </c>
      <c r="S283" s="238">
        <v>0</v>
      </c>
      <c r="T283" s="239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40" t="s">
        <v>192</v>
      </c>
      <c r="AT283" s="240" t="s">
        <v>174</v>
      </c>
      <c r="AU283" s="240" t="s">
        <v>92</v>
      </c>
      <c r="AY283" s="18" t="s">
        <v>171</v>
      </c>
      <c r="BE283" s="241">
        <f>IF(N283="základní",J283,0)</f>
        <v>0</v>
      </c>
      <c r="BF283" s="241">
        <f>IF(N283="snížená",J283,0)</f>
        <v>0</v>
      </c>
      <c r="BG283" s="241">
        <f>IF(N283="zákl. přenesená",J283,0)</f>
        <v>0</v>
      </c>
      <c r="BH283" s="241">
        <f>IF(N283="sníž. přenesená",J283,0)</f>
        <v>0</v>
      </c>
      <c r="BI283" s="241">
        <f>IF(N283="nulová",J283,0)</f>
        <v>0</v>
      </c>
      <c r="BJ283" s="18" t="s">
        <v>90</v>
      </c>
      <c r="BK283" s="241">
        <f>ROUND(I283*H283,2)</f>
        <v>0</v>
      </c>
      <c r="BL283" s="18" t="s">
        <v>192</v>
      </c>
      <c r="BM283" s="240" t="s">
        <v>1721</v>
      </c>
    </row>
    <row r="284" s="2" customFormat="1" ht="16.5" customHeight="1">
      <c r="A284" s="40"/>
      <c r="B284" s="41"/>
      <c r="C284" s="229" t="s">
        <v>1022</v>
      </c>
      <c r="D284" s="229" t="s">
        <v>174</v>
      </c>
      <c r="E284" s="230" t="s">
        <v>5166</v>
      </c>
      <c r="F284" s="231" t="s">
        <v>5167</v>
      </c>
      <c r="G284" s="232" t="s">
        <v>4923</v>
      </c>
      <c r="H284" s="233">
        <v>1</v>
      </c>
      <c r="I284" s="234"/>
      <c r="J284" s="235">
        <f>ROUND(I284*H284,2)</f>
        <v>0</v>
      </c>
      <c r="K284" s="231" t="s">
        <v>331</v>
      </c>
      <c r="L284" s="46"/>
      <c r="M284" s="236" t="s">
        <v>1</v>
      </c>
      <c r="N284" s="237" t="s">
        <v>48</v>
      </c>
      <c r="O284" s="93"/>
      <c r="P284" s="238">
        <f>O284*H284</f>
        <v>0</v>
      </c>
      <c r="Q284" s="238">
        <v>0.032000000000000001</v>
      </c>
      <c r="R284" s="238">
        <f>Q284*H284</f>
        <v>0.032000000000000001</v>
      </c>
      <c r="S284" s="238">
        <v>0</v>
      </c>
      <c r="T284" s="239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40" t="s">
        <v>192</v>
      </c>
      <c r="AT284" s="240" t="s">
        <v>174</v>
      </c>
      <c r="AU284" s="240" t="s">
        <v>92</v>
      </c>
      <c r="AY284" s="18" t="s">
        <v>171</v>
      </c>
      <c r="BE284" s="241">
        <f>IF(N284="základní",J284,0)</f>
        <v>0</v>
      </c>
      <c r="BF284" s="241">
        <f>IF(N284="snížená",J284,0)</f>
        <v>0</v>
      </c>
      <c r="BG284" s="241">
        <f>IF(N284="zákl. přenesená",J284,0)</f>
        <v>0</v>
      </c>
      <c r="BH284" s="241">
        <f>IF(N284="sníž. přenesená",J284,0)</f>
        <v>0</v>
      </c>
      <c r="BI284" s="241">
        <f>IF(N284="nulová",J284,0)</f>
        <v>0</v>
      </c>
      <c r="BJ284" s="18" t="s">
        <v>90</v>
      </c>
      <c r="BK284" s="241">
        <f>ROUND(I284*H284,2)</f>
        <v>0</v>
      </c>
      <c r="BL284" s="18" t="s">
        <v>192</v>
      </c>
      <c r="BM284" s="240" t="s">
        <v>1729</v>
      </c>
    </row>
    <row r="285" s="2" customFormat="1" ht="16.5" customHeight="1">
      <c r="A285" s="40"/>
      <c r="B285" s="41"/>
      <c r="C285" s="229" t="s">
        <v>1026</v>
      </c>
      <c r="D285" s="229" t="s">
        <v>174</v>
      </c>
      <c r="E285" s="230" t="s">
        <v>5168</v>
      </c>
      <c r="F285" s="231" t="s">
        <v>5169</v>
      </c>
      <c r="G285" s="232" t="s">
        <v>428</v>
      </c>
      <c r="H285" s="233">
        <v>3</v>
      </c>
      <c r="I285" s="234"/>
      <c r="J285" s="235">
        <f>ROUND(I285*H285,2)</f>
        <v>0</v>
      </c>
      <c r="K285" s="231" t="s">
        <v>178</v>
      </c>
      <c r="L285" s="46"/>
      <c r="M285" s="236" t="s">
        <v>1</v>
      </c>
      <c r="N285" s="237" t="s">
        <v>48</v>
      </c>
      <c r="O285" s="93"/>
      <c r="P285" s="238">
        <f>O285*H285</f>
        <v>0</v>
      </c>
      <c r="Q285" s="238">
        <v>0</v>
      </c>
      <c r="R285" s="238">
        <f>Q285*H285</f>
        <v>0</v>
      </c>
      <c r="S285" s="238">
        <v>0</v>
      </c>
      <c r="T285" s="239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40" t="s">
        <v>192</v>
      </c>
      <c r="AT285" s="240" t="s">
        <v>174</v>
      </c>
      <c r="AU285" s="240" t="s">
        <v>92</v>
      </c>
      <c r="AY285" s="18" t="s">
        <v>171</v>
      </c>
      <c r="BE285" s="241">
        <f>IF(N285="základní",J285,0)</f>
        <v>0</v>
      </c>
      <c r="BF285" s="241">
        <f>IF(N285="snížená",J285,0)</f>
        <v>0</v>
      </c>
      <c r="BG285" s="241">
        <f>IF(N285="zákl. přenesená",J285,0)</f>
        <v>0</v>
      </c>
      <c r="BH285" s="241">
        <f>IF(N285="sníž. přenesená",J285,0)</f>
        <v>0</v>
      </c>
      <c r="BI285" s="241">
        <f>IF(N285="nulová",J285,0)</f>
        <v>0</v>
      </c>
      <c r="BJ285" s="18" t="s">
        <v>90</v>
      </c>
      <c r="BK285" s="241">
        <f>ROUND(I285*H285,2)</f>
        <v>0</v>
      </c>
      <c r="BL285" s="18" t="s">
        <v>192</v>
      </c>
      <c r="BM285" s="240" t="s">
        <v>1737</v>
      </c>
    </row>
    <row r="286" s="2" customFormat="1" ht="16.5" customHeight="1">
      <c r="A286" s="40"/>
      <c r="B286" s="41"/>
      <c r="C286" s="229" t="s">
        <v>1031</v>
      </c>
      <c r="D286" s="229" t="s">
        <v>174</v>
      </c>
      <c r="E286" s="230" t="s">
        <v>5170</v>
      </c>
      <c r="F286" s="231" t="s">
        <v>5171</v>
      </c>
      <c r="G286" s="232" t="s">
        <v>4923</v>
      </c>
      <c r="H286" s="233">
        <v>1</v>
      </c>
      <c r="I286" s="234"/>
      <c r="J286" s="235">
        <f>ROUND(I286*H286,2)</f>
        <v>0</v>
      </c>
      <c r="K286" s="231" t="s">
        <v>331</v>
      </c>
      <c r="L286" s="46"/>
      <c r="M286" s="236" t="s">
        <v>1</v>
      </c>
      <c r="N286" s="237" t="s">
        <v>48</v>
      </c>
      <c r="O286" s="93"/>
      <c r="P286" s="238">
        <f>O286*H286</f>
        <v>0</v>
      </c>
      <c r="Q286" s="238">
        <v>0.055</v>
      </c>
      <c r="R286" s="238">
        <f>Q286*H286</f>
        <v>0.055</v>
      </c>
      <c r="S286" s="238">
        <v>0</v>
      </c>
      <c r="T286" s="239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40" t="s">
        <v>192</v>
      </c>
      <c r="AT286" s="240" t="s">
        <v>174</v>
      </c>
      <c r="AU286" s="240" t="s">
        <v>92</v>
      </c>
      <c r="AY286" s="18" t="s">
        <v>171</v>
      </c>
      <c r="BE286" s="241">
        <f>IF(N286="základní",J286,0)</f>
        <v>0</v>
      </c>
      <c r="BF286" s="241">
        <f>IF(N286="snížená",J286,0)</f>
        <v>0</v>
      </c>
      <c r="BG286" s="241">
        <f>IF(N286="zákl. přenesená",J286,0)</f>
        <v>0</v>
      </c>
      <c r="BH286" s="241">
        <f>IF(N286="sníž. přenesená",J286,0)</f>
        <v>0</v>
      </c>
      <c r="BI286" s="241">
        <f>IF(N286="nulová",J286,0)</f>
        <v>0</v>
      </c>
      <c r="BJ286" s="18" t="s">
        <v>90</v>
      </c>
      <c r="BK286" s="241">
        <f>ROUND(I286*H286,2)</f>
        <v>0</v>
      </c>
      <c r="BL286" s="18" t="s">
        <v>192</v>
      </c>
      <c r="BM286" s="240" t="s">
        <v>1745</v>
      </c>
    </row>
    <row r="287" s="2" customFormat="1" ht="16.5" customHeight="1">
      <c r="A287" s="40"/>
      <c r="B287" s="41"/>
      <c r="C287" s="229" t="s">
        <v>1035</v>
      </c>
      <c r="D287" s="229" t="s">
        <v>174</v>
      </c>
      <c r="E287" s="230" t="s">
        <v>5172</v>
      </c>
      <c r="F287" s="231" t="s">
        <v>5173</v>
      </c>
      <c r="G287" s="232" t="s">
        <v>4923</v>
      </c>
      <c r="H287" s="233">
        <v>2</v>
      </c>
      <c r="I287" s="234"/>
      <c r="J287" s="235">
        <f>ROUND(I287*H287,2)</f>
        <v>0</v>
      </c>
      <c r="K287" s="231" t="s">
        <v>331</v>
      </c>
      <c r="L287" s="46"/>
      <c r="M287" s="236" t="s">
        <v>1</v>
      </c>
      <c r="N287" s="237" t="s">
        <v>48</v>
      </c>
      <c r="O287" s="93"/>
      <c r="P287" s="238">
        <f>O287*H287</f>
        <v>0</v>
      </c>
      <c r="Q287" s="238">
        <v>0.065500000000000003</v>
      </c>
      <c r="R287" s="238">
        <f>Q287*H287</f>
        <v>0.13100000000000001</v>
      </c>
      <c r="S287" s="238">
        <v>0</v>
      </c>
      <c r="T287" s="239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40" t="s">
        <v>192</v>
      </c>
      <c r="AT287" s="240" t="s">
        <v>174</v>
      </c>
      <c r="AU287" s="240" t="s">
        <v>92</v>
      </c>
      <c r="AY287" s="18" t="s">
        <v>171</v>
      </c>
      <c r="BE287" s="241">
        <f>IF(N287="základní",J287,0)</f>
        <v>0</v>
      </c>
      <c r="BF287" s="241">
        <f>IF(N287="snížená",J287,0)</f>
        <v>0</v>
      </c>
      <c r="BG287" s="241">
        <f>IF(N287="zákl. přenesená",J287,0)</f>
        <v>0</v>
      </c>
      <c r="BH287" s="241">
        <f>IF(N287="sníž. přenesená",J287,0)</f>
        <v>0</v>
      </c>
      <c r="BI287" s="241">
        <f>IF(N287="nulová",J287,0)</f>
        <v>0</v>
      </c>
      <c r="BJ287" s="18" t="s">
        <v>90</v>
      </c>
      <c r="BK287" s="241">
        <f>ROUND(I287*H287,2)</f>
        <v>0</v>
      </c>
      <c r="BL287" s="18" t="s">
        <v>192</v>
      </c>
      <c r="BM287" s="240" t="s">
        <v>1753</v>
      </c>
    </row>
    <row r="288" s="2" customFormat="1" ht="16.5" customHeight="1">
      <c r="A288" s="40"/>
      <c r="B288" s="41"/>
      <c r="C288" s="229" t="s">
        <v>1041</v>
      </c>
      <c r="D288" s="229" t="s">
        <v>174</v>
      </c>
      <c r="E288" s="230" t="s">
        <v>5174</v>
      </c>
      <c r="F288" s="231" t="s">
        <v>5175</v>
      </c>
      <c r="G288" s="232" t="s">
        <v>428</v>
      </c>
      <c r="H288" s="233">
        <v>2</v>
      </c>
      <c r="I288" s="234"/>
      <c r="J288" s="235">
        <f>ROUND(I288*H288,2)</f>
        <v>0</v>
      </c>
      <c r="K288" s="231" t="s">
        <v>178</v>
      </c>
      <c r="L288" s="46"/>
      <c r="M288" s="236" t="s">
        <v>1</v>
      </c>
      <c r="N288" s="237" t="s">
        <v>48</v>
      </c>
      <c r="O288" s="93"/>
      <c r="P288" s="238">
        <f>O288*H288</f>
        <v>0</v>
      </c>
      <c r="Q288" s="238">
        <v>0</v>
      </c>
      <c r="R288" s="238">
        <f>Q288*H288</f>
        <v>0</v>
      </c>
      <c r="S288" s="238">
        <v>0</v>
      </c>
      <c r="T288" s="239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40" t="s">
        <v>192</v>
      </c>
      <c r="AT288" s="240" t="s">
        <v>174</v>
      </c>
      <c r="AU288" s="240" t="s">
        <v>92</v>
      </c>
      <c r="AY288" s="18" t="s">
        <v>171</v>
      </c>
      <c r="BE288" s="241">
        <f>IF(N288="základní",J288,0)</f>
        <v>0</v>
      </c>
      <c r="BF288" s="241">
        <f>IF(N288="snížená",J288,0)</f>
        <v>0</v>
      </c>
      <c r="BG288" s="241">
        <f>IF(N288="zákl. přenesená",J288,0)</f>
        <v>0</v>
      </c>
      <c r="BH288" s="241">
        <f>IF(N288="sníž. přenesená",J288,0)</f>
        <v>0</v>
      </c>
      <c r="BI288" s="241">
        <f>IF(N288="nulová",J288,0)</f>
        <v>0</v>
      </c>
      <c r="BJ288" s="18" t="s">
        <v>90</v>
      </c>
      <c r="BK288" s="241">
        <f>ROUND(I288*H288,2)</f>
        <v>0</v>
      </c>
      <c r="BL288" s="18" t="s">
        <v>192</v>
      </c>
      <c r="BM288" s="240" t="s">
        <v>1761</v>
      </c>
    </row>
    <row r="289" s="2" customFormat="1" ht="16.5" customHeight="1">
      <c r="A289" s="40"/>
      <c r="B289" s="41"/>
      <c r="C289" s="229" t="s">
        <v>1046</v>
      </c>
      <c r="D289" s="229" t="s">
        <v>174</v>
      </c>
      <c r="E289" s="230" t="s">
        <v>5176</v>
      </c>
      <c r="F289" s="231" t="s">
        <v>5177</v>
      </c>
      <c r="G289" s="232" t="s">
        <v>4923</v>
      </c>
      <c r="H289" s="233">
        <v>1</v>
      </c>
      <c r="I289" s="234"/>
      <c r="J289" s="235">
        <f>ROUND(I289*H289,2)</f>
        <v>0</v>
      </c>
      <c r="K289" s="231" t="s">
        <v>331</v>
      </c>
      <c r="L289" s="46"/>
      <c r="M289" s="236" t="s">
        <v>1</v>
      </c>
      <c r="N289" s="237" t="s">
        <v>48</v>
      </c>
      <c r="O289" s="93"/>
      <c r="P289" s="238">
        <f>O289*H289</f>
        <v>0</v>
      </c>
      <c r="Q289" s="238">
        <v>0.015699999999999999</v>
      </c>
      <c r="R289" s="238">
        <f>Q289*H289</f>
        <v>0.015699999999999999</v>
      </c>
      <c r="S289" s="238">
        <v>0</v>
      </c>
      <c r="T289" s="239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40" t="s">
        <v>192</v>
      </c>
      <c r="AT289" s="240" t="s">
        <v>174</v>
      </c>
      <c r="AU289" s="240" t="s">
        <v>92</v>
      </c>
      <c r="AY289" s="18" t="s">
        <v>171</v>
      </c>
      <c r="BE289" s="241">
        <f>IF(N289="základní",J289,0)</f>
        <v>0</v>
      </c>
      <c r="BF289" s="241">
        <f>IF(N289="snížená",J289,0)</f>
        <v>0</v>
      </c>
      <c r="BG289" s="241">
        <f>IF(N289="zákl. přenesená",J289,0)</f>
        <v>0</v>
      </c>
      <c r="BH289" s="241">
        <f>IF(N289="sníž. přenesená",J289,0)</f>
        <v>0</v>
      </c>
      <c r="BI289" s="241">
        <f>IF(N289="nulová",J289,0)</f>
        <v>0</v>
      </c>
      <c r="BJ289" s="18" t="s">
        <v>90</v>
      </c>
      <c r="BK289" s="241">
        <f>ROUND(I289*H289,2)</f>
        <v>0</v>
      </c>
      <c r="BL289" s="18" t="s">
        <v>192</v>
      </c>
      <c r="BM289" s="240" t="s">
        <v>1770</v>
      </c>
    </row>
    <row r="290" s="2" customFormat="1" ht="16.5" customHeight="1">
      <c r="A290" s="40"/>
      <c r="B290" s="41"/>
      <c r="C290" s="229" t="s">
        <v>1051</v>
      </c>
      <c r="D290" s="229" t="s">
        <v>174</v>
      </c>
      <c r="E290" s="230" t="s">
        <v>5178</v>
      </c>
      <c r="F290" s="231" t="s">
        <v>5179</v>
      </c>
      <c r="G290" s="232" t="s">
        <v>4923</v>
      </c>
      <c r="H290" s="233">
        <v>1</v>
      </c>
      <c r="I290" s="234"/>
      <c r="J290" s="235">
        <f>ROUND(I290*H290,2)</f>
        <v>0</v>
      </c>
      <c r="K290" s="231" t="s">
        <v>331</v>
      </c>
      <c r="L290" s="46"/>
      <c r="M290" s="236" t="s">
        <v>1</v>
      </c>
      <c r="N290" s="237" t="s">
        <v>48</v>
      </c>
      <c r="O290" s="93"/>
      <c r="P290" s="238">
        <f>O290*H290</f>
        <v>0</v>
      </c>
      <c r="Q290" s="238">
        <v>0.072999999999999995</v>
      </c>
      <c r="R290" s="238">
        <f>Q290*H290</f>
        <v>0.072999999999999995</v>
      </c>
      <c r="S290" s="238">
        <v>0</v>
      </c>
      <c r="T290" s="239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40" t="s">
        <v>192</v>
      </c>
      <c r="AT290" s="240" t="s">
        <v>174</v>
      </c>
      <c r="AU290" s="240" t="s">
        <v>92</v>
      </c>
      <c r="AY290" s="18" t="s">
        <v>171</v>
      </c>
      <c r="BE290" s="241">
        <f>IF(N290="základní",J290,0)</f>
        <v>0</v>
      </c>
      <c r="BF290" s="241">
        <f>IF(N290="snížená",J290,0)</f>
        <v>0</v>
      </c>
      <c r="BG290" s="241">
        <f>IF(N290="zákl. přenesená",J290,0)</f>
        <v>0</v>
      </c>
      <c r="BH290" s="241">
        <f>IF(N290="sníž. přenesená",J290,0)</f>
        <v>0</v>
      </c>
      <c r="BI290" s="241">
        <f>IF(N290="nulová",J290,0)</f>
        <v>0</v>
      </c>
      <c r="BJ290" s="18" t="s">
        <v>90</v>
      </c>
      <c r="BK290" s="241">
        <f>ROUND(I290*H290,2)</f>
        <v>0</v>
      </c>
      <c r="BL290" s="18" t="s">
        <v>192</v>
      </c>
      <c r="BM290" s="240" t="s">
        <v>1778</v>
      </c>
    </row>
    <row r="291" s="2" customFormat="1" ht="16.5" customHeight="1">
      <c r="A291" s="40"/>
      <c r="B291" s="41"/>
      <c r="C291" s="229" t="s">
        <v>1056</v>
      </c>
      <c r="D291" s="229" t="s">
        <v>174</v>
      </c>
      <c r="E291" s="230" t="s">
        <v>5180</v>
      </c>
      <c r="F291" s="231" t="s">
        <v>5181</v>
      </c>
      <c r="G291" s="232" t="s">
        <v>428</v>
      </c>
      <c r="H291" s="233">
        <v>6</v>
      </c>
      <c r="I291" s="234"/>
      <c r="J291" s="235">
        <f>ROUND(I291*H291,2)</f>
        <v>0</v>
      </c>
      <c r="K291" s="231" t="s">
        <v>331</v>
      </c>
      <c r="L291" s="46"/>
      <c r="M291" s="236" t="s">
        <v>1</v>
      </c>
      <c r="N291" s="237" t="s">
        <v>48</v>
      </c>
      <c r="O291" s="93"/>
      <c r="P291" s="238">
        <f>O291*H291</f>
        <v>0</v>
      </c>
      <c r="Q291" s="238">
        <v>0.0020999999999999999</v>
      </c>
      <c r="R291" s="238">
        <f>Q291*H291</f>
        <v>0.0126</v>
      </c>
      <c r="S291" s="238">
        <v>0</v>
      </c>
      <c r="T291" s="239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40" t="s">
        <v>192</v>
      </c>
      <c r="AT291" s="240" t="s">
        <v>174</v>
      </c>
      <c r="AU291" s="240" t="s">
        <v>92</v>
      </c>
      <c r="AY291" s="18" t="s">
        <v>171</v>
      </c>
      <c r="BE291" s="241">
        <f>IF(N291="základní",J291,0)</f>
        <v>0</v>
      </c>
      <c r="BF291" s="241">
        <f>IF(N291="snížená",J291,0)</f>
        <v>0</v>
      </c>
      <c r="BG291" s="241">
        <f>IF(N291="zákl. přenesená",J291,0)</f>
        <v>0</v>
      </c>
      <c r="BH291" s="241">
        <f>IF(N291="sníž. přenesená",J291,0)</f>
        <v>0</v>
      </c>
      <c r="BI291" s="241">
        <f>IF(N291="nulová",J291,0)</f>
        <v>0</v>
      </c>
      <c r="BJ291" s="18" t="s">
        <v>90</v>
      </c>
      <c r="BK291" s="241">
        <f>ROUND(I291*H291,2)</f>
        <v>0</v>
      </c>
      <c r="BL291" s="18" t="s">
        <v>192</v>
      </c>
      <c r="BM291" s="240" t="s">
        <v>1786</v>
      </c>
    </row>
    <row r="292" s="2" customFormat="1" ht="16.5" customHeight="1">
      <c r="A292" s="40"/>
      <c r="B292" s="41"/>
      <c r="C292" s="229" t="s">
        <v>1060</v>
      </c>
      <c r="D292" s="229" t="s">
        <v>174</v>
      </c>
      <c r="E292" s="230" t="s">
        <v>5182</v>
      </c>
      <c r="F292" s="231" t="s">
        <v>5183</v>
      </c>
      <c r="G292" s="232" t="s">
        <v>4923</v>
      </c>
      <c r="H292" s="233">
        <v>1</v>
      </c>
      <c r="I292" s="234"/>
      <c r="J292" s="235">
        <f>ROUND(I292*H292,2)</f>
        <v>0</v>
      </c>
      <c r="K292" s="231" t="s">
        <v>331</v>
      </c>
      <c r="L292" s="46"/>
      <c r="M292" s="236" t="s">
        <v>1</v>
      </c>
      <c r="N292" s="237" t="s">
        <v>48</v>
      </c>
      <c r="O292" s="93"/>
      <c r="P292" s="238">
        <f>O292*H292</f>
        <v>0</v>
      </c>
      <c r="Q292" s="238">
        <v>0.017600000000000001</v>
      </c>
      <c r="R292" s="238">
        <f>Q292*H292</f>
        <v>0.017600000000000001</v>
      </c>
      <c r="S292" s="238">
        <v>0</v>
      </c>
      <c r="T292" s="239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40" t="s">
        <v>192</v>
      </c>
      <c r="AT292" s="240" t="s">
        <v>174</v>
      </c>
      <c r="AU292" s="240" t="s">
        <v>92</v>
      </c>
      <c r="AY292" s="18" t="s">
        <v>171</v>
      </c>
      <c r="BE292" s="241">
        <f>IF(N292="základní",J292,0)</f>
        <v>0</v>
      </c>
      <c r="BF292" s="241">
        <f>IF(N292="snížená",J292,0)</f>
        <v>0</v>
      </c>
      <c r="BG292" s="241">
        <f>IF(N292="zákl. přenesená",J292,0)</f>
        <v>0</v>
      </c>
      <c r="BH292" s="241">
        <f>IF(N292="sníž. přenesená",J292,0)</f>
        <v>0</v>
      </c>
      <c r="BI292" s="241">
        <f>IF(N292="nulová",J292,0)</f>
        <v>0</v>
      </c>
      <c r="BJ292" s="18" t="s">
        <v>90</v>
      </c>
      <c r="BK292" s="241">
        <f>ROUND(I292*H292,2)</f>
        <v>0</v>
      </c>
      <c r="BL292" s="18" t="s">
        <v>192</v>
      </c>
      <c r="BM292" s="240" t="s">
        <v>1794</v>
      </c>
    </row>
    <row r="293" s="2" customFormat="1" ht="16.5" customHeight="1">
      <c r="A293" s="40"/>
      <c r="B293" s="41"/>
      <c r="C293" s="229" t="s">
        <v>1065</v>
      </c>
      <c r="D293" s="229" t="s">
        <v>174</v>
      </c>
      <c r="E293" s="230" t="s">
        <v>5184</v>
      </c>
      <c r="F293" s="231" t="s">
        <v>5185</v>
      </c>
      <c r="G293" s="232" t="s">
        <v>4923</v>
      </c>
      <c r="H293" s="233">
        <v>1</v>
      </c>
      <c r="I293" s="234"/>
      <c r="J293" s="235">
        <f>ROUND(I293*H293,2)</f>
        <v>0</v>
      </c>
      <c r="K293" s="231" t="s">
        <v>331</v>
      </c>
      <c r="L293" s="46"/>
      <c r="M293" s="236" t="s">
        <v>1</v>
      </c>
      <c r="N293" s="237" t="s">
        <v>48</v>
      </c>
      <c r="O293" s="93"/>
      <c r="P293" s="238">
        <f>O293*H293</f>
        <v>0</v>
      </c>
      <c r="Q293" s="238">
        <v>0.016799999999999999</v>
      </c>
      <c r="R293" s="238">
        <f>Q293*H293</f>
        <v>0.016799999999999999</v>
      </c>
      <c r="S293" s="238">
        <v>0</v>
      </c>
      <c r="T293" s="239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40" t="s">
        <v>192</v>
      </c>
      <c r="AT293" s="240" t="s">
        <v>174</v>
      </c>
      <c r="AU293" s="240" t="s">
        <v>92</v>
      </c>
      <c r="AY293" s="18" t="s">
        <v>171</v>
      </c>
      <c r="BE293" s="241">
        <f>IF(N293="základní",J293,0)</f>
        <v>0</v>
      </c>
      <c r="BF293" s="241">
        <f>IF(N293="snížená",J293,0)</f>
        <v>0</v>
      </c>
      <c r="BG293" s="241">
        <f>IF(N293="zákl. přenesená",J293,0)</f>
        <v>0</v>
      </c>
      <c r="BH293" s="241">
        <f>IF(N293="sníž. přenesená",J293,0)</f>
        <v>0</v>
      </c>
      <c r="BI293" s="241">
        <f>IF(N293="nulová",J293,0)</f>
        <v>0</v>
      </c>
      <c r="BJ293" s="18" t="s">
        <v>90</v>
      </c>
      <c r="BK293" s="241">
        <f>ROUND(I293*H293,2)</f>
        <v>0</v>
      </c>
      <c r="BL293" s="18" t="s">
        <v>192</v>
      </c>
      <c r="BM293" s="240" t="s">
        <v>1803</v>
      </c>
    </row>
    <row r="294" s="2" customFormat="1" ht="16.5" customHeight="1">
      <c r="A294" s="40"/>
      <c r="B294" s="41"/>
      <c r="C294" s="229" t="s">
        <v>1071</v>
      </c>
      <c r="D294" s="229" t="s">
        <v>174</v>
      </c>
      <c r="E294" s="230" t="s">
        <v>5186</v>
      </c>
      <c r="F294" s="231" t="s">
        <v>5187</v>
      </c>
      <c r="G294" s="232" t="s">
        <v>4923</v>
      </c>
      <c r="H294" s="233">
        <v>1</v>
      </c>
      <c r="I294" s="234"/>
      <c r="J294" s="235">
        <f>ROUND(I294*H294,2)</f>
        <v>0</v>
      </c>
      <c r="K294" s="231" t="s">
        <v>331</v>
      </c>
      <c r="L294" s="46"/>
      <c r="M294" s="236" t="s">
        <v>1</v>
      </c>
      <c r="N294" s="237" t="s">
        <v>48</v>
      </c>
      <c r="O294" s="93"/>
      <c r="P294" s="238">
        <f>O294*H294</f>
        <v>0</v>
      </c>
      <c r="Q294" s="238">
        <v>0.023</v>
      </c>
      <c r="R294" s="238">
        <f>Q294*H294</f>
        <v>0.023</v>
      </c>
      <c r="S294" s="238">
        <v>0</v>
      </c>
      <c r="T294" s="239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40" t="s">
        <v>192</v>
      </c>
      <c r="AT294" s="240" t="s">
        <v>174</v>
      </c>
      <c r="AU294" s="240" t="s">
        <v>92</v>
      </c>
      <c r="AY294" s="18" t="s">
        <v>171</v>
      </c>
      <c r="BE294" s="241">
        <f>IF(N294="základní",J294,0)</f>
        <v>0</v>
      </c>
      <c r="BF294" s="241">
        <f>IF(N294="snížená",J294,0)</f>
        <v>0</v>
      </c>
      <c r="BG294" s="241">
        <f>IF(N294="zákl. přenesená",J294,0)</f>
        <v>0</v>
      </c>
      <c r="BH294" s="241">
        <f>IF(N294="sníž. přenesená",J294,0)</f>
        <v>0</v>
      </c>
      <c r="BI294" s="241">
        <f>IF(N294="nulová",J294,0)</f>
        <v>0</v>
      </c>
      <c r="BJ294" s="18" t="s">
        <v>90</v>
      </c>
      <c r="BK294" s="241">
        <f>ROUND(I294*H294,2)</f>
        <v>0</v>
      </c>
      <c r="BL294" s="18" t="s">
        <v>192</v>
      </c>
      <c r="BM294" s="240" t="s">
        <v>1811</v>
      </c>
    </row>
    <row r="295" s="2" customFormat="1" ht="16.5" customHeight="1">
      <c r="A295" s="40"/>
      <c r="B295" s="41"/>
      <c r="C295" s="229" t="s">
        <v>1076</v>
      </c>
      <c r="D295" s="229" t="s">
        <v>174</v>
      </c>
      <c r="E295" s="230" t="s">
        <v>5188</v>
      </c>
      <c r="F295" s="231" t="s">
        <v>5189</v>
      </c>
      <c r="G295" s="232" t="s">
        <v>4923</v>
      </c>
      <c r="H295" s="233">
        <v>1</v>
      </c>
      <c r="I295" s="234"/>
      <c r="J295" s="235">
        <f>ROUND(I295*H295,2)</f>
        <v>0</v>
      </c>
      <c r="K295" s="231" t="s">
        <v>331</v>
      </c>
      <c r="L295" s="46"/>
      <c r="M295" s="236" t="s">
        <v>1</v>
      </c>
      <c r="N295" s="237" t="s">
        <v>48</v>
      </c>
      <c r="O295" s="93"/>
      <c r="P295" s="238">
        <f>O295*H295</f>
        <v>0</v>
      </c>
      <c r="Q295" s="238">
        <v>0.022800000000000001</v>
      </c>
      <c r="R295" s="238">
        <f>Q295*H295</f>
        <v>0.022800000000000001</v>
      </c>
      <c r="S295" s="238">
        <v>0</v>
      </c>
      <c r="T295" s="239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40" t="s">
        <v>192</v>
      </c>
      <c r="AT295" s="240" t="s">
        <v>174</v>
      </c>
      <c r="AU295" s="240" t="s">
        <v>92</v>
      </c>
      <c r="AY295" s="18" t="s">
        <v>171</v>
      </c>
      <c r="BE295" s="241">
        <f>IF(N295="základní",J295,0)</f>
        <v>0</v>
      </c>
      <c r="BF295" s="241">
        <f>IF(N295="snížená",J295,0)</f>
        <v>0</v>
      </c>
      <c r="BG295" s="241">
        <f>IF(N295="zákl. přenesená",J295,0)</f>
        <v>0</v>
      </c>
      <c r="BH295" s="241">
        <f>IF(N295="sníž. přenesená",J295,0)</f>
        <v>0</v>
      </c>
      <c r="BI295" s="241">
        <f>IF(N295="nulová",J295,0)</f>
        <v>0</v>
      </c>
      <c r="BJ295" s="18" t="s">
        <v>90</v>
      </c>
      <c r="BK295" s="241">
        <f>ROUND(I295*H295,2)</f>
        <v>0</v>
      </c>
      <c r="BL295" s="18" t="s">
        <v>192</v>
      </c>
      <c r="BM295" s="240" t="s">
        <v>1819</v>
      </c>
    </row>
    <row r="296" s="2" customFormat="1" ht="16.5" customHeight="1">
      <c r="A296" s="40"/>
      <c r="B296" s="41"/>
      <c r="C296" s="229" t="s">
        <v>1085</v>
      </c>
      <c r="D296" s="229" t="s">
        <v>174</v>
      </c>
      <c r="E296" s="230" t="s">
        <v>5190</v>
      </c>
      <c r="F296" s="231" t="s">
        <v>5191</v>
      </c>
      <c r="G296" s="232" t="s">
        <v>4923</v>
      </c>
      <c r="H296" s="233">
        <v>1</v>
      </c>
      <c r="I296" s="234"/>
      <c r="J296" s="235">
        <f>ROUND(I296*H296,2)</f>
        <v>0</v>
      </c>
      <c r="K296" s="231" t="s">
        <v>331</v>
      </c>
      <c r="L296" s="46"/>
      <c r="M296" s="236" t="s">
        <v>1</v>
      </c>
      <c r="N296" s="237" t="s">
        <v>48</v>
      </c>
      <c r="O296" s="93"/>
      <c r="P296" s="238">
        <f>O296*H296</f>
        <v>0</v>
      </c>
      <c r="Q296" s="238">
        <v>0.037999999999999999</v>
      </c>
      <c r="R296" s="238">
        <f>Q296*H296</f>
        <v>0.037999999999999999</v>
      </c>
      <c r="S296" s="238">
        <v>0</v>
      </c>
      <c r="T296" s="239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40" t="s">
        <v>192</v>
      </c>
      <c r="AT296" s="240" t="s">
        <v>174</v>
      </c>
      <c r="AU296" s="240" t="s">
        <v>92</v>
      </c>
      <c r="AY296" s="18" t="s">
        <v>171</v>
      </c>
      <c r="BE296" s="241">
        <f>IF(N296="základní",J296,0)</f>
        <v>0</v>
      </c>
      <c r="BF296" s="241">
        <f>IF(N296="snížená",J296,0)</f>
        <v>0</v>
      </c>
      <c r="BG296" s="241">
        <f>IF(N296="zákl. přenesená",J296,0)</f>
        <v>0</v>
      </c>
      <c r="BH296" s="241">
        <f>IF(N296="sníž. přenesená",J296,0)</f>
        <v>0</v>
      </c>
      <c r="BI296" s="241">
        <f>IF(N296="nulová",J296,0)</f>
        <v>0</v>
      </c>
      <c r="BJ296" s="18" t="s">
        <v>90</v>
      </c>
      <c r="BK296" s="241">
        <f>ROUND(I296*H296,2)</f>
        <v>0</v>
      </c>
      <c r="BL296" s="18" t="s">
        <v>192</v>
      </c>
      <c r="BM296" s="240" t="s">
        <v>1827</v>
      </c>
    </row>
    <row r="297" s="2" customFormat="1" ht="16.5" customHeight="1">
      <c r="A297" s="40"/>
      <c r="B297" s="41"/>
      <c r="C297" s="229" t="s">
        <v>1089</v>
      </c>
      <c r="D297" s="229" t="s">
        <v>174</v>
      </c>
      <c r="E297" s="230" t="s">
        <v>5192</v>
      </c>
      <c r="F297" s="231" t="s">
        <v>5193</v>
      </c>
      <c r="G297" s="232" t="s">
        <v>4923</v>
      </c>
      <c r="H297" s="233">
        <v>1</v>
      </c>
      <c r="I297" s="234"/>
      <c r="J297" s="235">
        <f>ROUND(I297*H297,2)</f>
        <v>0</v>
      </c>
      <c r="K297" s="231" t="s">
        <v>331</v>
      </c>
      <c r="L297" s="46"/>
      <c r="M297" s="236" t="s">
        <v>1</v>
      </c>
      <c r="N297" s="237" t="s">
        <v>48</v>
      </c>
      <c r="O297" s="93"/>
      <c r="P297" s="238">
        <f>O297*H297</f>
        <v>0</v>
      </c>
      <c r="Q297" s="238">
        <v>0.016899999999999998</v>
      </c>
      <c r="R297" s="238">
        <f>Q297*H297</f>
        <v>0.016899999999999998</v>
      </c>
      <c r="S297" s="238">
        <v>0</v>
      </c>
      <c r="T297" s="239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40" t="s">
        <v>192</v>
      </c>
      <c r="AT297" s="240" t="s">
        <v>174</v>
      </c>
      <c r="AU297" s="240" t="s">
        <v>92</v>
      </c>
      <c r="AY297" s="18" t="s">
        <v>171</v>
      </c>
      <c r="BE297" s="241">
        <f>IF(N297="základní",J297,0)</f>
        <v>0</v>
      </c>
      <c r="BF297" s="241">
        <f>IF(N297="snížená",J297,0)</f>
        <v>0</v>
      </c>
      <c r="BG297" s="241">
        <f>IF(N297="zákl. přenesená",J297,0)</f>
        <v>0</v>
      </c>
      <c r="BH297" s="241">
        <f>IF(N297="sníž. přenesená",J297,0)</f>
        <v>0</v>
      </c>
      <c r="BI297" s="241">
        <f>IF(N297="nulová",J297,0)</f>
        <v>0</v>
      </c>
      <c r="BJ297" s="18" t="s">
        <v>90</v>
      </c>
      <c r="BK297" s="241">
        <f>ROUND(I297*H297,2)</f>
        <v>0</v>
      </c>
      <c r="BL297" s="18" t="s">
        <v>192</v>
      </c>
      <c r="BM297" s="240" t="s">
        <v>1835</v>
      </c>
    </row>
    <row r="298" s="2" customFormat="1" ht="16.5" customHeight="1">
      <c r="A298" s="40"/>
      <c r="B298" s="41"/>
      <c r="C298" s="229" t="s">
        <v>1094</v>
      </c>
      <c r="D298" s="229" t="s">
        <v>174</v>
      </c>
      <c r="E298" s="230" t="s">
        <v>5194</v>
      </c>
      <c r="F298" s="231" t="s">
        <v>5195</v>
      </c>
      <c r="G298" s="232" t="s">
        <v>4923</v>
      </c>
      <c r="H298" s="233">
        <v>3</v>
      </c>
      <c r="I298" s="234"/>
      <c r="J298" s="235">
        <f>ROUND(I298*H298,2)</f>
        <v>0</v>
      </c>
      <c r="K298" s="231" t="s">
        <v>331</v>
      </c>
      <c r="L298" s="46"/>
      <c r="M298" s="236" t="s">
        <v>1</v>
      </c>
      <c r="N298" s="237" t="s">
        <v>48</v>
      </c>
      <c r="O298" s="93"/>
      <c r="P298" s="238">
        <f>O298*H298</f>
        <v>0</v>
      </c>
      <c r="Q298" s="238">
        <v>0.0020999999999999999</v>
      </c>
      <c r="R298" s="238">
        <f>Q298*H298</f>
        <v>0.0063</v>
      </c>
      <c r="S298" s="238">
        <v>0</v>
      </c>
      <c r="T298" s="239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40" t="s">
        <v>192</v>
      </c>
      <c r="AT298" s="240" t="s">
        <v>174</v>
      </c>
      <c r="AU298" s="240" t="s">
        <v>92</v>
      </c>
      <c r="AY298" s="18" t="s">
        <v>171</v>
      </c>
      <c r="BE298" s="241">
        <f>IF(N298="základní",J298,0)</f>
        <v>0</v>
      </c>
      <c r="BF298" s="241">
        <f>IF(N298="snížená",J298,0)</f>
        <v>0</v>
      </c>
      <c r="BG298" s="241">
        <f>IF(N298="zákl. přenesená",J298,0)</f>
        <v>0</v>
      </c>
      <c r="BH298" s="241">
        <f>IF(N298="sníž. přenesená",J298,0)</f>
        <v>0</v>
      </c>
      <c r="BI298" s="241">
        <f>IF(N298="nulová",J298,0)</f>
        <v>0</v>
      </c>
      <c r="BJ298" s="18" t="s">
        <v>90</v>
      </c>
      <c r="BK298" s="241">
        <f>ROUND(I298*H298,2)</f>
        <v>0</v>
      </c>
      <c r="BL298" s="18" t="s">
        <v>192</v>
      </c>
      <c r="BM298" s="240" t="s">
        <v>1843</v>
      </c>
    </row>
    <row r="299" s="2" customFormat="1" ht="16.5" customHeight="1">
      <c r="A299" s="40"/>
      <c r="B299" s="41"/>
      <c r="C299" s="229" t="s">
        <v>1097</v>
      </c>
      <c r="D299" s="229" t="s">
        <v>174</v>
      </c>
      <c r="E299" s="230" t="s">
        <v>5196</v>
      </c>
      <c r="F299" s="231" t="s">
        <v>5197</v>
      </c>
      <c r="G299" s="232" t="s">
        <v>4923</v>
      </c>
      <c r="H299" s="233">
        <v>1</v>
      </c>
      <c r="I299" s="234"/>
      <c r="J299" s="235">
        <f>ROUND(I299*H299,2)</f>
        <v>0</v>
      </c>
      <c r="K299" s="231" t="s">
        <v>331</v>
      </c>
      <c r="L299" s="46"/>
      <c r="M299" s="236" t="s">
        <v>1</v>
      </c>
      <c r="N299" s="237" t="s">
        <v>48</v>
      </c>
      <c r="O299" s="93"/>
      <c r="P299" s="238">
        <f>O299*H299</f>
        <v>0</v>
      </c>
      <c r="Q299" s="238">
        <v>0.042000000000000003</v>
      </c>
      <c r="R299" s="238">
        <f>Q299*H299</f>
        <v>0.042000000000000003</v>
      </c>
      <c r="S299" s="238">
        <v>0</v>
      </c>
      <c r="T299" s="239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40" t="s">
        <v>192</v>
      </c>
      <c r="AT299" s="240" t="s">
        <v>174</v>
      </c>
      <c r="AU299" s="240" t="s">
        <v>92</v>
      </c>
      <c r="AY299" s="18" t="s">
        <v>171</v>
      </c>
      <c r="BE299" s="241">
        <f>IF(N299="základní",J299,0)</f>
        <v>0</v>
      </c>
      <c r="BF299" s="241">
        <f>IF(N299="snížená",J299,0)</f>
        <v>0</v>
      </c>
      <c r="BG299" s="241">
        <f>IF(N299="zákl. přenesená",J299,0)</f>
        <v>0</v>
      </c>
      <c r="BH299" s="241">
        <f>IF(N299="sníž. přenesená",J299,0)</f>
        <v>0</v>
      </c>
      <c r="BI299" s="241">
        <f>IF(N299="nulová",J299,0)</f>
        <v>0</v>
      </c>
      <c r="BJ299" s="18" t="s">
        <v>90</v>
      </c>
      <c r="BK299" s="241">
        <f>ROUND(I299*H299,2)</f>
        <v>0</v>
      </c>
      <c r="BL299" s="18" t="s">
        <v>192</v>
      </c>
      <c r="BM299" s="240" t="s">
        <v>1851</v>
      </c>
    </row>
    <row r="300" s="2" customFormat="1" ht="16.5" customHeight="1">
      <c r="A300" s="40"/>
      <c r="B300" s="41"/>
      <c r="C300" s="229" t="s">
        <v>1100</v>
      </c>
      <c r="D300" s="229" t="s">
        <v>174</v>
      </c>
      <c r="E300" s="230" t="s">
        <v>5198</v>
      </c>
      <c r="F300" s="231" t="s">
        <v>5199</v>
      </c>
      <c r="G300" s="232" t="s">
        <v>4923</v>
      </c>
      <c r="H300" s="233">
        <v>1</v>
      </c>
      <c r="I300" s="234"/>
      <c r="J300" s="235">
        <f>ROUND(I300*H300,2)</f>
        <v>0</v>
      </c>
      <c r="K300" s="231" t="s">
        <v>331</v>
      </c>
      <c r="L300" s="46"/>
      <c r="M300" s="236" t="s">
        <v>1</v>
      </c>
      <c r="N300" s="237" t="s">
        <v>48</v>
      </c>
      <c r="O300" s="93"/>
      <c r="P300" s="238">
        <f>O300*H300</f>
        <v>0</v>
      </c>
      <c r="Q300" s="238">
        <v>0.052999999999999998</v>
      </c>
      <c r="R300" s="238">
        <f>Q300*H300</f>
        <v>0.052999999999999998</v>
      </c>
      <c r="S300" s="238">
        <v>0</v>
      </c>
      <c r="T300" s="239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40" t="s">
        <v>192</v>
      </c>
      <c r="AT300" s="240" t="s">
        <v>174</v>
      </c>
      <c r="AU300" s="240" t="s">
        <v>92</v>
      </c>
      <c r="AY300" s="18" t="s">
        <v>171</v>
      </c>
      <c r="BE300" s="241">
        <f>IF(N300="základní",J300,0)</f>
        <v>0</v>
      </c>
      <c r="BF300" s="241">
        <f>IF(N300="snížená",J300,0)</f>
        <v>0</v>
      </c>
      <c r="BG300" s="241">
        <f>IF(N300="zákl. přenesená",J300,0)</f>
        <v>0</v>
      </c>
      <c r="BH300" s="241">
        <f>IF(N300="sníž. přenesená",J300,0)</f>
        <v>0</v>
      </c>
      <c r="BI300" s="241">
        <f>IF(N300="nulová",J300,0)</f>
        <v>0</v>
      </c>
      <c r="BJ300" s="18" t="s">
        <v>90</v>
      </c>
      <c r="BK300" s="241">
        <f>ROUND(I300*H300,2)</f>
        <v>0</v>
      </c>
      <c r="BL300" s="18" t="s">
        <v>192</v>
      </c>
      <c r="BM300" s="240" t="s">
        <v>1859</v>
      </c>
    </row>
    <row r="301" s="2" customFormat="1" ht="16.5" customHeight="1">
      <c r="A301" s="40"/>
      <c r="B301" s="41"/>
      <c r="C301" s="229" t="s">
        <v>1105</v>
      </c>
      <c r="D301" s="229" t="s">
        <v>174</v>
      </c>
      <c r="E301" s="230" t="s">
        <v>5200</v>
      </c>
      <c r="F301" s="231" t="s">
        <v>5201</v>
      </c>
      <c r="G301" s="232" t="s">
        <v>4923</v>
      </c>
      <c r="H301" s="233">
        <v>1</v>
      </c>
      <c r="I301" s="234"/>
      <c r="J301" s="235">
        <f>ROUND(I301*H301,2)</f>
        <v>0</v>
      </c>
      <c r="K301" s="231" t="s">
        <v>331</v>
      </c>
      <c r="L301" s="46"/>
      <c r="M301" s="236" t="s">
        <v>1</v>
      </c>
      <c r="N301" s="237" t="s">
        <v>48</v>
      </c>
      <c r="O301" s="93"/>
      <c r="P301" s="238">
        <f>O301*H301</f>
        <v>0</v>
      </c>
      <c r="Q301" s="238">
        <v>0.027</v>
      </c>
      <c r="R301" s="238">
        <f>Q301*H301</f>
        <v>0.027</v>
      </c>
      <c r="S301" s="238">
        <v>0</v>
      </c>
      <c r="T301" s="239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40" t="s">
        <v>192</v>
      </c>
      <c r="AT301" s="240" t="s">
        <v>174</v>
      </c>
      <c r="AU301" s="240" t="s">
        <v>92</v>
      </c>
      <c r="AY301" s="18" t="s">
        <v>171</v>
      </c>
      <c r="BE301" s="241">
        <f>IF(N301="základní",J301,0)</f>
        <v>0</v>
      </c>
      <c r="BF301" s="241">
        <f>IF(N301="snížená",J301,0)</f>
        <v>0</v>
      </c>
      <c r="BG301" s="241">
        <f>IF(N301="zákl. přenesená",J301,0)</f>
        <v>0</v>
      </c>
      <c r="BH301" s="241">
        <f>IF(N301="sníž. přenesená",J301,0)</f>
        <v>0</v>
      </c>
      <c r="BI301" s="241">
        <f>IF(N301="nulová",J301,0)</f>
        <v>0</v>
      </c>
      <c r="BJ301" s="18" t="s">
        <v>90</v>
      </c>
      <c r="BK301" s="241">
        <f>ROUND(I301*H301,2)</f>
        <v>0</v>
      </c>
      <c r="BL301" s="18" t="s">
        <v>192</v>
      </c>
      <c r="BM301" s="240" t="s">
        <v>1867</v>
      </c>
    </row>
    <row r="302" s="2" customFormat="1" ht="16.5" customHeight="1">
      <c r="A302" s="40"/>
      <c r="B302" s="41"/>
      <c r="C302" s="229" t="s">
        <v>1108</v>
      </c>
      <c r="D302" s="229" t="s">
        <v>174</v>
      </c>
      <c r="E302" s="230" t="s">
        <v>5202</v>
      </c>
      <c r="F302" s="231" t="s">
        <v>5203</v>
      </c>
      <c r="G302" s="232" t="s">
        <v>4923</v>
      </c>
      <c r="H302" s="233">
        <v>2</v>
      </c>
      <c r="I302" s="234"/>
      <c r="J302" s="235">
        <f>ROUND(I302*H302,2)</f>
        <v>0</v>
      </c>
      <c r="K302" s="231" t="s">
        <v>331</v>
      </c>
      <c r="L302" s="46"/>
      <c r="M302" s="236" t="s">
        <v>1</v>
      </c>
      <c r="N302" s="237" t="s">
        <v>48</v>
      </c>
      <c r="O302" s="93"/>
      <c r="P302" s="238">
        <f>O302*H302</f>
        <v>0</v>
      </c>
      <c r="Q302" s="238">
        <v>0.0020999999999999999</v>
      </c>
      <c r="R302" s="238">
        <f>Q302*H302</f>
        <v>0.0041999999999999997</v>
      </c>
      <c r="S302" s="238">
        <v>0</v>
      </c>
      <c r="T302" s="239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40" t="s">
        <v>192</v>
      </c>
      <c r="AT302" s="240" t="s">
        <v>174</v>
      </c>
      <c r="AU302" s="240" t="s">
        <v>92</v>
      </c>
      <c r="AY302" s="18" t="s">
        <v>171</v>
      </c>
      <c r="BE302" s="241">
        <f>IF(N302="základní",J302,0)</f>
        <v>0</v>
      </c>
      <c r="BF302" s="241">
        <f>IF(N302="snížená",J302,0)</f>
        <v>0</v>
      </c>
      <c r="BG302" s="241">
        <f>IF(N302="zákl. přenesená",J302,0)</f>
        <v>0</v>
      </c>
      <c r="BH302" s="241">
        <f>IF(N302="sníž. přenesená",J302,0)</f>
        <v>0</v>
      </c>
      <c r="BI302" s="241">
        <f>IF(N302="nulová",J302,0)</f>
        <v>0</v>
      </c>
      <c r="BJ302" s="18" t="s">
        <v>90</v>
      </c>
      <c r="BK302" s="241">
        <f>ROUND(I302*H302,2)</f>
        <v>0</v>
      </c>
      <c r="BL302" s="18" t="s">
        <v>192</v>
      </c>
      <c r="BM302" s="240" t="s">
        <v>1875</v>
      </c>
    </row>
    <row r="303" s="2" customFormat="1" ht="16.5" customHeight="1">
      <c r="A303" s="40"/>
      <c r="B303" s="41"/>
      <c r="C303" s="229" t="s">
        <v>1112</v>
      </c>
      <c r="D303" s="229" t="s">
        <v>174</v>
      </c>
      <c r="E303" s="230" t="s">
        <v>5204</v>
      </c>
      <c r="F303" s="231" t="s">
        <v>5205</v>
      </c>
      <c r="G303" s="232" t="s">
        <v>4923</v>
      </c>
      <c r="H303" s="233">
        <v>1</v>
      </c>
      <c r="I303" s="234"/>
      <c r="J303" s="235">
        <f>ROUND(I303*H303,2)</f>
        <v>0</v>
      </c>
      <c r="K303" s="231" t="s">
        <v>331</v>
      </c>
      <c r="L303" s="46"/>
      <c r="M303" s="236" t="s">
        <v>1</v>
      </c>
      <c r="N303" s="237" t="s">
        <v>48</v>
      </c>
      <c r="O303" s="93"/>
      <c r="P303" s="238">
        <f>O303*H303</f>
        <v>0</v>
      </c>
      <c r="Q303" s="238">
        <v>0.061199999999999997</v>
      </c>
      <c r="R303" s="238">
        <f>Q303*H303</f>
        <v>0.061199999999999997</v>
      </c>
      <c r="S303" s="238">
        <v>0</v>
      </c>
      <c r="T303" s="239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40" t="s">
        <v>192</v>
      </c>
      <c r="AT303" s="240" t="s">
        <v>174</v>
      </c>
      <c r="AU303" s="240" t="s">
        <v>92</v>
      </c>
      <c r="AY303" s="18" t="s">
        <v>171</v>
      </c>
      <c r="BE303" s="241">
        <f>IF(N303="základní",J303,0)</f>
        <v>0</v>
      </c>
      <c r="BF303" s="241">
        <f>IF(N303="snížená",J303,0)</f>
        <v>0</v>
      </c>
      <c r="BG303" s="241">
        <f>IF(N303="zákl. přenesená",J303,0)</f>
        <v>0</v>
      </c>
      <c r="BH303" s="241">
        <f>IF(N303="sníž. přenesená",J303,0)</f>
        <v>0</v>
      </c>
      <c r="BI303" s="241">
        <f>IF(N303="nulová",J303,0)</f>
        <v>0</v>
      </c>
      <c r="BJ303" s="18" t="s">
        <v>90</v>
      </c>
      <c r="BK303" s="241">
        <f>ROUND(I303*H303,2)</f>
        <v>0</v>
      </c>
      <c r="BL303" s="18" t="s">
        <v>192</v>
      </c>
      <c r="BM303" s="240" t="s">
        <v>1883</v>
      </c>
    </row>
    <row r="304" s="2" customFormat="1" ht="16.5" customHeight="1">
      <c r="A304" s="40"/>
      <c r="B304" s="41"/>
      <c r="C304" s="229" t="s">
        <v>1117</v>
      </c>
      <c r="D304" s="229" t="s">
        <v>174</v>
      </c>
      <c r="E304" s="230" t="s">
        <v>5206</v>
      </c>
      <c r="F304" s="231" t="s">
        <v>5207</v>
      </c>
      <c r="G304" s="232" t="s">
        <v>4923</v>
      </c>
      <c r="H304" s="233">
        <v>1</v>
      </c>
      <c r="I304" s="234"/>
      <c r="J304" s="235">
        <f>ROUND(I304*H304,2)</f>
        <v>0</v>
      </c>
      <c r="K304" s="231" t="s">
        <v>331</v>
      </c>
      <c r="L304" s="46"/>
      <c r="M304" s="236" t="s">
        <v>1</v>
      </c>
      <c r="N304" s="237" t="s">
        <v>48</v>
      </c>
      <c r="O304" s="93"/>
      <c r="P304" s="238">
        <f>O304*H304</f>
        <v>0</v>
      </c>
      <c r="Q304" s="238">
        <v>0.027</v>
      </c>
      <c r="R304" s="238">
        <f>Q304*H304</f>
        <v>0.027</v>
      </c>
      <c r="S304" s="238">
        <v>0</v>
      </c>
      <c r="T304" s="239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40" t="s">
        <v>192</v>
      </c>
      <c r="AT304" s="240" t="s">
        <v>174</v>
      </c>
      <c r="AU304" s="240" t="s">
        <v>92</v>
      </c>
      <c r="AY304" s="18" t="s">
        <v>171</v>
      </c>
      <c r="BE304" s="241">
        <f>IF(N304="základní",J304,0)</f>
        <v>0</v>
      </c>
      <c r="BF304" s="241">
        <f>IF(N304="snížená",J304,0)</f>
        <v>0</v>
      </c>
      <c r="BG304" s="241">
        <f>IF(N304="zákl. přenesená",J304,0)</f>
        <v>0</v>
      </c>
      <c r="BH304" s="241">
        <f>IF(N304="sníž. přenesená",J304,0)</f>
        <v>0</v>
      </c>
      <c r="BI304" s="241">
        <f>IF(N304="nulová",J304,0)</f>
        <v>0</v>
      </c>
      <c r="BJ304" s="18" t="s">
        <v>90</v>
      </c>
      <c r="BK304" s="241">
        <f>ROUND(I304*H304,2)</f>
        <v>0</v>
      </c>
      <c r="BL304" s="18" t="s">
        <v>192</v>
      </c>
      <c r="BM304" s="240" t="s">
        <v>1891</v>
      </c>
    </row>
    <row r="305" s="2" customFormat="1" ht="16.5" customHeight="1">
      <c r="A305" s="40"/>
      <c r="B305" s="41"/>
      <c r="C305" s="229" t="s">
        <v>1119</v>
      </c>
      <c r="D305" s="229" t="s">
        <v>174</v>
      </c>
      <c r="E305" s="230" t="s">
        <v>5208</v>
      </c>
      <c r="F305" s="231" t="s">
        <v>5209</v>
      </c>
      <c r="G305" s="232" t="s">
        <v>4923</v>
      </c>
      <c r="H305" s="233">
        <v>11</v>
      </c>
      <c r="I305" s="234"/>
      <c r="J305" s="235">
        <f>ROUND(I305*H305,2)</f>
        <v>0</v>
      </c>
      <c r="K305" s="231" t="s">
        <v>331</v>
      </c>
      <c r="L305" s="46"/>
      <c r="M305" s="236" t="s">
        <v>1</v>
      </c>
      <c r="N305" s="237" t="s">
        <v>48</v>
      </c>
      <c r="O305" s="93"/>
      <c r="P305" s="238">
        <f>O305*H305</f>
        <v>0</v>
      </c>
      <c r="Q305" s="238">
        <v>0.01</v>
      </c>
      <c r="R305" s="238">
        <f>Q305*H305</f>
        <v>0.11</v>
      </c>
      <c r="S305" s="238">
        <v>0</v>
      </c>
      <c r="T305" s="239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40" t="s">
        <v>192</v>
      </c>
      <c r="AT305" s="240" t="s">
        <v>174</v>
      </c>
      <c r="AU305" s="240" t="s">
        <v>92</v>
      </c>
      <c r="AY305" s="18" t="s">
        <v>171</v>
      </c>
      <c r="BE305" s="241">
        <f>IF(N305="základní",J305,0)</f>
        <v>0</v>
      </c>
      <c r="BF305" s="241">
        <f>IF(N305="snížená",J305,0)</f>
        <v>0</v>
      </c>
      <c r="BG305" s="241">
        <f>IF(N305="zákl. přenesená",J305,0)</f>
        <v>0</v>
      </c>
      <c r="BH305" s="241">
        <f>IF(N305="sníž. přenesená",J305,0)</f>
        <v>0</v>
      </c>
      <c r="BI305" s="241">
        <f>IF(N305="nulová",J305,0)</f>
        <v>0</v>
      </c>
      <c r="BJ305" s="18" t="s">
        <v>90</v>
      </c>
      <c r="BK305" s="241">
        <f>ROUND(I305*H305,2)</f>
        <v>0</v>
      </c>
      <c r="BL305" s="18" t="s">
        <v>192</v>
      </c>
      <c r="BM305" s="240" t="s">
        <v>1899</v>
      </c>
    </row>
    <row r="306" s="2" customFormat="1" ht="16.5" customHeight="1">
      <c r="A306" s="40"/>
      <c r="B306" s="41"/>
      <c r="C306" s="229" t="s">
        <v>1122</v>
      </c>
      <c r="D306" s="229" t="s">
        <v>174</v>
      </c>
      <c r="E306" s="230" t="s">
        <v>5210</v>
      </c>
      <c r="F306" s="231" t="s">
        <v>5211</v>
      </c>
      <c r="G306" s="232" t="s">
        <v>330</v>
      </c>
      <c r="H306" s="233">
        <v>2.4220000000000002</v>
      </c>
      <c r="I306" s="234"/>
      <c r="J306" s="235">
        <f>ROUND(I306*H306,2)</f>
        <v>0</v>
      </c>
      <c r="K306" s="231" t="s">
        <v>331</v>
      </c>
      <c r="L306" s="46"/>
      <c r="M306" s="236" t="s">
        <v>1</v>
      </c>
      <c r="N306" s="237" t="s">
        <v>48</v>
      </c>
      <c r="O306" s="93"/>
      <c r="P306" s="238">
        <f>O306*H306</f>
        <v>0</v>
      </c>
      <c r="Q306" s="238">
        <v>0</v>
      </c>
      <c r="R306" s="238">
        <f>Q306*H306</f>
        <v>0</v>
      </c>
      <c r="S306" s="238">
        <v>0</v>
      </c>
      <c r="T306" s="239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40" t="s">
        <v>192</v>
      </c>
      <c r="AT306" s="240" t="s">
        <v>174</v>
      </c>
      <c r="AU306" s="240" t="s">
        <v>92</v>
      </c>
      <c r="AY306" s="18" t="s">
        <v>171</v>
      </c>
      <c r="BE306" s="241">
        <f>IF(N306="základní",J306,0)</f>
        <v>0</v>
      </c>
      <c r="BF306" s="241">
        <f>IF(N306="snížená",J306,0)</f>
        <v>0</v>
      </c>
      <c r="BG306" s="241">
        <f>IF(N306="zákl. přenesená",J306,0)</f>
        <v>0</v>
      </c>
      <c r="BH306" s="241">
        <f>IF(N306="sníž. přenesená",J306,0)</f>
        <v>0</v>
      </c>
      <c r="BI306" s="241">
        <f>IF(N306="nulová",J306,0)</f>
        <v>0</v>
      </c>
      <c r="BJ306" s="18" t="s">
        <v>90</v>
      </c>
      <c r="BK306" s="241">
        <f>ROUND(I306*H306,2)</f>
        <v>0</v>
      </c>
      <c r="BL306" s="18" t="s">
        <v>192</v>
      </c>
      <c r="BM306" s="240" t="s">
        <v>1907</v>
      </c>
    </row>
    <row r="307" s="12" customFormat="1" ht="22.8" customHeight="1">
      <c r="A307" s="12"/>
      <c r="B307" s="213"/>
      <c r="C307" s="214"/>
      <c r="D307" s="215" t="s">
        <v>82</v>
      </c>
      <c r="E307" s="227" t="s">
        <v>3415</v>
      </c>
      <c r="F307" s="227" t="s">
        <v>5212</v>
      </c>
      <c r="G307" s="214"/>
      <c r="H307" s="214"/>
      <c r="I307" s="217"/>
      <c r="J307" s="228">
        <f>BK307</f>
        <v>0</v>
      </c>
      <c r="K307" s="214"/>
      <c r="L307" s="219"/>
      <c r="M307" s="220"/>
      <c r="N307" s="221"/>
      <c r="O307" s="221"/>
      <c r="P307" s="222">
        <f>SUM(P308:P309)</f>
        <v>0</v>
      </c>
      <c r="Q307" s="221"/>
      <c r="R307" s="222">
        <f>SUM(R308:R309)</f>
        <v>0.012599999999999998</v>
      </c>
      <c r="S307" s="221"/>
      <c r="T307" s="223">
        <f>SUM(T308:T309)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24" t="s">
        <v>90</v>
      </c>
      <c r="AT307" s="225" t="s">
        <v>82</v>
      </c>
      <c r="AU307" s="225" t="s">
        <v>90</v>
      </c>
      <c r="AY307" s="224" t="s">
        <v>171</v>
      </c>
      <c r="BK307" s="226">
        <f>SUM(BK308:BK309)</f>
        <v>0</v>
      </c>
    </row>
    <row r="308" s="2" customFormat="1" ht="16.5" customHeight="1">
      <c r="A308" s="40"/>
      <c r="B308" s="41"/>
      <c r="C308" s="229" t="s">
        <v>1126</v>
      </c>
      <c r="D308" s="229" t="s">
        <v>174</v>
      </c>
      <c r="E308" s="230" t="s">
        <v>5213</v>
      </c>
      <c r="F308" s="231" t="s">
        <v>5214</v>
      </c>
      <c r="G308" s="232" t="s">
        <v>2359</v>
      </c>
      <c r="H308" s="233">
        <v>180</v>
      </c>
      <c r="I308" s="234"/>
      <c r="J308" s="235">
        <f>ROUND(I308*H308,2)</f>
        <v>0</v>
      </c>
      <c r="K308" s="231" t="s">
        <v>178</v>
      </c>
      <c r="L308" s="46"/>
      <c r="M308" s="236" t="s">
        <v>1</v>
      </c>
      <c r="N308" s="237" t="s">
        <v>48</v>
      </c>
      <c r="O308" s="93"/>
      <c r="P308" s="238">
        <f>O308*H308</f>
        <v>0</v>
      </c>
      <c r="Q308" s="238">
        <v>6.9999999999999994E-05</v>
      </c>
      <c r="R308" s="238">
        <f>Q308*H308</f>
        <v>0.012599999999999998</v>
      </c>
      <c r="S308" s="238">
        <v>0</v>
      </c>
      <c r="T308" s="239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40" t="s">
        <v>192</v>
      </c>
      <c r="AT308" s="240" t="s">
        <v>174</v>
      </c>
      <c r="AU308" s="240" t="s">
        <v>92</v>
      </c>
      <c r="AY308" s="18" t="s">
        <v>171</v>
      </c>
      <c r="BE308" s="241">
        <f>IF(N308="základní",J308,0)</f>
        <v>0</v>
      </c>
      <c r="BF308" s="241">
        <f>IF(N308="snížená",J308,0)</f>
        <v>0</v>
      </c>
      <c r="BG308" s="241">
        <f>IF(N308="zákl. přenesená",J308,0)</f>
        <v>0</v>
      </c>
      <c r="BH308" s="241">
        <f>IF(N308="sníž. přenesená",J308,0)</f>
        <v>0</v>
      </c>
      <c r="BI308" s="241">
        <f>IF(N308="nulová",J308,0)</f>
        <v>0</v>
      </c>
      <c r="BJ308" s="18" t="s">
        <v>90</v>
      </c>
      <c r="BK308" s="241">
        <f>ROUND(I308*H308,2)</f>
        <v>0</v>
      </c>
      <c r="BL308" s="18" t="s">
        <v>192</v>
      </c>
      <c r="BM308" s="240" t="s">
        <v>1915</v>
      </c>
    </row>
    <row r="309" s="2" customFormat="1" ht="16.5" customHeight="1">
      <c r="A309" s="40"/>
      <c r="B309" s="41"/>
      <c r="C309" s="229" t="s">
        <v>1130</v>
      </c>
      <c r="D309" s="229" t="s">
        <v>174</v>
      </c>
      <c r="E309" s="230" t="s">
        <v>5215</v>
      </c>
      <c r="F309" s="231" t="s">
        <v>5216</v>
      </c>
      <c r="G309" s="232" t="s">
        <v>5217</v>
      </c>
      <c r="H309" s="233">
        <v>180</v>
      </c>
      <c r="I309" s="234"/>
      <c r="J309" s="235">
        <f>ROUND(I309*H309,2)</f>
        <v>0</v>
      </c>
      <c r="K309" s="231" t="s">
        <v>331</v>
      </c>
      <c r="L309" s="46"/>
      <c r="M309" s="236" t="s">
        <v>1</v>
      </c>
      <c r="N309" s="237" t="s">
        <v>48</v>
      </c>
      <c r="O309" s="93"/>
      <c r="P309" s="238">
        <f>O309*H309</f>
        <v>0</v>
      </c>
      <c r="Q309" s="238">
        <v>0</v>
      </c>
      <c r="R309" s="238">
        <f>Q309*H309</f>
        <v>0</v>
      </c>
      <c r="S309" s="238">
        <v>0</v>
      </c>
      <c r="T309" s="239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40" t="s">
        <v>192</v>
      </c>
      <c r="AT309" s="240" t="s">
        <v>174</v>
      </c>
      <c r="AU309" s="240" t="s">
        <v>92</v>
      </c>
      <c r="AY309" s="18" t="s">
        <v>171</v>
      </c>
      <c r="BE309" s="241">
        <f>IF(N309="základní",J309,0)</f>
        <v>0</v>
      </c>
      <c r="BF309" s="241">
        <f>IF(N309="snížená",J309,0)</f>
        <v>0</v>
      </c>
      <c r="BG309" s="241">
        <f>IF(N309="zákl. přenesená",J309,0)</f>
        <v>0</v>
      </c>
      <c r="BH309" s="241">
        <f>IF(N309="sníž. přenesená",J309,0)</f>
        <v>0</v>
      </c>
      <c r="BI309" s="241">
        <f>IF(N309="nulová",J309,0)</f>
        <v>0</v>
      </c>
      <c r="BJ309" s="18" t="s">
        <v>90</v>
      </c>
      <c r="BK309" s="241">
        <f>ROUND(I309*H309,2)</f>
        <v>0</v>
      </c>
      <c r="BL309" s="18" t="s">
        <v>192</v>
      </c>
      <c r="BM309" s="240" t="s">
        <v>1923</v>
      </c>
    </row>
    <row r="310" s="12" customFormat="1" ht="22.8" customHeight="1">
      <c r="A310" s="12"/>
      <c r="B310" s="213"/>
      <c r="C310" s="214"/>
      <c r="D310" s="215" t="s">
        <v>82</v>
      </c>
      <c r="E310" s="227" t="s">
        <v>3423</v>
      </c>
      <c r="F310" s="227" t="s">
        <v>5218</v>
      </c>
      <c r="G310" s="214"/>
      <c r="H310" s="214"/>
      <c r="I310" s="217"/>
      <c r="J310" s="228">
        <f>BK310</f>
        <v>0</v>
      </c>
      <c r="K310" s="214"/>
      <c r="L310" s="219"/>
      <c r="M310" s="220"/>
      <c r="N310" s="221"/>
      <c r="O310" s="221"/>
      <c r="P310" s="222">
        <f>SUM(P311:P321)</f>
        <v>0</v>
      </c>
      <c r="Q310" s="221"/>
      <c r="R310" s="222">
        <f>SUM(R311:R321)</f>
        <v>0.30039500000000002</v>
      </c>
      <c r="S310" s="221"/>
      <c r="T310" s="223">
        <f>SUM(T311:T321)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24" t="s">
        <v>90</v>
      </c>
      <c r="AT310" s="225" t="s">
        <v>82</v>
      </c>
      <c r="AU310" s="225" t="s">
        <v>90</v>
      </c>
      <c r="AY310" s="224" t="s">
        <v>171</v>
      </c>
      <c r="BK310" s="226">
        <f>SUM(BK311:BK321)</f>
        <v>0</v>
      </c>
    </row>
    <row r="311" s="2" customFormat="1" ht="16.5" customHeight="1">
      <c r="A311" s="40"/>
      <c r="B311" s="41"/>
      <c r="C311" s="229" t="s">
        <v>1137</v>
      </c>
      <c r="D311" s="229" t="s">
        <v>174</v>
      </c>
      <c r="E311" s="230" t="s">
        <v>5219</v>
      </c>
      <c r="F311" s="231" t="s">
        <v>5220</v>
      </c>
      <c r="G311" s="232" t="s">
        <v>458</v>
      </c>
      <c r="H311" s="233">
        <v>2345</v>
      </c>
      <c r="I311" s="234"/>
      <c r="J311" s="235">
        <f>ROUND(I311*H311,2)</f>
        <v>0</v>
      </c>
      <c r="K311" s="231" t="s">
        <v>331</v>
      </c>
      <c r="L311" s="46"/>
      <c r="M311" s="236" t="s">
        <v>1</v>
      </c>
      <c r="N311" s="237" t="s">
        <v>48</v>
      </c>
      <c r="O311" s="93"/>
      <c r="P311" s="238">
        <f>O311*H311</f>
        <v>0</v>
      </c>
      <c r="Q311" s="238">
        <v>3.0000000000000001E-05</v>
      </c>
      <c r="R311" s="238">
        <f>Q311*H311</f>
        <v>0.070349999999999996</v>
      </c>
      <c r="S311" s="238">
        <v>0</v>
      </c>
      <c r="T311" s="239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40" t="s">
        <v>192</v>
      </c>
      <c r="AT311" s="240" t="s">
        <v>174</v>
      </c>
      <c r="AU311" s="240" t="s">
        <v>92</v>
      </c>
      <c r="AY311" s="18" t="s">
        <v>171</v>
      </c>
      <c r="BE311" s="241">
        <f>IF(N311="základní",J311,0)</f>
        <v>0</v>
      </c>
      <c r="BF311" s="241">
        <f>IF(N311="snížená",J311,0)</f>
        <v>0</v>
      </c>
      <c r="BG311" s="241">
        <f>IF(N311="zákl. přenesená",J311,0)</f>
        <v>0</v>
      </c>
      <c r="BH311" s="241">
        <f>IF(N311="sníž. přenesená",J311,0)</f>
        <v>0</v>
      </c>
      <c r="BI311" s="241">
        <f>IF(N311="nulová",J311,0)</f>
        <v>0</v>
      </c>
      <c r="BJ311" s="18" t="s">
        <v>90</v>
      </c>
      <c r="BK311" s="241">
        <f>ROUND(I311*H311,2)</f>
        <v>0</v>
      </c>
      <c r="BL311" s="18" t="s">
        <v>192</v>
      </c>
      <c r="BM311" s="240" t="s">
        <v>1931</v>
      </c>
    </row>
    <row r="312" s="2" customFormat="1" ht="16.5" customHeight="1">
      <c r="A312" s="40"/>
      <c r="B312" s="41"/>
      <c r="C312" s="229" t="s">
        <v>1143</v>
      </c>
      <c r="D312" s="229" t="s">
        <v>174</v>
      </c>
      <c r="E312" s="230" t="s">
        <v>5221</v>
      </c>
      <c r="F312" s="231" t="s">
        <v>5222</v>
      </c>
      <c r="G312" s="232" t="s">
        <v>458</v>
      </c>
      <c r="H312" s="233">
        <v>780</v>
      </c>
      <c r="I312" s="234"/>
      <c r="J312" s="235">
        <f>ROUND(I312*H312,2)</f>
        <v>0</v>
      </c>
      <c r="K312" s="231" t="s">
        <v>331</v>
      </c>
      <c r="L312" s="46"/>
      <c r="M312" s="236" t="s">
        <v>1</v>
      </c>
      <c r="N312" s="237" t="s">
        <v>48</v>
      </c>
      <c r="O312" s="93"/>
      <c r="P312" s="238">
        <f>O312*H312</f>
        <v>0</v>
      </c>
      <c r="Q312" s="238">
        <v>6.0000000000000002E-05</v>
      </c>
      <c r="R312" s="238">
        <f>Q312*H312</f>
        <v>0.046800000000000001</v>
      </c>
      <c r="S312" s="238">
        <v>0</v>
      </c>
      <c r="T312" s="239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40" t="s">
        <v>192</v>
      </c>
      <c r="AT312" s="240" t="s">
        <v>174</v>
      </c>
      <c r="AU312" s="240" t="s">
        <v>92</v>
      </c>
      <c r="AY312" s="18" t="s">
        <v>171</v>
      </c>
      <c r="BE312" s="241">
        <f>IF(N312="základní",J312,0)</f>
        <v>0</v>
      </c>
      <c r="BF312" s="241">
        <f>IF(N312="snížená",J312,0)</f>
        <v>0</v>
      </c>
      <c r="BG312" s="241">
        <f>IF(N312="zákl. přenesená",J312,0)</f>
        <v>0</v>
      </c>
      <c r="BH312" s="241">
        <f>IF(N312="sníž. přenesená",J312,0)</f>
        <v>0</v>
      </c>
      <c r="BI312" s="241">
        <f>IF(N312="nulová",J312,0)</f>
        <v>0</v>
      </c>
      <c r="BJ312" s="18" t="s">
        <v>90</v>
      </c>
      <c r="BK312" s="241">
        <f>ROUND(I312*H312,2)</f>
        <v>0</v>
      </c>
      <c r="BL312" s="18" t="s">
        <v>192</v>
      </c>
      <c r="BM312" s="240" t="s">
        <v>1939</v>
      </c>
    </row>
    <row r="313" s="2" customFormat="1" ht="16.5" customHeight="1">
      <c r="A313" s="40"/>
      <c r="B313" s="41"/>
      <c r="C313" s="229" t="s">
        <v>1150</v>
      </c>
      <c r="D313" s="229" t="s">
        <v>174</v>
      </c>
      <c r="E313" s="230" t="s">
        <v>5223</v>
      </c>
      <c r="F313" s="231" t="s">
        <v>5224</v>
      </c>
      <c r="G313" s="232" t="s">
        <v>458</v>
      </c>
      <c r="H313" s="233">
        <v>155</v>
      </c>
      <c r="I313" s="234"/>
      <c r="J313" s="235">
        <f>ROUND(I313*H313,2)</f>
        <v>0</v>
      </c>
      <c r="K313" s="231" t="s">
        <v>331</v>
      </c>
      <c r="L313" s="46"/>
      <c r="M313" s="236" t="s">
        <v>1</v>
      </c>
      <c r="N313" s="237" t="s">
        <v>48</v>
      </c>
      <c r="O313" s="93"/>
      <c r="P313" s="238">
        <f>O313*H313</f>
        <v>0</v>
      </c>
      <c r="Q313" s="238">
        <v>9.0000000000000006E-05</v>
      </c>
      <c r="R313" s="238">
        <f>Q313*H313</f>
        <v>0.013950000000000001</v>
      </c>
      <c r="S313" s="238">
        <v>0</v>
      </c>
      <c r="T313" s="239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40" t="s">
        <v>192</v>
      </c>
      <c r="AT313" s="240" t="s">
        <v>174</v>
      </c>
      <c r="AU313" s="240" t="s">
        <v>92</v>
      </c>
      <c r="AY313" s="18" t="s">
        <v>171</v>
      </c>
      <c r="BE313" s="241">
        <f>IF(N313="základní",J313,0)</f>
        <v>0</v>
      </c>
      <c r="BF313" s="241">
        <f>IF(N313="snížená",J313,0)</f>
        <v>0</v>
      </c>
      <c r="BG313" s="241">
        <f>IF(N313="zákl. přenesená",J313,0)</f>
        <v>0</v>
      </c>
      <c r="BH313" s="241">
        <f>IF(N313="sníž. přenesená",J313,0)</f>
        <v>0</v>
      </c>
      <c r="BI313" s="241">
        <f>IF(N313="nulová",J313,0)</f>
        <v>0</v>
      </c>
      <c r="BJ313" s="18" t="s">
        <v>90</v>
      </c>
      <c r="BK313" s="241">
        <f>ROUND(I313*H313,2)</f>
        <v>0</v>
      </c>
      <c r="BL313" s="18" t="s">
        <v>192</v>
      </c>
      <c r="BM313" s="240" t="s">
        <v>1947</v>
      </c>
    </row>
    <row r="314" s="2" customFormat="1" ht="16.5" customHeight="1">
      <c r="A314" s="40"/>
      <c r="B314" s="41"/>
      <c r="C314" s="229" t="s">
        <v>1155</v>
      </c>
      <c r="D314" s="229" t="s">
        <v>174</v>
      </c>
      <c r="E314" s="230" t="s">
        <v>5225</v>
      </c>
      <c r="F314" s="231" t="s">
        <v>5226</v>
      </c>
      <c r="G314" s="232" t="s">
        <v>278</v>
      </c>
      <c r="H314" s="233">
        <v>6.5</v>
      </c>
      <c r="I314" s="234"/>
      <c r="J314" s="235">
        <f>ROUND(I314*H314,2)</f>
        <v>0</v>
      </c>
      <c r="K314" s="231" t="s">
        <v>331</v>
      </c>
      <c r="L314" s="46"/>
      <c r="M314" s="236" t="s">
        <v>1</v>
      </c>
      <c r="N314" s="237" t="s">
        <v>48</v>
      </c>
      <c r="O314" s="93"/>
      <c r="P314" s="238">
        <f>O314*H314</f>
        <v>0</v>
      </c>
      <c r="Q314" s="238">
        <v>0.00021000000000000001</v>
      </c>
      <c r="R314" s="238">
        <f>Q314*H314</f>
        <v>0.0013650000000000001</v>
      </c>
      <c r="S314" s="238">
        <v>0</v>
      </c>
      <c r="T314" s="239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40" t="s">
        <v>192</v>
      </c>
      <c r="AT314" s="240" t="s">
        <v>174</v>
      </c>
      <c r="AU314" s="240" t="s">
        <v>92</v>
      </c>
      <c r="AY314" s="18" t="s">
        <v>171</v>
      </c>
      <c r="BE314" s="241">
        <f>IF(N314="základní",J314,0)</f>
        <v>0</v>
      </c>
      <c r="BF314" s="241">
        <f>IF(N314="snížená",J314,0)</f>
        <v>0</v>
      </c>
      <c r="BG314" s="241">
        <f>IF(N314="zákl. přenesená",J314,0)</f>
        <v>0</v>
      </c>
      <c r="BH314" s="241">
        <f>IF(N314="sníž. přenesená",J314,0)</f>
        <v>0</v>
      </c>
      <c r="BI314" s="241">
        <f>IF(N314="nulová",J314,0)</f>
        <v>0</v>
      </c>
      <c r="BJ314" s="18" t="s">
        <v>90</v>
      </c>
      <c r="BK314" s="241">
        <f>ROUND(I314*H314,2)</f>
        <v>0</v>
      </c>
      <c r="BL314" s="18" t="s">
        <v>192</v>
      </c>
      <c r="BM314" s="240" t="s">
        <v>1955</v>
      </c>
    </row>
    <row r="315" s="2" customFormat="1" ht="16.5" customHeight="1">
      <c r="A315" s="40"/>
      <c r="B315" s="41"/>
      <c r="C315" s="229" t="s">
        <v>1157</v>
      </c>
      <c r="D315" s="229" t="s">
        <v>174</v>
      </c>
      <c r="E315" s="230" t="s">
        <v>5227</v>
      </c>
      <c r="F315" s="231" t="s">
        <v>5228</v>
      </c>
      <c r="G315" s="232" t="s">
        <v>458</v>
      </c>
      <c r="H315" s="233">
        <v>2345</v>
      </c>
      <c r="I315" s="234"/>
      <c r="J315" s="235">
        <f>ROUND(I315*H315,2)</f>
        <v>0</v>
      </c>
      <c r="K315" s="231" t="s">
        <v>178</v>
      </c>
      <c r="L315" s="46"/>
      <c r="M315" s="236" t="s">
        <v>1</v>
      </c>
      <c r="N315" s="237" t="s">
        <v>48</v>
      </c>
      <c r="O315" s="93"/>
      <c r="P315" s="238">
        <f>O315*H315</f>
        <v>0</v>
      </c>
      <c r="Q315" s="238">
        <v>1.0000000000000001E-05</v>
      </c>
      <c r="R315" s="238">
        <f>Q315*H315</f>
        <v>0.023450000000000002</v>
      </c>
      <c r="S315" s="238">
        <v>0</v>
      </c>
      <c r="T315" s="239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40" t="s">
        <v>192</v>
      </c>
      <c r="AT315" s="240" t="s">
        <v>174</v>
      </c>
      <c r="AU315" s="240" t="s">
        <v>92</v>
      </c>
      <c r="AY315" s="18" t="s">
        <v>171</v>
      </c>
      <c r="BE315" s="241">
        <f>IF(N315="základní",J315,0)</f>
        <v>0</v>
      </c>
      <c r="BF315" s="241">
        <f>IF(N315="snížená",J315,0)</f>
        <v>0</v>
      </c>
      <c r="BG315" s="241">
        <f>IF(N315="zákl. přenesená",J315,0)</f>
        <v>0</v>
      </c>
      <c r="BH315" s="241">
        <f>IF(N315="sníž. přenesená",J315,0)</f>
        <v>0</v>
      </c>
      <c r="BI315" s="241">
        <f>IF(N315="nulová",J315,0)</f>
        <v>0</v>
      </c>
      <c r="BJ315" s="18" t="s">
        <v>90</v>
      </c>
      <c r="BK315" s="241">
        <f>ROUND(I315*H315,2)</f>
        <v>0</v>
      </c>
      <c r="BL315" s="18" t="s">
        <v>192</v>
      </c>
      <c r="BM315" s="240" t="s">
        <v>5229</v>
      </c>
    </row>
    <row r="316" s="2" customFormat="1" ht="16.5" customHeight="1">
      <c r="A316" s="40"/>
      <c r="B316" s="41"/>
      <c r="C316" s="229" t="s">
        <v>1161</v>
      </c>
      <c r="D316" s="229" t="s">
        <v>174</v>
      </c>
      <c r="E316" s="230" t="s">
        <v>5230</v>
      </c>
      <c r="F316" s="231" t="s">
        <v>5231</v>
      </c>
      <c r="G316" s="232" t="s">
        <v>458</v>
      </c>
      <c r="H316" s="233">
        <v>2345</v>
      </c>
      <c r="I316" s="234"/>
      <c r="J316" s="235">
        <f>ROUND(I316*H316,2)</f>
        <v>0</v>
      </c>
      <c r="K316" s="231" t="s">
        <v>178</v>
      </c>
      <c r="L316" s="46"/>
      <c r="M316" s="236" t="s">
        <v>1</v>
      </c>
      <c r="N316" s="237" t="s">
        <v>48</v>
      </c>
      <c r="O316" s="93"/>
      <c r="P316" s="238">
        <f>O316*H316</f>
        <v>0</v>
      </c>
      <c r="Q316" s="238">
        <v>2.0000000000000002E-05</v>
      </c>
      <c r="R316" s="238">
        <f>Q316*H316</f>
        <v>0.046900000000000004</v>
      </c>
      <c r="S316" s="238">
        <v>0</v>
      </c>
      <c r="T316" s="239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40" t="s">
        <v>192</v>
      </c>
      <c r="AT316" s="240" t="s">
        <v>174</v>
      </c>
      <c r="AU316" s="240" t="s">
        <v>92</v>
      </c>
      <c r="AY316" s="18" t="s">
        <v>171</v>
      </c>
      <c r="BE316" s="241">
        <f>IF(N316="základní",J316,0)</f>
        <v>0</v>
      </c>
      <c r="BF316" s="241">
        <f>IF(N316="snížená",J316,0)</f>
        <v>0</v>
      </c>
      <c r="BG316" s="241">
        <f>IF(N316="zákl. přenesená",J316,0)</f>
        <v>0</v>
      </c>
      <c r="BH316" s="241">
        <f>IF(N316="sníž. přenesená",J316,0)</f>
        <v>0</v>
      </c>
      <c r="BI316" s="241">
        <f>IF(N316="nulová",J316,0)</f>
        <v>0</v>
      </c>
      <c r="BJ316" s="18" t="s">
        <v>90</v>
      </c>
      <c r="BK316" s="241">
        <f>ROUND(I316*H316,2)</f>
        <v>0</v>
      </c>
      <c r="BL316" s="18" t="s">
        <v>192</v>
      </c>
      <c r="BM316" s="240" t="s">
        <v>5232</v>
      </c>
    </row>
    <row r="317" s="2" customFormat="1" ht="16.5" customHeight="1">
      <c r="A317" s="40"/>
      <c r="B317" s="41"/>
      <c r="C317" s="229" t="s">
        <v>1165</v>
      </c>
      <c r="D317" s="229" t="s">
        <v>174</v>
      </c>
      <c r="E317" s="230" t="s">
        <v>5233</v>
      </c>
      <c r="F317" s="231" t="s">
        <v>5234</v>
      </c>
      <c r="G317" s="232" t="s">
        <v>458</v>
      </c>
      <c r="H317" s="233">
        <v>2345</v>
      </c>
      <c r="I317" s="234"/>
      <c r="J317" s="235">
        <f>ROUND(I317*H317,2)</f>
        <v>0</v>
      </c>
      <c r="K317" s="231" t="s">
        <v>178</v>
      </c>
      <c r="L317" s="46"/>
      <c r="M317" s="236" t="s">
        <v>1</v>
      </c>
      <c r="N317" s="237" t="s">
        <v>48</v>
      </c>
      <c r="O317" s="93"/>
      <c r="P317" s="238">
        <f>O317*H317</f>
        <v>0</v>
      </c>
      <c r="Q317" s="238">
        <v>2.0000000000000002E-05</v>
      </c>
      <c r="R317" s="238">
        <f>Q317*H317</f>
        <v>0.046900000000000004</v>
      </c>
      <c r="S317" s="238">
        <v>0</v>
      </c>
      <c r="T317" s="239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40" t="s">
        <v>192</v>
      </c>
      <c r="AT317" s="240" t="s">
        <v>174</v>
      </c>
      <c r="AU317" s="240" t="s">
        <v>92</v>
      </c>
      <c r="AY317" s="18" t="s">
        <v>171</v>
      </c>
      <c r="BE317" s="241">
        <f>IF(N317="základní",J317,0)</f>
        <v>0</v>
      </c>
      <c r="BF317" s="241">
        <f>IF(N317="snížená",J317,0)</f>
        <v>0</v>
      </c>
      <c r="BG317" s="241">
        <f>IF(N317="zákl. přenesená",J317,0)</f>
        <v>0</v>
      </c>
      <c r="BH317" s="241">
        <f>IF(N317="sníž. přenesená",J317,0)</f>
        <v>0</v>
      </c>
      <c r="BI317" s="241">
        <f>IF(N317="nulová",J317,0)</f>
        <v>0</v>
      </c>
      <c r="BJ317" s="18" t="s">
        <v>90</v>
      </c>
      <c r="BK317" s="241">
        <f>ROUND(I317*H317,2)</f>
        <v>0</v>
      </c>
      <c r="BL317" s="18" t="s">
        <v>192</v>
      </c>
      <c r="BM317" s="240" t="s">
        <v>5235</v>
      </c>
    </row>
    <row r="318" s="2" customFormat="1" ht="16.5" customHeight="1">
      <c r="A318" s="40"/>
      <c r="B318" s="41"/>
      <c r="C318" s="229" t="s">
        <v>1169</v>
      </c>
      <c r="D318" s="229" t="s">
        <v>174</v>
      </c>
      <c r="E318" s="230" t="s">
        <v>5236</v>
      </c>
      <c r="F318" s="231" t="s">
        <v>5237</v>
      </c>
      <c r="G318" s="232" t="s">
        <v>458</v>
      </c>
      <c r="H318" s="233">
        <v>780</v>
      </c>
      <c r="I318" s="234"/>
      <c r="J318" s="235">
        <f>ROUND(I318*H318,2)</f>
        <v>0</v>
      </c>
      <c r="K318" s="231" t="s">
        <v>178</v>
      </c>
      <c r="L318" s="46"/>
      <c r="M318" s="236" t="s">
        <v>1</v>
      </c>
      <c r="N318" s="237" t="s">
        <v>48</v>
      </c>
      <c r="O318" s="93"/>
      <c r="P318" s="238">
        <f>O318*H318</f>
        <v>0</v>
      </c>
      <c r="Q318" s="238">
        <v>1.0000000000000001E-05</v>
      </c>
      <c r="R318" s="238">
        <f>Q318*H318</f>
        <v>0.0078000000000000005</v>
      </c>
      <c r="S318" s="238">
        <v>0</v>
      </c>
      <c r="T318" s="239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40" t="s">
        <v>192</v>
      </c>
      <c r="AT318" s="240" t="s">
        <v>174</v>
      </c>
      <c r="AU318" s="240" t="s">
        <v>92</v>
      </c>
      <c r="AY318" s="18" t="s">
        <v>171</v>
      </c>
      <c r="BE318" s="241">
        <f>IF(N318="základní",J318,0)</f>
        <v>0</v>
      </c>
      <c r="BF318" s="241">
        <f>IF(N318="snížená",J318,0)</f>
        <v>0</v>
      </c>
      <c r="BG318" s="241">
        <f>IF(N318="zákl. přenesená",J318,0)</f>
        <v>0</v>
      </c>
      <c r="BH318" s="241">
        <f>IF(N318="sníž. přenesená",J318,0)</f>
        <v>0</v>
      </c>
      <c r="BI318" s="241">
        <f>IF(N318="nulová",J318,0)</f>
        <v>0</v>
      </c>
      <c r="BJ318" s="18" t="s">
        <v>90</v>
      </c>
      <c r="BK318" s="241">
        <f>ROUND(I318*H318,2)</f>
        <v>0</v>
      </c>
      <c r="BL318" s="18" t="s">
        <v>192</v>
      </c>
      <c r="BM318" s="240" t="s">
        <v>5238</v>
      </c>
    </row>
    <row r="319" s="2" customFormat="1" ht="16.5" customHeight="1">
      <c r="A319" s="40"/>
      <c r="B319" s="41"/>
      <c r="C319" s="229" t="s">
        <v>1174</v>
      </c>
      <c r="D319" s="229" t="s">
        <v>174</v>
      </c>
      <c r="E319" s="230" t="s">
        <v>5239</v>
      </c>
      <c r="F319" s="231" t="s">
        <v>5240</v>
      </c>
      <c r="G319" s="232" t="s">
        <v>458</v>
      </c>
      <c r="H319" s="233">
        <v>780</v>
      </c>
      <c r="I319" s="234"/>
      <c r="J319" s="235">
        <f>ROUND(I319*H319,2)</f>
        <v>0</v>
      </c>
      <c r="K319" s="231" t="s">
        <v>178</v>
      </c>
      <c r="L319" s="46"/>
      <c r="M319" s="236" t="s">
        <v>1</v>
      </c>
      <c r="N319" s="237" t="s">
        <v>48</v>
      </c>
      <c r="O319" s="93"/>
      <c r="P319" s="238">
        <f>O319*H319</f>
        <v>0</v>
      </c>
      <c r="Q319" s="238">
        <v>5.0000000000000002E-05</v>
      </c>
      <c r="R319" s="238">
        <f>Q319*H319</f>
        <v>0.039</v>
      </c>
      <c r="S319" s="238">
        <v>0</v>
      </c>
      <c r="T319" s="239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40" t="s">
        <v>192</v>
      </c>
      <c r="AT319" s="240" t="s">
        <v>174</v>
      </c>
      <c r="AU319" s="240" t="s">
        <v>92</v>
      </c>
      <c r="AY319" s="18" t="s">
        <v>171</v>
      </c>
      <c r="BE319" s="241">
        <f>IF(N319="základní",J319,0)</f>
        <v>0</v>
      </c>
      <c r="BF319" s="241">
        <f>IF(N319="snížená",J319,0)</f>
        <v>0</v>
      </c>
      <c r="BG319" s="241">
        <f>IF(N319="zákl. přenesená",J319,0)</f>
        <v>0</v>
      </c>
      <c r="BH319" s="241">
        <f>IF(N319="sníž. přenesená",J319,0)</f>
        <v>0</v>
      </c>
      <c r="BI319" s="241">
        <f>IF(N319="nulová",J319,0)</f>
        <v>0</v>
      </c>
      <c r="BJ319" s="18" t="s">
        <v>90</v>
      </c>
      <c r="BK319" s="241">
        <f>ROUND(I319*H319,2)</f>
        <v>0</v>
      </c>
      <c r="BL319" s="18" t="s">
        <v>192</v>
      </c>
      <c r="BM319" s="240" t="s">
        <v>5241</v>
      </c>
    </row>
    <row r="320" s="2" customFormat="1" ht="16.5" customHeight="1">
      <c r="A320" s="40"/>
      <c r="B320" s="41"/>
      <c r="C320" s="229" t="s">
        <v>1178</v>
      </c>
      <c r="D320" s="229" t="s">
        <v>174</v>
      </c>
      <c r="E320" s="230" t="s">
        <v>5242</v>
      </c>
      <c r="F320" s="231" t="s">
        <v>5243</v>
      </c>
      <c r="G320" s="232" t="s">
        <v>458</v>
      </c>
      <c r="H320" s="233">
        <v>155</v>
      </c>
      <c r="I320" s="234"/>
      <c r="J320" s="235">
        <f>ROUND(I320*H320,2)</f>
        <v>0</v>
      </c>
      <c r="K320" s="231" t="s">
        <v>178</v>
      </c>
      <c r="L320" s="46"/>
      <c r="M320" s="236" t="s">
        <v>1</v>
      </c>
      <c r="N320" s="237" t="s">
        <v>48</v>
      </c>
      <c r="O320" s="93"/>
      <c r="P320" s="238">
        <f>O320*H320</f>
        <v>0</v>
      </c>
      <c r="Q320" s="238">
        <v>2.0000000000000002E-05</v>
      </c>
      <c r="R320" s="238">
        <f>Q320*H320</f>
        <v>0.0031000000000000003</v>
      </c>
      <c r="S320" s="238">
        <v>0</v>
      </c>
      <c r="T320" s="239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40" t="s">
        <v>192</v>
      </c>
      <c r="AT320" s="240" t="s">
        <v>174</v>
      </c>
      <c r="AU320" s="240" t="s">
        <v>92</v>
      </c>
      <c r="AY320" s="18" t="s">
        <v>171</v>
      </c>
      <c r="BE320" s="241">
        <f>IF(N320="základní",J320,0)</f>
        <v>0</v>
      </c>
      <c r="BF320" s="241">
        <f>IF(N320="snížená",J320,0)</f>
        <v>0</v>
      </c>
      <c r="BG320" s="241">
        <f>IF(N320="zákl. přenesená",J320,0)</f>
        <v>0</v>
      </c>
      <c r="BH320" s="241">
        <f>IF(N320="sníž. přenesená",J320,0)</f>
        <v>0</v>
      </c>
      <c r="BI320" s="241">
        <f>IF(N320="nulová",J320,0)</f>
        <v>0</v>
      </c>
      <c r="BJ320" s="18" t="s">
        <v>90</v>
      </c>
      <c r="BK320" s="241">
        <f>ROUND(I320*H320,2)</f>
        <v>0</v>
      </c>
      <c r="BL320" s="18" t="s">
        <v>192</v>
      </c>
      <c r="BM320" s="240" t="s">
        <v>5244</v>
      </c>
    </row>
    <row r="321" s="2" customFormat="1" ht="16.5" customHeight="1">
      <c r="A321" s="40"/>
      <c r="B321" s="41"/>
      <c r="C321" s="229" t="s">
        <v>1181</v>
      </c>
      <c r="D321" s="229" t="s">
        <v>174</v>
      </c>
      <c r="E321" s="230" t="s">
        <v>5245</v>
      </c>
      <c r="F321" s="231" t="s">
        <v>5246</v>
      </c>
      <c r="G321" s="232" t="s">
        <v>278</v>
      </c>
      <c r="H321" s="233">
        <v>6.5</v>
      </c>
      <c r="I321" s="234"/>
      <c r="J321" s="235">
        <f>ROUND(I321*H321,2)</f>
        <v>0</v>
      </c>
      <c r="K321" s="231" t="s">
        <v>178</v>
      </c>
      <c r="L321" s="46"/>
      <c r="M321" s="236" t="s">
        <v>1</v>
      </c>
      <c r="N321" s="237" t="s">
        <v>48</v>
      </c>
      <c r="O321" s="93"/>
      <c r="P321" s="238">
        <f>O321*H321</f>
        <v>0</v>
      </c>
      <c r="Q321" s="238">
        <v>0.00012</v>
      </c>
      <c r="R321" s="238">
        <f>Q321*H321</f>
        <v>0.00077999999999999999</v>
      </c>
      <c r="S321" s="238">
        <v>0</v>
      </c>
      <c r="T321" s="239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40" t="s">
        <v>192</v>
      </c>
      <c r="AT321" s="240" t="s">
        <v>174</v>
      </c>
      <c r="AU321" s="240" t="s">
        <v>92</v>
      </c>
      <c r="AY321" s="18" t="s">
        <v>171</v>
      </c>
      <c r="BE321" s="241">
        <f>IF(N321="základní",J321,0)</f>
        <v>0</v>
      </c>
      <c r="BF321" s="241">
        <f>IF(N321="snížená",J321,0)</f>
        <v>0</v>
      </c>
      <c r="BG321" s="241">
        <f>IF(N321="zákl. přenesená",J321,0)</f>
        <v>0</v>
      </c>
      <c r="BH321" s="241">
        <f>IF(N321="sníž. přenesená",J321,0)</f>
        <v>0</v>
      </c>
      <c r="BI321" s="241">
        <f>IF(N321="nulová",J321,0)</f>
        <v>0</v>
      </c>
      <c r="BJ321" s="18" t="s">
        <v>90</v>
      </c>
      <c r="BK321" s="241">
        <f>ROUND(I321*H321,2)</f>
        <v>0</v>
      </c>
      <c r="BL321" s="18" t="s">
        <v>192</v>
      </c>
      <c r="BM321" s="240" t="s">
        <v>5247</v>
      </c>
    </row>
    <row r="322" s="12" customFormat="1" ht="22.8" customHeight="1">
      <c r="A322" s="12"/>
      <c r="B322" s="213"/>
      <c r="C322" s="214"/>
      <c r="D322" s="215" t="s">
        <v>82</v>
      </c>
      <c r="E322" s="227" t="s">
        <v>5248</v>
      </c>
      <c r="F322" s="227" t="s">
        <v>5249</v>
      </c>
      <c r="G322" s="214"/>
      <c r="H322" s="214"/>
      <c r="I322" s="217"/>
      <c r="J322" s="228">
        <f>BK322</f>
        <v>0</v>
      </c>
      <c r="K322" s="214"/>
      <c r="L322" s="219"/>
      <c r="M322" s="220"/>
      <c r="N322" s="221"/>
      <c r="O322" s="221"/>
      <c r="P322" s="222">
        <f>SUM(P323:P324)</f>
        <v>0</v>
      </c>
      <c r="Q322" s="221"/>
      <c r="R322" s="222">
        <f>SUM(R323:R324)</f>
        <v>0</v>
      </c>
      <c r="S322" s="221"/>
      <c r="T322" s="223">
        <f>SUM(T323:T324)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24" t="s">
        <v>90</v>
      </c>
      <c r="AT322" s="225" t="s">
        <v>82</v>
      </c>
      <c r="AU322" s="225" t="s">
        <v>90</v>
      </c>
      <c r="AY322" s="224" t="s">
        <v>171</v>
      </c>
      <c r="BK322" s="226">
        <f>SUM(BK323:BK324)</f>
        <v>0</v>
      </c>
    </row>
    <row r="323" s="2" customFormat="1" ht="16.5" customHeight="1">
      <c r="A323" s="40"/>
      <c r="B323" s="41"/>
      <c r="C323" s="229" t="s">
        <v>1191</v>
      </c>
      <c r="D323" s="229" t="s">
        <v>174</v>
      </c>
      <c r="E323" s="230" t="s">
        <v>5250</v>
      </c>
      <c r="F323" s="231" t="s">
        <v>5251</v>
      </c>
      <c r="G323" s="232" t="s">
        <v>4923</v>
      </c>
      <c r="H323" s="233">
        <v>1</v>
      </c>
      <c r="I323" s="234"/>
      <c r="J323" s="235">
        <f>ROUND(I323*H323,2)</f>
        <v>0</v>
      </c>
      <c r="K323" s="231" t="s">
        <v>331</v>
      </c>
      <c r="L323" s="46"/>
      <c r="M323" s="236" t="s">
        <v>1</v>
      </c>
      <c r="N323" s="237" t="s">
        <v>48</v>
      </c>
      <c r="O323" s="93"/>
      <c r="P323" s="238">
        <f>O323*H323</f>
        <v>0</v>
      </c>
      <c r="Q323" s="238">
        <v>0</v>
      </c>
      <c r="R323" s="238">
        <f>Q323*H323</f>
        <v>0</v>
      </c>
      <c r="S323" s="238">
        <v>0</v>
      </c>
      <c r="T323" s="239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40" t="s">
        <v>192</v>
      </c>
      <c r="AT323" s="240" t="s">
        <v>174</v>
      </c>
      <c r="AU323" s="240" t="s">
        <v>92</v>
      </c>
      <c r="AY323" s="18" t="s">
        <v>171</v>
      </c>
      <c r="BE323" s="241">
        <f>IF(N323="základní",J323,0)</f>
        <v>0</v>
      </c>
      <c r="BF323" s="241">
        <f>IF(N323="snížená",J323,0)</f>
        <v>0</v>
      </c>
      <c r="BG323" s="241">
        <f>IF(N323="zákl. přenesená",J323,0)</f>
        <v>0</v>
      </c>
      <c r="BH323" s="241">
        <f>IF(N323="sníž. přenesená",J323,0)</f>
        <v>0</v>
      </c>
      <c r="BI323" s="241">
        <f>IF(N323="nulová",J323,0)</f>
        <v>0</v>
      </c>
      <c r="BJ323" s="18" t="s">
        <v>90</v>
      </c>
      <c r="BK323" s="241">
        <f>ROUND(I323*H323,2)</f>
        <v>0</v>
      </c>
      <c r="BL323" s="18" t="s">
        <v>192</v>
      </c>
      <c r="BM323" s="240" t="s">
        <v>1964</v>
      </c>
    </row>
    <row r="324" s="2" customFormat="1" ht="16.5" customHeight="1">
      <c r="A324" s="40"/>
      <c r="B324" s="41"/>
      <c r="C324" s="229" t="s">
        <v>1196</v>
      </c>
      <c r="D324" s="229" t="s">
        <v>174</v>
      </c>
      <c r="E324" s="230" t="s">
        <v>5252</v>
      </c>
      <c r="F324" s="231" t="s">
        <v>5253</v>
      </c>
      <c r="G324" s="232" t="s">
        <v>4923</v>
      </c>
      <c r="H324" s="233">
        <v>1</v>
      </c>
      <c r="I324" s="234"/>
      <c r="J324" s="235">
        <f>ROUND(I324*H324,2)</f>
        <v>0</v>
      </c>
      <c r="K324" s="231" t="s">
        <v>331</v>
      </c>
      <c r="L324" s="46"/>
      <c r="M324" s="236" t="s">
        <v>1</v>
      </c>
      <c r="N324" s="237" t="s">
        <v>48</v>
      </c>
      <c r="O324" s="93"/>
      <c r="P324" s="238">
        <f>O324*H324</f>
        <v>0</v>
      </c>
      <c r="Q324" s="238">
        <v>0</v>
      </c>
      <c r="R324" s="238">
        <f>Q324*H324</f>
        <v>0</v>
      </c>
      <c r="S324" s="238">
        <v>0</v>
      </c>
      <c r="T324" s="239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40" t="s">
        <v>192</v>
      </c>
      <c r="AT324" s="240" t="s">
        <v>174</v>
      </c>
      <c r="AU324" s="240" t="s">
        <v>92</v>
      </c>
      <c r="AY324" s="18" t="s">
        <v>171</v>
      </c>
      <c r="BE324" s="241">
        <f>IF(N324="základní",J324,0)</f>
        <v>0</v>
      </c>
      <c r="BF324" s="241">
        <f>IF(N324="snížená",J324,0)</f>
        <v>0</v>
      </c>
      <c r="BG324" s="241">
        <f>IF(N324="zákl. přenesená",J324,0)</f>
        <v>0</v>
      </c>
      <c r="BH324" s="241">
        <f>IF(N324="sníž. přenesená",J324,0)</f>
        <v>0</v>
      </c>
      <c r="BI324" s="241">
        <f>IF(N324="nulová",J324,0)</f>
        <v>0</v>
      </c>
      <c r="BJ324" s="18" t="s">
        <v>90</v>
      </c>
      <c r="BK324" s="241">
        <f>ROUND(I324*H324,2)</f>
        <v>0</v>
      </c>
      <c r="BL324" s="18" t="s">
        <v>192</v>
      </c>
      <c r="BM324" s="240" t="s">
        <v>1972</v>
      </c>
    </row>
    <row r="325" s="12" customFormat="1" ht="22.8" customHeight="1">
      <c r="A325" s="12"/>
      <c r="B325" s="213"/>
      <c r="C325" s="214"/>
      <c r="D325" s="215" t="s">
        <v>82</v>
      </c>
      <c r="E325" s="227" t="s">
        <v>3432</v>
      </c>
      <c r="F325" s="227" t="s">
        <v>5254</v>
      </c>
      <c r="G325" s="214"/>
      <c r="H325" s="214"/>
      <c r="I325" s="217"/>
      <c r="J325" s="228">
        <f>BK325</f>
        <v>0</v>
      </c>
      <c r="K325" s="214"/>
      <c r="L325" s="219"/>
      <c r="M325" s="220"/>
      <c r="N325" s="221"/>
      <c r="O325" s="221"/>
      <c r="P325" s="222">
        <f>SUM(P326:P328)</f>
        <v>0</v>
      </c>
      <c r="Q325" s="221"/>
      <c r="R325" s="222">
        <f>SUM(R326:R328)</f>
        <v>0</v>
      </c>
      <c r="S325" s="221"/>
      <c r="T325" s="223">
        <f>SUM(T326:T328)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24" t="s">
        <v>90</v>
      </c>
      <c r="AT325" s="225" t="s">
        <v>82</v>
      </c>
      <c r="AU325" s="225" t="s">
        <v>90</v>
      </c>
      <c r="AY325" s="224" t="s">
        <v>171</v>
      </c>
      <c r="BK325" s="226">
        <f>SUM(BK326:BK328)</f>
        <v>0</v>
      </c>
    </row>
    <row r="326" s="2" customFormat="1" ht="16.5" customHeight="1">
      <c r="A326" s="40"/>
      <c r="B326" s="41"/>
      <c r="C326" s="229" t="s">
        <v>1199</v>
      </c>
      <c r="D326" s="229" t="s">
        <v>174</v>
      </c>
      <c r="E326" s="230" t="s">
        <v>816</v>
      </c>
      <c r="F326" s="231" t="s">
        <v>5255</v>
      </c>
      <c r="G326" s="232" t="s">
        <v>5256</v>
      </c>
      <c r="H326" s="233">
        <v>520</v>
      </c>
      <c r="I326" s="234"/>
      <c r="J326" s="235">
        <f>ROUND(I326*H326,2)</f>
        <v>0</v>
      </c>
      <c r="K326" s="231" t="s">
        <v>331</v>
      </c>
      <c r="L326" s="46"/>
      <c r="M326" s="236" t="s">
        <v>1</v>
      </c>
      <c r="N326" s="237" t="s">
        <v>48</v>
      </c>
      <c r="O326" s="93"/>
      <c r="P326" s="238">
        <f>O326*H326</f>
        <v>0</v>
      </c>
      <c r="Q326" s="238">
        <v>0</v>
      </c>
      <c r="R326" s="238">
        <f>Q326*H326</f>
        <v>0</v>
      </c>
      <c r="S326" s="238">
        <v>0</v>
      </c>
      <c r="T326" s="239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40" t="s">
        <v>192</v>
      </c>
      <c r="AT326" s="240" t="s">
        <v>174</v>
      </c>
      <c r="AU326" s="240" t="s">
        <v>92</v>
      </c>
      <c r="AY326" s="18" t="s">
        <v>171</v>
      </c>
      <c r="BE326" s="241">
        <f>IF(N326="základní",J326,0)</f>
        <v>0</v>
      </c>
      <c r="BF326" s="241">
        <f>IF(N326="snížená",J326,0)</f>
        <v>0</v>
      </c>
      <c r="BG326" s="241">
        <f>IF(N326="zákl. přenesená",J326,0)</f>
        <v>0</v>
      </c>
      <c r="BH326" s="241">
        <f>IF(N326="sníž. přenesená",J326,0)</f>
        <v>0</v>
      </c>
      <c r="BI326" s="241">
        <f>IF(N326="nulová",J326,0)</f>
        <v>0</v>
      </c>
      <c r="BJ326" s="18" t="s">
        <v>90</v>
      </c>
      <c r="BK326" s="241">
        <f>ROUND(I326*H326,2)</f>
        <v>0</v>
      </c>
      <c r="BL326" s="18" t="s">
        <v>192</v>
      </c>
      <c r="BM326" s="240" t="s">
        <v>1980</v>
      </c>
    </row>
    <row r="327" s="2" customFormat="1" ht="16.5" customHeight="1">
      <c r="A327" s="40"/>
      <c r="B327" s="41"/>
      <c r="C327" s="229" t="s">
        <v>1203</v>
      </c>
      <c r="D327" s="229" t="s">
        <v>174</v>
      </c>
      <c r="E327" s="230" t="s">
        <v>822</v>
      </c>
      <c r="F327" s="231" t="s">
        <v>5257</v>
      </c>
      <c r="G327" s="232" t="s">
        <v>5256</v>
      </c>
      <c r="H327" s="233">
        <v>72</v>
      </c>
      <c r="I327" s="234"/>
      <c r="J327" s="235">
        <f>ROUND(I327*H327,2)</f>
        <v>0</v>
      </c>
      <c r="K327" s="231" t="s">
        <v>331</v>
      </c>
      <c r="L327" s="46"/>
      <c r="M327" s="236" t="s">
        <v>1</v>
      </c>
      <c r="N327" s="237" t="s">
        <v>48</v>
      </c>
      <c r="O327" s="93"/>
      <c r="P327" s="238">
        <f>O327*H327</f>
        <v>0</v>
      </c>
      <c r="Q327" s="238">
        <v>0</v>
      </c>
      <c r="R327" s="238">
        <f>Q327*H327</f>
        <v>0</v>
      </c>
      <c r="S327" s="238">
        <v>0</v>
      </c>
      <c r="T327" s="239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40" t="s">
        <v>192</v>
      </c>
      <c r="AT327" s="240" t="s">
        <v>174</v>
      </c>
      <c r="AU327" s="240" t="s">
        <v>92</v>
      </c>
      <c r="AY327" s="18" t="s">
        <v>171</v>
      </c>
      <c r="BE327" s="241">
        <f>IF(N327="základní",J327,0)</f>
        <v>0</v>
      </c>
      <c r="BF327" s="241">
        <f>IF(N327="snížená",J327,0)</f>
        <v>0</v>
      </c>
      <c r="BG327" s="241">
        <f>IF(N327="zákl. přenesená",J327,0)</f>
        <v>0</v>
      </c>
      <c r="BH327" s="241">
        <f>IF(N327="sníž. přenesená",J327,0)</f>
        <v>0</v>
      </c>
      <c r="BI327" s="241">
        <f>IF(N327="nulová",J327,0)</f>
        <v>0</v>
      </c>
      <c r="BJ327" s="18" t="s">
        <v>90</v>
      </c>
      <c r="BK327" s="241">
        <f>ROUND(I327*H327,2)</f>
        <v>0</v>
      </c>
      <c r="BL327" s="18" t="s">
        <v>192</v>
      </c>
      <c r="BM327" s="240" t="s">
        <v>1988</v>
      </c>
    </row>
    <row r="328" s="2" customFormat="1" ht="16.5" customHeight="1">
      <c r="A328" s="40"/>
      <c r="B328" s="41"/>
      <c r="C328" s="229" t="s">
        <v>1206</v>
      </c>
      <c r="D328" s="229" t="s">
        <v>174</v>
      </c>
      <c r="E328" s="230" t="s">
        <v>827</v>
      </c>
      <c r="F328" s="231" t="s">
        <v>5258</v>
      </c>
      <c r="G328" s="232" t="s">
        <v>5256</v>
      </c>
      <c r="H328" s="233">
        <v>16</v>
      </c>
      <c r="I328" s="234"/>
      <c r="J328" s="235">
        <f>ROUND(I328*H328,2)</f>
        <v>0</v>
      </c>
      <c r="K328" s="231" t="s">
        <v>331</v>
      </c>
      <c r="L328" s="46"/>
      <c r="M328" s="311" t="s">
        <v>1</v>
      </c>
      <c r="N328" s="312" t="s">
        <v>48</v>
      </c>
      <c r="O328" s="249"/>
      <c r="P328" s="313">
        <f>O328*H328</f>
        <v>0</v>
      </c>
      <c r="Q328" s="313">
        <v>0</v>
      </c>
      <c r="R328" s="313">
        <f>Q328*H328</f>
        <v>0</v>
      </c>
      <c r="S328" s="313">
        <v>0</v>
      </c>
      <c r="T328" s="314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40" t="s">
        <v>192</v>
      </c>
      <c r="AT328" s="240" t="s">
        <v>174</v>
      </c>
      <c r="AU328" s="240" t="s">
        <v>92</v>
      </c>
      <c r="AY328" s="18" t="s">
        <v>171</v>
      </c>
      <c r="BE328" s="241">
        <f>IF(N328="základní",J328,0)</f>
        <v>0</v>
      </c>
      <c r="BF328" s="241">
        <f>IF(N328="snížená",J328,0)</f>
        <v>0</v>
      </c>
      <c r="BG328" s="241">
        <f>IF(N328="zákl. přenesená",J328,0)</f>
        <v>0</v>
      </c>
      <c r="BH328" s="241">
        <f>IF(N328="sníž. přenesená",J328,0)</f>
        <v>0</v>
      </c>
      <c r="BI328" s="241">
        <f>IF(N328="nulová",J328,0)</f>
        <v>0</v>
      </c>
      <c r="BJ328" s="18" t="s">
        <v>90</v>
      </c>
      <c r="BK328" s="241">
        <f>ROUND(I328*H328,2)</f>
        <v>0</v>
      </c>
      <c r="BL328" s="18" t="s">
        <v>192</v>
      </c>
      <c r="BM328" s="240" t="s">
        <v>1996</v>
      </c>
    </row>
    <row r="329" s="2" customFormat="1" ht="6.96" customHeight="1">
      <c r="A329" s="40"/>
      <c r="B329" s="68"/>
      <c r="C329" s="69"/>
      <c r="D329" s="69"/>
      <c r="E329" s="69"/>
      <c r="F329" s="69"/>
      <c r="G329" s="69"/>
      <c r="H329" s="69"/>
      <c r="I329" s="69"/>
      <c r="J329" s="69"/>
      <c r="K329" s="69"/>
      <c r="L329" s="46"/>
      <c r="M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</sheetData>
  <sheetProtection sheet="1" autoFilter="0" formatColumns="0" formatRows="0" objects="1" scenarios="1" spinCount="100000" saltValue="g5+8fy2FkFBgoAVYtXIu4YHi469kN4/H+bYTaIpmrXVTJFZnnkgrrfAomZqaJFncOajxxwM02S028YJS15ODMQ==" hashValue="7MWdqrxD4SefsURUVAy+5OCmMRS0gRuUwxb/9e2TwAOxxqlFZmx2tnqN659IbImQ5lo2FCuRfV+4g9NNzmPnEQ==" algorithmName="SHA-512" password="E785"/>
  <autoFilter ref="C129:K3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128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5259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23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">
        <v>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">
        <v>32</v>
      </c>
      <c r="F17" s="40"/>
      <c r="G17" s="40"/>
      <c r="H17" s="40"/>
      <c r="I17" s="153" t="s">
        <v>33</v>
      </c>
      <c r="J17" s="143" t="s">
        <v>1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">
        <v>1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">
        <v>37</v>
      </c>
      <c r="F23" s="40"/>
      <c r="G23" s="40"/>
      <c r="H23" s="40"/>
      <c r="I23" s="153" t="s">
        <v>33</v>
      </c>
      <c r="J23" s="143" t="s">
        <v>1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">
        <v>1</v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">
        <v>4122</v>
      </c>
      <c r="F26" s="40"/>
      <c r="G26" s="40"/>
      <c r="H26" s="40"/>
      <c r="I26" s="153" t="s">
        <v>33</v>
      </c>
      <c r="J26" s="143" t="s">
        <v>1</v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7"/>
      <c r="B29" s="158"/>
      <c r="C29" s="157"/>
      <c r="D29" s="157"/>
      <c r="E29" s="159" t="s">
        <v>1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ROUND(J124,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ROUND((SUM(BE124:BE183)),  2)</f>
        <v>0</v>
      </c>
      <c r="G35" s="40"/>
      <c r="H35" s="40"/>
      <c r="I35" s="167">
        <v>0.20999999999999999</v>
      </c>
      <c r="J35" s="166">
        <f>ROUND(((SUM(BE124:BE183))*I35),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ROUND((SUM(BF124:BF183)),  2)</f>
        <v>0</v>
      </c>
      <c r="G36" s="40"/>
      <c r="H36" s="40"/>
      <c r="I36" s="167">
        <v>0.14999999999999999</v>
      </c>
      <c r="J36" s="166">
        <f>ROUND(((SUM(BF124:BF183))*I36),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ROUND((SUM(BG124:BG183)),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ROUND((SUM(BH124:BH183)),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ROUND((SUM(BI124:BI183)),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D.1.8 - Rozvody medicinálních plynů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>Opava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CHVÁLEK ATELIÉR s.r.o.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>Specialista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J124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5260</v>
      </c>
      <c r="E99" s="194"/>
      <c r="F99" s="194"/>
      <c r="G99" s="194"/>
      <c r="H99" s="194"/>
      <c r="I99" s="194"/>
      <c r="J99" s="195">
        <f>J125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1"/>
      <c r="C100" s="192"/>
      <c r="D100" s="193" t="s">
        <v>5261</v>
      </c>
      <c r="E100" s="194"/>
      <c r="F100" s="194"/>
      <c r="G100" s="194"/>
      <c r="H100" s="194"/>
      <c r="I100" s="194"/>
      <c r="J100" s="195">
        <f>J135</f>
        <v>0</v>
      </c>
      <c r="K100" s="192"/>
      <c r="L100" s="196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1"/>
      <c r="C101" s="192"/>
      <c r="D101" s="193" t="s">
        <v>5262</v>
      </c>
      <c r="E101" s="194"/>
      <c r="F101" s="194"/>
      <c r="G101" s="194"/>
      <c r="H101" s="194"/>
      <c r="I101" s="194"/>
      <c r="J101" s="195">
        <f>J174</f>
        <v>0</v>
      </c>
      <c r="K101" s="192"/>
      <c r="L101" s="196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1"/>
      <c r="C102" s="192"/>
      <c r="D102" s="193" t="s">
        <v>5263</v>
      </c>
      <c r="E102" s="194"/>
      <c r="F102" s="194"/>
      <c r="G102" s="194"/>
      <c r="H102" s="194"/>
      <c r="I102" s="194"/>
      <c r="J102" s="195">
        <f>J177</f>
        <v>0</v>
      </c>
      <c r="K102" s="192"/>
      <c r="L102" s="19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65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6.96" customHeight="1">
      <c r="A104" s="40"/>
      <c r="B104" s="68"/>
      <c r="C104" s="69"/>
      <c r="D104" s="69"/>
      <c r="E104" s="69"/>
      <c r="F104" s="69"/>
      <c r="G104" s="69"/>
      <c r="H104" s="69"/>
      <c r="I104" s="69"/>
      <c r="J104" s="69"/>
      <c r="K104" s="69"/>
      <c r="L104" s="65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8" s="2" customFormat="1" ht="6.96" customHeight="1">
      <c r="A108" s="40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24.96" customHeight="1">
      <c r="A109" s="40"/>
      <c r="B109" s="41"/>
      <c r="C109" s="24" t="s">
        <v>156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6.96" customHeight="1">
      <c r="A110" s="40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3" t="s">
        <v>16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186" t="str">
        <f>E7</f>
        <v>Pavilon L - stavební úpravy / Slezská nemocnice v Opavě, p.o.</v>
      </c>
      <c r="F112" s="33"/>
      <c r="G112" s="33"/>
      <c r="H112" s="33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1" customFormat="1" ht="12" customHeight="1">
      <c r="B113" s="22"/>
      <c r="C113" s="33" t="s">
        <v>142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40"/>
      <c r="B114" s="41"/>
      <c r="C114" s="42"/>
      <c r="D114" s="42"/>
      <c r="E114" s="186" t="s">
        <v>238</v>
      </c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2" customHeight="1">
      <c r="A115" s="40"/>
      <c r="B115" s="41"/>
      <c r="C115" s="33" t="s">
        <v>239</v>
      </c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6.5" customHeight="1">
      <c r="A116" s="40"/>
      <c r="B116" s="41"/>
      <c r="C116" s="42"/>
      <c r="D116" s="42"/>
      <c r="E116" s="78" t="str">
        <f>E11</f>
        <v>D.1.8 - Rozvody medicinálních plynů</v>
      </c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6.96" customHeight="1">
      <c r="A117" s="40"/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2" customHeight="1">
      <c r="A118" s="40"/>
      <c r="B118" s="41"/>
      <c r="C118" s="33" t="s">
        <v>22</v>
      </c>
      <c r="D118" s="42"/>
      <c r="E118" s="42"/>
      <c r="F118" s="28" t="str">
        <f>F14</f>
        <v>Opava</v>
      </c>
      <c r="G118" s="42"/>
      <c r="H118" s="42"/>
      <c r="I118" s="33" t="s">
        <v>24</v>
      </c>
      <c r="J118" s="81" t="str">
        <f>IF(J14="","",J14)</f>
        <v>27. 1. 2021</v>
      </c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6.96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25.65" customHeight="1">
      <c r="A120" s="40"/>
      <c r="B120" s="41"/>
      <c r="C120" s="33" t="s">
        <v>30</v>
      </c>
      <c r="D120" s="42"/>
      <c r="E120" s="42"/>
      <c r="F120" s="28" t="str">
        <f>E17</f>
        <v>Moravskoslezský kraj</v>
      </c>
      <c r="G120" s="42"/>
      <c r="H120" s="42"/>
      <c r="I120" s="33" t="s">
        <v>36</v>
      </c>
      <c r="J120" s="38" t="str">
        <f>E23</f>
        <v>CHVÁLEK ATELIÉR s.r.o.</v>
      </c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5.15" customHeight="1">
      <c r="A121" s="40"/>
      <c r="B121" s="41"/>
      <c r="C121" s="33" t="s">
        <v>34</v>
      </c>
      <c r="D121" s="42"/>
      <c r="E121" s="42"/>
      <c r="F121" s="28" t="str">
        <f>IF(E20="","",E20)</f>
        <v>Vyplň údaj</v>
      </c>
      <c r="G121" s="42"/>
      <c r="H121" s="42"/>
      <c r="I121" s="33" t="s">
        <v>39</v>
      </c>
      <c r="J121" s="38" t="str">
        <f>E26</f>
        <v>Specialista</v>
      </c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0.32" customHeight="1">
      <c r="A122" s="40"/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11" customFormat="1" ht="29.28" customHeight="1">
      <c r="A123" s="202"/>
      <c r="B123" s="203"/>
      <c r="C123" s="204" t="s">
        <v>157</v>
      </c>
      <c r="D123" s="205" t="s">
        <v>68</v>
      </c>
      <c r="E123" s="205" t="s">
        <v>64</v>
      </c>
      <c r="F123" s="205" t="s">
        <v>65</v>
      </c>
      <c r="G123" s="205" t="s">
        <v>158</v>
      </c>
      <c r="H123" s="205" t="s">
        <v>159</v>
      </c>
      <c r="I123" s="205" t="s">
        <v>160</v>
      </c>
      <c r="J123" s="205" t="s">
        <v>146</v>
      </c>
      <c r="K123" s="206" t="s">
        <v>161</v>
      </c>
      <c r="L123" s="207"/>
      <c r="M123" s="102" t="s">
        <v>1</v>
      </c>
      <c r="N123" s="103" t="s">
        <v>47</v>
      </c>
      <c r="O123" s="103" t="s">
        <v>162</v>
      </c>
      <c r="P123" s="103" t="s">
        <v>163</v>
      </c>
      <c r="Q123" s="103" t="s">
        <v>164</v>
      </c>
      <c r="R123" s="103" t="s">
        <v>165</v>
      </c>
      <c r="S123" s="103" t="s">
        <v>166</v>
      </c>
      <c r="T123" s="104" t="s">
        <v>167</v>
      </c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</row>
    <row r="124" s="2" customFormat="1" ht="22.8" customHeight="1">
      <c r="A124" s="40"/>
      <c r="B124" s="41"/>
      <c r="C124" s="109" t="s">
        <v>168</v>
      </c>
      <c r="D124" s="42"/>
      <c r="E124" s="42"/>
      <c r="F124" s="42"/>
      <c r="G124" s="42"/>
      <c r="H124" s="42"/>
      <c r="I124" s="42"/>
      <c r="J124" s="208">
        <f>BK124</f>
        <v>0</v>
      </c>
      <c r="K124" s="42"/>
      <c r="L124" s="46"/>
      <c r="M124" s="105"/>
      <c r="N124" s="209"/>
      <c r="O124" s="106"/>
      <c r="P124" s="210">
        <f>P125+P135+P174+P177</f>
        <v>0</v>
      </c>
      <c r="Q124" s="106"/>
      <c r="R124" s="210">
        <f>R125+R135+R174+R177</f>
        <v>0</v>
      </c>
      <c r="S124" s="106"/>
      <c r="T124" s="211">
        <f>T125+T135+T174+T177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8" t="s">
        <v>82</v>
      </c>
      <c r="AU124" s="18" t="s">
        <v>148</v>
      </c>
      <c r="BK124" s="212">
        <f>BK125+BK135+BK174+BK177</f>
        <v>0</v>
      </c>
    </row>
    <row r="125" s="12" customFormat="1" ht="25.92" customHeight="1">
      <c r="A125" s="12"/>
      <c r="B125" s="213"/>
      <c r="C125" s="214"/>
      <c r="D125" s="215" t="s">
        <v>82</v>
      </c>
      <c r="E125" s="216" t="s">
        <v>5264</v>
      </c>
      <c r="F125" s="216" t="s">
        <v>5265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SUM(P126:P134)</f>
        <v>0</v>
      </c>
      <c r="Q125" s="221"/>
      <c r="R125" s="222">
        <f>SUM(R126:R134)</f>
        <v>0</v>
      </c>
      <c r="S125" s="221"/>
      <c r="T125" s="223">
        <f>SUM(T126:T134)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83</v>
      </c>
      <c r="AY125" s="224" t="s">
        <v>171</v>
      </c>
      <c r="BK125" s="226">
        <f>SUM(BK126:BK134)</f>
        <v>0</v>
      </c>
    </row>
    <row r="126" s="2" customFormat="1" ht="16.5" customHeight="1">
      <c r="A126" s="40"/>
      <c r="B126" s="41"/>
      <c r="C126" s="229" t="s">
        <v>90</v>
      </c>
      <c r="D126" s="229" t="s">
        <v>174</v>
      </c>
      <c r="E126" s="230" t="s">
        <v>5266</v>
      </c>
      <c r="F126" s="231" t="s">
        <v>5267</v>
      </c>
      <c r="G126" s="232" t="s">
        <v>1528</v>
      </c>
      <c r="H126" s="233">
        <v>51</v>
      </c>
      <c r="I126" s="234"/>
      <c r="J126" s="235">
        <f>ROUND(I126*H126,2)</f>
        <v>0</v>
      </c>
      <c r="K126" s="231" t="s">
        <v>331</v>
      </c>
      <c r="L126" s="46"/>
      <c r="M126" s="236" t="s">
        <v>1</v>
      </c>
      <c r="N126" s="237" t="s">
        <v>48</v>
      </c>
      <c r="O126" s="93"/>
      <c r="P126" s="238">
        <f>O126*H126</f>
        <v>0</v>
      </c>
      <c r="Q126" s="238">
        <v>0</v>
      </c>
      <c r="R126" s="238">
        <f>Q126*H126</f>
        <v>0</v>
      </c>
      <c r="S126" s="238">
        <v>0</v>
      </c>
      <c r="T126" s="239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40" t="s">
        <v>192</v>
      </c>
      <c r="AT126" s="240" t="s">
        <v>174</v>
      </c>
      <c r="AU126" s="240" t="s">
        <v>90</v>
      </c>
      <c r="AY126" s="18" t="s">
        <v>171</v>
      </c>
      <c r="BE126" s="241">
        <f>IF(N126="základní",J126,0)</f>
        <v>0</v>
      </c>
      <c r="BF126" s="241">
        <f>IF(N126="snížená",J126,0)</f>
        <v>0</v>
      </c>
      <c r="BG126" s="241">
        <f>IF(N126="zákl. přenesená",J126,0)</f>
        <v>0</v>
      </c>
      <c r="BH126" s="241">
        <f>IF(N126="sníž. přenesená",J126,0)</f>
        <v>0</v>
      </c>
      <c r="BI126" s="241">
        <f>IF(N126="nulová",J126,0)</f>
        <v>0</v>
      </c>
      <c r="BJ126" s="18" t="s">
        <v>90</v>
      </c>
      <c r="BK126" s="241">
        <f>ROUND(I126*H126,2)</f>
        <v>0</v>
      </c>
      <c r="BL126" s="18" t="s">
        <v>192</v>
      </c>
      <c r="BM126" s="240" t="s">
        <v>92</v>
      </c>
    </row>
    <row r="127" s="2" customFormat="1">
      <c r="A127" s="40"/>
      <c r="B127" s="41"/>
      <c r="C127" s="42"/>
      <c r="D127" s="242" t="s">
        <v>184</v>
      </c>
      <c r="E127" s="42"/>
      <c r="F127" s="243" t="s">
        <v>5268</v>
      </c>
      <c r="G127" s="42"/>
      <c r="H127" s="42"/>
      <c r="I127" s="244"/>
      <c r="J127" s="42"/>
      <c r="K127" s="42"/>
      <c r="L127" s="46"/>
      <c r="M127" s="245"/>
      <c r="N127" s="246"/>
      <c r="O127" s="93"/>
      <c r="P127" s="93"/>
      <c r="Q127" s="93"/>
      <c r="R127" s="93"/>
      <c r="S127" s="93"/>
      <c r="T127" s="94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8" t="s">
        <v>184</v>
      </c>
      <c r="AU127" s="18" t="s">
        <v>90</v>
      </c>
    </row>
    <row r="128" s="2" customFormat="1" ht="16.5" customHeight="1">
      <c r="A128" s="40"/>
      <c r="B128" s="41"/>
      <c r="C128" s="229" t="s">
        <v>92</v>
      </c>
      <c r="D128" s="229" t="s">
        <v>174</v>
      </c>
      <c r="E128" s="230" t="s">
        <v>5269</v>
      </c>
      <c r="F128" s="231" t="s">
        <v>5270</v>
      </c>
      <c r="G128" s="232" t="s">
        <v>1528</v>
      </c>
      <c r="H128" s="233">
        <v>1</v>
      </c>
      <c r="I128" s="234"/>
      <c r="J128" s="235">
        <f>ROUND(I128*H128,2)</f>
        <v>0</v>
      </c>
      <c r="K128" s="231" t="s">
        <v>331</v>
      </c>
      <c r="L128" s="46"/>
      <c r="M128" s="236" t="s">
        <v>1</v>
      </c>
      <c r="N128" s="237" t="s">
        <v>48</v>
      </c>
      <c r="O128" s="93"/>
      <c r="P128" s="238">
        <f>O128*H128</f>
        <v>0</v>
      </c>
      <c r="Q128" s="238">
        <v>0</v>
      </c>
      <c r="R128" s="238">
        <f>Q128*H128</f>
        <v>0</v>
      </c>
      <c r="S128" s="238">
        <v>0</v>
      </c>
      <c r="T128" s="239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40" t="s">
        <v>192</v>
      </c>
      <c r="AT128" s="240" t="s">
        <v>174</v>
      </c>
      <c r="AU128" s="240" t="s">
        <v>90</v>
      </c>
      <c r="AY128" s="18" t="s">
        <v>171</v>
      </c>
      <c r="BE128" s="241">
        <f>IF(N128="základní",J128,0)</f>
        <v>0</v>
      </c>
      <c r="BF128" s="241">
        <f>IF(N128="snížená",J128,0)</f>
        <v>0</v>
      </c>
      <c r="BG128" s="241">
        <f>IF(N128="zákl. přenesená",J128,0)</f>
        <v>0</v>
      </c>
      <c r="BH128" s="241">
        <f>IF(N128="sníž. přenesená",J128,0)</f>
        <v>0</v>
      </c>
      <c r="BI128" s="241">
        <f>IF(N128="nulová",J128,0)</f>
        <v>0</v>
      </c>
      <c r="BJ128" s="18" t="s">
        <v>90</v>
      </c>
      <c r="BK128" s="241">
        <f>ROUND(I128*H128,2)</f>
        <v>0</v>
      </c>
      <c r="BL128" s="18" t="s">
        <v>192</v>
      </c>
      <c r="BM128" s="240" t="s">
        <v>192</v>
      </c>
    </row>
    <row r="129" s="2" customFormat="1">
      <c r="A129" s="40"/>
      <c r="B129" s="41"/>
      <c r="C129" s="42"/>
      <c r="D129" s="242" t="s">
        <v>184</v>
      </c>
      <c r="E129" s="42"/>
      <c r="F129" s="243" t="s">
        <v>5271</v>
      </c>
      <c r="G129" s="42"/>
      <c r="H129" s="42"/>
      <c r="I129" s="244"/>
      <c r="J129" s="42"/>
      <c r="K129" s="42"/>
      <c r="L129" s="46"/>
      <c r="M129" s="245"/>
      <c r="N129" s="246"/>
      <c r="O129" s="93"/>
      <c r="P129" s="93"/>
      <c r="Q129" s="93"/>
      <c r="R129" s="93"/>
      <c r="S129" s="93"/>
      <c r="T129" s="94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8" t="s">
        <v>184</v>
      </c>
      <c r="AU129" s="18" t="s">
        <v>90</v>
      </c>
    </row>
    <row r="130" s="2" customFormat="1" ht="16.5" customHeight="1">
      <c r="A130" s="40"/>
      <c r="B130" s="41"/>
      <c r="C130" s="229" t="s">
        <v>118</v>
      </c>
      <c r="D130" s="229" t="s">
        <v>174</v>
      </c>
      <c r="E130" s="230" t="s">
        <v>5272</v>
      </c>
      <c r="F130" s="231" t="s">
        <v>5273</v>
      </c>
      <c r="G130" s="232" t="s">
        <v>1528</v>
      </c>
      <c r="H130" s="233">
        <v>3</v>
      </c>
      <c r="I130" s="234"/>
      <c r="J130" s="235">
        <f>ROUND(I130*H130,2)</f>
        <v>0</v>
      </c>
      <c r="K130" s="231" t="s">
        <v>331</v>
      </c>
      <c r="L130" s="46"/>
      <c r="M130" s="236" t="s">
        <v>1</v>
      </c>
      <c r="N130" s="237" t="s">
        <v>48</v>
      </c>
      <c r="O130" s="93"/>
      <c r="P130" s="238">
        <f>O130*H130</f>
        <v>0</v>
      </c>
      <c r="Q130" s="238">
        <v>0</v>
      </c>
      <c r="R130" s="238">
        <f>Q130*H130</f>
        <v>0</v>
      </c>
      <c r="S130" s="238">
        <v>0</v>
      </c>
      <c r="T130" s="239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40" t="s">
        <v>192</v>
      </c>
      <c r="AT130" s="240" t="s">
        <v>174</v>
      </c>
      <c r="AU130" s="240" t="s">
        <v>90</v>
      </c>
      <c r="AY130" s="18" t="s">
        <v>171</v>
      </c>
      <c r="BE130" s="241">
        <f>IF(N130="základní",J130,0)</f>
        <v>0</v>
      </c>
      <c r="BF130" s="241">
        <f>IF(N130="snížená",J130,0)</f>
        <v>0</v>
      </c>
      <c r="BG130" s="241">
        <f>IF(N130="zákl. přenesená",J130,0)</f>
        <v>0</v>
      </c>
      <c r="BH130" s="241">
        <f>IF(N130="sníž. přenesená",J130,0)</f>
        <v>0</v>
      </c>
      <c r="BI130" s="241">
        <f>IF(N130="nulová",J130,0)</f>
        <v>0</v>
      </c>
      <c r="BJ130" s="18" t="s">
        <v>90</v>
      </c>
      <c r="BK130" s="241">
        <f>ROUND(I130*H130,2)</f>
        <v>0</v>
      </c>
      <c r="BL130" s="18" t="s">
        <v>192</v>
      </c>
      <c r="BM130" s="240" t="s">
        <v>203</v>
      </c>
    </row>
    <row r="131" s="2" customFormat="1">
      <c r="A131" s="40"/>
      <c r="B131" s="41"/>
      <c r="C131" s="42"/>
      <c r="D131" s="242" t="s">
        <v>184</v>
      </c>
      <c r="E131" s="42"/>
      <c r="F131" s="243" t="s">
        <v>5274</v>
      </c>
      <c r="G131" s="42"/>
      <c r="H131" s="42"/>
      <c r="I131" s="244"/>
      <c r="J131" s="42"/>
      <c r="K131" s="42"/>
      <c r="L131" s="46"/>
      <c r="M131" s="245"/>
      <c r="N131" s="246"/>
      <c r="O131" s="93"/>
      <c r="P131" s="93"/>
      <c r="Q131" s="93"/>
      <c r="R131" s="93"/>
      <c r="S131" s="93"/>
      <c r="T131" s="94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8" t="s">
        <v>184</v>
      </c>
      <c r="AU131" s="18" t="s">
        <v>90</v>
      </c>
    </row>
    <row r="132" s="2" customFormat="1" ht="16.5" customHeight="1">
      <c r="A132" s="40"/>
      <c r="B132" s="41"/>
      <c r="C132" s="229" t="s">
        <v>192</v>
      </c>
      <c r="D132" s="229" t="s">
        <v>174</v>
      </c>
      <c r="E132" s="230" t="s">
        <v>5275</v>
      </c>
      <c r="F132" s="231" t="s">
        <v>5276</v>
      </c>
      <c r="G132" s="232" t="s">
        <v>1528</v>
      </c>
      <c r="H132" s="233">
        <v>1</v>
      </c>
      <c r="I132" s="234"/>
      <c r="J132" s="235">
        <f>ROUND(I132*H132,2)</f>
        <v>0</v>
      </c>
      <c r="K132" s="231" t="s">
        <v>331</v>
      </c>
      <c r="L132" s="46"/>
      <c r="M132" s="236" t="s">
        <v>1</v>
      </c>
      <c r="N132" s="237" t="s">
        <v>48</v>
      </c>
      <c r="O132" s="93"/>
      <c r="P132" s="238">
        <f>O132*H132</f>
        <v>0</v>
      </c>
      <c r="Q132" s="238">
        <v>0</v>
      </c>
      <c r="R132" s="238">
        <f>Q132*H132</f>
        <v>0</v>
      </c>
      <c r="S132" s="238">
        <v>0</v>
      </c>
      <c r="T132" s="239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40" t="s">
        <v>192</v>
      </c>
      <c r="AT132" s="240" t="s">
        <v>174</v>
      </c>
      <c r="AU132" s="240" t="s">
        <v>90</v>
      </c>
      <c r="AY132" s="18" t="s">
        <v>171</v>
      </c>
      <c r="BE132" s="241">
        <f>IF(N132="základní",J132,0)</f>
        <v>0</v>
      </c>
      <c r="BF132" s="241">
        <f>IF(N132="snížená",J132,0)</f>
        <v>0</v>
      </c>
      <c r="BG132" s="241">
        <f>IF(N132="zákl. přenesená",J132,0)</f>
        <v>0</v>
      </c>
      <c r="BH132" s="241">
        <f>IF(N132="sníž. přenesená",J132,0)</f>
        <v>0</v>
      </c>
      <c r="BI132" s="241">
        <f>IF(N132="nulová",J132,0)</f>
        <v>0</v>
      </c>
      <c r="BJ132" s="18" t="s">
        <v>90</v>
      </c>
      <c r="BK132" s="241">
        <f>ROUND(I132*H132,2)</f>
        <v>0</v>
      </c>
      <c r="BL132" s="18" t="s">
        <v>192</v>
      </c>
      <c r="BM132" s="240" t="s">
        <v>215</v>
      </c>
    </row>
    <row r="133" s="2" customFormat="1" ht="16.5" customHeight="1">
      <c r="A133" s="40"/>
      <c r="B133" s="41"/>
      <c r="C133" s="229" t="s">
        <v>170</v>
      </c>
      <c r="D133" s="229" t="s">
        <v>174</v>
      </c>
      <c r="E133" s="230" t="s">
        <v>5277</v>
      </c>
      <c r="F133" s="231" t="s">
        <v>1070</v>
      </c>
      <c r="G133" s="232" t="s">
        <v>1528</v>
      </c>
      <c r="H133" s="233">
        <v>1</v>
      </c>
      <c r="I133" s="234"/>
      <c r="J133" s="235">
        <f>ROUND(I133*H133,2)</f>
        <v>0</v>
      </c>
      <c r="K133" s="231" t="s">
        <v>331</v>
      </c>
      <c r="L133" s="46"/>
      <c r="M133" s="236" t="s">
        <v>1</v>
      </c>
      <c r="N133" s="237" t="s">
        <v>48</v>
      </c>
      <c r="O133" s="93"/>
      <c r="P133" s="238">
        <f>O133*H133</f>
        <v>0</v>
      </c>
      <c r="Q133" s="238">
        <v>0</v>
      </c>
      <c r="R133" s="238">
        <f>Q133*H133</f>
        <v>0</v>
      </c>
      <c r="S133" s="238">
        <v>0</v>
      </c>
      <c r="T133" s="239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40" t="s">
        <v>192</v>
      </c>
      <c r="AT133" s="240" t="s">
        <v>174</v>
      </c>
      <c r="AU133" s="240" t="s">
        <v>90</v>
      </c>
      <c r="AY133" s="18" t="s">
        <v>171</v>
      </c>
      <c r="BE133" s="241">
        <f>IF(N133="základní",J133,0)</f>
        <v>0</v>
      </c>
      <c r="BF133" s="241">
        <f>IF(N133="snížená",J133,0)</f>
        <v>0</v>
      </c>
      <c r="BG133" s="241">
        <f>IF(N133="zákl. přenesená",J133,0)</f>
        <v>0</v>
      </c>
      <c r="BH133" s="241">
        <f>IF(N133="sníž. přenesená",J133,0)</f>
        <v>0</v>
      </c>
      <c r="BI133" s="241">
        <f>IF(N133="nulová",J133,0)</f>
        <v>0</v>
      </c>
      <c r="BJ133" s="18" t="s">
        <v>90</v>
      </c>
      <c r="BK133" s="241">
        <f>ROUND(I133*H133,2)</f>
        <v>0</v>
      </c>
      <c r="BL133" s="18" t="s">
        <v>192</v>
      </c>
      <c r="BM133" s="240" t="s">
        <v>227</v>
      </c>
    </row>
    <row r="134" s="2" customFormat="1" ht="16.5" customHeight="1">
      <c r="A134" s="40"/>
      <c r="B134" s="41"/>
      <c r="C134" s="229" t="s">
        <v>203</v>
      </c>
      <c r="D134" s="229" t="s">
        <v>174</v>
      </c>
      <c r="E134" s="230" t="s">
        <v>5278</v>
      </c>
      <c r="F134" s="231" t="s">
        <v>5279</v>
      </c>
      <c r="G134" s="232" t="s">
        <v>1528</v>
      </c>
      <c r="H134" s="233">
        <v>1</v>
      </c>
      <c r="I134" s="234"/>
      <c r="J134" s="235">
        <f>ROUND(I134*H134,2)</f>
        <v>0</v>
      </c>
      <c r="K134" s="231" t="s">
        <v>331</v>
      </c>
      <c r="L134" s="46"/>
      <c r="M134" s="236" t="s">
        <v>1</v>
      </c>
      <c r="N134" s="237" t="s">
        <v>48</v>
      </c>
      <c r="O134" s="93"/>
      <c r="P134" s="238">
        <f>O134*H134</f>
        <v>0</v>
      </c>
      <c r="Q134" s="238">
        <v>0</v>
      </c>
      <c r="R134" s="238">
        <f>Q134*H134</f>
        <v>0</v>
      </c>
      <c r="S134" s="238">
        <v>0</v>
      </c>
      <c r="T134" s="239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40" t="s">
        <v>192</v>
      </c>
      <c r="AT134" s="240" t="s">
        <v>174</v>
      </c>
      <c r="AU134" s="240" t="s">
        <v>90</v>
      </c>
      <c r="AY134" s="18" t="s">
        <v>171</v>
      </c>
      <c r="BE134" s="241">
        <f>IF(N134="základní",J134,0)</f>
        <v>0</v>
      </c>
      <c r="BF134" s="241">
        <f>IF(N134="snížená",J134,0)</f>
        <v>0</v>
      </c>
      <c r="BG134" s="241">
        <f>IF(N134="zákl. přenesená",J134,0)</f>
        <v>0</v>
      </c>
      <c r="BH134" s="241">
        <f>IF(N134="sníž. přenesená",J134,0)</f>
        <v>0</v>
      </c>
      <c r="BI134" s="241">
        <f>IF(N134="nulová",J134,0)</f>
        <v>0</v>
      </c>
      <c r="BJ134" s="18" t="s">
        <v>90</v>
      </c>
      <c r="BK134" s="241">
        <f>ROUND(I134*H134,2)</f>
        <v>0</v>
      </c>
      <c r="BL134" s="18" t="s">
        <v>192</v>
      </c>
      <c r="BM134" s="240" t="s">
        <v>327</v>
      </c>
    </row>
    <row r="135" s="12" customFormat="1" ht="25.92" customHeight="1">
      <c r="A135" s="12"/>
      <c r="B135" s="213"/>
      <c r="C135" s="214"/>
      <c r="D135" s="215" t="s">
        <v>82</v>
      </c>
      <c r="E135" s="216" t="s">
        <v>5280</v>
      </c>
      <c r="F135" s="216" t="s">
        <v>5281</v>
      </c>
      <c r="G135" s="214"/>
      <c r="H135" s="214"/>
      <c r="I135" s="217"/>
      <c r="J135" s="218">
        <f>BK135</f>
        <v>0</v>
      </c>
      <c r="K135" s="214"/>
      <c r="L135" s="219"/>
      <c r="M135" s="220"/>
      <c r="N135" s="221"/>
      <c r="O135" s="221"/>
      <c r="P135" s="222">
        <f>SUM(P136:P173)</f>
        <v>0</v>
      </c>
      <c r="Q135" s="221"/>
      <c r="R135" s="222">
        <f>SUM(R136:R173)</f>
        <v>0</v>
      </c>
      <c r="S135" s="221"/>
      <c r="T135" s="223">
        <f>SUM(T136:T173)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90</v>
      </c>
      <c r="AT135" s="225" t="s">
        <v>82</v>
      </c>
      <c r="AU135" s="225" t="s">
        <v>83</v>
      </c>
      <c r="AY135" s="224" t="s">
        <v>171</v>
      </c>
      <c r="BK135" s="226">
        <f>SUM(BK136:BK173)</f>
        <v>0</v>
      </c>
    </row>
    <row r="136" s="2" customFormat="1" ht="21.75" customHeight="1">
      <c r="A136" s="40"/>
      <c r="B136" s="41"/>
      <c r="C136" s="229" t="s">
        <v>208</v>
      </c>
      <c r="D136" s="229" t="s">
        <v>174</v>
      </c>
      <c r="E136" s="230" t="s">
        <v>5282</v>
      </c>
      <c r="F136" s="231" t="s">
        <v>5283</v>
      </c>
      <c r="G136" s="232" t="s">
        <v>458</v>
      </c>
      <c r="H136" s="233">
        <v>210</v>
      </c>
      <c r="I136" s="234"/>
      <c r="J136" s="235">
        <f>ROUND(I136*H136,2)</f>
        <v>0</v>
      </c>
      <c r="K136" s="231" t="s">
        <v>331</v>
      </c>
      <c r="L136" s="46"/>
      <c r="M136" s="236" t="s">
        <v>1</v>
      </c>
      <c r="N136" s="237" t="s">
        <v>48</v>
      </c>
      <c r="O136" s="93"/>
      <c r="P136" s="238">
        <f>O136*H136</f>
        <v>0</v>
      </c>
      <c r="Q136" s="238">
        <v>0</v>
      </c>
      <c r="R136" s="238">
        <f>Q136*H136</f>
        <v>0</v>
      </c>
      <c r="S136" s="238">
        <v>0</v>
      </c>
      <c r="T136" s="239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40" t="s">
        <v>192</v>
      </c>
      <c r="AT136" s="240" t="s">
        <v>174</v>
      </c>
      <c r="AU136" s="240" t="s">
        <v>90</v>
      </c>
      <c r="AY136" s="18" t="s">
        <v>171</v>
      </c>
      <c r="BE136" s="241">
        <f>IF(N136="základní",J136,0)</f>
        <v>0</v>
      </c>
      <c r="BF136" s="241">
        <f>IF(N136="snížená",J136,0)</f>
        <v>0</v>
      </c>
      <c r="BG136" s="241">
        <f>IF(N136="zákl. přenesená",J136,0)</f>
        <v>0</v>
      </c>
      <c r="BH136" s="241">
        <f>IF(N136="sníž. přenesená",J136,0)</f>
        <v>0</v>
      </c>
      <c r="BI136" s="241">
        <f>IF(N136="nulová",J136,0)</f>
        <v>0</v>
      </c>
      <c r="BJ136" s="18" t="s">
        <v>90</v>
      </c>
      <c r="BK136" s="241">
        <f>ROUND(I136*H136,2)</f>
        <v>0</v>
      </c>
      <c r="BL136" s="18" t="s">
        <v>192</v>
      </c>
      <c r="BM136" s="240" t="s">
        <v>339</v>
      </c>
    </row>
    <row r="137" s="2" customFormat="1">
      <c r="A137" s="40"/>
      <c r="B137" s="41"/>
      <c r="C137" s="42"/>
      <c r="D137" s="242" t="s">
        <v>184</v>
      </c>
      <c r="E137" s="42"/>
      <c r="F137" s="243" t="s">
        <v>5284</v>
      </c>
      <c r="G137" s="42"/>
      <c r="H137" s="42"/>
      <c r="I137" s="244"/>
      <c r="J137" s="42"/>
      <c r="K137" s="42"/>
      <c r="L137" s="46"/>
      <c r="M137" s="245"/>
      <c r="N137" s="246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8" t="s">
        <v>184</v>
      </c>
      <c r="AU137" s="18" t="s">
        <v>90</v>
      </c>
    </row>
    <row r="138" s="2" customFormat="1" ht="21.75" customHeight="1">
      <c r="A138" s="40"/>
      <c r="B138" s="41"/>
      <c r="C138" s="229" t="s">
        <v>215</v>
      </c>
      <c r="D138" s="229" t="s">
        <v>174</v>
      </c>
      <c r="E138" s="230" t="s">
        <v>5285</v>
      </c>
      <c r="F138" s="231" t="s">
        <v>5286</v>
      </c>
      <c r="G138" s="232" t="s">
        <v>458</v>
      </c>
      <c r="H138" s="233">
        <v>180</v>
      </c>
      <c r="I138" s="234"/>
      <c r="J138" s="235">
        <f>ROUND(I138*H138,2)</f>
        <v>0</v>
      </c>
      <c r="K138" s="231" t="s">
        <v>331</v>
      </c>
      <c r="L138" s="46"/>
      <c r="M138" s="236" t="s">
        <v>1</v>
      </c>
      <c r="N138" s="237" t="s">
        <v>48</v>
      </c>
      <c r="O138" s="93"/>
      <c r="P138" s="238">
        <f>O138*H138</f>
        <v>0</v>
      </c>
      <c r="Q138" s="238">
        <v>0</v>
      </c>
      <c r="R138" s="238">
        <f>Q138*H138</f>
        <v>0</v>
      </c>
      <c r="S138" s="238">
        <v>0</v>
      </c>
      <c r="T138" s="239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40" t="s">
        <v>192</v>
      </c>
      <c r="AT138" s="240" t="s">
        <v>174</v>
      </c>
      <c r="AU138" s="240" t="s">
        <v>90</v>
      </c>
      <c r="AY138" s="18" t="s">
        <v>171</v>
      </c>
      <c r="BE138" s="241">
        <f>IF(N138="základní",J138,0)</f>
        <v>0</v>
      </c>
      <c r="BF138" s="241">
        <f>IF(N138="snížená",J138,0)</f>
        <v>0</v>
      </c>
      <c r="BG138" s="241">
        <f>IF(N138="zákl. přenesená",J138,0)</f>
        <v>0</v>
      </c>
      <c r="BH138" s="241">
        <f>IF(N138="sníž. přenesená",J138,0)</f>
        <v>0</v>
      </c>
      <c r="BI138" s="241">
        <f>IF(N138="nulová",J138,0)</f>
        <v>0</v>
      </c>
      <c r="BJ138" s="18" t="s">
        <v>90</v>
      </c>
      <c r="BK138" s="241">
        <f>ROUND(I138*H138,2)</f>
        <v>0</v>
      </c>
      <c r="BL138" s="18" t="s">
        <v>192</v>
      </c>
      <c r="BM138" s="240" t="s">
        <v>347</v>
      </c>
    </row>
    <row r="139" s="2" customFormat="1">
      <c r="A139" s="40"/>
      <c r="B139" s="41"/>
      <c r="C139" s="42"/>
      <c r="D139" s="242" t="s">
        <v>184</v>
      </c>
      <c r="E139" s="42"/>
      <c r="F139" s="243" t="s">
        <v>5284</v>
      </c>
      <c r="G139" s="42"/>
      <c r="H139" s="42"/>
      <c r="I139" s="244"/>
      <c r="J139" s="42"/>
      <c r="K139" s="42"/>
      <c r="L139" s="46"/>
      <c r="M139" s="245"/>
      <c r="N139" s="246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8" t="s">
        <v>184</v>
      </c>
      <c r="AU139" s="18" t="s">
        <v>90</v>
      </c>
    </row>
    <row r="140" s="2" customFormat="1" ht="21.75" customHeight="1">
      <c r="A140" s="40"/>
      <c r="B140" s="41"/>
      <c r="C140" s="229" t="s">
        <v>220</v>
      </c>
      <c r="D140" s="229" t="s">
        <v>174</v>
      </c>
      <c r="E140" s="230" t="s">
        <v>5287</v>
      </c>
      <c r="F140" s="231" t="s">
        <v>5288</v>
      </c>
      <c r="G140" s="232" t="s">
        <v>458</v>
      </c>
      <c r="H140" s="233">
        <v>70</v>
      </c>
      <c r="I140" s="234"/>
      <c r="J140" s="235">
        <f>ROUND(I140*H140,2)</f>
        <v>0</v>
      </c>
      <c r="K140" s="231" t="s">
        <v>331</v>
      </c>
      <c r="L140" s="46"/>
      <c r="M140" s="236" t="s">
        <v>1</v>
      </c>
      <c r="N140" s="237" t="s">
        <v>48</v>
      </c>
      <c r="O140" s="93"/>
      <c r="P140" s="238">
        <f>O140*H140</f>
        <v>0</v>
      </c>
      <c r="Q140" s="238">
        <v>0</v>
      </c>
      <c r="R140" s="238">
        <f>Q140*H140</f>
        <v>0</v>
      </c>
      <c r="S140" s="238">
        <v>0</v>
      </c>
      <c r="T140" s="239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40" t="s">
        <v>192</v>
      </c>
      <c r="AT140" s="240" t="s">
        <v>174</v>
      </c>
      <c r="AU140" s="240" t="s">
        <v>90</v>
      </c>
      <c r="AY140" s="18" t="s">
        <v>171</v>
      </c>
      <c r="BE140" s="241">
        <f>IF(N140="základní",J140,0)</f>
        <v>0</v>
      </c>
      <c r="BF140" s="241">
        <f>IF(N140="snížená",J140,0)</f>
        <v>0</v>
      </c>
      <c r="BG140" s="241">
        <f>IF(N140="zákl. přenesená",J140,0)</f>
        <v>0</v>
      </c>
      <c r="BH140" s="241">
        <f>IF(N140="sníž. přenesená",J140,0)</f>
        <v>0</v>
      </c>
      <c r="BI140" s="241">
        <f>IF(N140="nulová",J140,0)</f>
        <v>0</v>
      </c>
      <c r="BJ140" s="18" t="s">
        <v>90</v>
      </c>
      <c r="BK140" s="241">
        <f>ROUND(I140*H140,2)</f>
        <v>0</v>
      </c>
      <c r="BL140" s="18" t="s">
        <v>192</v>
      </c>
      <c r="BM140" s="240" t="s">
        <v>357</v>
      </c>
    </row>
    <row r="141" s="2" customFormat="1">
      <c r="A141" s="40"/>
      <c r="B141" s="41"/>
      <c r="C141" s="42"/>
      <c r="D141" s="242" t="s">
        <v>184</v>
      </c>
      <c r="E141" s="42"/>
      <c r="F141" s="243" t="s">
        <v>5284</v>
      </c>
      <c r="G141" s="42"/>
      <c r="H141" s="42"/>
      <c r="I141" s="244"/>
      <c r="J141" s="42"/>
      <c r="K141" s="42"/>
      <c r="L141" s="46"/>
      <c r="M141" s="245"/>
      <c r="N141" s="246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8" t="s">
        <v>184</v>
      </c>
      <c r="AU141" s="18" t="s">
        <v>90</v>
      </c>
    </row>
    <row r="142" s="2" customFormat="1" ht="21.75" customHeight="1">
      <c r="A142" s="40"/>
      <c r="B142" s="41"/>
      <c r="C142" s="229" t="s">
        <v>227</v>
      </c>
      <c r="D142" s="229" t="s">
        <v>174</v>
      </c>
      <c r="E142" s="230" t="s">
        <v>5289</v>
      </c>
      <c r="F142" s="231" t="s">
        <v>5290</v>
      </c>
      <c r="G142" s="232" t="s">
        <v>458</v>
      </c>
      <c r="H142" s="233">
        <v>260</v>
      </c>
      <c r="I142" s="234"/>
      <c r="J142" s="235">
        <f>ROUND(I142*H142,2)</f>
        <v>0</v>
      </c>
      <c r="K142" s="231" t="s">
        <v>331</v>
      </c>
      <c r="L142" s="46"/>
      <c r="M142" s="236" t="s">
        <v>1</v>
      </c>
      <c r="N142" s="237" t="s">
        <v>48</v>
      </c>
      <c r="O142" s="93"/>
      <c r="P142" s="238">
        <f>O142*H142</f>
        <v>0</v>
      </c>
      <c r="Q142" s="238">
        <v>0</v>
      </c>
      <c r="R142" s="238">
        <f>Q142*H142</f>
        <v>0</v>
      </c>
      <c r="S142" s="238">
        <v>0</v>
      </c>
      <c r="T142" s="239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40" t="s">
        <v>192</v>
      </c>
      <c r="AT142" s="240" t="s">
        <v>174</v>
      </c>
      <c r="AU142" s="240" t="s">
        <v>90</v>
      </c>
      <c r="AY142" s="18" t="s">
        <v>171</v>
      </c>
      <c r="BE142" s="241">
        <f>IF(N142="základní",J142,0)</f>
        <v>0</v>
      </c>
      <c r="BF142" s="241">
        <f>IF(N142="snížená",J142,0)</f>
        <v>0</v>
      </c>
      <c r="BG142" s="241">
        <f>IF(N142="zákl. přenesená",J142,0)</f>
        <v>0</v>
      </c>
      <c r="BH142" s="241">
        <f>IF(N142="sníž. přenesená",J142,0)</f>
        <v>0</v>
      </c>
      <c r="BI142" s="241">
        <f>IF(N142="nulová",J142,0)</f>
        <v>0</v>
      </c>
      <c r="BJ142" s="18" t="s">
        <v>90</v>
      </c>
      <c r="BK142" s="241">
        <f>ROUND(I142*H142,2)</f>
        <v>0</v>
      </c>
      <c r="BL142" s="18" t="s">
        <v>192</v>
      </c>
      <c r="BM142" s="240" t="s">
        <v>367</v>
      </c>
    </row>
    <row r="143" s="2" customFormat="1">
      <c r="A143" s="40"/>
      <c r="B143" s="41"/>
      <c r="C143" s="42"/>
      <c r="D143" s="242" t="s">
        <v>184</v>
      </c>
      <c r="E143" s="42"/>
      <c r="F143" s="243" t="s">
        <v>5284</v>
      </c>
      <c r="G143" s="42"/>
      <c r="H143" s="42"/>
      <c r="I143" s="244"/>
      <c r="J143" s="42"/>
      <c r="K143" s="42"/>
      <c r="L143" s="46"/>
      <c r="M143" s="245"/>
      <c r="N143" s="246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8" t="s">
        <v>184</v>
      </c>
      <c r="AU143" s="18" t="s">
        <v>90</v>
      </c>
    </row>
    <row r="144" s="2" customFormat="1" ht="21.75" customHeight="1">
      <c r="A144" s="40"/>
      <c r="B144" s="41"/>
      <c r="C144" s="229" t="s">
        <v>234</v>
      </c>
      <c r="D144" s="229" t="s">
        <v>174</v>
      </c>
      <c r="E144" s="230" t="s">
        <v>5291</v>
      </c>
      <c r="F144" s="231" t="s">
        <v>5292</v>
      </c>
      <c r="G144" s="232" t="s">
        <v>458</v>
      </c>
      <c r="H144" s="233">
        <v>135</v>
      </c>
      <c r="I144" s="234"/>
      <c r="J144" s="235">
        <f>ROUND(I144*H144,2)</f>
        <v>0</v>
      </c>
      <c r="K144" s="231" t="s">
        <v>331</v>
      </c>
      <c r="L144" s="46"/>
      <c r="M144" s="236" t="s">
        <v>1</v>
      </c>
      <c r="N144" s="237" t="s">
        <v>48</v>
      </c>
      <c r="O144" s="93"/>
      <c r="P144" s="238">
        <f>O144*H144</f>
        <v>0</v>
      </c>
      <c r="Q144" s="238">
        <v>0</v>
      </c>
      <c r="R144" s="238">
        <f>Q144*H144</f>
        <v>0</v>
      </c>
      <c r="S144" s="238">
        <v>0</v>
      </c>
      <c r="T144" s="239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40" t="s">
        <v>192</v>
      </c>
      <c r="AT144" s="240" t="s">
        <v>174</v>
      </c>
      <c r="AU144" s="240" t="s">
        <v>90</v>
      </c>
      <c r="AY144" s="18" t="s">
        <v>171</v>
      </c>
      <c r="BE144" s="241">
        <f>IF(N144="základní",J144,0)</f>
        <v>0</v>
      </c>
      <c r="BF144" s="241">
        <f>IF(N144="snížená",J144,0)</f>
        <v>0</v>
      </c>
      <c r="BG144" s="241">
        <f>IF(N144="zákl. přenesená",J144,0)</f>
        <v>0</v>
      </c>
      <c r="BH144" s="241">
        <f>IF(N144="sníž. přenesená",J144,0)</f>
        <v>0</v>
      </c>
      <c r="BI144" s="241">
        <f>IF(N144="nulová",J144,0)</f>
        <v>0</v>
      </c>
      <c r="BJ144" s="18" t="s">
        <v>90</v>
      </c>
      <c r="BK144" s="241">
        <f>ROUND(I144*H144,2)</f>
        <v>0</v>
      </c>
      <c r="BL144" s="18" t="s">
        <v>192</v>
      </c>
      <c r="BM144" s="240" t="s">
        <v>377</v>
      </c>
    </row>
    <row r="145" s="2" customFormat="1">
      <c r="A145" s="40"/>
      <c r="B145" s="41"/>
      <c r="C145" s="42"/>
      <c r="D145" s="242" t="s">
        <v>184</v>
      </c>
      <c r="E145" s="42"/>
      <c r="F145" s="243" t="s">
        <v>5284</v>
      </c>
      <c r="G145" s="42"/>
      <c r="H145" s="42"/>
      <c r="I145" s="244"/>
      <c r="J145" s="42"/>
      <c r="K145" s="42"/>
      <c r="L145" s="46"/>
      <c r="M145" s="245"/>
      <c r="N145" s="246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8" t="s">
        <v>184</v>
      </c>
      <c r="AU145" s="18" t="s">
        <v>90</v>
      </c>
    </row>
    <row r="146" s="2" customFormat="1" ht="16.5" customHeight="1">
      <c r="A146" s="40"/>
      <c r="B146" s="41"/>
      <c r="C146" s="229" t="s">
        <v>327</v>
      </c>
      <c r="D146" s="229" t="s">
        <v>174</v>
      </c>
      <c r="E146" s="230" t="s">
        <v>5293</v>
      </c>
      <c r="F146" s="231" t="s">
        <v>5294</v>
      </c>
      <c r="G146" s="232" t="s">
        <v>458</v>
      </c>
      <c r="H146" s="233">
        <v>30</v>
      </c>
      <c r="I146" s="234"/>
      <c r="J146" s="235">
        <f>ROUND(I146*H146,2)</f>
        <v>0</v>
      </c>
      <c r="K146" s="231" t="s">
        <v>331</v>
      </c>
      <c r="L146" s="46"/>
      <c r="M146" s="236" t="s">
        <v>1</v>
      </c>
      <c r="N146" s="237" t="s">
        <v>48</v>
      </c>
      <c r="O146" s="93"/>
      <c r="P146" s="238">
        <f>O146*H146</f>
        <v>0</v>
      </c>
      <c r="Q146" s="238">
        <v>0</v>
      </c>
      <c r="R146" s="238">
        <f>Q146*H146</f>
        <v>0</v>
      </c>
      <c r="S146" s="238">
        <v>0</v>
      </c>
      <c r="T146" s="239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40" t="s">
        <v>192</v>
      </c>
      <c r="AT146" s="240" t="s">
        <v>174</v>
      </c>
      <c r="AU146" s="240" t="s">
        <v>90</v>
      </c>
      <c r="AY146" s="18" t="s">
        <v>171</v>
      </c>
      <c r="BE146" s="241">
        <f>IF(N146="základní",J146,0)</f>
        <v>0</v>
      </c>
      <c r="BF146" s="241">
        <f>IF(N146="snížená",J146,0)</f>
        <v>0</v>
      </c>
      <c r="BG146" s="241">
        <f>IF(N146="zákl. přenesená",J146,0)</f>
        <v>0</v>
      </c>
      <c r="BH146" s="241">
        <f>IF(N146="sníž. přenesená",J146,0)</f>
        <v>0</v>
      </c>
      <c r="BI146" s="241">
        <f>IF(N146="nulová",J146,0)</f>
        <v>0</v>
      </c>
      <c r="BJ146" s="18" t="s">
        <v>90</v>
      </c>
      <c r="BK146" s="241">
        <f>ROUND(I146*H146,2)</f>
        <v>0</v>
      </c>
      <c r="BL146" s="18" t="s">
        <v>192</v>
      </c>
      <c r="BM146" s="240" t="s">
        <v>387</v>
      </c>
    </row>
    <row r="147" s="2" customFormat="1" ht="16.5" customHeight="1">
      <c r="A147" s="40"/>
      <c r="B147" s="41"/>
      <c r="C147" s="229" t="s">
        <v>334</v>
      </c>
      <c r="D147" s="229" t="s">
        <v>174</v>
      </c>
      <c r="E147" s="230" t="s">
        <v>5295</v>
      </c>
      <c r="F147" s="231" t="s">
        <v>5296</v>
      </c>
      <c r="G147" s="232" t="s">
        <v>4404</v>
      </c>
      <c r="H147" s="233">
        <v>36</v>
      </c>
      <c r="I147" s="234"/>
      <c r="J147" s="235">
        <f>ROUND(I147*H147,2)</f>
        <v>0</v>
      </c>
      <c r="K147" s="231" t="s">
        <v>331</v>
      </c>
      <c r="L147" s="46"/>
      <c r="M147" s="236" t="s">
        <v>1</v>
      </c>
      <c r="N147" s="237" t="s">
        <v>48</v>
      </c>
      <c r="O147" s="93"/>
      <c r="P147" s="238">
        <f>O147*H147</f>
        <v>0</v>
      </c>
      <c r="Q147" s="238">
        <v>0</v>
      </c>
      <c r="R147" s="238">
        <f>Q147*H147</f>
        <v>0</v>
      </c>
      <c r="S147" s="238">
        <v>0</v>
      </c>
      <c r="T147" s="239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40" t="s">
        <v>192</v>
      </c>
      <c r="AT147" s="240" t="s">
        <v>174</v>
      </c>
      <c r="AU147" s="240" t="s">
        <v>90</v>
      </c>
      <c r="AY147" s="18" t="s">
        <v>171</v>
      </c>
      <c r="BE147" s="241">
        <f>IF(N147="základní",J147,0)</f>
        <v>0</v>
      </c>
      <c r="BF147" s="241">
        <f>IF(N147="snížená",J147,0)</f>
        <v>0</v>
      </c>
      <c r="BG147" s="241">
        <f>IF(N147="zákl. přenesená",J147,0)</f>
        <v>0</v>
      </c>
      <c r="BH147" s="241">
        <f>IF(N147="sníž. přenesená",J147,0)</f>
        <v>0</v>
      </c>
      <c r="BI147" s="241">
        <f>IF(N147="nulová",J147,0)</f>
        <v>0</v>
      </c>
      <c r="BJ147" s="18" t="s">
        <v>90</v>
      </c>
      <c r="BK147" s="241">
        <f>ROUND(I147*H147,2)</f>
        <v>0</v>
      </c>
      <c r="BL147" s="18" t="s">
        <v>192</v>
      </c>
      <c r="BM147" s="240" t="s">
        <v>398</v>
      </c>
    </row>
    <row r="148" s="2" customFormat="1">
      <c r="A148" s="40"/>
      <c r="B148" s="41"/>
      <c r="C148" s="229" t="s">
        <v>339</v>
      </c>
      <c r="D148" s="229" t="s">
        <v>174</v>
      </c>
      <c r="E148" s="230" t="s">
        <v>5297</v>
      </c>
      <c r="F148" s="231" t="s">
        <v>5298</v>
      </c>
      <c r="G148" s="232" t="s">
        <v>4404</v>
      </c>
      <c r="H148" s="233">
        <v>20</v>
      </c>
      <c r="I148" s="234"/>
      <c r="J148" s="235">
        <f>ROUND(I148*H148,2)</f>
        <v>0</v>
      </c>
      <c r="K148" s="231" t="s">
        <v>331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0</v>
      </c>
      <c r="R148" s="238">
        <f>Q148*H148</f>
        <v>0</v>
      </c>
      <c r="S148" s="238">
        <v>0</v>
      </c>
      <c r="T148" s="239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192</v>
      </c>
      <c r="AT148" s="240" t="s">
        <v>174</v>
      </c>
      <c r="AU148" s="240" t="s">
        <v>90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192</v>
      </c>
      <c r="BM148" s="240" t="s">
        <v>407</v>
      </c>
    </row>
    <row r="149" s="2" customFormat="1" ht="16.5" customHeight="1">
      <c r="A149" s="40"/>
      <c r="B149" s="41"/>
      <c r="C149" s="229" t="s">
        <v>8</v>
      </c>
      <c r="D149" s="229" t="s">
        <v>174</v>
      </c>
      <c r="E149" s="230" t="s">
        <v>5299</v>
      </c>
      <c r="F149" s="231" t="s">
        <v>5300</v>
      </c>
      <c r="G149" s="232" t="s">
        <v>4404</v>
      </c>
      <c r="H149" s="233">
        <v>50</v>
      </c>
      <c r="I149" s="234"/>
      <c r="J149" s="235">
        <f>ROUND(I149*H149,2)</f>
        <v>0</v>
      </c>
      <c r="K149" s="231" t="s">
        <v>331</v>
      </c>
      <c r="L149" s="46"/>
      <c r="M149" s="236" t="s">
        <v>1</v>
      </c>
      <c r="N149" s="237" t="s">
        <v>48</v>
      </c>
      <c r="O149" s="93"/>
      <c r="P149" s="238">
        <f>O149*H149</f>
        <v>0</v>
      </c>
      <c r="Q149" s="238">
        <v>0</v>
      </c>
      <c r="R149" s="238">
        <f>Q149*H149</f>
        <v>0</v>
      </c>
      <c r="S149" s="238">
        <v>0</v>
      </c>
      <c r="T149" s="239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40" t="s">
        <v>192</v>
      </c>
      <c r="AT149" s="240" t="s">
        <v>174</v>
      </c>
      <c r="AU149" s="240" t="s">
        <v>90</v>
      </c>
      <c r="AY149" s="18" t="s">
        <v>171</v>
      </c>
      <c r="BE149" s="241">
        <f>IF(N149="základní",J149,0)</f>
        <v>0</v>
      </c>
      <c r="BF149" s="241">
        <f>IF(N149="snížená",J149,0)</f>
        <v>0</v>
      </c>
      <c r="BG149" s="241">
        <f>IF(N149="zákl. přenesená",J149,0)</f>
        <v>0</v>
      </c>
      <c r="BH149" s="241">
        <f>IF(N149="sníž. přenesená",J149,0)</f>
        <v>0</v>
      </c>
      <c r="BI149" s="241">
        <f>IF(N149="nulová",J149,0)</f>
        <v>0</v>
      </c>
      <c r="BJ149" s="18" t="s">
        <v>90</v>
      </c>
      <c r="BK149" s="241">
        <f>ROUND(I149*H149,2)</f>
        <v>0</v>
      </c>
      <c r="BL149" s="18" t="s">
        <v>192</v>
      </c>
      <c r="BM149" s="240" t="s">
        <v>420</v>
      </c>
    </row>
    <row r="150" s="2" customFormat="1" ht="16.5" customHeight="1">
      <c r="A150" s="40"/>
      <c r="B150" s="41"/>
      <c r="C150" s="229" t="s">
        <v>347</v>
      </c>
      <c r="D150" s="229" t="s">
        <v>174</v>
      </c>
      <c r="E150" s="230" t="s">
        <v>5301</v>
      </c>
      <c r="F150" s="231" t="s">
        <v>5302</v>
      </c>
      <c r="G150" s="232" t="s">
        <v>1528</v>
      </c>
      <c r="H150" s="233">
        <v>60</v>
      </c>
      <c r="I150" s="234"/>
      <c r="J150" s="235">
        <f>ROUND(I150*H150,2)</f>
        <v>0</v>
      </c>
      <c r="K150" s="231" t="s">
        <v>331</v>
      </c>
      <c r="L150" s="46"/>
      <c r="M150" s="236" t="s">
        <v>1</v>
      </c>
      <c r="N150" s="237" t="s">
        <v>48</v>
      </c>
      <c r="O150" s="93"/>
      <c r="P150" s="238">
        <f>O150*H150</f>
        <v>0</v>
      </c>
      <c r="Q150" s="238">
        <v>0</v>
      </c>
      <c r="R150" s="238">
        <f>Q150*H150</f>
        <v>0</v>
      </c>
      <c r="S150" s="238">
        <v>0</v>
      </c>
      <c r="T150" s="239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40" t="s">
        <v>192</v>
      </c>
      <c r="AT150" s="240" t="s">
        <v>174</v>
      </c>
      <c r="AU150" s="240" t="s">
        <v>90</v>
      </c>
      <c r="AY150" s="18" t="s">
        <v>171</v>
      </c>
      <c r="BE150" s="241">
        <f>IF(N150="základní",J150,0)</f>
        <v>0</v>
      </c>
      <c r="BF150" s="241">
        <f>IF(N150="snížená",J150,0)</f>
        <v>0</v>
      </c>
      <c r="BG150" s="241">
        <f>IF(N150="zákl. přenesená",J150,0)</f>
        <v>0</v>
      </c>
      <c r="BH150" s="241">
        <f>IF(N150="sníž. přenesená",J150,0)</f>
        <v>0</v>
      </c>
      <c r="BI150" s="241">
        <f>IF(N150="nulová",J150,0)</f>
        <v>0</v>
      </c>
      <c r="BJ150" s="18" t="s">
        <v>90</v>
      </c>
      <c r="BK150" s="241">
        <f>ROUND(I150*H150,2)</f>
        <v>0</v>
      </c>
      <c r="BL150" s="18" t="s">
        <v>192</v>
      </c>
      <c r="BM150" s="240" t="s">
        <v>430</v>
      </c>
    </row>
    <row r="151" s="2" customFormat="1" ht="16.5" customHeight="1">
      <c r="A151" s="40"/>
      <c r="B151" s="41"/>
      <c r="C151" s="229" t="s">
        <v>353</v>
      </c>
      <c r="D151" s="229" t="s">
        <v>174</v>
      </c>
      <c r="E151" s="230" t="s">
        <v>5303</v>
      </c>
      <c r="F151" s="231" t="s">
        <v>5304</v>
      </c>
      <c r="G151" s="232" t="s">
        <v>428</v>
      </c>
      <c r="H151" s="233">
        <v>2</v>
      </c>
      <c r="I151" s="234"/>
      <c r="J151" s="235">
        <f>ROUND(I151*H151,2)</f>
        <v>0</v>
      </c>
      <c r="K151" s="231" t="s">
        <v>331</v>
      </c>
      <c r="L151" s="46"/>
      <c r="M151" s="236" t="s">
        <v>1</v>
      </c>
      <c r="N151" s="237" t="s">
        <v>48</v>
      </c>
      <c r="O151" s="93"/>
      <c r="P151" s="238">
        <f>O151*H151</f>
        <v>0</v>
      </c>
      <c r="Q151" s="238">
        <v>0</v>
      </c>
      <c r="R151" s="238">
        <f>Q151*H151</f>
        <v>0</v>
      </c>
      <c r="S151" s="238">
        <v>0</v>
      </c>
      <c r="T151" s="239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40" t="s">
        <v>192</v>
      </c>
      <c r="AT151" s="240" t="s">
        <v>174</v>
      </c>
      <c r="AU151" s="240" t="s">
        <v>90</v>
      </c>
      <c r="AY151" s="18" t="s">
        <v>171</v>
      </c>
      <c r="BE151" s="241">
        <f>IF(N151="základní",J151,0)</f>
        <v>0</v>
      </c>
      <c r="BF151" s="241">
        <f>IF(N151="snížená",J151,0)</f>
        <v>0</v>
      </c>
      <c r="BG151" s="241">
        <f>IF(N151="zákl. přenesená",J151,0)</f>
        <v>0</v>
      </c>
      <c r="BH151" s="241">
        <f>IF(N151="sníž. přenesená",J151,0)</f>
        <v>0</v>
      </c>
      <c r="BI151" s="241">
        <f>IF(N151="nulová",J151,0)</f>
        <v>0</v>
      </c>
      <c r="BJ151" s="18" t="s">
        <v>90</v>
      </c>
      <c r="BK151" s="241">
        <f>ROUND(I151*H151,2)</f>
        <v>0</v>
      </c>
      <c r="BL151" s="18" t="s">
        <v>192</v>
      </c>
      <c r="BM151" s="240" t="s">
        <v>440</v>
      </c>
    </row>
    <row r="152" s="2" customFormat="1" ht="16.5" customHeight="1">
      <c r="A152" s="40"/>
      <c r="B152" s="41"/>
      <c r="C152" s="229" t="s">
        <v>357</v>
      </c>
      <c r="D152" s="229" t="s">
        <v>174</v>
      </c>
      <c r="E152" s="230" t="s">
        <v>5305</v>
      </c>
      <c r="F152" s="231" t="s">
        <v>5306</v>
      </c>
      <c r="G152" s="232" t="s">
        <v>428</v>
      </c>
      <c r="H152" s="233">
        <v>1</v>
      </c>
      <c r="I152" s="234"/>
      <c r="J152" s="235">
        <f>ROUND(I152*H152,2)</f>
        <v>0</v>
      </c>
      <c r="K152" s="231" t="s">
        <v>331</v>
      </c>
      <c r="L152" s="46"/>
      <c r="M152" s="236" t="s">
        <v>1</v>
      </c>
      <c r="N152" s="237" t="s">
        <v>48</v>
      </c>
      <c r="O152" s="93"/>
      <c r="P152" s="238">
        <f>O152*H152</f>
        <v>0</v>
      </c>
      <c r="Q152" s="238">
        <v>0</v>
      </c>
      <c r="R152" s="238">
        <f>Q152*H152</f>
        <v>0</v>
      </c>
      <c r="S152" s="238">
        <v>0</v>
      </c>
      <c r="T152" s="239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40" t="s">
        <v>192</v>
      </c>
      <c r="AT152" s="240" t="s">
        <v>174</v>
      </c>
      <c r="AU152" s="240" t="s">
        <v>90</v>
      </c>
      <c r="AY152" s="18" t="s">
        <v>171</v>
      </c>
      <c r="BE152" s="241">
        <f>IF(N152="základní",J152,0)</f>
        <v>0</v>
      </c>
      <c r="BF152" s="241">
        <f>IF(N152="snížená",J152,0)</f>
        <v>0</v>
      </c>
      <c r="BG152" s="241">
        <f>IF(N152="zákl. přenesená",J152,0)</f>
        <v>0</v>
      </c>
      <c r="BH152" s="241">
        <f>IF(N152="sníž. přenesená",J152,0)</f>
        <v>0</v>
      </c>
      <c r="BI152" s="241">
        <f>IF(N152="nulová",J152,0)</f>
        <v>0</v>
      </c>
      <c r="BJ152" s="18" t="s">
        <v>90</v>
      </c>
      <c r="BK152" s="241">
        <f>ROUND(I152*H152,2)</f>
        <v>0</v>
      </c>
      <c r="BL152" s="18" t="s">
        <v>192</v>
      </c>
      <c r="BM152" s="240" t="s">
        <v>450</v>
      </c>
    </row>
    <row r="153" s="2" customFormat="1" ht="16.5" customHeight="1">
      <c r="A153" s="40"/>
      <c r="B153" s="41"/>
      <c r="C153" s="229" t="s">
        <v>362</v>
      </c>
      <c r="D153" s="229" t="s">
        <v>174</v>
      </c>
      <c r="E153" s="230" t="s">
        <v>5307</v>
      </c>
      <c r="F153" s="231" t="s">
        <v>5308</v>
      </c>
      <c r="G153" s="232" t="s">
        <v>428</v>
      </c>
      <c r="H153" s="233">
        <v>4</v>
      </c>
      <c r="I153" s="234"/>
      <c r="J153" s="235">
        <f>ROUND(I153*H153,2)</f>
        <v>0</v>
      </c>
      <c r="K153" s="231" t="s">
        <v>331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</v>
      </c>
      <c r="R153" s="238">
        <f>Q153*H153</f>
        <v>0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192</v>
      </c>
      <c r="AT153" s="240" t="s">
        <v>174</v>
      </c>
      <c r="AU153" s="240" t="s">
        <v>90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192</v>
      </c>
      <c r="BM153" s="240" t="s">
        <v>460</v>
      </c>
    </row>
    <row r="154" s="2" customFormat="1" ht="16.5" customHeight="1">
      <c r="A154" s="40"/>
      <c r="B154" s="41"/>
      <c r="C154" s="229" t="s">
        <v>367</v>
      </c>
      <c r="D154" s="229" t="s">
        <v>174</v>
      </c>
      <c r="E154" s="230" t="s">
        <v>5309</v>
      </c>
      <c r="F154" s="231" t="s">
        <v>5310</v>
      </c>
      <c r="G154" s="232" t="s">
        <v>428</v>
      </c>
      <c r="H154" s="233">
        <v>21</v>
      </c>
      <c r="I154" s="234"/>
      <c r="J154" s="235">
        <f>ROUND(I154*H154,2)</f>
        <v>0</v>
      </c>
      <c r="K154" s="231" t="s">
        <v>331</v>
      </c>
      <c r="L154" s="46"/>
      <c r="M154" s="236" t="s">
        <v>1</v>
      </c>
      <c r="N154" s="237" t="s">
        <v>48</v>
      </c>
      <c r="O154" s="93"/>
      <c r="P154" s="238">
        <f>O154*H154</f>
        <v>0</v>
      </c>
      <c r="Q154" s="238">
        <v>0</v>
      </c>
      <c r="R154" s="238">
        <f>Q154*H154</f>
        <v>0</v>
      </c>
      <c r="S154" s="238">
        <v>0</v>
      </c>
      <c r="T154" s="239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40" t="s">
        <v>192</v>
      </c>
      <c r="AT154" s="240" t="s">
        <v>174</v>
      </c>
      <c r="AU154" s="240" t="s">
        <v>90</v>
      </c>
      <c r="AY154" s="18" t="s">
        <v>171</v>
      </c>
      <c r="BE154" s="241">
        <f>IF(N154="základní",J154,0)</f>
        <v>0</v>
      </c>
      <c r="BF154" s="241">
        <f>IF(N154="snížená",J154,0)</f>
        <v>0</v>
      </c>
      <c r="BG154" s="241">
        <f>IF(N154="zákl. přenesená",J154,0)</f>
        <v>0</v>
      </c>
      <c r="BH154" s="241">
        <f>IF(N154="sníž. přenesená",J154,0)</f>
        <v>0</v>
      </c>
      <c r="BI154" s="241">
        <f>IF(N154="nulová",J154,0)</f>
        <v>0</v>
      </c>
      <c r="BJ154" s="18" t="s">
        <v>90</v>
      </c>
      <c r="BK154" s="241">
        <f>ROUND(I154*H154,2)</f>
        <v>0</v>
      </c>
      <c r="BL154" s="18" t="s">
        <v>192</v>
      </c>
      <c r="BM154" s="240" t="s">
        <v>470</v>
      </c>
    </row>
    <row r="155" s="2" customFormat="1" ht="16.5" customHeight="1">
      <c r="A155" s="40"/>
      <c r="B155" s="41"/>
      <c r="C155" s="229" t="s">
        <v>7</v>
      </c>
      <c r="D155" s="229" t="s">
        <v>174</v>
      </c>
      <c r="E155" s="230" t="s">
        <v>5311</v>
      </c>
      <c r="F155" s="231" t="s">
        <v>5312</v>
      </c>
      <c r="G155" s="232" t="s">
        <v>428</v>
      </c>
      <c r="H155" s="233">
        <v>9</v>
      </c>
      <c r="I155" s="234"/>
      <c r="J155" s="235">
        <f>ROUND(I155*H155,2)</f>
        <v>0</v>
      </c>
      <c r="K155" s="231" t="s">
        <v>331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</v>
      </c>
      <c r="T155" s="239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192</v>
      </c>
      <c r="AT155" s="240" t="s">
        <v>174</v>
      </c>
      <c r="AU155" s="240" t="s">
        <v>90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192</v>
      </c>
      <c r="BM155" s="240" t="s">
        <v>479</v>
      </c>
    </row>
    <row r="156" s="2" customFormat="1" ht="16.5" customHeight="1">
      <c r="A156" s="40"/>
      <c r="B156" s="41"/>
      <c r="C156" s="229" t="s">
        <v>377</v>
      </c>
      <c r="D156" s="229" t="s">
        <v>174</v>
      </c>
      <c r="E156" s="230" t="s">
        <v>5313</v>
      </c>
      <c r="F156" s="231" t="s">
        <v>5314</v>
      </c>
      <c r="G156" s="232" t="s">
        <v>428</v>
      </c>
      <c r="H156" s="233">
        <v>1</v>
      </c>
      <c r="I156" s="234"/>
      <c r="J156" s="235">
        <f>ROUND(I156*H156,2)</f>
        <v>0</v>
      </c>
      <c r="K156" s="231" t="s">
        <v>331</v>
      </c>
      <c r="L156" s="46"/>
      <c r="M156" s="236" t="s">
        <v>1</v>
      </c>
      <c r="N156" s="237" t="s">
        <v>48</v>
      </c>
      <c r="O156" s="93"/>
      <c r="P156" s="238">
        <f>O156*H156</f>
        <v>0</v>
      </c>
      <c r="Q156" s="238">
        <v>0</v>
      </c>
      <c r="R156" s="238">
        <f>Q156*H156</f>
        <v>0</v>
      </c>
      <c r="S156" s="238">
        <v>0</v>
      </c>
      <c r="T156" s="239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40" t="s">
        <v>192</v>
      </c>
      <c r="AT156" s="240" t="s">
        <v>174</v>
      </c>
      <c r="AU156" s="240" t="s">
        <v>90</v>
      </c>
      <c r="AY156" s="18" t="s">
        <v>171</v>
      </c>
      <c r="BE156" s="241">
        <f>IF(N156="základní",J156,0)</f>
        <v>0</v>
      </c>
      <c r="BF156" s="241">
        <f>IF(N156="snížená",J156,0)</f>
        <v>0</v>
      </c>
      <c r="BG156" s="241">
        <f>IF(N156="zákl. přenesená",J156,0)</f>
        <v>0</v>
      </c>
      <c r="BH156" s="241">
        <f>IF(N156="sníž. přenesená",J156,0)</f>
        <v>0</v>
      </c>
      <c r="BI156" s="241">
        <f>IF(N156="nulová",J156,0)</f>
        <v>0</v>
      </c>
      <c r="BJ156" s="18" t="s">
        <v>90</v>
      </c>
      <c r="BK156" s="241">
        <f>ROUND(I156*H156,2)</f>
        <v>0</v>
      </c>
      <c r="BL156" s="18" t="s">
        <v>192</v>
      </c>
      <c r="BM156" s="240" t="s">
        <v>487</v>
      </c>
    </row>
    <row r="157" s="2" customFormat="1" ht="16.5" customHeight="1">
      <c r="A157" s="40"/>
      <c r="B157" s="41"/>
      <c r="C157" s="229" t="s">
        <v>382</v>
      </c>
      <c r="D157" s="229" t="s">
        <v>174</v>
      </c>
      <c r="E157" s="230" t="s">
        <v>5315</v>
      </c>
      <c r="F157" s="231" t="s">
        <v>5316</v>
      </c>
      <c r="G157" s="232" t="s">
        <v>428</v>
      </c>
      <c r="H157" s="233">
        <v>7</v>
      </c>
      <c r="I157" s="234"/>
      <c r="J157" s="235">
        <f>ROUND(I157*H157,2)</f>
        <v>0</v>
      </c>
      <c r="K157" s="231" t="s">
        <v>331</v>
      </c>
      <c r="L157" s="46"/>
      <c r="M157" s="236" t="s">
        <v>1</v>
      </c>
      <c r="N157" s="237" t="s">
        <v>48</v>
      </c>
      <c r="O157" s="93"/>
      <c r="P157" s="238">
        <f>O157*H157</f>
        <v>0</v>
      </c>
      <c r="Q157" s="238">
        <v>0</v>
      </c>
      <c r="R157" s="238">
        <f>Q157*H157</f>
        <v>0</v>
      </c>
      <c r="S157" s="238">
        <v>0</v>
      </c>
      <c r="T157" s="239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40" t="s">
        <v>192</v>
      </c>
      <c r="AT157" s="240" t="s">
        <v>174</v>
      </c>
      <c r="AU157" s="240" t="s">
        <v>90</v>
      </c>
      <c r="AY157" s="18" t="s">
        <v>171</v>
      </c>
      <c r="BE157" s="241">
        <f>IF(N157="základní",J157,0)</f>
        <v>0</v>
      </c>
      <c r="BF157" s="241">
        <f>IF(N157="snížená",J157,0)</f>
        <v>0</v>
      </c>
      <c r="BG157" s="241">
        <f>IF(N157="zákl. přenesená",J157,0)</f>
        <v>0</v>
      </c>
      <c r="BH157" s="241">
        <f>IF(N157="sníž. přenesená",J157,0)</f>
        <v>0</v>
      </c>
      <c r="BI157" s="241">
        <f>IF(N157="nulová",J157,0)</f>
        <v>0</v>
      </c>
      <c r="BJ157" s="18" t="s">
        <v>90</v>
      </c>
      <c r="BK157" s="241">
        <f>ROUND(I157*H157,2)</f>
        <v>0</v>
      </c>
      <c r="BL157" s="18" t="s">
        <v>192</v>
      </c>
      <c r="BM157" s="240" t="s">
        <v>496</v>
      </c>
    </row>
    <row r="158" s="2" customFormat="1" ht="16.5" customHeight="1">
      <c r="A158" s="40"/>
      <c r="B158" s="41"/>
      <c r="C158" s="229" t="s">
        <v>387</v>
      </c>
      <c r="D158" s="229" t="s">
        <v>174</v>
      </c>
      <c r="E158" s="230" t="s">
        <v>5317</v>
      </c>
      <c r="F158" s="231" t="s">
        <v>5318</v>
      </c>
      <c r="G158" s="232" t="s">
        <v>428</v>
      </c>
      <c r="H158" s="233">
        <v>4</v>
      </c>
      <c r="I158" s="234"/>
      <c r="J158" s="235">
        <f>ROUND(I158*H158,2)</f>
        <v>0</v>
      </c>
      <c r="K158" s="231" t="s">
        <v>331</v>
      </c>
      <c r="L158" s="46"/>
      <c r="M158" s="236" t="s">
        <v>1</v>
      </c>
      <c r="N158" s="237" t="s">
        <v>48</v>
      </c>
      <c r="O158" s="93"/>
      <c r="P158" s="238">
        <f>O158*H158</f>
        <v>0</v>
      </c>
      <c r="Q158" s="238">
        <v>0</v>
      </c>
      <c r="R158" s="238">
        <f>Q158*H158</f>
        <v>0</v>
      </c>
      <c r="S158" s="238">
        <v>0</v>
      </c>
      <c r="T158" s="239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40" t="s">
        <v>192</v>
      </c>
      <c r="AT158" s="240" t="s">
        <v>174</v>
      </c>
      <c r="AU158" s="240" t="s">
        <v>90</v>
      </c>
      <c r="AY158" s="18" t="s">
        <v>171</v>
      </c>
      <c r="BE158" s="241">
        <f>IF(N158="základní",J158,0)</f>
        <v>0</v>
      </c>
      <c r="BF158" s="241">
        <f>IF(N158="snížená",J158,0)</f>
        <v>0</v>
      </c>
      <c r="BG158" s="241">
        <f>IF(N158="zákl. přenesená",J158,0)</f>
        <v>0</v>
      </c>
      <c r="BH158" s="241">
        <f>IF(N158="sníž. přenesená",J158,0)</f>
        <v>0</v>
      </c>
      <c r="BI158" s="241">
        <f>IF(N158="nulová",J158,0)</f>
        <v>0</v>
      </c>
      <c r="BJ158" s="18" t="s">
        <v>90</v>
      </c>
      <c r="BK158" s="241">
        <f>ROUND(I158*H158,2)</f>
        <v>0</v>
      </c>
      <c r="BL158" s="18" t="s">
        <v>192</v>
      </c>
      <c r="BM158" s="240" t="s">
        <v>506</v>
      </c>
    </row>
    <row r="159" s="2" customFormat="1" ht="16.5" customHeight="1">
      <c r="A159" s="40"/>
      <c r="B159" s="41"/>
      <c r="C159" s="229" t="s">
        <v>393</v>
      </c>
      <c r="D159" s="229" t="s">
        <v>174</v>
      </c>
      <c r="E159" s="230" t="s">
        <v>5319</v>
      </c>
      <c r="F159" s="231" t="s">
        <v>5320</v>
      </c>
      <c r="G159" s="232" t="s">
        <v>428</v>
      </c>
      <c r="H159" s="233">
        <v>2</v>
      </c>
      <c r="I159" s="234"/>
      <c r="J159" s="235">
        <f>ROUND(I159*H159,2)</f>
        <v>0</v>
      </c>
      <c r="K159" s="231" t="s">
        <v>331</v>
      </c>
      <c r="L159" s="46"/>
      <c r="M159" s="236" t="s">
        <v>1</v>
      </c>
      <c r="N159" s="237" t="s">
        <v>48</v>
      </c>
      <c r="O159" s="93"/>
      <c r="P159" s="238">
        <f>O159*H159</f>
        <v>0</v>
      </c>
      <c r="Q159" s="238">
        <v>0</v>
      </c>
      <c r="R159" s="238">
        <f>Q159*H159</f>
        <v>0</v>
      </c>
      <c r="S159" s="238">
        <v>0</v>
      </c>
      <c r="T159" s="239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40" t="s">
        <v>192</v>
      </c>
      <c r="AT159" s="240" t="s">
        <v>174</v>
      </c>
      <c r="AU159" s="240" t="s">
        <v>90</v>
      </c>
      <c r="AY159" s="18" t="s">
        <v>171</v>
      </c>
      <c r="BE159" s="241">
        <f>IF(N159="základní",J159,0)</f>
        <v>0</v>
      </c>
      <c r="BF159" s="241">
        <f>IF(N159="snížená",J159,0)</f>
        <v>0</v>
      </c>
      <c r="BG159" s="241">
        <f>IF(N159="zákl. přenesená",J159,0)</f>
        <v>0</v>
      </c>
      <c r="BH159" s="241">
        <f>IF(N159="sníž. přenesená",J159,0)</f>
        <v>0</v>
      </c>
      <c r="BI159" s="241">
        <f>IF(N159="nulová",J159,0)</f>
        <v>0</v>
      </c>
      <c r="BJ159" s="18" t="s">
        <v>90</v>
      </c>
      <c r="BK159" s="241">
        <f>ROUND(I159*H159,2)</f>
        <v>0</v>
      </c>
      <c r="BL159" s="18" t="s">
        <v>192</v>
      </c>
      <c r="BM159" s="240" t="s">
        <v>515</v>
      </c>
    </row>
    <row r="160" s="2" customFormat="1" ht="16.5" customHeight="1">
      <c r="A160" s="40"/>
      <c r="B160" s="41"/>
      <c r="C160" s="229" t="s">
        <v>398</v>
      </c>
      <c r="D160" s="229" t="s">
        <v>174</v>
      </c>
      <c r="E160" s="230" t="s">
        <v>5321</v>
      </c>
      <c r="F160" s="231" t="s">
        <v>5322</v>
      </c>
      <c r="G160" s="232" t="s">
        <v>428</v>
      </c>
      <c r="H160" s="233">
        <v>75</v>
      </c>
      <c r="I160" s="234"/>
      <c r="J160" s="235">
        <f>ROUND(I160*H160,2)</f>
        <v>0</v>
      </c>
      <c r="K160" s="231" t="s">
        <v>331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192</v>
      </c>
      <c r="AT160" s="240" t="s">
        <v>174</v>
      </c>
      <c r="AU160" s="240" t="s">
        <v>90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192</v>
      </c>
      <c r="BM160" s="240" t="s">
        <v>523</v>
      </c>
    </row>
    <row r="161" s="2" customFormat="1" ht="16.5" customHeight="1">
      <c r="A161" s="40"/>
      <c r="B161" s="41"/>
      <c r="C161" s="229" t="s">
        <v>403</v>
      </c>
      <c r="D161" s="229" t="s">
        <v>174</v>
      </c>
      <c r="E161" s="230" t="s">
        <v>5323</v>
      </c>
      <c r="F161" s="231" t="s">
        <v>5324</v>
      </c>
      <c r="G161" s="232" t="s">
        <v>428</v>
      </c>
      <c r="H161" s="233">
        <v>1</v>
      </c>
      <c r="I161" s="234"/>
      <c r="J161" s="235">
        <f>ROUND(I161*H161,2)</f>
        <v>0</v>
      </c>
      <c r="K161" s="231" t="s">
        <v>331</v>
      </c>
      <c r="L161" s="46"/>
      <c r="M161" s="236" t="s">
        <v>1</v>
      </c>
      <c r="N161" s="237" t="s">
        <v>48</v>
      </c>
      <c r="O161" s="93"/>
      <c r="P161" s="238">
        <f>O161*H161</f>
        <v>0</v>
      </c>
      <c r="Q161" s="238">
        <v>0</v>
      </c>
      <c r="R161" s="238">
        <f>Q161*H161</f>
        <v>0</v>
      </c>
      <c r="S161" s="238">
        <v>0</v>
      </c>
      <c r="T161" s="239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40" t="s">
        <v>192</v>
      </c>
      <c r="AT161" s="240" t="s">
        <v>174</v>
      </c>
      <c r="AU161" s="240" t="s">
        <v>90</v>
      </c>
      <c r="AY161" s="18" t="s">
        <v>171</v>
      </c>
      <c r="BE161" s="241">
        <f>IF(N161="základní",J161,0)</f>
        <v>0</v>
      </c>
      <c r="BF161" s="241">
        <f>IF(N161="snížená",J161,0)</f>
        <v>0</v>
      </c>
      <c r="BG161" s="241">
        <f>IF(N161="zákl. přenesená",J161,0)</f>
        <v>0</v>
      </c>
      <c r="BH161" s="241">
        <f>IF(N161="sníž. přenesená",J161,0)</f>
        <v>0</v>
      </c>
      <c r="BI161" s="241">
        <f>IF(N161="nulová",J161,0)</f>
        <v>0</v>
      </c>
      <c r="BJ161" s="18" t="s">
        <v>90</v>
      </c>
      <c r="BK161" s="241">
        <f>ROUND(I161*H161,2)</f>
        <v>0</v>
      </c>
      <c r="BL161" s="18" t="s">
        <v>192</v>
      </c>
      <c r="BM161" s="240" t="s">
        <v>538</v>
      </c>
    </row>
    <row r="162" s="2" customFormat="1" ht="16.5" customHeight="1">
      <c r="A162" s="40"/>
      <c r="B162" s="41"/>
      <c r="C162" s="229" t="s">
        <v>407</v>
      </c>
      <c r="D162" s="229" t="s">
        <v>174</v>
      </c>
      <c r="E162" s="230" t="s">
        <v>5325</v>
      </c>
      <c r="F162" s="231" t="s">
        <v>5326</v>
      </c>
      <c r="G162" s="232" t="s">
        <v>458</v>
      </c>
      <c r="H162" s="233">
        <v>10</v>
      </c>
      <c r="I162" s="234"/>
      <c r="J162" s="235">
        <f>ROUND(I162*H162,2)</f>
        <v>0</v>
      </c>
      <c r="K162" s="231" t="s">
        <v>331</v>
      </c>
      <c r="L162" s="46"/>
      <c r="M162" s="236" t="s">
        <v>1</v>
      </c>
      <c r="N162" s="237" t="s">
        <v>48</v>
      </c>
      <c r="O162" s="93"/>
      <c r="P162" s="238">
        <f>O162*H162</f>
        <v>0</v>
      </c>
      <c r="Q162" s="238">
        <v>0</v>
      </c>
      <c r="R162" s="238">
        <f>Q162*H162</f>
        <v>0</v>
      </c>
      <c r="S162" s="238">
        <v>0</v>
      </c>
      <c r="T162" s="239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40" t="s">
        <v>192</v>
      </c>
      <c r="AT162" s="240" t="s">
        <v>174</v>
      </c>
      <c r="AU162" s="240" t="s">
        <v>90</v>
      </c>
      <c r="AY162" s="18" t="s">
        <v>171</v>
      </c>
      <c r="BE162" s="241">
        <f>IF(N162="základní",J162,0)</f>
        <v>0</v>
      </c>
      <c r="BF162" s="241">
        <f>IF(N162="snížená",J162,0)</f>
        <v>0</v>
      </c>
      <c r="BG162" s="241">
        <f>IF(N162="zákl. přenesená",J162,0)</f>
        <v>0</v>
      </c>
      <c r="BH162" s="241">
        <f>IF(N162="sníž. přenesená",J162,0)</f>
        <v>0</v>
      </c>
      <c r="BI162" s="241">
        <f>IF(N162="nulová",J162,0)</f>
        <v>0</v>
      </c>
      <c r="BJ162" s="18" t="s">
        <v>90</v>
      </c>
      <c r="BK162" s="241">
        <f>ROUND(I162*H162,2)</f>
        <v>0</v>
      </c>
      <c r="BL162" s="18" t="s">
        <v>192</v>
      </c>
      <c r="BM162" s="240" t="s">
        <v>546</v>
      </c>
    </row>
    <row r="163" s="2" customFormat="1" ht="16.5" customHeight="1">
      <c r="A163" s="40"/>
      <c r="B163" s="41"/>
      <c r="C163" s="229" t="s">
        <v>413</v>
      </c>
      <c r="D163" s="229" t="s">
        <v>174</v>
      </c>
      <c r="E163" s="230" t="s">
        <v>5327</v>
      </c>
      <c r="F163" s="231" t="s">
        <v>5328</v>
      </c>
      <c r="G163" s="232" t="s">
        <v>458</v>
      </c>
      <c r="H163" s="233">
        <v>6</v>
      </c>
      <c r="I163" s="234"/>
      <c r="J163" s="235">
        <f>ROUND(I163*H163,2)</f>
        <v>0</v>
      </c>
      <c r="K163" s="231" t="s">
        <v>331</v>
      </c>
      <c r="L163" s="46"/>
      <c r="M163" s="236" t="s">
        <v>1</v>
      </c>
      <c r="N163" s="237" t="s">
        <v>48</v>
      </c>
      <c r="O163" s="93"/>
      <c r="P163" s="238">
        <f>O163*H163</f>
        <v>0</v>
      </c>
      <c r="Q163" s="238">
        <v>0</v>
      </c>
      <c r="R163" s="238">
        <f>Q163*H163</f>
        <v>0</v>
      </c>
      <c r="S163" s="238">
        <v>0</v>
      </c>
      <c r="T163" s="239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40" t="s">
        <v>192</v>
      </c>
      <c r="AT163" s="240" t="s">
        <v>174</v>
      </c>
      <c r="AU163" s="240" t="s">
        <v>90</v>
      </c>
      <c r="AY163" s="18" t="s">
        <v>171</v>
      </c>
      <c r="BE163" s="241">
        <f>IF(N163="základní",J163,0)</f>
        <v>0</v>
      </c>
      <c r="BF163" s="241">
        <f>IF(N163="snížená",J163,0)</f>
        <v>0</v>
      </c>
      <c r="BG163" s="241">
        <f>IF(N163="zákl. přenesená",J163,0)</f>
        <v>0</v>
      </c>
      <c r="BH163" s="241">
        <f>IF(N163="sníž. přenesená",J163,0)</f>
        <v>0</v>
      </c>
      <c r="BI163" s="241">
        <f>IF(N163="nulová",J163,0)</f>
        <v>0</v>
      </c>
      <c r="BJ163" s="18" t="s">
        <v>90</v>
      </c>
      <c r="BK163" s="241">
        <f>ROUND(I163*H163,2)</f>
        <v>0</v>
      </c>
      <c r="BL163" s="18" t="s">
        <v>192</v>
      </c>
      <c r="BM163" s="240" t="s">
        <v>555</v>
      </c>
    </row>
    <row r="164" s="2" customFormat="1" ht="16.5" customHeight="1">
      <c r="A164" s="40"/>
      <c r="B164" s="41"/>
      <c r="C164" s="229" t="s">
        <v>420</v>
      </c>
      <c r="D164" s="229" t="s">
        <v>174</v>
      </c>
      <c r="E164" s="230" t="s">
        <v>5329</v>
      </c>
      <c r="F164" s="231" t="s">
        <v>5330</v>
      </c>
      <c r="G164" s="232" t="s">
        <v>458</v>
      </c>
      <c r="H164" s="233">
        <v>3</v>
      </c>
      <c r="I164" s="234"/>
      <c r="J164" s="235">
        <f>ROUND(I164*H164,2)</f>
        <v>0</v>
      </c>
      <c r="K164" s="231" t="s">
        <v>331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</v>
      </c>
      <c r="R164" s="238">
        <f>Q164*H164</f>
        <v>0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90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563</v>
      </c>
    </row>
    <row r="165" s="2" customFormat="1" ht="16.5" customHeight="1">
      <c r="A165" s="40"/>
      <c r="B165" s="41"/>
      <c r="C165" s="229" t="s">
        <v>425</v>
      </c>
      <c r="D165" s="229" t="s">
        <v>174</v>
      </c>
      <c r="E165" s="230" t="s">
        <v>5331</v>
      </c>
      <c r="F165" s="231" t="s">
        <v>5332</v>
      </c>
      <c r="G165" s="232" t="s">
        <v>458</v>
      </c>
      <c r="H165" s="233">
        <v>5</v>
      </c>
      <c r="I165" s="234"/>
      <c r="J165" s="235">
        <f>ROUND(I165*H165,2)</f>
        <v>0</v>
      </c>
      <c r="K165" s="231" t="s">
        <v>331</v>
      </c>
      <c r="L165" s="46"/>
      <c r="M165" s="236" t="s">
        <v>1</v>
      </c>
      <c r="N165" s="237" t="s">
        <v>48</v>
      </c>
      <c r="O165" s="93"/>
      <c r="P165" s="238">
        <f>O165*H165</f>
        <v>0</v>
      </c>
      <c r="Q165" s="238">
        <v>0</v>
      </c>
      <c r="R165" s="238">
        <f>Q165*H165</f>
        <v>0</v>
      </c>
      <c r="S165" s="238">
        <v>0</v>
      </c>
      <c r="T165" s="239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40" t="s">
        <v>192</v>
      </c>
      <c r="AT165" s="240" t="s">
        <v>174</v>
      </c>
      <c r="AU165" s="240" t="s">
        <v>90</v>
      </c>
      <c r="AY165" s="18" t="s">
        <v>171</v>
      </c>
      <c r="BE165" s="241">
        <f>IF(N165="základní",J165,0)</f>
        <v>0</v>
      </c>
      <c r="BF165" s="241">
        <f>IF(N165="snížená",J165,0)</f>
        <v>0</v>
      </c>
      <c r="BG165" s="241">
        <f>IF(N165="zákl. přenesená",J165,0)</f>
        <v>0</v>
      </c>
      <c r="BH165" s="241">
        <f>IF(N165="sníž. přenesená",J165,0)</f>
        <v>0</v>
      </c>
      <c r="BI165" s="241">
        <f>IF(N165="nulová",J165,0)</f>
        <v>0</v>
      </c>
      <c r="BJ165" s="18" t="s">
        <v>90</v>
      </c>
      <c r="BK165" s="241">
        <f>ROUND(I165*H165,2)</f>
        <v>0</v>
      </c>
      <c r="BL165" s="18" t="s">
        <v>192</v>
      </c>
      <c r="BM165" s="240" t="s">
        <v>574</v>
      </c>
    </row>
    <row r="166" s="2" customFormat="1" ht="16.5" customHeight="1">
      <c r="A166" s="40"/>
      <c r="B166" s="41"/>
      <c r="C166" s="229" t="s">
        <v>430</v>
      </c>
      <c r="D166" s="229" t="s">
        <v>174</v>
      </c>
      <c r="E166" s="230" t="s">
        <v>5333</v>
      </c>
      <c r="F166" s="231" t="s">
        <v>5334</v>
      </c>
      <c r="G166" s="232" t="s">
        <v>458</v>
      </c>
      <c r="H166" s="233">
        <v>5</v>
      </c>
      <c r="I166" s="234"/>
      <c r="J166" s="235">
        <f>ROUND(I166*H166,2)</f>
        <v>0</v>
      </c>
      <c r="K166" s="231" t="s">
        <v>331</v>
      </c>
      <c r="L166" s="46"/>
      <c r="M166" s="236" t="s">
        <v>1</v>
      </c>
      <c r="N166" s="237" t="s">
        <v>48</v>
      </c>
      <c r="O166" s="93"/>
      <c r="P166" s="238">
        <f>O166*H166</f>
        <v>0</v>
      </c>
      <c r="Q166" s="238">
        <v>0</v>
      </c>
      <c r="R166" s="238">
        <f>Q166*H166</f>
        <v>0</v>
      </c>
      <c r="S166" s="238">
        <v>0</v>
      </c>
      <c r="T166" s="239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40" t="s">
        <v>192</v>
      </c>
      <c r="AT166" s="240" t="s">
        <v>174</v>
      </c>
      <c r="AU166" s="240" t="s">
        <v>90</v>
      </c>
      <c r="AY166" s="18" t="s">
        <v>171</v>
      </c>
      <c r="BE166" s="241">
        <f>IF(N166="základní",J166,0)</f>
        <v>0</v>
      </c>
      <c r="BF166" s="241">
        <f>IF(N166="snížená",J166,0)</f>
        <v>0</v>
      </c>
      <c r="BG166" s="241">
        <f>IF(N166="zákl. přenesená",J166,0)</f>
        <v>0</v>
      </c>
      <c r="BH166" s="241">
        <f>IF(N166="sníž. přenesená",J166,0)</f>
        <v>0</v>
      </c>
      <c r="BI166" s="241">
        <f>IF(N166="nulová",J166,0)</f>
        <v>0</v>
      </c>
      <c r="BJ166" s="18" t="s">
        <v>90</v>
      </c>
      <c r="BK166" s="241">
        <f>ROUND(I166*H166,2)</f>
        <v>0</v>
      </c>
      <c r="BL166" s="18" t="s">
        <v>192</v>
      </c>
      <c r="BM166" s="240" t="s">
        <v>582</v>
      </c>
    </row>
    <row r="167" s="2" customFormat="1" ht="16.5" customHeight="1">
      <c r="A167" s="40"/>
      <c r="B167" s="41"/>
      <c r="C167" s="229" t="s">
        <v>434</v>
      </c>
      <c r="D167" s="229" t="s">
        <v>174</v>
      </c>
      <c r="E167" s="230" t="s">
        <v>5335</v>
      </c>
      <c r="F167" s="231" t="s">
        <v>5336</v>
      </c>
      <c r="G167" s="232" t="s">
        <v>428</v>
      </c>
      <c r="H167" s="233">
        <v>855</v>
      </c>
      <c r="I167" s="234"/>
      <c r="J167" s="235">
        <f>ROUND(I167*H167,2)</f>
        <v>0</v>
      </c>
      <c r="K167" s="231" t="s">
        <v>331</v>
      </c>
      <c r="L167" s="46"/>
      <c r="M167" s="236" t="s">
        <v>1</v>
      </c>
      <c r="N167" s="237" t="s">
        <v>48</v>
      </c>
      <c r="O167" s="93"/>
      <c r="P167" s="238">
        <f>O167*H167</f>
        <v>0</v>
      </c>
      <c r="Q167" s="238">
        <v>0</v>
      </c>
      <c r="R167" s="238">
        <f>Q167*H167</f>
        <v>0</v>
      </c>
      <c r="S167" s="238">
        <v>0</v>
      </c>
      <c r="T167" s="239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40" t="s">
        <v>192</v>
      </c>
      <c r="AT167" s="240" t="s">
        <v>174</v>
      </c>
      <c r="AU167" s="240" t="s">
        <v>90</v>
      </c>
      <c r="AY167" s="18" t="s">
        <v>171</v>
      </c>
      <c r="BE167" s="241">
        <f>IF(N167="základní",J167,0)</f>
        <v>0</v>
      </c>
      <c r="BF167" s="241">
        <f>IF(N167="snížená",J167,0)</f>
        <v>0</v>
      </c>
      <c r="BG167" s="241">
        <f>IF(N167="zákl. přenesená",J167,0)</f>
        <v>0</v>
      </c>
      <c r="BH167" s="241">
        <f>IF(N167="sníž. přenesená",J167,0)</f>
        <v>0</v>
      </c>
      <c r="BI167" s="241">
        <f>IF(N167="nulová",J167,0)</f>
        <v>0</v>
      </c>
      <c r="BJ167" s="18" t="s">
        <v>90</v>
      </c>
      <c r="BK167" s="241">
        <f>ROUND(I167*H167,2)</f>
        <v>0</v>
      </c>
      <c r="BL167" s="18" t="s">
        <v>192</v>
      </c>
      <c r="BM167" s="240" t="s">
        <v>592</v>
      </c>
    </row>
    <row r="168" s="2" customFormat="1" ht="16.5" customHeight="1">
      <c r="A168" s="40"/>
      <c r="B168" s="41"/>
      <c r="C168" s="229" t="s">
        <v>440</v>
      </c>
      <c r="D168" s="229" t="s">
        <v>174</v>
      </c>
      <c r="E168" s="230" t="s">
        <v>5337</v>
      </c>
      <c r="F168" s="231" t="s">
        <v>5338</v>
      </c>
      <c r="G168" s="232" t="s">
        <v>428</v>
      </c>
      <c r="H168" s="233">
        <v>855</v>
      </c>
      <c r="I168" s="234"/>
      <c r="J168" s="235">
        <f>ROUND(I168*H168,2)</f>
        <v>0</v>
      </c>
      <c r="K168" s="231" t="s">
        <v>331</v>
      </c>
      <c r="L168" s="46"/>
      <c r="M168" s="236" t="s">
        <v>1</v>
      </c>
      <c r="N168" s="237" t="s">
        <v>48</v>
      </c>
      <c r="O168" s="93"/>
      <c r="P168" s="238">
        <f>O168*H168</f>
        <v>0</v>
      </c>
      <c r="Q168" s="238">
        <v>0</v>
      </c>
      <c r="R168" s="238">
        <f>Q168*H168</f>
        <v>0</v>
      </c>
      <c r="S168" s="238">
        <v>0</v>
      </c>
      <c r="T168" s="239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40" t="s">
        <v>192</v>
      </c>
      <c r="AT168" s="240" t="s">
        <v>174</v>
      </c>
      <c r="AU168" s="240" t="s">
        <v>90</v>
      </c>
      <c r="AY168" s="18" t="s">
        <v>171</v>
      </c>
      <c r="BE168" s="241">
        <f>IF(N168="základní",J168,0)</f>
        <v>0</v>
      </c>
      <c r="BF168" s="241">
        <f>IF(N168="snížená",J168,0)</f>
        <v>0</v>
      </c>
      <c r="BG168" s="241">
        <f>IF(N168="zákl. přenesená",J168,0)</f>
        <v>0</v>
      </c>
      <c r="BH168" s="241">
        <f>IF(N168="sníž. přenesená",J168,0)</f>
        <v>0</v>
      </c>
      <c r="BI168" s="241">
        <f>IF(N168="nulová",J168,0)</f>
        <v>0</v>
      </c>
      <c r="BJ168" s="18" t="s">
        <v>90</v>
      </c>
      <c r="BK168" s="241">
        <f>ROUND(I168*H168,2)</f>
        <v>0</v>
      </c>
      <c r="BL168" s="18" t="s">
        <v>192</v>
      </c>
      <c r="BM168" s="240" t="s">
        <v>601</v>
      </c>
    </row>
    <row r="169" s="2" customFormat="1" ht="16.5" customHeight="1">
      <c r="A169" s="40"/>
      <c r="B169" s="41"/>
      <c r="C169" s="229" t="s">
        <v>445</v>
      </c>
      <c r="D169" s="229" t="s">
        <v>174</v>
      </c>
      <c r="E169" s="230" t="s">
        <v>5339</v>
      </c>
      <c r="F169" s="231" t="s">
        <v>5340</v>
      </c>
      <c r="G169" s="232" t="s">
        <v>428</v>
      </c>
      <c r="H169" s="233">
        <v>2</v>
      </c>
      <c r="I169" s="234"/>
      <c r="J169" s="235">
        <f>ROUND(I169*H169,2)</f>
        <v>0</v>
      </c>
      <c r="K169" s="231" t="s">
        <v>331</v>
      </c>
      <c r="L169" s="46"/>
      <c r="M169" s="236" t="s">
        <v>1</v>
      </c>
      <c r="N169" s="237" t="s">
        <v>48</v>
      </c>
      <c r="O169" s="93"/>
      <c r="P169" s="238">
        <f>O169*H169</f>
        <v>0</v>
      </c>
      <c r="Q169" s="238">
        <v>0</v>
      </c>
      <c r="R169" s="238">
        <f>Q169*H169</f>
        <v>0</v>
      </c>
      <c r="S169" s="238">
        <v>0</v>
      </c>
      <c r="T169" s="239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40" t="s">
        <v>192</v>
      </c>
      <c r="AT169" s="240" t="s">
        <v>174</v>
      </c>
      <c r="AU169" s="240" t="s">
        <v>90</v>
      </c>
      <c r="AY169" s="18" t="s">
        <v>171</v>
      </c>
      <c r="BE169" s="241">
        <f>IF(N169="základní",J169,0)</f>
        <v>0</v>
      </c>
      <c r="BF169" s="241">
        <f>IF(N169="snížená",J169,0)</f>
        <v>0</v>
      </c>
      <c r="BG169" s="241">
        <f>IF(N169="zákl. přenesená",J169,0)</f>
        <v>0</v>
      </c>
      <c r="BH169" s="241">
        <f>IF(N169="sníž. přenesená",J169,0)</f>
        <v>0</v>
      </c>
      <c r="BI169" s="241">
        <f>IF(N169="nulová",J169,0)</f>
        <v>0</v>
      </c>
      <c r="BJ169" s="18" t="s">
        <v>90</v>
      </c>
      <c r="BK169" s="241">
        <f>ROUND(I169*H169,2)</f>
        <v>0</v>
      </c>
      <c r="BL169" s="18" t="s">
        <v>192</v>
      </c>
      <c r="BM169" s="240" t="s">
        <v>609</v>
      </c>
    </row>
    <row r="170" s="2" customFormat="1" ht="16.5" customHeight="1">
      <c r="A170" s="40"/>
      <c r="B170" s="41"/>
      <c r="C170" s="229" t="s">
        <v>450</v>
      </c>
      <c r="D170" s="229" t="s">
        <v>174</v>
      </c>
      <c r="E170" s="230" t="s">
        <v>5341</v>
      </c>
      <c r="F170" s="231" t="s">
        <v>5342</v>
      </c>
      <c r="G170" s="232" t="s">
        <v>5343</v>
      </c>
      <c r="H170" s="233">
        <v>30</v>
      </c>
      <c r="I170" s="234"/>
      <c r="J170" s="235">
        <f>ROUND(I170*H170,2)</f>
        <v>0</v>
      </c>
      <c r="K170" s="231" t="s">
        <v>331</v>
      </c>
      <c r="L170" s="46"/>
      <c r="M170" s="236" t="s">
        <v>1</v>
      </c>
      <c r="N170" s="237" t="s">
        <v>48</v>
      </c>
      <c r="O170" s="93"/>
      <c r="P170" s="238">
        <f>O170*H170</f>
        <v>0</v>
      </c>
      <c r="Q170" s="238">
        <v>0</v>
      </c>
      <c r="R170" s="238">
        <f>Q170*H170</f>
        <v>0</v>
      </c>
      <c r="S170" s="238">
        <v>0</v>
      </c>
      <c r="T170" s="239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40" t="s">
        <v>192</v>
      </c>
      <c r="AT170" s="240" t="s">
        <v>174</v>
      </c>
      <c r="AU170" s="240" t="s">
        <v>90</v>
      </c>
      <c r="AY170" s="18" t="s">
        <v>171</v>
      </c>
      <c r="BE170" s="241">
        <f>IF(N170="základní",J170,0)</f>
        <v>0</v>
      </c>
      <c r="BF170" s="241">
        <f>IF(N170="snížená",J170,0)</f>
        <v>0</v>
      </c>
      <c r="BG170" s="241">
        <f>IF(N170="zákl. přenesená",J170,0)</f>
        <v>0</v>
      </c>
      <c r="BH170" s="241">
        <f>IF(N170="sníž. přenesená",J170,0)</f>
        <v>0</v>
      </c>
      <c r="BI170" s="241">
        <f>IF(N170="nulová",J170,0)</f>
        <v>0</v>
      </c>
      <c r="BJ170" s="18" t="s">
        <v>90</v>
      </c>
      <c r="BK170" s="241">
        <f>ROUND(I170*H170,2)</f>
        <v>0</v>
      </c>
      <c r="BL170" s="18" t="s">
        <v>192</v>
      </c>
      <c r="BM170" s="240" t="s">
        <v>618</v>
      </c>
    </row>
    <row r="171" s="2" customFormat="1">
      <c r="A171" s="40"/>
      <c r="B171" s="41"/>
      <c r="C171" s="42"/>
      <c r="D171" s="242" t="s">
        <v>184</v>
      </c>
      <c r="E171" s="42"/>
      <c r="F171" s="243" t="s">
        <v>5344</v>
      </c>
      <c r="G171" s="42"/>
      <c r="H171" s="42"/>
      <c r="I171" s="244"/>
      <c r="J171" s="42"/>
      <c r="K171" s="42"/>
      <c r="L171" s="46"/>
      <c r="M171" s="245"/>
      <c r="N171" s="246"/>
      <c r="O171" s="93"/>
      <c r="P171" s="93"/>
      <c r="Q171" s="93"/>
      <c r="R171" s="93"/>
      <c r="S171" s="93"/>
      <c r="T171" s="94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8" t="s">
        <v>184</v>
      </c>
      <c r="AU171" s="18" t="s">
        <v>90</v>
      </c>
    </row>
    <row r="172" s="2" customFormat="1" ht="16.5" customHeight="1">
      <c r="A172" s="40"/>
      <c r="B172" s="41"/>
      <c r="C172" s="229" t="s">
        <v>455</v>
      </c>
      <c r="D172" s="229" t="s">
        <v>174</v>
      </c>
      <c r="E172" s="230" t="s">
        <v>5345</v>
      </c>
      <c r="F172" s="231" t="s">
        <v>5346</v>
      </c>
      <c r="G172" s="232" t="s">
        <v>5343</v>
      </c>
      <c r="H172" s="233">
        <v>15</v>
      </c>
      <c r="I172" s="234"/>
      <c r="J172" s="235">
        <f>ROUND(I172*H172,2)</f>
        <v>0</v>
      </c>
      <c r="K172" s="231" t="s">
        <v>331</v>
      </c>
      <c r="L172" s="46"/>
      <c r="M172" s="236" t="s">
        <v>1</v>
      </c>
      <c r="N172" s="237" t="s">
        <v>48</v>
      </c>
      <c r="O172" s="93"/>
      <c r="P172" s="238">
        <f>O172*H172</f>
        <v>0</v>
      </c>
      <c r="Q172" s="238">
        <v>0</v>
      </c>
      <c r="R172" s="238">
        <f>Q172*H172</f>
        <v>0</v>
      </c>
      <c r="S172" s="238">
        <v>0</v>
      </c>
      <c r="T172" s="239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40" t="s">
        <v>192</v>
      </c>
      <c r="AT172" s="240" t="s">
        <v>174</v>
      </c>
      <c r="AU172" s="240" t="s">
        <v>90</v>
      </c>
      <c r="AY172" s="18" t="s">
        <v>171</v>
      </c>
      <c r="BE172" s="241">
        <f>IF(N172="základní",J172,0)</f>
        <v>0</v>
      </c>
      <c r="BF172" s="241">
        <f>IF(N172="snížená",J172,0)</f>
        <v>0</v>
      </c>
      <c r="BG172" s="241">
        <f>IF(N172="zákl. přenesená",J172,0)</f>
        <v>0</v>
      </c>
      <c r="BH172" s="241">
        <f>IF(N172="sníž. přenesená",J172,0)</f>
        <v>0</v>
      </c>
      <c r="BI172" s="241">
        <f>IF(N172="nulová",J172,0)</f>
        <v>0</v>
      </c>
      <c r="BJ172" s="18" t="s">
        <v>90</v>
      </c>
      <c r="BK172" s="241">
        <f>ROUND(I172*H172,2)</f>
        <v>0</v>
      </c>
      <c r="BL172" s="18" t="s">
        <v>192</v>
      </c>
      <c r="BM172" s="240" t="s">
        <v>627</v>
      </c>
    </row>
    <row r="173" s="2" customFormat="1">
      <c r="A173" s="40"/>
      <c r="B173" s="41"/>
      <c r="C173" s="42"/>
      <c r="D173" s="242" t="s">
        <v>184</v>
      </c>
      <c r="E173" s="42"/>
      <c r="F173" s="243" t="s">
        <v>5347</v>
      </c>
      <c r="G173" s="42"/>
      <c r="H173" s="42"/>
      <c r="I173" s="244"/>
      <c r="J173" s="42"/>
      <c r="K173" s="42"/>
      <c r="L173" s="46"/>
      <c r="M173" s="245"/>
      <c r="N173" s="246"/>
      <c r="O173" s="93"/>
      <c r="P173" s="93"/>
      <c r="Q173" s="93"/>
      <c r="R173" s="93"/>
      <c r="S173" s="93"/>
      <c r="T173" s="94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8" t="s">
        <v>184</v>
      </c>
      <c r="AU173" s="18" t="s">
        <v>90</v>
      </c>
    </row>
    <row r="174" s="12" customFormat="1" ht="25.92" customHeight="1">
      <c r="A174" s="12"/>
      <c r="B174" s="213"/>
      <c r="C174" s="214"/>
      <c r="D174" s="215" t="s">
        <v>82</v>
      </c>
      <c r="E174" s="216" t="s">
        <v>2788</v>
      </c>
      <c r="F174" s="216" t="s">
        <v>5348</v>
      </c>
      <c r="G174" s="214"/>
      <c r="H174" s="214"/>
      <c r="I174" s="217"/>
      <c r="J174" s="218">
        <f>BK174</f>
        <v>0</v>
      </c>
      <c r="K174" s="214"/>
      <c r="L174" s="219"/>
      <c r="M174" s="220"/>
      <c r="N174" s="221"/>
      <c r="O174" s="221"/>
      <c r="P174" s="222">
        <f>SUM(P175:P176)</f>
        <v>0</v>
      </c>
      <c r="Q174" s="221"/>
      <c r="R174" s="222">
        <f>SUM(R175:R176)</f>
        <v>0</v>
      </c>
      <c r="S174" s="221"/>
      <c r="T174" s="223">
        <f>SUM(T175:T176)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90</v>
      </c>
      <c r="AT174" s="225" t="s">
        <v>82</v>
      </c>
      <c r="AU174" s="225" t="s">
        <v>83</v>
      </c>
      <c r="AY174" s="224" t="s">
        <v>171</v>
      </c>
      <c r="BK174" s="226">
        <f>SUM(BK175:BK176)</f>
        <v>0</v>
      </c>
    </row>
    <row r="175" s="2" customFormat="1">
      <c r="A175" s="40"/>
      <c r="B175" s="41"/>
      <c r="C175" s="229" t="s">
        <v>460</v>
      </c>
      <c r="D175" s="229" t="s">
        <v>174</v>
      </c>
      <c r="E175" s="230" t="s">
        <v>5349</v>
      </c>
      <c r="F175" s="231" t="s">
        <v>5350</v>
      </c>
      <c r="G175" s="232" t="s">
        <v>458</v>
      </c>
      <c r="H175" s="233">
        <v>720</v>
      </c>
      <c r="I175" s="234"/>
      <c r="J175" s="235">
        <f>ROUND(I175*H175,2)</f>
        <v>0</v>
      </c>
      <c r="K175" s="231" t="s">
        <v>331</v>
      </c>
      <c r="L175" s="46"/>
      <c r="M175" s="236" t="s">
        <v>1</v>
      </c>
      <c r="N175" s="237" t="s">
        <v>48</v>
      </c>
      <c r="O175" s="93"/>
      <c r="P175" s="238">
        <f>O175*H175</f>
        <v>0</v>
      </c>
      <c r="Q175" s="238">
        <v>0</v>
      </c>
      <c r="R175" s="238">
        <f>Q175*H175</f>
        <v>0</v>
      </c>
      <c r="S175" s="238">
        <v>0</v>
      </c>
      <c r="T175" s="239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40" t="s">
        <v>192</v>
      </c>
      <c r="AT175" s="240" t="s">
        <v>174</v>
      </c>
      <c r="AU175" s="240" t="s">
        <v>90</v>
      </c>
      <c r="AY175" s="18" t="s">
        <v>171</v>
      </c>
      <c r="BE175" s="241">
        <f>IF(N175="základní",J175,0)</f>
        <v>0</v>
      </c>
      <c r="BF175" s="241">
        <f>IF(N175="snížená",J175,0)</f>
        <v>0</v>
      </c>
      <c r="BG175" s="241">
        <f>IF(N175="zákl. přenesená",J175,0)</f>
        <v>0</v>
      </c>
      <c r="BH175" s="241">
        <f>IF(N175="sníž. přenesená",J175,0)</f>
        <v>0</v>
      </c>
      <c r="BI175" s="241">
        <f>IF(N175="nulová",J175,0)</f>
        <v>0</v>
      </c>
      <c r="BJ175" s="18" t="s">
        <v>90</v>
      </c>
      <c r="BK175" s="241">
        <f>ROUND(I175*H175,2)</f>
        <v>0</v>
      </c>
      <c r="BL175" s="18" t="s">
        <v>192</v>
      </c>
      <c r="BM175" s="240" t="s">
        <v>636</v>
      </c>
    </row>
    <row r="176" s="2" customFormat="1">
      <c r="A176" s="40"/>
      <c r="B176" s="41"/>
      <c r="C176" s="42"/>
      <c r="D176" s="242" t="s">
        <v>184</v>
      </c>
      <c r="E176" s="42"/>
      <c r="F176" s="243" t="s">
        <v>5351</v>
      </c>
      <c r="G176" s="42"/>
      <c r="H176" s="42"/>
      <c r="I176" s="244"/>
      <c r="J176" s="42"/>
      <c r="K176" s="42"/>
      <c r="L176" s="46"/>
      <c r="M176" s="245"/>
      <c r="N176" s="246"/>
      <c r="O176" s="93"/>
      <c r="P176" s="93"/>
      <c r="Q176" s="93"/>
      <c r="R176" s="93"/>
      <c r="S176" s="93"/>
      <c r="T176" s="94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8" t="s">
        <v>184</v>
      </c>
      <c r="AU176" s="18" t="s">
        <v>90</v>
      </c>
    </row>
    <row r="177" s="12" customFormat="1" ht="25.92" customHeight="1">
      <c r="A177" s="12"/>
      <c r="B177" s="213"/>
      <c r="C177" s="214"/>
      <c r="D177" s="215" t="s">
        <v>82</v>
      </c>
      <c r="E177" s="216" t="s">
        <v>5352</v>
      </c>
      <c r="F177" s="216" t="s">
        <v>2972</v>
      </c>
      <c r="G177" s="214"/>
      <c r="H177" s="214"/>
      <c r="I177" s="217"/>
      <c r="J177" s="218">
        <f>BK177</f>
        <v>0</v>
      </c>
      <c r="K177" s="214"/>
      <c r="L177" s="219"/>
      <c r="M177" s="220"/>
      <c r="N177" s="221"/>
      <c r="O177" s="221"/>
      <c r="P177" s="222">
        <f>SUM(P178:P183)</f>
        <v>0</v>
      </c>
      <c r="Q177" s="221"/>
      <c r="R177" s="222">
        <f>SUM(R178:R183)</f>
        <v>0</v>
      </c>
      <c r="S177" s="221"/>
      <c r="T177" s="223">
        <f>SUM(T178:T183)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4" t="s">
        <v>90</v>
      </c>
      <c r="AT177" s="225" t="s">
        <v>82</v>
      </c>
      <c r="AU177" s="225" t="s">
        <v>83</v>
      </c>
      <c r="AY177" s="224" t="s">
        <v>171</v>
      </c>
      <c r="BK177" s="226">
        <f>SUM(BK178:BK183)</f>
        <v>0</v>
      </c>
    </row>
    <row r="178" s="2" customFormat="1" ht="16.5" customHeight="1">
      <c r="A178" s="40"/>
      <c r="B178" s="41"/>
      <c r="C178" s="229" t="s">
        <v>465</v>
      </c>
      <c r="D178" s="229" t="s">
        <v>174</v>
      </c>
      <c r="E178" s="230" t="s">
        <v>5353</v>
      </c>
      <c r="F178" s="231" t="s">
        <v>5354</v>
      </c>
      <c r="G178" s="232" t="s">
        <v>4404</v>
      </c>
      <c r="H178" s="233">
        <v>75</v>
      </c>
      <c r="I178" s="234"/>
      <c r="J178" s="235">
        <f>ROUND(I178*H178,2)</f>
        <v>0</v>
      </c>
      <c r="K178" s="231" t="s">
        <v>331</v>
      </c>
      <c r="L178" s="46"/>
      <c r="M178" s="236" t="s">
        <v>1</v>
      </c>
      <c r="N178" s="237" t="s">
        <v>48</v>
      </c>
      <c r="O178" s="93"/>
      <c r="P178" s="238">
        <f>O178*H178</f>
        <v>0</v>
      </c>
      <c r="Q178" s="238">
        <v>0</v>
      </c>
      <c r="R178" s="238">
        <f>Q178*H178</f>
        <v>0</v>
      </c>
      <c r="S178" s="238">
        <v>0</v>
      </c>
      <c r="T178" s="239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40" t="s">
        <v>192</v>
      </c>
      <c r="AT178" s="240" t="s">
        <v>174</v>
      </c>
      <c r="AU178" s="240" t="s">
        <v>90</v>
      </c>
      <c r="AY178" s="18" t="s">
        <v>171</v>
      </c>
      <c r="BE178" s="241">
        <f>IF(N178="základní",J178,0)</f>
        <v>0</v>
      </c>
      <c r="BF178" s="241">
        <f>IF(N178="snížená",J178,0)</f>
        <v>0</v>
      </c>
      <c r="BG178" s="241">
        <f>IF(N178="zákl. přenesená",J178,0)</f>
        <v>0</v>
      </c>
      <c r="BH178" s="241">
        <f>IF(N178="sníž. přenesená",J178,0)</f>
        <v>0</v>
      </c>
      <c r="BI178" s="241">
        <f>IF(N178="nulová",J178,0)</f>
        <v>0</v>
      </c>
      <c r="BJ178" s="18" t="s">
        <v>90</v>
      </c>
      <c r="BK178" s="241">
        <f>ROUND(I178*H178,2)</f>
        <v>0</v>
      </c>
      <c r="BL178" s="18" t="s">
        <v>192</v>
      </c>
      <c r="BM178" s="240" t="s">
        <v>645</v>
      </c>
    </row>
    <row r="179" s="2" customFormat="1" ht="16.5" customHeight="1">
      <c r="A179" s="40"/>
      <c r="B179" s="41"/>
      <c r="C179" s="229" t="s">
        <v>470</v>
      </c>
      <c r="D179" s="229" t="s">
        <v>174</v>
      </c>
      <c r="E179" s="230" t="s">
        <v>5355</v>
      </c>
      <c r="F179" s="231" t="s">
        <v>5356</v>
      </c>
      <c r="G179" s="232" t="s">
        <v>1528</v>
      </c>
      <c r="H179" s="233">
        <v>1</v>
      </c>
      <c r="I179" s="234"/>
      <c r="J179" s="235">
        <f>ROUND(I179*H179,2)</f>
        <v>0</v>
      </c>
      <c r="K179" s="231" t="s">
        <v>331</v>
      </c>
      <c r="L179" s="46"/>
      <c r="M179" s="236" t="s">
        <v>1</v>
      </c>
      <c r="N179" s="237" t="s">
        <v>48</v>
      </c>
      <c r="O179" s="93"/>
      <c r="P179" s="238">
        <f>O179*H179</f>
        <v>0</v>
      </c>
      <c r="Q179" s="238">
        <v>0</v>
      </c>
      <c r="R179" s="238">
        <f>Q179*H179</f>
        <v>0</v>
      </c>
      <c r="S179" s="238">
        <v>0</v>
      </c>
      <c r="T179" s="239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40" t="s">
        <v>192</v>
      </c>
      <c r="AT179" s="240" t="s">
        <v>174</v>
      </c>
      <c r="AU179" s="240" t="s">
        <v>90</v>
      </c>
      <c r="AY179" s="18" t="s">
        <v>171</v>
      </c>
      <c r="BE179" s="241">
        <f>IF(N179="základní",J179,0)</f>
        <v>0</v>
      </c>
      <c r="BF179" s="241">
        <f>IF(N179="snížená",J179,0)</f>
        <v>0</v>
      </c>
      <c r="BG179" s="241">
        <f>IF(N179="zákl. přenesená",J179,0)</f>
        <v>0</v>
      </c>
      <c r="BH179" s="241">
        <f>IF(N179="sníž. přenesená",J179,0)</f>
        <v>0</v>
      </c>
      <c r="BI179" s="241">
        <f>IF(N179="nulová",J179,0)</f>
        <v>0</v>
      </c>
      <c r="BJ179" s="18" t="s">
        <v>90</v>
      </c>
      <c r="BK179" s="241">
        <f>ROUND(I179*H179,2)</f>
        <v>0</v>
      </c>
      <c r="BL179" s="18" t="s">
        <v>192</v>
      </c>
      <c r="BM179" s="240" t="s">
        <v>654</v>
      </c>
    </row>
    <row r="180" s="2" customFormat="1" ht="16.5" customHeight="1">
      <c r="A180" s="40"/>
      <c r="B180" s="41"/>
      <c r="C180" s="229" t="s">
        <v>475</v>
      </c>
      <c r="D180" s="229" t="s">
        <v>174</v>
      </c>
      <c r="E180" s="230" t="s">
        <v>5357</v>
      </c>
      <c r="F180" s="231" t="s">
        <v>5358</v>
      </c>
      <c r="G180" s="232" t="s">
        <v>1528</v>
      </c>
      <c r="H180" s="233">
        <v>2</v>
      </c>
      <c r="I180" s="234"/>
      <c r="J180" s="235">
        <f>ROUND(I180*H180,2)</f>
        <v>0</v>
      </c>
      <c r="K180" s="231" t="s">
        <v>331</v>
      </c>
      <c r="L180" s="46"/>
      <c r="M180" s="236" t="s">
        <v>1</v>
      </c>
      <c r="N180" s="237" t="s">
        <v>48</v>
      </c>
      <c r="O180" s="93"/>
      <c r="P180" s="238">
        <f>O180*H180</f>
        <v>0</v>
      </c>
      <c r="Q180" s="238">
        <v>0</v>
      </c>
      <c r="R180" s="238">
        <f>Q180*H180</f>
        <v>0</v>
      </c>
      <c r="S180" s="238">
        <v>0</v>
      </c>
      <c r="T180" s="239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40" t="s">
        <v>192</v>
      </c>
      <c r="AT180" s="240" t="s">
        <v>174</v>
      </c>
      <c r="AU180" s="240" t="s">
        <v>90</v>
      </c>
      <c r="AY180" s="18" t="s">
        <v>171</v>
      </c>
      <c r="BE180" s="241">
        <f>IF(N180="základní",J180,0)</f>
        <v>0</v>
      </c>
      <c r="BF180" s="241">
        <f>IF(N180="snížená",J180,0)</f>
        <v>0</v>
      </c>
      <c r="BG180" s="241">
        <f>IF(N180="zákl. přenesená",J180,0)</f>
        <v>0</v>
      </c>
      <c r="BH180" s="241">
        <f>IF(N180="sníž. přenesená",J180,0)</f>
        <v>0</v>
      </c>
      <c r="BI180" s="241">
        <f>IF(N180="nulová",J180,0)</f>
        <v>0</v>
      </c>
      <c r="BJ180" s="18" t="s">
        <v>90</v>
      </c>
      <c r="BK180" s="241">
        <f>ROUND(I180*H180,2)</f>
        <v>0</v>
      </c>
      <c r="BL180" s="18" t="s">
        <v>192</v>
      </c>
      <c r="BM180" s="240" t="s">
        <v>667</v>
      </c>
    </row>
    <row r="181" s="2" customFormat="1" ht="16.5" customHeight="1">
      <c r="A181" s="40"/>
      <c r="B181" s="41"/>
      <c r="C181" s="229" t="s">
        <v>479</v>
      </c>
      <c r="D181" s="229" t="s">
        <v>174</v>
      </c>
      <c r="E181" s="230" t="s">
        <v>5359</v>
      </c>
      <c r="F181" s="231" t="s">
        <v>5360</v>
      </c>
      <c r="G181" s="232" t="s">
        <v>1528</v>
      </c>
      <c r="H181" s="233">
        <v>3</v>
      </c>
      <c r="I181" s="234"/>
      <c r="J181" s="235">
        <f>ROUND(I181*H181,2)</f>
        <v>0</v>
      </c>
      <c r="K181" s="231" t="s">
        <v>331</v>
      </c>
      <c r="L181" s="46"/>
      <c r="M181" s="236" t="s">
        <v>1</v>
      </c>
      <c r="N181" s="237" t="s">
        <v>48</v>
      </c>
      <c r="O181" s="93"/>
      <c r="P181" s="238">
        <f>O181*H181</f>
        <v>0</v>
      </c>
      <c r="Q181" s="238">
        <v>0</v>
      </c>
      <c r="R181" s="238">
        <f>Q181*H181</f>
        <v>0</v>
      </c>
      <c r="S181" s="238">
        <v>0</v>
      </c>
      <c r="T181" s="239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40" t="s">
        <v>192</v>
      </c>
      <c r="AT181" s="240" t="s">
        <v>174</v>
      </c>
      <c r="AU181" s="240" t="s">
        <v>90</v>
      </c>
      <c r="AY181" s="18" t="s">
        <v>171</v>
      </c>
      <c r="BE181" s="241">
        <f>IF(N181="základní",J181,0)</f>
        <v>0</v>
      </c>
      <c r="BF181" s="241">
        <f>IF(N181="snížená",J181,0)</f>
        <v>0</v>
      </c>
      <c r="BG181" s="241">
        <f>IF(N181="zákl. přenesená",J181,0)</f>
        <v>0</v>
      </c>
      <c r="BH181" s="241">
        <f>IF(N181="sníž. přenesená",J181,0)</f>
        <v>0</v>
      </c>
      <c r="BI181" s="241">
        <f>IF(N181="nulová",J181,0)</f>
        <v>0</v>
      </c>
      <c r="BJ181" s="18" t="s">
        <v>90</v>
      </c>
      <c r="BK181" s="241">
        <f>ROUND(I181*H181,2)</f>
        <v>0</v>
      </c>
      <c r="BL181" s="18" t="s">
        <v>192</v>
      </c>
      <c r="BM181" s="240" t="s">
        <v>677</v>
      </c>
    </row>
    <row r="182" s="2" customFormat="1" ht="16.5" customHeight="1">
      <c r="A182" s="40"/>
      <c r="B182" s="41"/>
      <c r="C182" s="229" t="s">
        <v>483</v>
      </c>
      <c r="D182" s="229" t="s">
        <v>174</v>
      </c>
      <c r="E182" s="230" t="s">
        <v>5361</v>
      </c>
      <c r="F182" s="231" t="s">
        <v>5362</v>
      </c>
      <c r="G182" s="232" t="s">
        <v>2359</v>
      </c>
      <c r="H182" s="233">
        <v>60</v>
      </c>
      <c r="I182" s="234"/>
      <c r="J182" s="235">
        <f>ROUND(I182*H182,2)</f>
        <v>0</v>
      </c>
      <c r="K182" s="231" t="s">
        <v>331</v>
      </c>
      <c r="L182" s="46"/>
      <c r="M182" s="236" t="s">
        <v>1</v>
      </c>
      <c r="N182" s="237" t="s">
        <v>48</v>
      </c>
      <c r="O182" s="93"/>
      <c r="P182" s="238">
        <f>O182*H182</f>
        <v>0</v>
      </c>
      <c r="Q182" s="238">
        <v>0</v>
      </c>
      <c r="R182" s="238">
        <f>Q182*H182</f>
        <v>0</v>
      </c>
      <c r="S182" s="238">
        <v>0</v>
      </c>
      <c r="T182" s="239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40" t="s">
        <v>192</v>
      </c>
      <c r="AT182" s="240" t="s">
        <v>174</v>
      </c>
      <c r="AU182" s="240" t="s">
        <v>90</v>
      </c>
      <c r="AY182" s="18" t="s">
        <v>171</v>
      </c>
      <c r="BE182" s="241">
        <f>IF(N182="základní",J182,0)</f>
        <v>0</v>
      </c>
      <c r="BF182" s="241">
        <f>IF(N182="snížená",J182,0)</f>
        <v>0</v>
      </c>
      <c r="BG182" s="241">
        <f>IF(N182="zákl. přenesená",J182,0)</f>
        <v>0</v>
      </c>
      <c r="BH182" s="241">
        <f>IF(N182="sníž. přenesená",J182,0)</f>
        <v>0</v>
      </c>
      <c r="BI182" s="241">
        <f>IF(N182="nulová",J182,0)</f>
        <v>0</v>
      </c>
      <c r="BJ182" s="18" t="s">
        <v>90</v>
      </c>
      <c r="BK182" s="241">
        <f>ROUND(I182*H182,2)</f>
        <v>0</v>
      </c>
      <c r="BL182" s="18" t="s">
        <v>192</v>
      </c>
      <c r="BM182" s="240" t="s">
        <v>688</v>
      </c>
    </row>
    <row r="183" s="2" customFormat="1" ht="16.5" customHeight="1">
      <c r="A183" s="40"/>
      <c r="B183" s="41"/>
      <c r="C183" s="229" t="s">
        <v>487</v>
      </c>
      <c r="D183" s="229" t="s">
        <v>174</v>
      </c>
      <c r="E183" s="230" t="s">
        <v>5363</v>
      </c>
      <c r="F183" s="231" t="s">
        <v>5364</v>
      </c>
      <c r="G183" s="232" t="s">
        <v>2359</v>
      </c>
      <c r="H183" s="233">
        <v>110</v>
      </c>
      <c r="I183" s="234"/>
      <c r="J183" s="235">
        <f>ROUND(I183*H183,2)</f>
        <v>0</v>
      </c>
      <c r="K183" s="231" t="s">
        <v>331</v>
      </c>
      <c r="L183" s="46"/>
      <c r="M183" s="311" t="s">
        <v>1</v>
      </c>
      <c r="N183" s="312" t="s">
        <v>48</v>
      </c>
      <c r="O183" s="249"/>
      <c r="P183" s="313">
        <f>O183*H183</f>
        <v>0</v>
      </c>
      <c r="Q183" s="313">
        <v>0</v>
      </c>
      <c r="R183" s="313">
        <f>Q183*H183</f>
        <v>0</v>
      </c>
      <c r="S183" s="313">
        <v>0</v>
      </c>
      <c r="T183" s="314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40" t="s">
        <v>192</v>
      </c>
      <c r="AT183" s="240" t="s">
        <v>174</v>
      </c>
      <c r="AU183" s="240" t="s">
        <v>90</v>
      </c>
      <c r="AY183" s="18" t="s">
        <v>171</v>
      </c>
      <c r="BE183" s="241">
        <f>IF(N183="základní",J183,0)</f>
        <v>0</v>
      </c>
      <c r="BF183" s="241">
        <f>IF(N183="snížená",J183,0)</f>
        <v>0</v>
      </c>
      <c r="BG183" s="241">
        <f>IF(N183="zákl. přenesená",J183,0)</f>
        <v>0</v>
      </c>
      <c r="BH183" s="241">
        <f>IF(N183="sníž. přenesená",J183,0)</f>
        <v>0</v>
      </c>
      <c r="BI183" s="241">
        <f>IF(N183="nulová",J183,0)</f>
        <v>0</v>
      </c>
      <c r="BJ183" s="18" t="s">
        <v>90</v>
      </c>
      <c r="BK183" s="241">
        <f>ROUND(I183*H183,2)</f>
        <v>0</v>
      </c>
      <c r="BL183" s="18" t="s">
        <v>192</v>
      </c>
      <c r="BM183" s="240" t="s">
        <v>702</v>
      </c>
    </row>
    <row r="184" s="2" customFormat="1" ht="6.96" customHeight="1">
      <c r="A184" s="40"/>
      <c r="B184" s="68"/>
      <c r="C184" s="69"/>
      <c r="D184" s="69"/>
      <c r="E184" s="69"/>
      <c r="F184" s="69"/>
      <c r="G184" s="69"/>
      <c r="H184" s="69"/>
      <c r="I184" s="69"/>
      <c r="J184" s="69"/>
      <c r="K184" s="69"/>
      <c r="L184" s="46"/>
      <c r="M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</sheetData>
  <sheetProtection sheet="1" autoFilter="0" formatColumns="0" formatRows="0" objects="1" scenarios="1" spinCount="100000" saltValue="n9qlsQppXsxWHg16GfEjA5Mq9idBsrOz14V0VZexI5NdfqElCDvnGgnJJuWhdaACD0pf2SvUt4hV0+AKxvZt2g==" hashValue="YQ+JkAJkeKDa0G+MNEpZprzXTQi9hmoi7T72oWFAbj+5d3Grm2+CJT5c+VrjBK9omt6Sx3MHzwghL7mBCmNtbw==" algorithmName="SHA-512" password="E785"/>
  <autoFilter ref="C123:K18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131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5365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23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tr">
        <f>IF('Rekapitulace stavby'!AN10="","",'Rekapitulace stavby'!AN10)</f>
        <v/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tr">
        <f>IF('Rekapitulace stavby'!E11="","",'Rekapitulace stavby'!E11)</f>
        <v>Moravskoslezský kraj</v>
      </c>
      <c r="F17" s="40"/>
      <c r="G17" s="40"/>
      <c r="H17" s="40"/>
      <c r="I17" s="153" t="s">
        <v>33</v>
      </c>
      <c r="J17" s="143" t="str">
        <f>IF('Rekapitulace stavby'!AN11="","",'Rekapitulace stavby'!AN11)</f>
        <v/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">
        <v>1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">
        <v>5366</v>
      </c>
      <c r="F23" s="40"/>
      <c r="G23" s="40"/>
      <c r="H23" s="40"/>
      <c r="I23" s="153" t="s">
        <v>33</v>
      </c>
      <c r="J23" s="143" t="s">
        <v>1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">
        <v>1</v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">
        <v>5367</v>
      </c>
      <c r="F26" s="40"/>
      <c r="G26" s="40"/>
      <c r="H26" s="40"/>
      <c r="I26" s="153" t="s">
        <v>33</v>
      </c>
      <c r="J26" s="143" t="s">
        <v>1</v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57"/>
      <c r="B29" s="158"/>
      <c r="C29" s="157"/>
      <c r="D29" s="157"/>
      <c r="E29" s="159" t="s">
        <v>42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ROUND(J142,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ROUND((SUM(BE142:BE1671)),  2)</f>
        <v>0</v>
      </c>
      <c r="G35" s="40"/>
      <c r="H35" s="40"/>
      <c r="I35" s="167">
        <v>0.20999999999999999</v>
      </c>
      <c r="J35" s="166">
        <f>ROUND(((SUM(BE142:BE1671))*I35),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ROUND((SUM(BF142:BF1671)),  2)</f>
        <v>0</v>
      </c>
      <c r="G36" s="40"/>
      <c r="H36" s="40"/>
      <c r="I36" s="167">
        <v>0.14999999999999999</v>
      </c>
      <c r="J36" s="166">
        <f>ROUND(((SUM(BF142:BF1671))*I36),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ROUND((SUM(BG142:BG1671)),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ROUND((SUM(BH142:BH1671)),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ROUND((SUM(BI142:BI1671)),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D.1.9 - Zdravotně technické instalace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>Opava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Ing.Petr Kudlík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>Lenka Jugová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J142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241</v>
      </c>
      <c r="E99" s="194"/>
      <c r="F99" s="194"/>
      <c r="G99" s="194"/>
      <c r="H99" s="194"/>
      <c r="I99" s="194"/>
      <c r="J99" s="195">
        <f>J143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7"/>
      <c r="C100" s="135"/>
      <c r="D100" s="198" t="s">
        <v>242</v>
      </c>
      <c r="E100" s="199"/>
      <c r="F100" s="199"/>
      <c r="G100" s="199"/>
      <c r="H100" s="199"/>
      <c r="I100" s="199"/>
      <c r="J100" s="200">
        <f>J144</f>
        <v>0</v>
      </c>
      <c r="K100" s="135"/>
      <c r="L100" s="20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7"/>
      <c r="C101" s="135"/>
      <c r="D101" s="198" t="s">
        <v>243</v>
      </c>
      <c r="E101" s="199"/>
      <c r="F101" s="199"/>
      <c r="G101" s="199"/>
      <c r="H101" s="199"/>
      <c r="I101" s="199"/>
      <c r="J101" s="200">
        <f>J248</f>
        <v>0</v>
      </c>
      <c r="K101" s="135"/>
      <c r="L101" s="20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7"/>
      <c r="C102" s="135"/>
      <c r="D102" s="198" t="s">
        <v>244</v>
      </c>
      <c r="E102" s="199"/>
      <c r="F102" s="199"/>
      <c r="G102" s="199"/>
      <c r="H102" s="199"/>
      <c r="I102" s="199"/>
      <c r="J102" s="200">
        <f>J255</f>
        <v>0</v>
      </c>
      <c r="K102" s="135"/>
      <c r="L102" s="20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7"/>
      <c r="C103" s="135"/>
      <c r="D103" s="198" t="s">
        <v>245</v>
      </c>
      <c r="E103" s="199"/>
      <c r="F103" s="199"/>
      <c r="G103" s="199"/>
      <c r="H103" s="199"/>
      <c r="I103" s="199"/>
      <c r="J103" s="200">
        <f>J258</f>
        <v>0</v>
      </c>
      <c r="K103" s="135"/>
      <c r="L103" s="20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7"/>
      <c r="C104" s="135"/>
      <c r="D104" s="198" t="s">
        <v>5368</v>
      </c>
      <c r="E104" s="199"/>
      <c r="F104" s="199"/>
      <c r="G104" s="199"/>
      <c r="H104" s="199"/>
      <c r="I104" s="199"/>
      <c r="J104" s="200">
        <f>J264</f>
        <v>0</v>
      </c>
      <c r="K104" s="135"/>
      <c r="L104" s="20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7"/>
      <c r="C105" s="135"/>
      <c r="D105" s="198" t="s">
        <v>5369</v>
      </c>
      <c r="E105" s="199"/>
      <c r="F105" s="199"/>
      <c r="G105" s="199"/>
      <c r="H105" s="199"/>
      <c r="I105" s="199"/>
      <c r="J105" s="200">
        <f>J271</f>
        <v>0</v>
      </c>
      <c r="K105" s="135"/>
      <c r="L105" s="20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7"/>
      <c r="C106" s="135"/>
      <c r="D106" s="198" t="s">
        <v>248</v>
      </c>
      <c r="E106" s="199"/>
      <c r="F106" s="199"/>
      <c r="G106" s="199"/>
      <c r="H106" s="199"/>
      <c r="I106" s="199"/>
      <c r="J106" s="200">
        <f>J315</f>
        <v>0</v>
      </c>
      <c r="K106" s="135"/>
      <c r="L106" s="20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7"/>
      <c r="C107" s="135"/>
      <c r="D107" s="198" t="s">
        <v>249</v>
      </c>
      <c r="E107" s="199"/>
      <c r="F107" s="199"/>
      <c r="G107" s="199"/>
      <c r="H107" s="199"/>
      <c r="I107" s="199"/>
      <c r="J107" s="200">
        <f>J322</f>
        <v>0</v>
      </c>
      <c r="K107" s="135"/>
      <c r="L107" s="20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1"/>
      <c r="C108" s="192"/>
      <c r="D108" s="193" t="s">
        <v>250</v>
      </c>
      <c r="E108" s="194"/>
      <c r="F108" s="194"/>
      <c r="G108" s="194"/>
      <c r="H108" s="194"/>
      <c r="I108" s="194"/>
      <c r="J108" s="195">
        <f>J324</f>
        <v>0</v>
      </c>
      <c r="K108" s="192"/>
      <c r="L108" s="196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7"/>
      <c r="C109" s="135"/>
      <c r="D109" s="198" t="s">
        <v>253</v>
      </c>
      <c r="E109" s="199"/>
      <c r="F109" s="199"/>
      <c r="G109" s="199"/>
      <c r="H109" s="199"/>
      <c r="I109" s="199"/>
      <c r="J109" s="200">
        <f>J325</f>
        <v>0</v>
      </c>
      <c r="K109" s="135"/>
      <c r="L109" s="20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7"/>
      <c r="C110" s="135"/>
      <c r="D110" s="198" t="s">
        <v>5370</v>
      </c>
      <c r="E110" s="199"/>
      <c r="F110" s="199"/>
      <c r="G110" s="199"/>
      <c r="H110" s="199"/>
      <c r="I110" s="199"/>
      <c r="J110" s="200">
        <f>J428</f>
        <v>0</v>
      </c>
      <c r="K110" s="135"/>
      <c r="L110" s="20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7"/>
      <c r="C111" s="135"/>
      <c r="D111" s="198" t="s">
        <v>5371</v>
      </c>
      <c r="E111" s="199"/>
      <c r="F111" s="199"/>
      <c r="G111" s="199"/>
      <c r="H111" s="199"/>
      <c r="I111" s="199"/>
      <c r="J111" s="200">
        <f>J785</f>
        <v>0</v>
      </c>
      <c r="K111" s="135"/>
      <c r="L111" s="20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7"/>
      <c r="C112" s="135"/>
      <c r="D112" s="198" t="s">
        <v>5372</v>
      </c>
      <c r="E112" s="199"/>
      <c r="F112" s="199"/>
      <c r="G112" s="199"/>
      <c r="H112" s="199"/>
      <c r="I112" s="199"/>
      <c r="J112" s="200">
        <f>J1233</f>
        <v>0</v>
      </c>
      <c r="K112" s="135"/>
      <c r="L112" s="20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7"/>
      <c r="C113" s="135"/>
      <c r="D113" s="198" t="s">
        <v>5373</v>
      </c>
      <c r="E113" s="199"/>
      <c r="F113" s="199"/>
      <c r="G113" s="199"/>
      <c r="H113" s="199"/>
      <c r="I113" s="199"/>
      <c r="J113" s="200">
        <f>J1241</f>
        <v>0</v>
      </c>
      <c r="K113" s="135"/>
      <c r="L113" s="20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7"/>
      <c r="C114" s="135"/>
      <c r="D114" s="198" t="s">
        <v>5374</v>
      </c>
      <c r="E114" s="199"/>
      <c r="F114" s="199"/>
      <c r="G114" s="199"/>
      <c r="H114" s="199"/>
      <c r="I114" s="199"/>
      <c r="J114" s="200">
        <f>J1599</f>
        <v>0</v>
      </c>
      <c r="K114" s="135"/>
      <c r="L114" s="20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7"/>
      <c r="C115" s="135"/>
      <c r="D115" s="198" t="s">
        <v>5375</v>
      </c>
      <c r="E115" s="199"/>
      <c r="F115" s="199"/>
      <c r="G115" s="199"/>
      <c r="H115" s="199"/>
      <c r="I115" s="199"/>
      <c r="J115" s="200">
        <f>J1605</f>
        <v>0</v>
      </c>
      <c r="K115" s="135"/>
      <c r="L115" s="20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91"/>
      <c r="C116" s="192"/>
      <c r="D116" s="193" t="s">
        <v>266</v>
      </c>
      <c r="E116" s="194"/>
      <c r="F116" s="194"/>
      <c r="G116" s="194"/>
      <c r="H116" s="194"/>
      <c r="I116" s="194"/>
      <c r="J116" s="195">
        <f>J1646</f>
        <v>0</v>
      </c>
      <c r="K116" s="192"/>
      <c r="L116" s="196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97"/>
      <c r="C117" s="135"/>
      <c r="D117" s="198" t="s">
        <v>5376</v>
      </c>
      <c r="E117" s="199"/>
      <c r="F117" s="199"/>
      <c r="G117" s="199"/>
      <c r="H117" s="199"/>
      <c r="I117" s="199"/>
      <c r="J117" s="200">
        <f>J1647</f>
        <v>0</v>
      </c>
      <c r="K117" s="135"/>
      <c r="L117" s="20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9" customFormat="1" ht="24.96" customHeight="1">
      <c r="A118" s="9"/>
      <c r="B118" s="191"/>
      <c r="C118" s="192"/>
      <c r="D118" s="193" t="s">
        <v>5377</v>
      </c>
      <c r="E118" s="194"/>
      <c r="F118" s="194"/>
      <c r="G118" s="194"/>
      <c r="H118" s="194"/>
      <c r="I118" s="194"/>
      <c r="J118" s="195">
        <f>J1650</f>
        <v>0</v>
      </c>
      <c r="K118" s="192"/>
      <c r="L118" s="196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</row>
    <row r="119" s="10" customFormat="1" ht="19.92" customHeight="1">
      <c r="A119" s="10"/>
      <c r="B119" s="197"/>
      <c r="C119" s="135"/>
      <c r="D119" s="198" t="s">
        <v>5378</v>
      </c>
      <c r="E119" s="199"/>
      <c r="F119" s="199"/>
      <c r="G119" s="199"/>
      <c r="H119" s="199"/>
      <c r="I119" s="199"/>
      <c r="J119" s="200">
        <f>J1659</f>
        <v>0</v>
      </c>
      <c r="K119" s="135"/>
      <c r="L119" s="20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9" customFormat="1" ht="24.96" customHeight="1">
      <c r="A120" s="9"/>
      <c r="B120" s="191"/>
      <c r="C120" s="192"/>
      <c r="D120" s="193" t="s">
        <v>5379</v>
      </c>
      <c r="E120" s="194"/>
      <c r="F120" s="194"/>
      <c r="G120" s="194"/>
      <c r="H120" s="194"/>
      <c r="I120" s="194"/>
      <c r="J120" s="195">
        <f>J1668</f>
        <v>0</v>
      </c>
      <c r="K120" s="192"/>
      <c r="L120" s="196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s="2" customFormat="1" ht="21.84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6.96" customHeight="1">
      <c r="A122" s="40"/>
      <c r="B122" s="68"/>
      <c r="C122" s="69"/>
      <c r="D122" s="69"/>
      <c r="E122" s="69"/>
      <c r="F122" s="69"/>
      <c r="G122" s="69"/>
      <c r="H122" s="69"/>
      <c r="I122" s="69"/>
      <c r="J122" s="69"/>
      <c r="K122" s="69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6" s="2" customFormat="1" ht="6.96" customHeight="1">
      <c r="A126" s="40"/>
      <c r="B126" s="70"/>
      <c r="C126" s="71"/>
      <c r="D126" s="71"/>
      <c r="E126" s="71"/>
      <c r="F126" s="71"/>
      <c r="G126" s="71"/>
      <c r="H126" s="71"/>
      <c r="I126" s="71"/>
      <c r="J126" s="71"/>
      <c r="K126" s="71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24.96" customHeight="1">
      <c r="A127" s="40"/>
      <c r="B127" s="41"/>
      <c r="C127" s="24" t="s">
        <v>156</v>
      </c>
      <c r="D127" s="42"/>
      <c r="E127" s="42"/>
      <c r="F127" s="42"/>
      <c r="G127" s="42"/>
      <c r="H127" s="42"/>
      <c r="I127" s="42"/>
      <c r="J127" s="42"/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6.96" customHeight="1">
      <c r="A128" s="40"/>
      <c r="B128" s="41"/>
      <c r="C128" s="42"/>
      <c r="D128" s="42"/>
      <c r="E128" s="42"/>
      <c r="F128" s="42"/>
      <c r="G128" s="42"/>
      <c r="H128" s="42"/>
      <c r="I128" s="42"/>
      <c r="J128" s="42"/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2" customHeight="1">
      <c r="A129" s="40"/>
      <c r="B129" s="41"/>
      <c r="C129" s="33" t="s">
        <v>16</v>
      </c>
      <c r="D129" s="42"/>
      <c r="E129" s="42"/>
      <c r="F129" s="42"/>
      <c r="G129" s="42"/>
      <c r="H129" s="42"/>
      <c r="I129" s="42"/>
      <c r="J129" s="42"/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2" customFormat="1" ht="16.5" customHeight="1">
      <c r="A130" s="40"/>
      <c r="B130" s="41"/>
      <c r="C130" s="42"/>
      <c r="D130" s="42"/>
      <c r="E130" s="186" t="str">
        <f>E7</f>
        <v>Pavilon L - stavební úpravy / Slezská nemocnice v Opavě, p.o.</v>
      </c>
      <c r="F130" s="33"/>
      <c r="G130" s="33"/>
      <c r="H130" s="33"/>
      <c r="I130" s="42"/>
      <c r="J130" s="42"/>
      <c r="K130" s="42"/>
      <c r="L130" s="65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="1" customFormat="1" ht="12" customHeight="1">
      <c r="B131" s="22"/>
      <c r="C131" s="33" t="s">
        <v>142</v>
      </c>
      <c r="D131" s="23"/>
      <c r="E131" s="23"/>
      <c r="F131" s="23"/>
      <c r="G131" s="23"/>
      <c r="H131" s="23"/>
      <c r="I131" s="23"/>
      <c r="J131" s="23"/>
      <c r="K131" s="23"/>
      <c r="L131" s="21"/>
    </row>
    <row r="132" s="2" customFormat="1" ht="16.5" customHeight="1">
      <c r="A132" s="40"/>
      <c r="B132" s="41"/>
      <c r="C132" s="42"/>
      <c r="D132" s="42"/>
      <c r="E132" s="186" t="s">
        <v>238</v>
      </c>
      <c r="F132" s="42"/>
      <c r="G132" s="42"/>
      <c r="H132" s="42"/>
      <c r="I132" s="42"/>
      <c r="J132" s="42"/>
      <c r="K132" s="42"/>
      <c r="L132" s="65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="2" customFormat="1" ht="12" customHeight="1">
      <c r="A133" s="40"/>
      <c r="B133" s="41"/>
      <c r="C133" s="33" t="s">
        <v>239</v>
      </c>
      <c r="D133" s="42"/>
      <c r="E133" s="42"/>
      <c r="F133" s="42"/>
      <c r="G133" s="42"/>
      <c r="H133" s="42"/>
      <c r="I133" s="42"/>
      <c r="J133" s="42"/>
      <c r="K133" s="42"/>
      <c r="L133" s="65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="2" customFormat="1" ht="16.5" customHeight="1">
      <c r="A134" s="40"/>
      <c r="B134" s="41"/>
      <c r="C134" s="42"/>
      <c r="D134" s="42"/>
      <c r="E134" s="78" t="str">
        <f>E11</f>
        <v>D.1.9 - Zdravotně technické instalace</v>
      </c>
      <c r="F134" s="42"/>
      <c r="G134" s="42"/>
      <c r="H134" s="42"/>
      <c r="I134" s="42"/>
      <c r="J134" s="42"/>
      <c r="K134" s="42"/>
      <c r="L134" s="65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="2" customFormat="1" ht="6.96" customHeight="1">
      <c r="A135" s="40"/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65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="2" customFormat="1" ht="12" customHeight="1">
      <c r="A136" s="40"/>
      <c r="B136" s="41"/>
      <c r="C136" s="33" t="s">
        <v>22</v>
      </c>
      <c r="D136" s="42"/>
      <c r="E136" s="42"/>
      <c r="F136" s="28" t="str">
        <f>F14</f>
        <v>Opava</v>
      </c>
      <c r="G136" s="42"/>
      <c r="H136" s="42"/>
      <c r="I136" s="33" t="s">
        <v>24</v>
      </c>
      <c r="J136" s="81" t="str">
        <f>IF(J14="","",J14)</f>
        <v>27. 1. 2021</v>
      </c>
      <c r="K136" s="42"/>
      <c r="L136" s="65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="2" customFormat="1" ht="6.96" customHeight="1">
      <c r="A137" s="40"/>
      <c r="B137" s="41"/>
      <c r="C137" s="42"/>
      <c r="D137" s="42"/>
      <c r="E137" s="42"/>
      <c r="F137" s="42"/>
      <c r="G137" s="42"/>
      <c r="H137" s="42"/>
      <c r="I137" s="42"/>
      <c r="J137" s="42"/>
      <c r="K137" s="42"/>
      <c r="L137" s="65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="2" customFormat="1" ht="15.15" customHeight="1">
      <c r="A138" s="40"/>
      <c r="B138" s="41"/>
      <c r="C138" s="33" t="s">
        <v>30</v>
      </c>
      <c r="D138" s="42"/>
      <c r="E138" s="42"/>
      <c r="F138" s="28" t="str">
        <f>E17</f>
        <v>Moravskoslezský kraj</v>
      </c>
      <c r="G138" s="42"/>
      <c r="H138" s="42"/>
      <c r="I138" s="33" t="s">
        <v>36</v>
      </c>
      <c r="J138" s="38" t="str">
        <f>E23</f>
        <v>Ing.Petr Kudlík</v>
      </c>
      <c r="K138" s="42"/>
      <c r="L138" s="65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="2" customFormat="1" ht="15.15" customHeight="1">
      <c r="A139" s="40"/>
      <c r="B139" s="41"/>
      <c r="C139" s="33" t="s">
        <v>34</v>
      </c>
      <c r="D139" s="42"/>
      <c r="E139" s="42"/>
      <c r="F139" s="28" t="str">
        <f>IF(E20="","",E20)</f>
        <v>Vyplň údaj</v>
      </c>
      <c r="G139" s="42"/>
      <c r="H139" s="42"/>
      <c r="I139" s="33" t="s">
        <v>39</v>
      </c>
      <c r="J139" s="38" t="str">
        <f>E26</f>
        <v>Lenka Jugová</v>
      </c>
      <c r="K139" s="42"/>
      <c r="L139" s="65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="2" customFormat="1" ht="10.32" customHeight="1">
      <c r="A140" s="40"/>
      <c r="B140" s="41"/>
      <c r="C140" s="42"/>
      <c r="D140" s="42"/>
      <c r="E140" s="42"/>
      <c r="F140" s="42"/>
      <c r="G140" s="42"/>
      <c r="H140" s="42"/>
      <c r="I140" s="42"/>
      <c r="J140" s="42"/>
      <c r="K140" s="42"/>
      <c r="L140" s="65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="11" customFormat="1" ht="29.28" customHeight="1">
      <c r="A141" s="202"/>
      <c r="B141" s="203"/>
      <c r="C141" s="204" t="s">
        <v>157</v>
      </c>
      <c r="D141" s="205" t="s">
        <v>68</v>
      </c>
      <c r="E141" s="205" t="s">
        <v>64</v>
      </c>
      <c r="F141" s="205" t="s">
        <v>65</v>
      </c>
      <c r="G141" s="205" t="s">
        <v>158</v>
      </c>
      <c r="H141" s="205" t="s">
        <v>159</v>
      </c>
      <c r="I141" s="205" t="s">
        <v>160</v>
      </c>
      <c r="J141" s="205" t="s">
        <v>146</v>
      </c>
      <c r="K141" s="206" t="s">
        <v>161</v>
      </c>
      <c r="L141" s="207"/>
      <c r="M141" s="102" t="s">
        <v>1</v>
      </c>
      <c r="N141" s="103" t="s">
        <v>47</v>
      </c>
      <c r="O141" s="103" t="s">
        <v>162</v>
      </c>
      <c r="P141" s="103" t="s">
        <v>163</v>
      </c>
      <c r="Q141" s="103" t="s">
        <v>164</v>
      </c>
      <c r="R141" s="103" t="s">
        <v>165</v>
      </c>
      <c r="S141" s="103" t="s">
        <v>166</v>
      </c>
      <c r="T141" s="104" t="s">
        <v>167</v>
      </c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</row>
    <row r="142" s="2" customFormat="1" ht="22.8" customHeight="1">
      <c r="A142" s="40"/>
      <c r="B142" s="41"/>
      <c r="C142" s="109" t="s">
        <v>168</v>
      </c>
      <c r="D142" s="42"/>
      <c r="E142" s="42"/>
      <c r="F142" s="42"/>
      <c r="G142" s="42"/>
      <c r="H142" s="42"/>
      <c r="I142" s="42"/>
      <c r="J142" s="208">
        <f>BK142</f>
        <v>0</v>
      </c>
      <c r="K142" s="42"/>
      <c r="L142" s="46"/>
      <c r="M142" s="105"/>
      <c r="N142" s="209"/>
      <c r="O142" s="106"/>
      <c r="P142" s="210">
        <f>P143+P324+P1646+P1650+P1668</f>
        <v>0</v>
      </c>
      <c r="Q142" s="106"/>
      <c r="R142" s="210">
        <f>R143+R324+R1646+R1650+R1668</f>
        <v>30.888239082149997</v>
      </c>
      <c r="S142" s="106"/>
      <c r="T142" s="211">
        <f>T143+T324+T1646+T1650+T1668</f>
        <v>25.805710000000001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8" t="s">
        <v>82</v>
      </c>
      <c r="AU142" s="18" t="s">
        <v>148</v>
      </c>
      <c r="BK142" s="212">
        <f>BK143+BK324+BK1646+BK1650+BK1668</f>
        <v>0</v>
      </c>
    </row>
    <row r="143" s="12" customFormat="1" ht="25.92" customHeight="1">
      <c r="A143" s="12"/>
      <c r="B143" s="213"/>
      <c r="C143" s="214"/>
      <c r="D143" s="215" t="s">
        <v>82</v>
      </c>
      <c r="E143" s="216" t="s">
        <v>273</v>
      </c>
      <c r="F143" s="216" t="s">
        <v>274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P144+P248+P255+P258+P264+P271+P315+P322</f>
        <v>0</v>
      </c>
      <c r="Q143" s="221"/>
      <c r="R143" s="222">
        <f>R144+R248+R255+R258+R264+R271+R315+R322</f>
        <v>2.4117411469999999</v>
      </c>
      <c r="S143" s="221"/>
      <c r="T143" s="223">
        <f>T144+T248+T255+T258+T264+T271+T315+T322</f>
        <v>1.52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90</v>
      </c>
      <c r="AT143" s="225" t="s">
        <v>82</v>
      </c>
      <c r="AU143" s="225" t="s">
        <v>83</v>
      </c>
      <c r="AY143" s="224" t="s">
        <v>171</v>
      </c>
      <c r="BK143" s="226">
        <f>BK144+BK248+BK255+BK258+BK264+BK271+BK315+BK322</f>
        <v>0</v>
      </c>
    </row>
    <row r="144" s="12" customFormat="1" ht="22.8" customHeight="1">
      <c r="A144" s="12"/>
      <c r="B144" s="213"/>
      <c r="C144" s="214"/>
      <c r="D144" s="215" t="s">
        <v>82</v>
      </c>
      <c r="E144" s="227" t="s">
        <v>90</v>
      </c>
      <c r="F144" s="227" t="s">
        <v>275</v>
      </c>
      <c r="G144" s="214"/>
      <c r="H144" s="214"/>
      <c r="I144" s="217"/>
      <c r="J144" s="228">
        <f>BK144</f>
        <v>0</v>
      </c>
      <c r="K144" s="214"/>
      <c r="L144" s="219"/>
      <c r="M144" s="220"/>
      <c r="N144" s="221"/>
      <c r="O144" s="221"/>
      <c r="P144" s="222">
        <f>SUM(P145:P247)</f>
        <v>0</v>
      </c>
      <c r="Q144" s="221"/>
      <c r="R144" s="222">
        <f>SUM(R145:R247)</f>
        <v>0.27313802799999998</v>
      </c>
      <c r="S144" s="221"/>
      <c r="T144" s="223">
        <f>SUM(T145:T247)</f>
        <v>1.52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90</v>
      </c>
      <c r="AT144" s="225" t="s">
        <v>82</v>
      </c>
      <c r="AU144" s="225" t="s">
        <v>90</v>
      </c>
      <c r="AY144" s="224" t="s">
        <v>171</v>
      </c>
      <c r="BK144" s="226">
        <f>SUM(BK145:BK247)</f>
        <v>0</v>
      </c>
    </row>
    <row r="145" s="2" customFormat="1" ht="16.5" customHeight="1">
      <c r="A145" s="40"/>
      <c r="B145" s="41"/>
      <c r="C145" s="229" t="s">
        <v>90</v>
      </c>
      <c r="D145" s="229" t="s">
        <v>174</v>
      </c>
      <c r="E145" s="230" t="s">
        <v>5380</v>
      </c>
      <c r="F145" s="231" t="s">
        <v>5381</v>
      </c>
      <c r="G145" s="232" t="s">
        <v>278</v>
      </c>
      <c r="H145" s="233">
        <v>2</v>
      </c>
      <c r="I145" s="234"/>
      <c r="J145" s="235">
        <f>ROUND(I145*H145,2)</f>
        <v>0</v>
      </c>
      <c r="K145" s="231" t="s">
        <v>178</v>
      </c>
      <c r="L145" s="46"/>
      <c r="M145" s="236" t="s">
        <v>1</v>
      </c>
      <c r="N145" s="237" t="s">
        <v>48</v>
      </c>
      <c r="O145" s="93"/>
      <c r="P145" s="238">
        <f>O145*H145</f>
        <v>0</v>
      </c>
      <c r="Q145" s="238">
        <v>0</v>
      </c>
      <c r="R145" s="238">
        <f>Q145*H145</f>
        <v>0</v>
      </c>
      <c r="S145" s="238">
        <v>0.26000000000000001</v>
      </c>
      <c r="T145" s="239">
        <f>S145*H145</f>
        <v>0.52000000000000002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40" t="s">
        <v>192</v>
      </c>
      <c r="AT145" s="240" t="s">
        <v>174</v>
      </c>
      <c r="AU145" s="240" t="s">
        <v>92</v>
      </c>
      <c r="AY145" s="18" t="s">
        <v>171</v>
      </c>
      <c r="BE145" s="241">
        <f>IF(N145="základní",J145,0)</f>
        <v>0</v>
      </c>
      <c r="BF145" s="241">
        <f>IF(N145="snížená",J145,0)</f>
        <v>0</v>
      </c>
      <c r="BG145" s="241">
        <f>IF(N145="zákl. přenesená",J145,0)</f>
        <v>0</v>
      </c>
      <c r="BH145" s="241">
        <f>IF(N145="sníž. přenesená",J145,0)</f>
        <v>0</v>
      </c>
      <c r="BI145" s="241">
        <f>IF(N145="nulová",J145,0)</f>
        <v>0</v>
      </c>
      <c r="BJ145" s="18" t="s">
        <v>90</v>
      </c>
      <c r="BK145" s="241">
        <f>ROUND(I145*H145,2)</f>
        <v>0</v>
      </c>
      <c r="BL145" s="18" t="s">
        <v>192</v>
      </c>
      <c r="BM145" s="240" t="s">
        <v>5382</v>
      </c>
    </row>
    <row r="146" s="13" customFormat="1">
      <c r="A146" s="13"/>
      <c r="B146" s="251"/>
      <c r="C146" s="252"/>
      <c r="D146" s="242" t="s">
        <v>284</v>
      </c>
      <c r="E146" s="253" t="s">
        <v>1</v>
      </c>
      <c r="F146" s="254" t="s">
        <v>5383</v>
      </c>
      <c r="G146" s="252"/>
      <c r="H146" s="253" t="s">
        <v>1</v>
      </c>
      <c r="I146" s="255"/>
      <c r="J146" s="252"/>
      <c r="K146" s="252"/>
      <c r="L146" s="256"/>
      <c r="M146" s="257"/>
      <c r="N146" s="258"/>
      <c r="O146" s="258"/>
      <c r="P146" s="258"/>
      <c r="Q146" s="258"/>
      <c r="R146" s="258"/>
      <c r="S146" s="258"/>
      <c r="T146" s="259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60" t="s">
        <v>284</v>
      </c>
      <c r="AU146" s="260" t="s">
        <v>92</v>
      </c>
      <c r="AV146" s="13" t="s">
        <v>90</v>
      </c>
      <c r="AW146" s="13" t="s">
        <v>38</v>
      </c>
      <c r="AX146" s="13" t="s">
        <v>83</v>
      </c>
      <c r="AY146" s="260" t="s">
        <v>171</v>
      </c>
    </row>
    <row r="147" s="14" customFormat="1">
      <c r="A147" s="14"/>
      <c r="B147" s="261"/>
      <c r="C147" s="262"/>
      <c r="D147" s="242" t="s">
        <v>284</v>
      </c>
      <c r="E147" s="263" t="s">
        <v>1</v>
      </c>
      <c r="F147" s="264" t="s">
        <v>5384</v>
      </c>
      <c r="G147" s="262"/>
      <c r="H147" s="265">
        <v>2</v>
      </c>
      <c r="I147" s="266"/>
      <c r="J147" s="262"/>
      <c r="K147" s="262"/>
      <c r="L147" s="267"/>
      <c r="M147" s="268"/>
      <c r="N147" s="269"/>
      <c r="O147" s="269"/>
      <c r="P147" s="269"/>
      <c r="Q147" s="269"/>
      <c r="R147" s="269"/>
      <c r="S147" s="269"/>
      <c r="T147" s="27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71" t="s">
        <v>284</v>
      </c>
      <c r="AU147" s="271" t="s">
        <v>92</v>
      </c>
      <c r="AV147" s="14" t="s">
        <v>92</v>
      </c>
      <c r="AW147" s="14" t="s">
        <v>38</v>
      </c>
      <c r="AX147" s="14" t="s">
        <v>90</v>
      </c>
      <c r="AY147" s="271" t="s">
        <v>171</v>
      </c>
    </row>
    <row r="148" s="2" customFormat="1" ht="16.5" customHeight="1">
      <c r="A148" s="40"/>
      <c r="B148" s="41"/>
      <c r="C148" s="229" t="s">
        <v>92</v>
      </c>
      <c r="D148" s="229" t="s">
        <v>174</v>
      </c>
      <c r="E148" s="230" t="s">
        <v>5385</v>
      </c>
      <c r="F148" s="231" t="s">
        <v>5386</v>
      </c>
      <c r="G148" s="232" t="s">
        <v>278</v>
      </c>
      <c r="H148" s="233">
        <v>2</v>
      </c>
      <c r="I148" s="234"/>
      <c r="J148" s="235">
        <f>ROUND(I148*H148,2)</f>
        <v>0</v>
      </c>
      <c r="K148" s="231" t="s">
        <v>178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0</v>
      </c>
      <c r="R148" s="238">
        <f>Q148*H148</f>
        <v>0</v>
      </c>
      <c r="S148" s="238">
        <v>0.5</v>
      </c>
      <c r="T148" s="239">
        <f>S148*H148</f>
        <v>1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192</v>
      </c>
      <c r="AT148" s="240" t="s">
        <v>174</v>
      </c>
      <c r="AU148" s="240" t="s">
        <v>92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192</v>
      </c>
      <c r="BM148" s="240" t="s">
        <v>5387</v>
      </c>
    </row>
    <row r="149" s="13" customFormat="1">
      <c r="A149" s="13"/>
      <c r="B149" s="251"/>
      <c r="C149" s="252"/>
      <c r="D149" s="242" t="s">
        <v>284</v>
      </c>
      <c r="E149" s="253" t="s">
        <v>1</v>
      </c>
      <c r="F149" s="254" t="s">
        <v>5383</v>
      </c>
      <c r="G149" s="252"/>
      <c r="H149" s="253" t="s">
        <v>1</v>
      </c>
      <c r="I149" s="255"/>
      <c r="J149" s="252"/>
      <c r="K149" s="252"/>
      <c r="L149" s="256"/>
      <c r="M149" s="257"/>
      <c r="N149" s="258"/>
      <c r="O149" s="258"/>
      <c r="P149" s="258"/>
      <c r="Q149" s="258"/>
      <c r="R149" s="258"/>
      <c r="S149" s="258"/>
      <c r="T149" s="259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60" t="s">
        <v>284</v>
      </c>
      <c r="AU149" s="260" t="s">
        <v>92</v>
      </c>
      <c r="AV149" s="13" t="s">
        <v>90</v>
      </c>
      <c r="AW149" s="13" t="s">
        <v>38</v>
      </c>
      <c r="AX149" s="13" t="s">
        <v>83</v>
      </c>
      <c r="AY149" s="260" t="s">
        <v>171</v>
      </c>
    </row>
    <row r="150" s="14" customFormat="1">
      <c r="A150" s="14"/>
      <c r="B150" s="261"/>
      <c r="C150" s="262"/>
      <c r="D150" s="242" t="s">
        <v>284</v>
      </c>
      <c r="E150" s="263" t="s">
        <v>1</v>
      </c>
      <c r="F150" s="264" t="s">
        <v>92</v>
      </c>
      <c r="G150" s="262"/>
      <c r="H150" s="265">
        <v>2</v>
      </c>
      <c r="I150" s="266"/>
      <c r="J150" s="262"/>
      <c r="K150" s="262"/>
      <c r="L150" s="267"/>
      <c r="M150" s="268"/>
      <c r="N150" s="269"/>
      <c r="O150" s="269"/>
      <c r="P150" s="269"/>
      <c r="Q150" s="269"/>
      <c r="R150" s="269"/>
      <c r="S150" s="269"/>
      <c r="T150" s="27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71" t="s">
        <v>284</v>
      </c>
      <c r="AU150" s="271" t="s">
        <v>92</v>
      </c>
      <c r="AV150" s="14" t="s">
        <v>92</v>
      </c>
      <c r="AW150" s="14" t="s">
        <v>38</v>
      </c>
      <c r="AX150" s="14" t="s">
        <v>90</v>
      </c>
      <c r="AY150" s="271" t="s">
        <v>171</v>
      </c>
    </row>
    <row r="151" s="2" customFormat="1" ht="16.5" customHeight="1">
      <c r="A151" s="40"/>
      <c r="B151" s="41"/>
      <c r="C151" s="229" t="s">
        <v>118</v>
      </c>
      <c r="D151" s="229" t="s">
        <v>174</v>
      </c>
      <c r="E151" s="230" t="s">
        <v>5388</v>
      </c>
      <c r="F151" s="231" t="s">
        <v>5389</v>
      </c>
      <c r="G151" s="232" t="s">
        <v>458</v>
      </c>
      <c r="H151" s="233">
        <v>1</v>
      </c>
      <c r="I151" s="234"/>
      <c r="J151" s="235">
        <f>ROUND(I151*H151,2)</f>
        <v>0</v>
      </c>
      <c r="K151" s="231" t="s">
        <v>178</v>
      </c>
      <c r="L151" s="46"/>
      <c r="M151" s="236" t="s">
        <v>1</v>
      </c>
      <c r="N151" s="237" t="s">
        <v>48</v>
      </c>
      <c r="O151" s="93"/>
      <c r="P151" s="238">
        <f>O151*H151</f>
        <v>0</v>
      </c>
      <c r="Q151" s="238">
        <v>0.036904300000000001</v>
      </c>
      <c r="R151" s="238">
        <f>Q151*H151</f>
        <v>0.036904300000000001</v>
      </c>
      <c r="S151" s="238">
        <v>0</v>
      </c>
      <c r="T151" s="239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40" t="s">
        <v>192</v>
      </c>
      <c r="AT151" s="240" t="s">
        <v>174</v>
      </c>
      <c r="AU151" s="240" t="s">
        <v>92</v>
      </c>
      <c r="AY151" s="18" t="s">
        <v>171</v>
      </c>
      <c r="BE151" s="241">
        <f>IF(N151="základní",J151,0)</f>
        <v>0</v>
      </c>
      <c r="BF151" s="241">
        <f>IF(N151="snížená",J151,0)</f>
        <v>0</v>
      </c>
      <c r="BG151" s="241">
        <f>IF(N151="zákl. přenesená",J151,0)</f>
        <v>0</v>
      </c>
      <c r="BH151" s="241">
        <f>IF(N151="sníž. přenesená",J151,0)</f>
        <v>0</v>
      </c>
      <c r="BI151" s="241">
        <f>IF(N151="nulová",J151,0)</f>
        <v>0</v>
      </c>
      <c r="BJ151" s="18" t="s">
        <v>90</v>
      </c>
      <c r="BK151" s="241">
        <f>ROUND(I151*H151,2)</f>
        <v>0</v>
      </c>
      <c r="BL151" s="18" t="s">
        <v>192</v>
      </c>
      <c r="BM151" s="240" t="s">
        <v>5390</v>
      </c>
    </row>
    <row r="152" s="14" customFormat="1">
      <c r="A152" s="14"/>
      <c r="B152" s="261"/>
      <c r="C152" s="262"/>
      <c r="D152" s="242" t="s">
        <v>284</v>
      </c>
      <c r="E152" s="263" t="s">
        <v>1</v>
      </c>
      <c r="F152" s="264" t="s">
        <v>90</v>
      </c>
      <c r="G152" s="262"/>
      <c r="H152" s="265">
        <v>1</v>
      </c>
      <c r="I152" s="266"/>
      <c r="J152" s="262"/>
      <c r="K152" s="262"/>
      <c r="L152" s="267"/>
      <c r="M152" s="268"/>
      <c r="N152" s="269"/>
      <c r="O152" s="269"/>
      <c r="P152" s="269"/>
      <c r="Q152" s="269"/>
      <c r="R152" s="269"/>
      <c r="S152" s="269"/>
      <c r="T152" s="27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71" t="s">
        <v>284</v>
      </c>
      <c r="AU152" s="271" t="s">
        <v>92</v>
      </c>
      <c r="AV152" s="14" t="s">
        <v>92</v>
      </c>
      <c r="AW152" s="14" t="s">
        <v>38</v>
      </c>
      <c r="AX152" s="14" t="s">
        <v>90</v>
      </c>
      <c r="AY152" s="271" t="s">
        <v>171</v>
      </c>
    </row>
    <row r="153" s="2" customFormat="1" ht="16.5" customHeight="1">
      <c r="A153" s="40"/>
      <c r="B153" s="41"/>
      <c r="C153" s="229" t="s">
        <v>192</v>
      </c>
      <c r="D153" s="229" t="s">
        <v>174</v>
      </c>
      <c r="E153" s="230" t="s">
        <v>5391</v>
      </c>
      <c r="F153" s="231" t="s">
        <v>5392</v>
      </c>
      <c r="G153" s="232" t="s">
        <v>458</v>
      </c>
      <c r="H153" s="233">
        <v>6</v>
      </c>
      <c r="I153" s="234"/>
      <c r="J153" s="235">
        <f>ROUND(I153*H153,2)</f>
        <v>0</v>
      </c>
      <c r="K153" s="231" t="s">
        <v>178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0.036904300000000001</v>
      </c>
      <c r="R153" s="238">
        <f>Q153*H153</f>
        <v>0.22142580000000001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192</v>
      </c>
      <c r="AT153" s="240" t="s">
        <v>174</v>
      </c>
      <c r="AU153" s="240" t="s">
        <v>92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192</v>
      </c>
      <c r="BM153" s="240" t="s">
        <v>5393</v>
      </c>
    </row>
    <row r="154" s="14" customFormat="1">
      <c r="A154" s="14"/>
      <c r="B154" s="261"/>
      <c r="C154" s="262"/>
      <c r="D154" s="242" t="s">
        <v>284</v>
      </c>
      <c r="E154" s="263" t="s">
        <v>1</v>
      </c>
      <c r="F154" s="264" t="s">
        <v>203</v>
      </c>
      <c r="G154" s="262"/>
      <c r="H154" s="265">
        <v>6</v>
      </c>
      <c r="I154" s="266"/>
      <c r="J154" s="262"/>
      <c r="K154" s="262"/>
      <c r="L154" s="267"/>
      <c r="M154" s="268"/>
      <c r="N154" s="269"/>
      <c r="O154" s="269"/>
      <c r="P154" s="269"/>
      <c r="Q154" s="269"/>
      <c r="R154" s="269"/>
      <c r="S154" s="269"/>
      <c r="T154" s="27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71" t="s">
        <v>284</v>
      </c>
      <c r="AU154" s="271" t="s">
        <v>92</v>
      </c>
      <c r="AV154" s="14" t="s">
        <v>92</v>
      </c>
      <c r="AW154" s="14" t="s">
        <v>38</v>
      </c>
      <c r="AX154" s="14" t="s">
        <v>90</v>
      </c>
      <c r="AY154" s="271" t="s">
        <v>171</v>
      </c>
    </row>
    <row r="155" s="2" customFormat="1" ht="16.5" customHeight="1">
      <c r="A155" s="40"/>
      <c r="B155" s="41"/>
      <c r="C155" s="229" t="s">
        <v>170</v>
      </c>
      <c r="D155" s="229" t="s">
        <v>174</v>
      </c>
      <c r="E155" s="230" t="s">
        <v>5394</v>
      </c>
      <c r="F155" s="231" t="s">
        <v>5395</v>
      </c>
      <c r="G155" s="232" t="s">
        <v>278</v>
      </c>
      <c r="H155" s="233">
        <v>81.5</v>
      </c>
      <c r="I155" s="234"/>
      <c r="J155" s="235">
        <f>ROUND(I155*H155,2)</f>
        <v>0</v>
      </c>
      <c r="K155" s="231" t="s">
        <v>178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</v>
      </c>
      <c r="T155" s="239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192</v>
      </c>
      <c r="AT155" s="240" t="s">
        <v>174</v>
      </c>
      <c r="AU155" s="240" t="s">
        <v>92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192</v>
      </c>
      <c r="BM155" s="240" t="s">
        <v>5396</v>
      </c>
    </row>
    <row r="156" s="14" customFormat="1">
      <c r="A156" s="14"/>
      <c r="B156" s="261"/>
      <c r="C156" s="262"/>
      <c r="D156" s="242" t="s">
        <v>284</v>
      </c>
      <c r="E156" s="263" t="s">
        <v>1</v>
      </c>
      <c r="F156" s="264" t="s">
        <v>5397</v>
      </c>
      <c r="G156" s="262"/>
      <c r="H156" s="265">
        <v>81.219999999999999</v>
      </c>
      <c r="I156" s="266"/>
      <c r="J156" s="262"/>
      <c r="K156" s="262"/>
      <c r="L156" s="267"/>
      <c r="M156" s="268"/>
      <c r="N156" s="269"/>
      <c r="O156" s="269"/>
      <c r="P156" s="269"/>
      <c r="Q156" s="269"/>
      <c r="R156" s="269"/>
      <c r="S156" s="269"/>
      <c r="T156" s="27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1" t="s">
        <v>284</v>
      </c>
      <c r="AU156" s="271" t="s">
        <v>92</v>
      </c>
      <c r="AV156" s="14" t="s">
        <v>92</v>
      </c>
      <c r="AW156" s="14" t="s">
        <v>38</v>
      </c>
      <c r="AX156" s="14" t="s">
        <v>83</v>
      </c>
      <c r="AY156" s="271" t="s">
        <v>171</v>
      </c>
    </row>
    <row r="157" s="15" customFormat="1">
      <c r="A157" s="15"/>
      <c r="B157" s="272"/>
      <c r="C157" s="273"/>
      <c r="D157" s="242" t="s">
        <v>284</v>
      </c>
      <c r="E157" s="274" t="s">
        <v>1</v>
      </c>
      <c r="F157" s="275" t="s">
        <v>287</v>
      </c>
      <c r="G157" s="273"/>
      <c r="H157" s="276">
        <v>81.219999999999999</v>
      </c>
      <c r="I157" s="277"/>
      <c r="J157" s="273"/>
      <c r="K157" s="273"/>
      <c r="L157" s="278"/>
      <c r="M157" s="279"/>
      <c r="N157" s="280"/>
      <c r="O157" s="280"/>
      <c r="P157" s="280"/>
      <c r="Q157" s="280"/>
      <c r="R157" s="280"/>
      <c r="S157" s="280"/>
      <c r="T157" s="281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82" t="s">
        <v>284</v>
      </c>
      <c r="AU157" s="282" t="s">
        <v>92</v>
      </c>
      <c r="AV157" s="15" t="s">
        <v>192</v>
      </c>
      <c r="AW157" s="15" t="s">
        <v>38</v>
      </c>
      <c r="AX157" s="15" t="s">
        <v>83</v>
      </c>
      <c r="AY157" s="282" t="s">
        <v>171</v>
      </c>
    </row>
    <row r="158" s="14" customFormat="1">
      <c r="A158" s="14"/>
      <c r="B158" s="261"/>
      <c r="C158" s="262"/>
      <c r="D158" s="242" t="s">
        <v>284</v>
      </c>
      <c r="E158" s="263" t="s">
        <v>1</v>
      </c>
      <c r="F158" s="264" t="s">
        <v>5398</v>
      </c>
      <c r="G158" s="262"/>
      <c r="H158" s="265">
        <v>81.5</v>
      </c>
      <c r="I158" s="266"/>
      <c r="J158" s="262"/>
      <c r="K158" s="262"/>
      <c r="L158" s="267"/>
      <c r="M158" s="268"/>
      <c r="N158" s="269"/>
      <c r="O158" s="269"/>
      <c r="P158" s="269"/>
      <c r="Q158" s="269"/>
      <c r="R158" s="269"/>
      <c r="S158" s="269"/>
      <c r="T158" s="27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71" t="s">
        <v>284</v>
      </c>
      <c r="AU158" s="271" t="s">
        <v>92</v>
      </c>
      <c r="AV158" s="14" t="s">
        <v>92</v>
      </c>
      <c r="AW158" s="14" t="s">
        <v>38</v>
      </c>
      <c r="AX158" s="14" t="s">
        <v>83</v>
      </c>
      <c r="AY158" s="271" t="s">
        <v>171</v>
      </c>
    </row>
    <row r="159" s="15" customFormat="1">
      <c r="A159" s="15"/>
      <c r="B159" s="272"/>
      <c r="C159" s="273"/>
      <c r="D159" s="242" t="s">
        <v>284</v>
      </c>
      <c r="E159" s="274" t="s">
        <v>1</v>
      </c>
      <c r="F159" s="275" t="s">
        <v>287</v>
      </c>
      <c r="G159" s="273"/>
      <c r="H159" s="276">
        <v>81.5</v>
      </c>
      <c r="I159" s="277"/>
      <c r="J159" s="273"/>
      <c r="K159" s="273"/>
      <c r="L159" s="278"/>
      <c r="M159" s="279"/>
      <c r="N159" s="280"/>
      <c r="O159" s="280"/>
      <c r="P159" s="280"/>
      <c r="Q159" s="280"/>
      <c r="R159" s="280"/>
      <c r="S159" s="280"/>
      <c r="T159" s="281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2" t="s">
        <v>284</v>
      </c>
      <c r="AU159" s="282" t="s">
        <v>92</v>
      </c>
      <c r="AV159" s="15" t="s">
        <v>192</v>
      </c>
      <c r="AW159" s="15" t="s">
        <v>38</v>
      </c>
      <c r="AX159" s="15" t="s">
        <v>90</v>
      </c>
      <c r="AY159" s="282" t="s">
        <v>171</v>
      </c>
    </row>
    <row r="160" s="2" customFormat="1" ht="16.5" customHeight="1">
      <c r="A160" s="40"/>
      <c r="B160" s="41"/>
      <c r="C160" s="229" t="s">
        <v>203</v>
      </c>
      <c r="D160" s="229" t="s">
        <v>174</v>
      </c>
      <c r="E160" s="230" t="s">
        <v>5399</v>
      </c>
      <c r="F160" s="231" t="s">
        <v>5400</v>
      </c>
      <c r="G160" s="232" t="s">
        <v>282</v>
      </c>
      <c r="H160" s="233">
        <v>7</v>
      </c>
      <c r="I160" s="234"/>
      <c r="J160" s="235">
        <f>ROUND(I160*H160,2)</f>
        <v>0</v>
      </c>
      <c r="K160" s="231" t="s">
        <v>178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192</v>
      </c>
      <c r="AT160" s="240" t="s">
        <v>174</v>
      </c>
      <c r="AU160" s="240" t="s">
        <v>92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192</v>
      </c>
      <c r="BM160" s="240" t="s">
        <v>5401</v>
      </c>
    </row>
    <row r="161" s="14" customFormat="1">
      <c r="A161" s="14"/>
      <c r="B161" s="261"/>
      <c r="C161" s="262"/>
      <c r="D161" s="242" t="s">
        <v>284</v>
      </c>
      <c r="E161" s="263" t="s">
        <v>1</v>
      </c>
      <c r="F161" s="264" t="s">
        <v>5402</v>
      </c>
      <c r="G161" s="262"/>
      <c r="H161" s="265">
        <v>7</v>
      </c>
      <c r="I161" s="266"/>
      <c r="J161" s="262"/>
      <c r="K161" s="262"/>
      <c r="L161" s="267"/>
      <c r="M161" s="268"/>
      <c r="N161" s="269"/>
      <c r="O161" s="269"/>
      <c r="P161" s="269"/>
      <c r="Q161" s="269"/>
      <c r="R161" s="269"/>
      <c r="S161" s="269"/>
      <c r="T161" s="270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71" t="s">
        <v>284</v>
      </c>
      <c r="AU161" s="271" t="s">
        <v>92</v>
      </c>
      <c r="AV161" s="14" t="s">
        <v>92</v>
      </c>
      <c r="AW161" s="14" t="s">
        <v>38</v>
      </c>
      <c r="AX161" s="14" t="s">
        <v>90</v>
      </c>
      <c r="AY161" s="271" t="s">
        <v>171</v>
      </c>
    </row>
    <row r="162" s="2" customFormat="1" ht="16.5" customHeight="1">
      <c r="A162" s="40"/>
      <c r="B162" s="41"/>
      <c r="C162" s="229" t="s">
        <v>208</v>
      </c>
      <c r="D162" s="229" t="s">
        <v>174</v>
      </c>
      <c r="E162" s="230" t="s">
        <v>5403</v>
      </c>
      <c r="F162" s="231" t="s">
        <v>5404</v>
      </c>
      <c r="G162" s="232" t="s">
        <v>282</v>
      </c>
      <c r="H162" s="233">
        <v>7</v>
      </c>
      <c r="I162" s="234"/>
      <c r="J162" s="235">
        <f>ROUND(I162*H162,2)</f>
        <v>0</v>
      </c>
      <c r="K162" s="231" t="s">
        <v>178</v>
      </c>
      <c r="L162" s="46"/>
      <c r="M162" s="236" t="s">
        <v>1</v>
      </c>
      <c r="N162" s="237" t="s">
        <v>48</v>
      </c>
      <c r="O162" s="93"/>
      <c r="P162" s="238">
        <f>O162*H162</f>
        <v>0</v>
      </c>
      <c r="Q162" s="238">
        <v>0</v>
      </c>
      <c r="R162" s="238">
        <f>Q162*H162</f>
        <v>0</v>
      </c>
      <c r="S162" s="238">
        <v>0</v>
      </c>
      <c r="T162" s="239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40" t="s">
        <v>192</v>
      </c>
      <c r="AT162" s="240" t="s">
        <v>174</v>
      </c>
      <c r="AU162" s="240" t="s">
        <v>92</v>
      </c>
      <c r="AY162" s="18" t="s">
        <v>171</v>
      </c>
      <c r="BE162" s="241">
        <f>IF(N162="základní",J162,0)</f>
        <v>0</v>
      </c>
      <c r="BF162" s="241">
        <f>IF(N162="snížená",J162,0)</f>
        <v>0</v>
      </c>
      <c r="BG162" s="241">
        <f>IF(N162="zákl. přenesená",J162,0)</f>
        <v>0</v>
      </c>
      <c r="BH162" s="241">
        <f>IF(N162="sníž. přenesená",J162,0)</f>
        <v>0</v>
      </c>
      <c r="BI162" s="241">
        <f>IF(N162="nulová",J162,0)</f>
        <v>0</v>
      </c>
      <c r="BJ162" s="18" t="s">
        <v>90</v>
      </c>
      <c r="BK162" s="241">
        <f>ROUND(I162*H162,2)</f>
        <v>0</v>
      </c>
      <c r="BL162" s="18" t="s">
        <v>192</v>
      </c>
      <c r="BM162" s="240" t="s">
        <v>5405</v>
      </c>
    </row>
    <row r="163" s="14" customFormat="1">
      <c r="A163" s="14"/>
      <c r="B163" s="261"/>
      <c r="C163" s="262"/>
      <c r="D163" s="242" t="s">
        <v>284</v>
      </c>
      <c r="E163" s="263" t="s">
        <v>1</v>
      </c>
      <c r="F163" s="264" t="s">
        <v>208</v>
      </c>
      <c r="G163" s="262"/>
      <c r="H163" s="265">
        <v>7</v>
      </c>
      <c r="I163" s="266"/>
      <c r="J163" s="262"/>
      <c r="K163" s="262"/>
      <c r="L163" s="267"/>
      <c r="M163" s="268"/>
      <c r="N163" s="269"/>
      <c r="O163" s="269"/>
      <c r="P163" s="269"/>
      <c r="Q163" s="269"/>
      <c r="R163" s="269"/>
      <c r="S163" s="269"/>
      <c r="T163" s="27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71" t="s">
        <v>284</v>
      </c>
      <c r="AU163" s="271" t="s">
        <v>92</v>
      </c>
      <c r="AV163" s="14" t="s">
        <v>92</v>
      </c>
      <c r="AW163" s="14" t="s">
        <v>38</v>
      </c>
      <c r="AX163" s="14" t="s">
        <v>90</v>
      </c>
      <c r="AY163" s="271" t="s">
        <v>171</v>
      </c>
    </row>
    <row r="164" s="2" customFormat="1" ht="21.75" customHeight="1">
      <c r="A164" s="40"/>
      <c r="B164" s="41"/>
      <c r="C164" s="229" t="s">
        <v>215</v>
      </c>
      <c r="D164" s="229" t="s">
        <v>174</v>
      </c>
      <c r="E164" s="230" t="s">
        <v>5406</v>
      </c>
      <c r="F164" s="231" t="s">
        <v>5407</v>
      </c>
      <c r="G164" s="232" t="s">
        <v>282</v>
      </c>
      <c r="H164" s="233">
        <v>6.4000000000000004</v>
      </c>
      <c r="I164" s="234"/>
      <c r="J164" s="235">
        <f>ROUND(I164*H164,2)</f>
        <v>0</v>
      </c>
      <c r="K164" s="231" t="s">
        <v>178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</v>
      </c>
      <c r="R164" s="238">
        <f>Q164*H164</f>
        <v>0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92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5408</v>
      </c>
    </row>
    <row r="165" s="13" customFormat="1">
      <c r="A165" s="13"/>
      <c r="B165" s="251"/>
      <c r="C165" s="252"/>
      <c r="D165" s="242" t="s">
        <v>284</v>
      </c>
      <c r="E165" s="253" t="s">
        <v>1</v>
      </c>
      <c r="F165" s="254" t="s">
        <v>5409</v>
      </c>
      <c r="G165" s="252"/>
      <c r="H165" s="253" t="s">
        <v>1</v>
      </c>
      <c r="I165" s="255"/>
      <c r="J165" s="252"/>
      <c r="K165" s="252"/>
      <c r="L165" s="256"/>
      <c r="M165" s="257"/>
      <c r="N165" s="258"/>
      <c r="O165" s="258"/>
      <c r="P165" s="258"/>
      <c r="Q165" s="258"/>
      <c r="R165" s="258"/>
      <c r="S165" s="258"/>
      <c r="T165" s="259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60" t="s">
        <v>284</v>
      </c>
      <c r="AU165" s="260" t="s">
        <v>92</v>
      </c>
      <c r="AV165" s="13" t="s">
        <v>90</v>
      </c>
      <c r="AW165" s="13" t="s">
        <v>38</v>
      </c>
      <c r="AX165" s="13" t="s">
        <v>83</v>
      </c>
      <c r="AY165" s="260" t="s">
        <v>171</v>
      </c>
    </row>
    <row r="166" s="14" customFormat="1">
      <c r="A166" s="14"/>
      <c r="B166" s="261"/>
      <c r="C166" s="262"/>
      <c r="D166" s="242" t="s">
        <v>284</v>
      </c>
      <c r="E166" s="263" t="s">
        <v>1</v>
      </c>
      <c r="F166" s="264" t="s">
        <v>5410</v>
      </c>
      <c r="G166" s="262"/>
      <c r="H166" s="265">
        <v>6.4000000000000004</v>
      </c>
      <c r="I166" s="266"/>
      <c r="J166" s="262"/>
      <c r="K166" s="262"/>
      <c r="L166" s="267"/>
      <c r="M166" s="268"/>
      <c r="N166" s="269"/>
      <c r="O166" s="269"/>
      <c r="P166" s="269"/>
      <c r="Q166" s="269"/>
      <c r="R166" s="269"/>
      <c r="S166" s="269"/>
      <c r="T166" s="27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71" t="s">
        <v>284</v>
      </c>
      <c r="AU166" s="271" t="s">
        <v>92</v>
      </c>
      <c r="AV166" s="14" t="s">
        <v>92</v>
      </c>
      <c r="AW166" s="14" t="s">
        <v>38</v>
      </c>
      <c r="AX166" s="14" t="s">
        <v>83</v>
      </c>
      <c r="AY166" s="271" t="s">
        <v>171</v>
      </c>
    </row>
    <row r="167" s="15" customFormat="1">
      <c r="A167" s="15"/>
      <c r="B167" s="272"/>
      <c r="C167" s="273"/>
      <c r="D167" s="242" t="s">
        <v>284</v>
      </c>
      <c r="E167" s="274" t="s">
        <v>1</v>
      </c>
      <c r="F167" s="275" t="s">
        <v>287</v>
      </c>
      <c r="G167" s="273"/>
      <c r="H167" s="276">
        <v>6.4000000000000004</v>
      </c>
      <c r="I167" s="277"/>
      <c r="J167" s="273"/>
      <c r="K167" s="273"/>
      <c r="L167" s="278"/>
      <c r="M167" s="279"/>
      <c r="N167" s="280"/>
      <c r="O167" s="280"/>
      <c r="P167" s="280"/>
      <c r="Q167" s="280"/>
      <c r="R167" s="280"/>
      <c r="S167" s="280"/>
      <c r="T167" s="281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82" t="s">
        <v>284</v>
      </c>
      <c r="AU167" s="282" t="s">
        <v>92</v>
      </c>
      <c r="AV167" s="15" t="s">
        <v>192</v>
      </c>
      <c r="AW167" s="15" t="s">
        <v>38</v>
      </c>
      <c r="AX167" s="15" t="s">
        <v>83</v>
      </c>
      <c r="AY167" s="282" t="s">
        <v>171</v>
      </c>
    </row>
    <row r="168" s="14" customFormat="1">
      <c r="A168" s="14"/>
      <c r="B168" s="261"/>
      <c r="C168" s="262"/>
      <c r="D168" s="242" t="s">
        <v>284</v>
      </c>
      <c r="E168" s="263" t="s">
        <v>1</v>
      </c>
      <c r="F168" s="264" t="s">
        <v>5411</v>
      </c>
      <c r="G168" s="262"/>
      <c r="H168" s="265">
        <v>6.4000000000000004</v>
      </c>
      <c r="I168" s="266"/>
      <c r="J168" s="262"/>
      <c r="K168" s="262"/>
      <c r="L168" s="267"/>
      <c r="M168" s="268"/>
      <c r="N168" s="269"/>
      <c r="O168" s="269"/>
      <c r="P168" s="269"/>
      <c r="Q168" s="269"/>
      <c r="R168" s="269"/>
      <c r="S168" s="269"/>
      <c r="T168" s="27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71" t="s">
        <v>284</v>
      </c>
      <c r="AU168" s="271" t="s">
        <v>92</v>
      </c>
      <c r="AV168" s="14" t="s">
        <v>92</v>
      </c>
      <c r="AW168" s="14" t="s">
        <v>38</v>
      </c>
      <c r="AX168" s="14" t="s">
        <v>83</v>
      </c>
      <c r="AY168" s="271" t="s">
        <v>171</v>
      </c>
    </row>
    <row r="169" s="15" customFormat="1">
      <c r="A169" s="15"/>
      <c r="B169" s="272"/>
      <c r="C169" s="273"/>
      <c r="D169" s="242" t="s">
        <v>284</v>
      </c>
      <c r="E169" s="274" t="s">
        <v>1</v>
      </c>
      <c r="F169" s="275" t="s">
        <v>287</v>
      </c>
      <c r="G169" s="273"/>
      <c r="H169" s="276">
        <v>6.4000000000000004</v>
      </c>
      <c r="I169" s="277"/>
      <c r="J169" s="273"/>
      <c r="K169" s="273"/>
      <c r="L169" s="278"/>
      <c r="M169" s="279"/>
      <c r="N169" s="280"/>
      <c r="O169" s="280"/>
      <c r="P169" s="280"/>
      <c r="Q169" s="280"/>
      <c r="R169" s="280"/>
      <c r="S169" s="280"/>
      <c r="T169" s="281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82" t="s">
        <v>284</v>
      </c>
      <c r="AU169" s="282" t="s">
        <v>92</v>
      </c>
      <c r="AV169" s="15" t="s">
        <v>192</v>
      </c>
      <c r="AW169" s="15" t="s">
        <v>38</v>
      </c>
      <c r="AX169" s="15" t="s">
        <v>90</v>
      </c>
      <c r="AY169" s="282" t="s">
        <v>171</v>
      </c>
    </row>
    <row r="170" s="2" customFormat="1" ht="21.75" customHeight="1">
      <c r="A170" s="40"/>
      <c r="B170" s="41"/>
      <c r="C170" s="229" t="s">
        <v>220</v>
      </c>
      <c r="D170" s="229" t="s">
        <v>174</v>
      </c>
      <c r="E170" s="230" t="s">
        <v>5412</v>
      </c>
      <c r="F170" s="231" t="s">
        <v>5413</v>
      </c>
      <c r="G170" s="232" t="s">
        <v>282</v>
      </c>
      <c r="H170" s="233">
        <v>88.650000000000006</v>
      </c>
      <c r="I170" s="234"/>
      <c r="J170" s="235">
        <f>ROUND(I170*H170,2)</f>
        <v>0</v>
      </c>
      <c r="K170" s="231" t="s">
        <v>178</v>
      </c>
      <c r="L170" s="46"/>
      <c r="M170" s="236" t="s">
        <v>1</v>
      </c>
      <c r="N170" s="237" t="s">
        <v>48</v>
      </c>
      <c r="O170" s="93"/>
      <c r="P170" s="238">
        <f>O170*H170</f>
        <v>0</v>
      </c>
      <c r="Q170" s="238">
        <v>0</v>
      </c>
      <c r="R170" s="238">
        <f>Q170*H170</f>
        <v>0</v>
      </c>
      <c r="S170" s="238">
        <v>0</v>
      </c>
      <c r="T170" s="239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40" t="s">
        <v>192</v>
      </c>
      <c r="AT170" s="240" t="s">
        <v>174</v>
      </c>
      <c r="AU170" s="240" t="s">
        <v>92</v>
      </c>
      <c r="AY170" s="18" t="s">
        <v>171</v>
      </c>
      <c r="BE170" s="241">
        <f>IF(N170="základní",J170,0)</f>
        <v>0</v>
      </c>
      <c r="BF170" s="241">
        <f>IF(N170="snížená",J170,0)</f>
        <v>0</v>
      </c>
      <c r="BG170" s="241">
        <f>IF(N170="zákl. přenesená",J170,0)</f>
        <v>0</v>
      </c>
      <c r="BH170" s="241">
        <f>IF(N170="sníž. přenesená",J170,0)</f>
        <v>0</v>
      </c>
      <c r="BI170" s="241">
        <f>IF(N170="nulová",J170,0)</f>
        <v>0</v>
      </c>
      <c r="BJ170" s="18" t="s">
        <v>90</v>
      </c>
      <c r="BK170" s="241">
        <f>ROUND(I170*H170,2)</f>
        <v>0</v>
      </c>
      <c r="BL170" s="18" t="s">
        <v>192</v>
      </c>
      <c r="BM170" s="240" t="s">
        <v>5414</v>
      </c>
    </row>
    <row r="171" s="13" customFormat="1">
      <c r="A171" s="13"/>
      <c r="B171" s="251"/>
      <c r="C171" s="252"/>
      <c r="D171" s="242" t="s">
        <v>284</v>
      </c>
      <c r="E171" s="253" t="s">
        <v>1</v>
      </c>
      <c r="F171" s="254" t="s">
        <v>5415</v>
      </c>
      <c r="G171" s="252"/>
      <c r="H171" s="253" t="s">
        <v>1</v>
      </c>
      <c r="I171" s="255"/>
      <c r="J171" s="252"/>
      <c r="K171" s="252"/>
      <c r="L171" s="256"/>
      <c r="M171" s="257"/>
      <c r="N171" s="258"/>
      <c r="O171" s="258"/>
      <c r="P171" s="258"/>
      <c r="Q171" s="258"/>
      <c r="R171" s="258"/>
      <c r="S171" s="258"/>
      <c r="T171" s="259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60" t="s">
        <v>284</v>
      </c>
      <c r="AU171" s="260" t="s">
        <v>92</v>
      </c>
      <c r="AV171" s="13" t="s">
        <v>90</v>
      </c>
      <c r="AW171" s="13" t="s">
        <v>38</v>
      </c>
      <c r="AX171" s="13" t="s">
        <v>83</v>
      </c>
      <c r="AY171" s="260" t="s">
        <v>171</v>
      </c>
    </row>
    <row r="172" s="14" customFormat="1">
      <c r="A172" s="14"/>
      <c r="B172" s="261"/>
      <c r="C172" s="262"/>
      <c r="D172" s="242" t="s">
        <v>284</v>
      </c>
      <c r="E172" s="263" t="s">
        <v>1</v>
      </c>
      <c r="F172" s="264" t="s">
        <v>5416</v>
      </c>
      <c r="G172" s="262"/>
      <c r="H172" s="265">
        <v>86.299999999999997</v>
      </c>
      <c r="I172" s="266"/>
      <c r="J172" s="262"/>
      <c r="K172" s="262"/>
      <c r="L172" s="267"/>
      <c r="M172" s="268"/>
      <c r="N172" s="269"/>
      <c r="O172" s="269"/>
      <c r="P172" s="269"/>
      <c r="Q172" s="269"/>
      <c r="R172" s="269"/>
      <c r="S172" s="269"/>
      <c r="T172" s="27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71" t="s">
        <v>284</v>
      </c>
      <c r="AU172" s="271" t="s">
        <v>92</v>
      </c>
      <c r="AV172" s="14" t="s">
        <v>92</v>
      </c>
      <c r="AW172" s="14" t="s">
        <v>38</v>
      </c>
      <c r="AX172" s="14" t="s">
        <v>83</v>
      </c>
      <c r="AY172" s="271" t="s">
        <v>171</v>
      </c>
    </row>
    <row r="173" s="14" customFormat="1">
      <c r="A173" s="14"/>
      <c r="B173" s="261"/>
      <c r="C173" s="262"/>
      <c r="D173" s="242" t="s">
        <v>284</v>
      </c>
      <c r="E173" s="263" t="s">
        <v>1</v>
      </c>
      <c r="F173" s="264" t="s">
        <v>5417</v>
      </c>
      <c r="G173" s="262"/>
      <c r="H173" s="265">
        <v>2.3420000000000001</v>
      </c>
      <c r="I173" s="266"/>
      <c r="J173" s="262"/>
      <c r="K173" s="262"/>
      <c r="L173" s="267"/>
      <c r="M173" s="268"/>
      <c r="N173" s="269"/>
      <c r="O173" s="269"/>
      <c r="P173" s="269"/>
      <c r="Q173" s="269"/>
      <c r="R173" s="269"/>
      <c r="S173" s="269"/>
      <c r="T173" s="270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71" t="s">
        <v>284</v>
      </c>
      <c r="AU173" s="271" t="s">
        <v>92</v>
      </c>
      <c r="AV173" s="14" t="s">
        <v>92</v>
      </c>
      <c r="AW173" s="14" t="s">
        <v>38</v>
      </c>
      <c r="AX173" s="14" t="s">
        <v>83</v>
      </c>
      <c r="AY173" s="271" t="s">
        <v>171</v>
      </c>
    </row>
    <row r="174" s="15" customFormat="1">
      <c r="A174" s="15"/>
      <c r="B174" s="272"/>
      <c r="C174" s="273"/>
      <c r="D174" s="242" t="s">
        <v>284</v>
      </c>
      <c r="E174" s="274" t="s">
        <v>1</v>
      </c>
      <c r="F174" s="275" t="s">
        <v>287</v>
      </c>
      <c r="G174" s="273"/>
      <c r="H174" s="276">
        <v>88.641999999999996</v>
      </c>
      <c r="I174" s="277"/>
      <c r="J174" s="273"/>
      <c r="K174" s="273"/>
      <c r="L174" s="278"/>
      <c r="M174" s="279"/>
      <c r="N174" s="280"/>
      <c r="O174" s="280"/>
      <c r="P174" s="280"/>
      <c r="Q174" s="280"/>
      <c r="R174" s="280"/>
      <c r="S174" s="280"/>
      <c r="T174" s="281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82" t="s">
        <v>284</v>
      </c>
      <c r="AU174" s="282" t="s">
        <v>92</v>
      </c>
      <c r="AV174" s="15" t="s">
        <v>192</v>
      </c>
      <c r="AW174" s="15" t="s">
        <v>38</v>
      </c>
      <c r="AX174" s="15" t="s">
        <v>83</v>
      </c>
      <c r="AY174" s="282" t="s">
        <v>171</v>
      </c>
    </row>
    <row r="175" s="14" customFormat="1">
      <c r="A175" s="14"/>
      <c r="B175" s="261"/>
      <c r="C175" s="262"/>
      <c r="D175" s="242" t="s">
        <v>284</v>
      </c>
      <c r="E175" s="263" t="s">
        <v>1</v>
      </c>
      <c r="F175" s="264" t="s">
        <v>5418</v>
      </c>
      <c r="G175" s="262"/>
      <c r="H175" s="265">
        <v>88.650000000000006</v>
      </c>
      <c r="I175" s="266"/>
      <c r="J175" s="262"/>
      <c r="K175" s="262"/>
      <c r="L175" s="267"/>
      <c r="M175" s="268"/>
      <c r="N175" s="269"/>
      <c r="O175" s="269"/>
      <c r="P175" s="269"/>
      <c r="Q175" s="269"/>
      <c r="R175" s="269"/>
      <c r="S175" s="269"/>
      <c r="T175" s="27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71" t="s">
        <v>284</v>
      </c>
      <c r="AU175" s="271" t="s">
        <v>92</v>
      </c>
      <c r="AV175" s="14" t="s">
        <v>92</v>
      </c>
      <c r="AW175" s="14" t="s">
        <v>38</v>
      </c>
      <c r="AX175" s="14" t="s">
        <v>83</v>
      </c>
      <c r="AY175" s="271" t="s">
        <v>171</v>
      </c>
    </row>
    <row r="176" s="15" customFormat="1">
      <c r="A176" s="15"/>
      <c r="B176" s="272"/>
      <c r="C176" s="273"/>
      <c r="D176" s="242" t="s">
        <v>284</v>
      </c>
      <c r="E176" s="274" t="s">
        <v>1</v>
      </c>
      <c r="F176" s="275" t="s">
        <v>287</v>
      </c>
      <c r="G176" s="273"/>
      <c r="H176" s="276">
        <v>88.650000000000006</v>
      </c>
      <c r="I176" s="277"/>
      <c r="J176" s="273"/>
      <c r="K176" s="273"/>
      <c r="L176" s="278"/>
      <c r="M176" s="279"/>
      <c r="N176" s="280"/>
      <c r="O176" s="280"/>
      <c r="P176" s="280"/>
      <c r="Q176" s="280"/>
      <c r="R176" s="280"/>
      <c r="S176" s="280"/>
      <c r="T176" s="281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82" t="s">
        <v>284</v>
      </c>
      <c r="AU176" s="282" t="s">
        <v>92</v>
      </c>
      <c r="AV176" s="15" t="s">
        <v>192</v>
      </c>
      <c r="AW176" s="15" t="s">
        <v>38</v>
      </c>
      <c r="AX176" s="15" t="s">
        <v>90</v>
      </c>
      <c r="AY176" s="282" t="s">
        <v>171</v>
      </c>
    </row>
    <row r="177" s="2" customFormat="1" ht="16.5" customHeight="1">
      <c r="A177" s="40"/>
      <c r="B177" s="41"/>
      <c r="C177" s="229" t="s">
        <v>227</v>
      </c>
      <c r="D177" s="229" t="s">
        <v>174</v>
      </c>
      <c r="E177" s="230" t="s">
        <v>292</v>
      </c>
      <c r="F177" s="231" t="s">
        <v>5419</v>
      </c>
      <c r="G177" s="232" t="s">
        <v>282</v>
      </c>
      <c r="H177" s="233">
        <v>214.59999999999999</v>
      </c>
      <c r="I177" s="234"/>
      <c r="J177" s="235">
        <f>ROUND(I177*H177,2)</f>
        <v>0</v>
      </c>
      <c r="K177" s="231" t="s">
        <v>178</v>
      </c>
      <c r="L177" s="46"/>
      <c r="M177" s="236" t="s">
        <v>1</v>
      </c>
      <c r="N177" s="237" t="s">
        <v>48</v>
      </c>
      <c r="O177" s="93"/>
      <c r="P177" s="238">
        <f>O177*H177</f>
        <v>0</v>
      </c>
      <c r="Q177" s="238">
        <v>0</v>
      </c>
      <c r="R177" s="238">
        <f>Q177*H177</f>
        <v>0</v>
      </c>
      <c r="S177" s="238">
        <v>0</v>
      </c>
      <c r="T177" s="239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40" t="s">
        <v>192</v>
      </c>
      <c r="AT177" s="240" t="s">
        <v>174</v>
      </c>
      <c r="AU177" s="240" t="s">
        <v>92</v>
      </c>
      <c r="AY177" s="18" t="s">
        <v>171</v>
      </c>
      <c r="BE177" s="241">
        <f>IF(N177="základní",J177,0)</f>
        <v>0</v>
      </c>
      <c r="BF177" s="241">
        <f>IF(N177="snížená",J177,0)</f>
        <v>0</v>
      </c>
      <c r="BG177" s="241">
        <f>IF(N177="zákl. přenesená",J177,0)</f>
        <v>0</v>
      </c>
      <c r="BH177" s="241">
        <f>IF(N177="sníž. přenesená",J177,0)</f>
        <v>0</v>
      </c>
      <c r="BI177" s="241">
        <f>IF(N177="nulová",J177,0)</f>
        <v>0</v>
      </c>
      <c r="BJ177" s="18" t="s">
        <v>90</v>
      </c>
      <c r="BK177" s="241">
        <f>ROUND(I177*H177,2)</f>
        <v>0</v>
      </c>
      <c r="BL177" s="18" t="s">
        <v>192</v>
      </c>
      <c r="BM177" s="240" t="s">
        <v>5420</v>
      </c>
    </row>
    <row r="178" s="14" customFormat="1">
      <c r="A178" s="14"/>
      <c r="B178" s="261"/>
      <c r="C178" s="262"/>
      <c r="D178" s="242" t="s">
        <v>284</v>
      </c>
      <c r="E178" s="263" t="s">
        <v>1</v>
      </c>
      <c r="F178" s="264" t="s">
        <v>5421</v>
      </c>
      <c r="G178" s="262"/>
      <c r="H178" s="265">
        <v>214.60400000000001</v>
      </c>
      <c r="I178" s="266"/>
      <c r="J178" s="262"/>
      <c r="K178" s="262"/>
      <c r="L178" s="267"/>
      <c r="M178" s="268"/>
      <c r="N178" s="269"/>
      <c r="O178" s="269"/>
      <c r="P178" s="269"/>
      <c r="Q178" s="269"/>
      <c r="R178" s="269"/>
      <c r="S178" s="269"/>
      <c r="T178" s="27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71" t="s">
        <v>284</v>
      </c>
      <c r="AU178" s="271" t="s">
        <v>92</v>
      </c>
      <c r="AV178" s="14" t="s">
        <v>92</v>
      </c>
      <c r="AW178" s="14" t="s">
        <v>38</v>
      </c>
      <c r="AX178" s="14" t="s">
        <v>83</v>
      </c>
      <c r="AY178" s="271" t="s">
        <v>171</v>
      </c>
    </row>
    <row r="179" s="15" customFormat="1">
      <c r="A179" s="15"/>
      <c r="B179" s="272"/>
      <c r="C179" s="273"/>
      <c r="D179" s="242" t="s">
        <v>284</v>
      </c>
      <c r="E179" s="274" t="s">
        <v>1</v>
      </c>
      <c r="F179" s="275" t="s">
        <v>287</v>
      </c>
      <c r="G179" s="273"/>
      <c r="H179" s="276">
        <v>214.60400000000001</v>
      </c>
      <c r="I179" s="277"/>
      <c r="J179" s="273"/>
      <c r="K179" s="273"/>
      <c r="L179" s="278"/>
      <c r="M179" s="279"/>
      <c r="N179" s="280"/>
      <c r="O179" s="280"/>
      <c r="P179" s="280"/>
      <c r="Q179" s="280"/>
      <c r="R179" s="280"/>
      <c r="S179" s="280"/>
      <c r="T179" s="281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82" t="s">
        <v>284</v>
      </c>
      <c r="AU179" s="282" t="s">
        <v>92</v>
      </c>
      <c r="AV179" s="15" t="s">
        <v>192</v>
      </c>
      <c r="AW179" s="15" t="s">
        <v>38</v>
      </c>
      <c r="AX179" s="15" t="s">
        <v>83</v>
      </c>
      <c r="AY179" s="282" t="s">
        <v>171</v>
      </c>
    </row>
    <row r="180" s="14" customFormat="1">
      <c r="A180" s="14"/>
      <c r="B180" s="261"/>
      <c r="C180" s="262"/>
      <c r="D180" s="242" t="s">
        <v>284</v>
      </c>
      <c r="E180" s="263" t="s">
        <v>1</v>
      </c>
      <c r="F180" s="264" t="s">
        <v>5422</v>
      </c>
      <c r="G180" s="262"/>
      <c r="H180" s="265">
        <v>214.59999999999999</v>
      </c>
      <c r="I180" s="266"/>
      <c r="J180" s="262"/>
      <c r="K180" s="262"/>
      <c r="L180" s="267"/>
      <c r="M180" s="268"/>
      <c r="N180" s="269"/>
      <c r="O180" s="269"/>
      <c r="P180" s="269"/>
      <c r="Q180" s="269"/>
      <c r="R180" s="269"/>
      <c r="S180" s="269"/>
      <c r="T180" s="27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71" t="s">
        <v>284</v>
      </c>
      <c r="AU180" s="271" t="s">
        <v>92</v>
      </c>
      <c r="AV180" s="14" t="s">
        <v>92</v>
      </c>
      <c r="AW180" s="14" t="s">
        <v>38</v>
      </c>
      <c r="AX180" s="14" t="s">
        <v>83</v>
      </c>
      <c r="AY180" s="271" t="s">
        <v>171</v>
      </c>
    </row>
    <row r="181" s="15" customFormat="1">
      <c r="A181" s="15"/>
      <c r="B181" s="272"/>
      <c r="C181" s="273"/>
      <c r="D181" s="242" t="s">
        <v>284</v>
      </c>
      <c r="E181" s="274" t="s">
        <v>1</v>
      </c>
      <c r="F181" s="275" t="s">
        <v>287</v>
      </c>
      <c r="G181" s="273"/>
      <c r="H181" s="276">
        <v>214.59999999999999</v>
      </c>
      <c r="I181" s="277"/>
      <c r="J181" s="273"/>
      <c r="K181" s="273"/>
      <c r="L181" s="278"/>
      <c r="M181" s="279"/>
      <c r="N181" s="280"/>
      <c r="O181" s="280"/>
      <c r="P181" s="280"/>
      <c r="Q181" s="280"/>
      <c r="R181" s="280"/>
      <c r="S181" s="280"/>
      <c r="T181" s="281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82" t="s">
        <v>284</v>
      </c>
      <c r="AU181" s="282" t="s">
        <v>92</v>
      </c>
      <c r="AV181" s="15" t="s">
        <v>192</v>
      </c>
      <c r="AW181" s="15" t="s">
        <v>38</v>
      </c>
      <c r="AX181" s="15" t="s">
        <v>90</v>
      </c>
      <c r="AY181" s="282" t="s">
        <v>171</v>
      </c>
    </row>
    <row r="182" s="2" customFormat="1" ht="16.5" customHeight="1">
      <c r="A182" s="40"/>
      <c r="B182" s="41"/>
      <c r="C182" s="229" t="s">
        <v>234</v>
      </c>
      <c r="D182" s="229" t="s">
        <v>174</v>
      </c>
      <c r="E182" s="230" t="s">
        <v>5423</v>
      </c>
      <c r="F182" s="231" t="s">
        <v>5424</v>
      </c>
      <c r="G182" s="232" t="s">
        <v>278</v>
      </c>
      <c r="H182" s="233">
        <v>12.800000000000001</v>
      </c>
      <c r="I182" s="234"/>
      <c r="J182" s="235">
        <f>ROUND(I182*H182,2)</f>
        <v>0</v>
      </c>
      <c r="K182" s="231" t="s">
        <v>178</v>
      </c>
      <c r="L182" s="46"/>
      <c r="M182" s="236" t="s">
        <v>1</v>
      </c>
      <c r="N182" s="237" t="s">
        <v>48</v>
      </c>
      <c r="O182" s="93"/>
      <c r="P182" s="238">
        <f>O182*H182</f>
        <v>0</v>
      </c>
      <c r="Q182" s="238">
        <v>0.00083850999999999999</v>
      </c>
      <c r="R182" s="238">
        <f>Q182*H182</f>
        <v>0.010732928000000001</v>
      </c>
      <c r="S182" s="238">
        <v>0</v>
      </c>
      <c r="T182" s="239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40" t="s">
        <v>192</v>
      </c>
      <c r="AT182" s="240" t="s">
        <v>174</v>
      </c>
      <c r="AU182" s="240" t="s">
        <v>92</v>
      </c>
      <c r="AY182" s="18" t="s">
        <v>171</v>
      </c>
      <c r="BE182" s="241">
        <f>IF(N182="základní",J182,0)</f>
        <v>0</v>
      </c>
      <c r="BF182" s="241">
        <f>IF(N182="snížená",J182,0)</f>
        <v>0</v>
      </c>
      <c r="BG182" s="241">
        <f>IF(N182="zákl. přenesená",J182,0)</f>
        <v>0</v>
      </c>
      <c r="BH182" s="241">
        <f>IF(N182="sníž. přenesená",J182,0)</f>
        <v>0</v>
      </c>
      <c r="BI182" s="241">
        <f>IF(N182="nulová",J182,0)</f>
        <v>0</v>
      </c>
      <c r="BJ182" s="18" t="s">
        <v>90</v>
      </c>
      <c r="BK182" s="241">
        <f>ROUND(I182*H182,2)</f>
        <v>0</v>
      </c>
      <c r="BL182" s="18" t="s">
        <v>192</v>
      </c>
      <c r="BM182" s="240" t="s">
        <v>5425</v>
      </c>
    </row>
    <row r="183" s="14" customFormat="1">
      <c r="A183" s="14"/>
      <c r="B183" s="261"/>
      <c r="C183" s="262"/>
      <c r="D183" s="242" t="s">
        <v>284</v>
      </c>
      <c r="E183" s="263" t="s">
        <v>1</v>
      </c>
      <c r="F183" s="264" t="s">
        <v>5426</v>
      </c>
      <c r="G183" s="262"/>
      <c r="H183" s="265">
        <v>12.800000000000001</v>
      </c>
      <c r="I183" s="266"/>
      <c r="J183" s="262"/>
      <c r="K183" s="262"/>
      <c r="L183" s="267"/>
      <c r="M183" s="268"/>
      <c r="N183" s="269"/>
      <c r="O183" s="269"/>
      <c r="P183" s="269"/>
      <c r="Q183" s="269"/>
      <c r="R183" s="269"/>
      <c r="S183" s="269"/>
      <c r="T183" s="27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71" t="s">
        <v>284</v>
      </c>
      <c r="AU183" s="271" t="s">
        <v>92</v>
      </c>
      <c r="AV183" s="14" t="s">
        <v>92</v>
      </c>
      <c r="AW183" s="14" t="s">
        <v>38</v>
      </c>
      <c r="AX183" s="14" t="s">
        <v>90</v>
      </c>
      <c r="AY183" s="271" t="s">
        <v>171</v>
      </c>
    </row>
    <row r="184" s="2" customFormat="1" ht="16.5" customHeight="1">
      <c r="A184" s="40"/>
      <c r="B184" s="41"/>
      <c r="C184" s="229" t="s">
        <v>327</v>
      </c>
      <c r="D184" s="229" t="s">
        <v>174</v>
      </c>
      <c r="E184" s="230" t="s">
        <v>5427</v>
      </c>
      <c r="F184" s="231" t="s">
        <v>5428</v>
      </c>
      <c r="G184" s="232" t="s">
        <v>278</v>
      </c>
      <c r="H184" s="233">
        <v>12.800000000000001</v>
      </c>
      <c r="I184" s="234"/>
      <c r="J184" s="235">
        <f>ROUND(I184*H184,2)</f>
        <v>0</v>
      </c>
      <c r="K184" s="231" t="s">
        <v>178</v>
      </c>
      <c r="L184" s="46"/>
      <c r="M184" s="236" t="s">
        <v>1</v>
      </c>
      <c r="N184" s="237" t="s">
        <v>48</v>
      </c>
      <c r="O184" s="93"/>
      <c r="P184" s="238">
        <f>O184*H184</f>
        <v>0</v>
      </c>
      <c r="Q184" s="238">
        <v>0</v>
      </c>
      <c r="R184" s="238">
        <f>Q184*H184</f>
        <v>0</v>
      </c>
      <c r="S184" s="238">
        <v>0</v>
      </c>
      <c r="T184" s="239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40" t="s">
        <v>192</v>
      </c>
      <c r="AT184" s="240" t="s">
        <v>174</v>
      </c>
      <c r="AU184" s="240" t="s">
        <v>92</v>
      </c>
      <c r="AY184" s="18" t="s">
        <v>171</v>
      </c>
      <c r="BE184" s="241">
        <f>IF(N184="základní",J184,0)</f>
        <v>0</v>
      </c>
      <c r="BF184" s="241">
        <f>IF(N184="snížená",J184,0)</f>
        <v>0</v>
      </c>
      <c r="BG184" s="241">
        <f>IF(N184="zákl. přenesená",J184,0)</f>
        <v>0</v>
      </c>
      <c r="BH184" s="241">
        <f>IF(N184="sníž. přenesená",J184,0)</f>
        <v>0</v>
      </c>
      <c r="BI184" s="241">
        <f>IF(N184="nulová",J184,0)</f>
        <v>0</v>
      </c>
      <c r="BJ184" s="18" t="s">
        <v>90</v>
      </c>
      <c r="BK184" s="241">
        <f>ROUND(I184*H184,2)</f>
        <v>0</v>
      </c>
      <c r="BL184" s="18" t="s">
        <v>192</v>
      </c>
      <c r="BM184" s="240" t="s">
        <v>5429</v>
      </c>
    </row>
    <row r="185" s="14" customFormat="1">
      <c r="A185" s="14"/>
      <c r="B185" s="261"/>
      <c r="C185" s="262"/>
      <c r="D185" s="242" t="s">
        <v>284</v>
      </c>
      <c r="E185" s="263" t="s">
        <v>1</v>
      </c>
      <c r="F185" s="264" t="s">
        <v>5430</v>
      </c>
      <c r="G185" s="262"/>
      <c r="H185" s="265">
        <v>12.800000000000001</v>
      </c>
      <c r="I185" s="266"/>
      <c r="J185" s="262"/>
      <c r="K185" s="262"/>
      <c r="L185" s="267"/>
      <c r="M185" s="268"/>
      <c r="N185" s="269"/>
      <c r="O185" s="269"/>
      <c r="P185" s="269"/>
      <c r="Q185" s="269"/>
      <c r="R185" s="269"/>
      <c r="S185" s="269"/>
      <c r="T185" s="27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71" t="s">
        <v>284</v>
      </c>
      <c r="AU185" s="271" t="s">
        <v>92</v>
      </c>
      <c r="AV185" s="14" t="s">
        <v>92</v>
      </c>
      <c r="AW185" s="14" t="s">
        <v>38</v>
      </c>
      <c r="AX185" s="14" t="s">
        <v>90</v>
      </c>
      <c r="AY185" s="271" t="s">
        <v>171</v>
      </c>
    </row>
    <row r="186" s="2" customFormat="1">
      <c r="A186" s="40"/>
      <c r="B186" s="41"/>
      <c r="C186" s="229" t="s">
        <v>334</v>
      </c>
      <c r="D186" s="229" t="s">
        <v>174</v>
      </c>
      <c r="E186" s="230" t="s">
        <v>5431</v>
      </c>
      <c r="F186" s="231" t="s">
        <v>5432</v>
      </c>
      <c r="G186" s="232" t="s">
        <v>282</v>
      </c>
      <c r="H186" s="233">
        <v>429.19999999999999</v>
      </c>
      <c r="I186" s="234"/>
      <c r="J186" s="235">
        <f>ROUND(I186*H186,2)</f>
        <v>0</v>
      </c>
      <c r="K186" s="231" t="s">
        <v>178</v>
      </c>
      <c r="L186" s="46"/>
      <c r="M186" s="236" t="s">
        <v>1</v>
      </c>
      <c r="N186" s="237" t="s">
        <v>48</v>
      </c>
      <c r="O186" s="93"/>
      <c r="P186" s="238">
        <f>O186*H186</f>
        <v>0</v>
      </c>
      <c r="Q186" s="238">
        <v>0</v>
      </c>
      <c r="R186" s="238">
        <f>Q186*H186</f>
        <v>0</v>
      </c>
      <c r="S186" s="238">
        <v>0</v>
      </c>
      <c r="T186" s="239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40" t="s">
        <v>192</v>
      </c>
      <c r="AT186" s="240" t="s">
        <v>174</v>
      </c>
      <c r="AU186" s="240" t="s">
        <v>92</v>
      </c>
      <c r="AY186" s="18" t="s">
        <v>171</v>
      </c>
      <c r="BE186" s="241">
        <f>IF(N186="základní",J186,0)</f>
        <v>0</v>
      </c>
      <c r="BF186" s="241">
        <f>IF(N186="snížená",J186,0)</f>
        <v>0</v>
      </c>
      <c r="BG186" s="241">
        <f>IF(N186="zákl. přenesená",J186,0)</f>
        <v>0</v>
      </c>
      <c r="BH186" s="241">
        <f>IF(N186="sníž. přenesená",J186,0)</f>
        <v>0</v>
      </c>
      <c r="BI186" s="241">
        <f>IF(N186="nulová",J186,0)</f>
        <v>0</v>
      </c>
      <c r="BJ186" s="18" t="s">
        <v>90</v>
      </c>
      <c r="BK186" s="241">
        <f>ROUND(I186*H186,2)</f>
        <v>0</v>
      </c>
      <c r="BL186" s="18" t="s">
        <v>192</v>
      </c>
      <c r="BM186" s="240" t="s">
        <v>5433</v>
      </c>
    </row>
    <row r="187" s="14" customFormat="1">
      <c r="A187" s="14"/>
      <c r="B187" s="261"/>
      <c r="C187" s="262"/>
      <c r="D187" s="242" t="s">
        <v>284</v>
      </c>
      <c r="E187" s="263" t="s">
        <v>1</v>
      </c>
      <c r="F187" s="264" t="s">
        <v>5434</v>
      </c>
      <c r="G187" s="262"/>
      <c r="H187" s="265">
        <v>214.59999999999999</v>
      </c>
      <c r="I187" s="266"/>
      <c r="J187" s="262"/>
      <c r="K187" s="262"/>
      <c r="L187" s="267"/>
      <c r="M187" s="268"/>
      <c r="N187" s="269"/>
      <c r="O187" s="269"/>
      <c r="P187" s="269"/>
      <c r="Q187" s="269"/>
      <c r="R187" s="269"/>
      <c r="S187" s="269"/>
      <c r="T187" s="27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71" t="s">
        <v>284</v>
      </c>
      <c r="AU187" s="271" t="s">
        <v>92</v>
      </c>
      <c r="AV187" s="14" t="s">
        <v>92</v>
      </c>
      <c r="AW187" s="14" t="s">
        <v>38</v>
      </c>
      <c r="AX187" s="14" t="s">
        <v>90</v>
      </c>
      <c r="AY187" s="271" t="s">
        <v>171</v>
      </c>
    </row>
    <row r="188" s="14" customFormat="1">
      <c r="A188" s="14"/>
      <c r="B188" s="261"/>
      <c r="C188" s="262"/>
      <c r="D188" s="242" t="s">
        <v>284</v>
      </c>
      <c r="E188" s="262"/>
      <c r="F188" s="264" t="s">
        <v>5435</v>
      </c>
      <c r="G188" s="262"/>
      <c r="H188" s="265">
        <v>429.19999999999999</v>
      </c>
      <c r="I188" s="266"/>
      <c r="J188" s="262"/>
      <c r="K188" s="262"/>
      <c r="L188" s="267"/>
      <c r="M188" s="268"/>
      <c r="N188" s="269"/>
      <c r="O188" s="269"/>
      <c r="P188" s="269"/>
      <c r="Q188" s="269"/>
      <c r="R188" s="269"/>
      <c r="S188" s="269"/>
      <c r="T188" s="27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71" t="s">
        <v>284</v>
      </c>
      <c r="AU188" s="271" t="s">
        <v>92</v>
      </c>
      <c r="AV188" s="14" t="s">
        <v>92</v>
      </c>
      <c r="AW188" s="14" t="s">
        <v>4</v>
      </c>
      <c r="AX188" s="14" t="s">
        <v>90</v>
      </c>
      <c r="AY188" s="271" t="s">
        <v>171</v>
      </c>
    </row>
    <row r="189" s="2" customFormat="1" ht="16.5" customHeight="1">
      <c r="A189" s="40"/>
      <c r="B189" s="41"/>
      <c r="C189" s="229" t="s">
        <v>339</v>
      </c>
      <c r="D189" s="229" t="s">
        <v>174</v>
      </c>
      <c r="E189" s="230" t="s">
        <v>5436</v>
      </c>
      <c r="F189" s="231" t="s">
        <v>5437</v>
      </c>
      <c r="G189" s="232" t="s">
        <v>282</v>
      </c>
      <c r="H189" s="233">
        <v>93.319999999999993</v>
      </c>
      <c r="I189" s="234"/>
      <c r="J189" s="235">
        <f>ROUND(I189*H189,2)</f>
        <v>0</v>
      </c>
      <c r="K189" s="231" t="s">
        <v>178</v>
      </c>
      <c r="L189" s="46"/>
      <c r="M189" s="236" t="s">
        <v>1</v>
      </c>
      <c r="N189" s="237" t="s">
        <v>48</v>
      </c>
      <c r="O189" s="93"/>
      <c r="P189" s="238">
        <f>O189*H189</f>
        <v>0</v>
      </c>
      <c r="Q189" s="238">
        <v>0</v>
      </c>
      <c r="R189" s="238">
        <f>Q189*H189</f>
        <v>0</v>
      </c>
      <c r="S189" s="238">
        <v>0</v>
      </c>
      <c r="T189" s="239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40" t="s">
        <v>192</v>
      </c>
      <c r="AT189" s="240" t="s">
        <v>174</v>
      </c>
      <c r="AU189" s="240" t="s">
        <v>92</v>
      </c>
      <c r="AY189" s="18" t="s">
        <v>171</v>
      </c>
      <c r="BE189" s="241">
        <f>IF(N189="základní",J189,0)</f>
        <v>0</v>
      </c>
      <c r="BF189" s="241">
        <f>IF(N189="snížená",J189,0)</f>
        <v>0</v>
      </c>
      <c r="BG189" s="241">
        <f>IF(N189="zákl. přenesená",J189,0)</f>
        <v>0</v>
      </c>
      <c r="BH189" s="241">
        <f>IF(N189="sníž. přenesená",J189,0)</f>
        <v>0</v>
      </c>
      <c r="BI189" s="241">
        <f>IF(N189="nulová",J189,0)</f>
        <v>0</v>
      </c>
      <c r="BJ189" s="18" t="s">
        <v>90</v>
      </c>
      <c r="BK189" s="241">
        <f>ROUND(I189*H189,2)</f>
        <v>0</v>
      </c>
      <c r="BL189" s="18" t="s">
        <v>192</v>
      </c>
      <c r="BM189" s="240" t="s">
        <v>5438</v>
      </c>
    </row>
    <row r="190" s="14" customFormat="1">
      <c r="A190" s="14"/>
      <c r="B190" s="261"/>
      <c r="C190" s="262"/>
      <c r="D190" s="242" t="s">
        <v>284</v>
      </c>
      <c r="E190" s="263" t="s">
        <v>1</v>
      </c>
      <c r="F190" s="264" t="s">
        <v>5439</v>
      </c>
      <c r="G190" s="262"/>
      <c r="H190" s="265">
        <v>4.2400000000000002</v>
      </c>
      <c r="I190" s="266"/>
      <c r="J190" s="262"/>
      <c r="K190" s="262"/>
      <c r="L190" s="267"/>
      <c r="M190" s="268"/>
      <c r="N190" s="269"/>
      <c r="O190" s="269"/>
      <c r="P190" s="269"/>
      <c r="Q190" s="269"/>
      <c r="R190" s="269"/>
      <c r="S190" s="269"/>
      <c r="T190" s="27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71" t="s">
        <v>284</v>
      </c>
      <c r="AU190" s="271" t="s">
        <v>92</v>
      </c>
      <c r="AV190" s="14" t="s">
        <v>92</v>
      </c>
      <c r="AW190" s="14" t="s">
        <v>38</v>
      </c>
      <c r="AX190" s="14" t="s">
        <v>83</v>
      </c>
      <c r="AY190" s="271" t="s">
        <v>171</v>
      </c>
    </row>
    <row r="191" s="14" customFormat="1">
      <c r="A191" s="14"/>
      <c r="B191" s="261"/>
      <c r="C191" s="262"/>
      <c r="D191" s="242" t="s">
        <v>284</v>
      </c>
      <c r="E191" s="263" t="s">
        <v>1</v>
      </c>
      <c r="F191" s="264" t="s">
        <v>5440</v>
      </c>
      <c r="G191" s="262"/>
      <c r="H191" s="265">
        <v>42.418999999999997</v>
      </c>
      <c r="I191" s="266"/>
      <c r="J191" s="262"/>
      <c r="K191" s="262"/>
      <c r="L191" s="267"/>
      <c r="M191" s="268"/>
      <c r="N191" s="269"/>
      <c r="O191" s="269"/>
      <c r="P191" s="269"/>
      <c r="Q191" s="269"/>
      <c r="R191" s="269"/>
      <c r="S191" s="269"/>
      <c r="T191" s="270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71" t="s">
        <v>284</v>
      </c>
      <c r="AU191" s="271" t="s">
        <v>92</v>
      </c>
      <c r="AV191" s="14" t="s">
        <v>92</v>
      </c>
      <c r="AW191" s="14" t="s">
        <v>38</v>
      </c>
      <c r="AX191" s="14" t="s">
        <v>83</v>
      </c>
      <c r="AY191" s="271" t="s">
        <v>171</v>
      </c>
    </row>
    <row r="192" s="15" customFormat="1">
      <c r="A192" s="15"/>
      <c r="B192" s="272"/>
      <c r="C192" s="273"/>
      <c r="D192" s="242" t="s">
        <v>284</v>
      </c>
      <c r="E192" s="274" t="s">
        <v>1</v>
      </c>
      <c r="F192" s="275" t="s">
        <v>287</v>
      </c>
      <c r="G192" s="273"/>
      <c r="H192" s="276">
        <v>46.658999999999999</v>
      </c>
      <c r="I192" s="277"/>
      <c r="J192" s="273"/>
      <c r="K192" s="273"/>
      <c r="L192" s="278"/>
      <c r="M192" s="279"/>
      <c r="N192" s="280"/>
      <c r="O192" s="280"/>
      <c r="P192" s="280"/>
      <c r="Q192" s="280"/>
      <c r="R192" s="280"/>
      <c r="S192" s="280"/>
      <c r="T192" s="281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82" t="s">
        <v>284</v>
      </c>
      <c r="AU192" s="282" t="s">
        <v>92</v>
      </c>
      <c r="AV192" s="15" t="s">
        <v>192</v>
      </c>
      <c r="AW192" s="15" t="s">
        <v>38</v>
      </c>
      <c r="AX192" s="15" t="s">
        <v>83</v>
      </c>
      <c r="AY192" s="282" t="s">
        <v>171</v>
      </c>
    </row>
    <row r="193" s="14" customFormat="1">
      <c r="A193" s="14"/>
      <c r="B193" s="261"/>
      <c r="C193" s="262"/>
      <c r="D193" s="242" t="s">
        <v>284</v>
      </c>
      <c r="E193" s="263" t="s">
        <v>1</v>
      </c>
      <c r="F193" s="264" t="s">
        <v>5441</v>
      </c>
      <c r="G193" s="262"/>
      <c r="H193" s="265">
        <v>46.659999999999997</v>
      </c>
      <c r="I193" s="266"/>
      <c r="J193" s="262"/>
      <c r="K193" s="262"/>
      <c r="L193" s="267"/>
      <c r="M193" s="268"/>
      <c r="N193" s="269"/>
      <c r="O193" s="269"/>
      <c r="P193" s="269"/>
      <c r="Q193" s="269"/>
      <c r="R193" s="269"/>
      <c r="S193" s="269"/>
      <c r="T193" s="270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71" t="s">
        <v>284</v>
      </c>
      <c r="AU193" s="271" t="s">
        <v>92</v>
      </c>
      <c r="AV193" s="14" t="s">
        <v>92</v>
      </c>
      <c r="AW193" s="14" t="s">
        <v>38</v>
      </c>
      <c r="AX193" s="14" t="s">
        <v>83</v>
      </c>
      <c r="AY193" s="271" t="s">
        <v>171</v>
      </c>
    </row>
    <row r="194" s="15" customFormat="1">
      <c r="A194" s="15"/>
      <c r="B194" s="272"/>
      <c r="C194" s="273"/>
      <c r="D194" s="242" t="s">
        <v>284</v>
      </c>
      <c r="E194" s="274" t="s">
        <v>1</v>
      </c>
      <c r="F194" s="275" t="s">
        <v>287</v>
      </c>
      <c r="G194" s="273"/>
      <c r="H194" s="276">
        <v>46.659999999999997</v>
      </c>
      <c r="I194" s="277"/>
      <c r="J194" s="273"/>
      <c r="K194" s="273"/>
      <c r="L194" s="278"/>
      <c r="M194" s="279"/>
      <c r="N194" s="280"/>
      <c r="O194" s="280"/>
      <c r="P194" s="280"/>
      <c r="Q194" s="280"/>
      <c r="R194" s="280"/>
      <c r="S194" s="280"/>
      <c r="T194" s="281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82" t="s">
        <v>284</v>
      </c>
      <c r="AU194" s="282" t="s">
        <v>92</v>
      </c>
      <c r="AV194" s="15" t="s">
        <v>192</v>
      </c>
      <c r="AW194" s="15" t="s">
        <v>38</v>
      </c>
      <c r="AX194" s="15" t="s">
        <v>90</v>
      </c>
      <c r="AY194" s="282" t="s">
        <v>171</v>
      </c>
    </row>
    <row r="195" s="14" customFormat="1">
      <c r="A195" s="14"/>
      <c r="B195" s="261"/>
      <c r="C195" s="262"/>
      <c r="D195" s="242" t="s">
        <v>284</v>
      </c>
      <c r="E195" s="262"/>
      <c r="F195" s="264" t="s">
        <v>5442</v>
      </c>
      <c r="G195" s="262"/>
      <c r="H195" s="265">
        <v>93.319999999999993</v>
      </c>
      <c r="I195" s="266"/>
      <c r="J195" s="262"/>
      <c r="K195" s="262"/>
      <c r="L195" s="267"/>
      <c r="M195" s="268"/>
      <c r="N195" s="269"/>
      <c r="O195" s="269"/>
      <c r="P195" s="269"/>
      <c r="Q195" s="269"/>
      <c r="R195" s="269"/>
      <c r="S195" s="269"/>
      <c r="T195" s="27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71" t="s">
        <v>284</v>
      </c>
      <c r="AU195" s="271" t="s">
        <v>92</v>
      </c>
      <c r="AV195" s="14" t="s">
        <v>92</v>
      </c>
      <c r="AW195" s="14" t="s">
        <v>4</v>
      </c>
      <c r="AX195" s="14" t="s">
        <v>90</v>
      </c>
      <c r="AY195" s="271" t="s">
        <v>171</v>
      </c>
    </row>
    <row r="196" s="2" customFormat="1" ht="21.75" customHeight="1">
      <c r="A196" s="40"/>
      <c r="B196" s="41"/>
      <c r="C196" s="229" t="s">
        <v>8</v>
      </c>
      <c r="D196" s="229" t="s">
        <v>174</v>
      </c>
      <c r="E196" s="230" t="s">
        <v>5443</v>
      </c>
      <c r="F196" s="231" t="s">
        <v>5444</v>
      </c>
      <c r="G196" s="232" t="s">
        <v>282</v>
      </c>
      <c r="H196" s="233">
        <v>429.19999999999999</v>
      </c>
      <c r="I196" s="234"/>
      <c r="J196" s="235">
        <f>ROUND(I196*H196,2)</f>
        <v>0</v>
      </c>
      <c r="K196" s="231" t="s">
        <v>178</v>
      </c>
      <c r="L196" s="46"/>
      <c r="M196" s="236" t="s">
        <v>1</v>
      </c>
      <c r="N196" s="237" t="s">
        <v>48</v>
      </c>
      <c r="O196" s="93"/>
      <c r="P196" s="238">
        <f>O196*H196</f>
        <v>0</v>
      </c>
      <c r="Q196" s="238">
        <v>0</v>
      </c>
      <c r="R196" s="238">
        <f>Q196*H196</f>
        <v>0</v>
      </c>
      <c r="S196" s="238">
        <v>0</v>
      </c>
      <c r="T196" s="239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40" t="s">
        <v>192</v>
      </c>
      <c r="AT196" s="240" t="s">
        <v>174</v>
      </c>
      <c r="AU196" s="240" t="s">
        <v>92</v>
      </c>
      <c r="AY196" s="18" t="s">
        <v>171</v>
      </c>
      <c r="BE196" s="241">
        <f>IF(N196="základní",J196,0)</f>
        <v>0</v>
      </c>
      <c r="BF196" s="241">
        <f>IF(N196="snížená",J196,0)</f>
        <v>0</v>
      </c>
      <c r="BG196" s="241">
        <f>IF(N196="zákl. přenesená",J196,0)</f>
        <v>0</v>
      </c>
      <c r="BH196" s="241">
        <f>IF(N196="sníž. přenesená",J196,0)</f>
        <v>0</v>
      </c>
      <c r="BI196" s="241">
        <f>IF(N196="nulová",J196,0)</f>
        <v>0</v>
      </c>
      <c r="BJ196" s="18" t="s">
        <v>90</v>
      </c>
      <c r="BK196" s="241">
        <f>ROUND(I196*H196,2)</f>
        <v>0</v>
      </c>
      <c r="BL196" s="18" t="s">
        <v>192</v>
      </c>
      <c r="BM196" s="240" t="s">
        <v>5445</v>
      </c>
    </row>
    <row r="197" s="14" customFormat="1">
      <c r="A197" s="14"/>
      <c r="B197" s="261"/>
      <c r="C197" s="262"/>
      <c r="D197" s="242" t="s">
        <v>284</v>
      </c>
      <c r="E197" s="263" t="s">
        <v>1</v>
      </c>
      <c r="F197" s="264" t="s">
        <v>5422</v>
      </c>
      <c r="G197" s="262"/>
      <c r="H197" s="265">
        <v>214.59999999999999</v>
      </c>
      <c r="I197" s="266"/>
      <c r="J197" s="262"/>
      <c r="K197" s="262"/>
      <c r="L197" s="267"/>
      <c r="M197" s="268"/>
      <c r="N197" s="269"/>
      <c r="O197" s="269"/>
      <c r="P197" s="269"/>
      <c r="Q197" s="269"/>
      <c r="R197" s="269"/>
      <c r="S197" s="269"/>
      <c r="T197" s="27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71" t="s">
        <v>284</v>
      </c>
      <c r="AU197" s="271" t="s">
        <v>92</v>
      </c>
      <c r="AV197" s="14" t="s">
        <v>92</v>
      </c>
      <c r="AW197" s="14" t="s">
        <v>38</v>
      </c>
      <c r="AX197" s="14" t="s">
        <v>90</v>
      </c>
      <c r="AY197" s="271" t="s">
        <v>171</v>
      </c>
    </row>
    <row r="198" s="14" customFormat="1">
      <c r="A198" s="14"/>
      <c r="B198" s="261"/>
      <c r="C198" s="262"/>
      <c r="D198" s="242" t="s">
        <v>284</v>
      </c>
      <c r="E198" s="262"/>
      <c r="F198" s="264" t="s">
        <v>5435</v>
      </c>
      <c r="G198" s="262"/>
      <c r="H198" s="265">
        <v>429.19999999999999</v>
      </c>
      <c r="I198" s="266"/>
      <c r="J198" s="262"/>
      <c r="K198" s="262"/>
      <c r="L198" s="267"/>
      <c r="M198" s="268"/>
      <c r="N198" s="269"/>
      <c r="O198" s="269"/>
      <c r="P198" s="269"/>
      <c r="Q198" s="269"/>
      <c r="R198" s="269"/>
      <c r="S198" s="269"/>
      <c r="T198" s="27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71" t="s">
        <v>284</v>
      </c>
      <c r="AU198" s="271" t="s">
        <v>92</v>
      </c>
      <c r="AV198" s="14" t="s">
        <v>92</v>
      </c>
      <c r="AW198" s="14" t="s">
        <v>4</v>
      </c>
      <c r="AX198" s="14" t="s">
        <v>90</v>
      </c>
      <c r="AY198" s="271" t="s">
        <v>171</v>
      </c>
    </row>
    <row r="199" s="2" customFormat="1" ht="16.5" customHeight="1">
      <c r="A199" s="40"/>
      <c r="B199" s="41"/>
      <c r="C199" s="229" t="s">
        <v>347</v>
      </c>
      <c r="D199" s="229" t="s">
        <v>174</v>
      </c>
      <c r="E199" s="230" t="s">
        <v>5446</v>
      </c>
      <c r="F199" s="231" t="s">
        <v>5447</v>
      </c>
      <c r="G199" s="232" t="s">
        <v>282</v>
      </c>
      <c r="H199" s="233">
        <v>266.64999999999998</v>
      </c>
      <c r="I199" s="234"/>
      <c r="J199" s="235">
        <f>ROUND(I199*H199,2)</f>
        <v>0</v>
      </c>
      <c r="K199" s="231" t="s">
        <v>178</v>
      </c>
      <c r="L199" s="46"/>
      <c r="M199" s="236" t="s">
        <v>1</v>
      </c>
      <c r="N199" s="237" t="s">
        <v>48</v>
      </c>
      <c r="O199" s="93"/>
      <c r="P199" s="238">
        <f>O199*H199</f>
        <v>0</v>
      </c>
      <c r="Q199" s="238">
        <v>0</v>
      </c>
      <c r="R199" s="238">
        <f>Q199*H199</f>
        <v>0</v>
      </c>
      <c r="S199" s="238">
        <v>0</v>
      </c>
      <c r="T199" s="239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40" t="s">
        <v>192</v>
      </c>
      <c r="AT199" s="240" t="s">
        <v>174</v>
      </c>
      <c r="AU199" s="240" t="s">
        <v>92</v>
      </c>
      <c r="AY199" s="18" t="s">
        <v>171</v>
      </c>
      <c r="BE199" s="241">
        <f>IF(N199="základní",J199,0)</f>
        <v>0</v>
      </c>
      <c r="BF199" s="241">
        <f>IF(N199="snížená",J199,0)</f>
        <v>0</v>
      </c>
      <c r="BG199" s="241">
        <f>IF(N199="zákl. přenesená",J199,0)</f>
        <v>0</v>
      </c>
      <c r="BH199" s="241">
        <f>IF(N199="sníž. přenesená",J199,0)</f>
        <v>0</v>
      </c>
      <c r="BI199" s="241">
        <f>IF(N199="nulová",J199,0)</f>
        <v>0</v>
      </c>
      <c r="BJ199" s="18" t="s">
        <v>90</v>
      </c>
      <c r="BK199" s="241">
        <f>ROUND(I199*H199,2)</f>
        <v>0</v>
      </c>
      <c r="BL199" s="18" t="s">
        <v>192</v>
      </c>
      <c r="BM199" s="240" t="s">
        <v>5448</v>
      </c>
    </row>
    <row r="200" s="14" customFormat="1">
      <c r="A200" s="14"/>
      <c r="B200" s="261"/>
      <c r="C200" s="262"/>
      <c r="D200" s="242" t="s">
        <v>284</v>
      </c>
      <c r="E200" s="263" t="s">
        <v>1</v>
      </c>
      <c r="F200" s="264" t="s">
        <v>5434</v>
      </c>
      <c r="G200" s="262"/>
      <c r="H200" s="265">
        <v>214.59999999999999</v>
      </c>
      <c r="I200" s="266"/>
      <c r="J200" s="262"/>
      <c r="K200" s="262"/>
      <c r="L200" s="267"/>
      <c r="M200" s="268"/>
      <c r="N200" s="269"/>
      <c r="O200" s="269"/>
      <c r="P200" s="269"/>
      <c r="Q200" s="269"/>
      <c r="R200" s="269"/>
      <c r="S200" s="269"/>
      <c r="T200" s="27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71" t="s">
        <v>284</v>
      </c>
      <c r="AU200" s="271" t="s">
        <v>92</v>
      </c>
      <c r="AV200" s="14" t="s">
        <v>92</v>
      </c>
      <c r="AW200" s="14" t="s">
        <v>38</v>
      </c>
      <c r="AX200" s="14" t="s">
        <v>83</v>
      </c>
      <c r="AY200" s="271" t="s">
        <v>171</v>
      </c>
    </row>
    <row r="201" s="14" customFormat="1">
      <c r="A201" s="14"/>
      <c r="B201" s="261"/>
      <c r="C201" s="262"/>
      <c r="D201" s="242" t="s">
        <v>284</v>
      </c>
      <c r="E201" s="263" t="s">
        <v>1</v>
      </c>
      <c r="F201" s="264" t="s">
        <v>5449</v>
      </c>
      <c r="G201" s="262"/>
      <c r="H201" s="265">
        <v>2.1600000000000001</v>
      </c>
      <c r="I201" s="266"/>
      <c r="J201" s="262"/>
      <c r="K201" s="262"/>
      <c r="L201" s="267"/>
      <c r="M201" s="268"/>
      <c r="N201" s="269"/>
      <c r="O201" s="269"/>
      <c r="P201" s="269"/>
      <c r="Q201" s="269"/>
      <c r="R201" s="269"/>
      <c r="S201" s="269"/>
      <c r="T201" s="27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71" t="s">
        <v>284</v>
      </c>
      <c r="AU201" s="271" t="s">
        <v>92</v>
      </c>
      <c r="AV201" s="14" t="s">
        <v>92</v>
      </c>
      <c r="AW201" s="14" t="s">
        <v>38</v>
      </c>
      <c r="AX201" s="14" t="s">
        <v>83</v>
      </c>
      <c r="AY201" s="271" t="s">
        <v>171</v>
      </c>
    </row>
    <row r="202" s="14" customFormat="1">
      <c r="A202" s="14"/>
      <c r="B202" s="261"/>
      <c r="C202" s="262"/>
      <c r="D202" s="242" t="s">
        <v>284</v>
      </c>
      <c r="E202" s="263" t="s">
        <v>1</v>
      </c>
      <c r="F202" s="264" t="s">
        <v>5450</v>
      </c>
      <c r="G202" s="262"/>
      <c r="H202" s="265">
        <v>49.884999999999998</v>
      </c>
      <c r="I202" s="266"/>
      <c r="J202" s="262"/>
      <c r="K202" s="262"/>
      <c r="L202" s="267"/>
      <c r="M202" s="268"/>
      <c r="N202" s="269"/>
      <c r="O202" s="269"/>
      <c r="P202" s="269"/>
      <c r="Q202" s="269"/>
      <c r="R202" s="269"/>
      <c r="S202" s="269"/>
      <c r="T202" s="27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71" t="s">
        <v>284</v>
      </c>
      <c r="AU202" s="271" t="s">
        <v>92</v>
      </c>
      <c r="AV202" s="14" t="s">
        <v>92</v>
      </c>
      <c r="AW202" s="14" t="s">
        <v>38</v>
      </c>
      <c r="AX202" s="14" t="s">
        <v>83</v>
      </c>
      <c r="AY202" s="271" t="s">
        <v>171</v>
      </c>
    </row>
    <row r="203" s="15" customFormat="1">
      <c r="A203" s="15"/>
      <c r="B203" s="272"/>
      <c r="C203" s="273"/>
      <c r="D203" s="242" t="s">
        <v>284</v>
      </c>
      <c r="E203" s="274" t="s">
        <v>1</v>
      </c>
      <c r="F203" s="275" t="s">
        <v>287</v>
      </c>
      <c r="G203" s="273"/>
      <c r="H203" s="276">
        <v>266.64499999999998</v>
      </c>
      <c r="I203" s="277"/>
      <c r="J203" s="273"/>
      <c r="K203" s="273"/>
      <c r="L203" s="278"/>
      <c r="M203" s="279"/>
      <c r="N203" s="280"/>
      <c r="O203" s="280"/>
      <c r="P203" s="280"/>
      <c r="Q203" s="280"/>
      <c r="R203" s="280"/>
      <c r="S203" s="280"/>
      <c r="T203" s="281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82" t="s">
        <v>284</v>
      </c>
      <c r="AU203" s="282" t="s">
        <v>92</v>
      </c>
      <c r="AV203" s="15" t="s">
        <v>192</v>
      </c>
      <c r="AW203" s="15" t="s">
        <v>38</v>
      </c>
      <c r="AX203" s="15" t="s">
        <v>83</v>
      </c>
      <c r="AY203" s="282" t="s">
        <v>171</v>
      </c>
    </row>
    <row r="204" s="14" customFormat="1">
      <c r="A204" s="14"/>
      <c r="B204" s="261"/>
      <c r="C204" s="262"/>
      <c r="D204" s="242" t="s">
        <v>284</v>
      </c>
      <c r="E204" s="263" t="s">
        <v>1</v>
      </c>
      <c r="F204" s="264" t="s">
        <v>5451</v>
      </c>
      <c r="G204" s="262"/>
      <c r="H204" s="265">
        <v>266.64999999999998</v>
      </c>
      <c r="I204" s="266"/>
      <c r="J204" s="262"/>
      <c r="K204" s="262"/>
      <c r="L204" s="267"/>
      <c r="M204" s="268"/>
      <c r="N204" s="269"/>
      <c r="O204" s="269"/>
      <c r="P204" s="269"/>
      <c r="Q204" s="269"/>
      <c r="R204" s="269"/>
      <c r="S204" s="269"/>
      <c r="T204" s="27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71" t="s">
        <v>284</v>
      </c>
      <c r="AU204" s="271" t="s">
        <v>92</v>
      </c>
      <c r="AV204" s="14" t="s">
        <v>92</v>
      </c>
      <c r="AW204" s="14" t="s">
        <v>38</v>
      </c>
      <c r="AX204" s="14" t="s">
        <v>83</v>
      </c>
      <c r="AY204" s="271" t="s">
        <v>171</v>
      </c>
    </row>
    <row r="205" s="15" customFormat="1">
      <c r="A205" s="15"/>
      <c r="B205" s="272"/>
      <c r="C205" s="273"/>
      <c r="D205" s="242" t="s">
        <v>284</v>
      </c>
      <c r="E205" s="274" t="s">
        <v>1</v>
      </c>
      <c r="F205" s="275" t="s">
        <v>287</v>
      </c>
      <c r="G205" s="273"/>
      <c r="H205" s="276">
        <v>266.64999999999998</v>
      </c>
      <c r="I205" s="277"/>
      <c r="J205" s="273"/>
      <c r="K205" s="273"/>
      <c r="L205" s="278"/>
      <c r="M205" s="279"/>
      <c r="N205" s="280"/>
      <c r="O205" s="280"/>
      <c r="P205" s="280"/>
      <c r="Q205" s="280"/>
      <c r="R205" s="280"/>
      <c r="S205" s="280"/>
      <c r="T205" s="281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82" t="s">
        <v>284</v>
      </c>
      <c r="AU205" s="282" t="s">
        <v>92</v>
      </c>
      <c r="AV205" s="15" t="s">
        <v>192</v>
      </c>
      <c r="AW205" s="15" t="s">
        <v>38</v>
      </c>
      <c r="AX205" s="15" t="s">
        <v>90</v>
      </c>
      <c r="AY205" s="282" t="s">
        <v>171</v>
      </c>
    </row>
    <row r="206" s="2" customFormat="1" ht="16.5" customHeight="1">
      <c r="A206" s="40"/>
      <c r="B206" s="41"/>
      <c r="C206" s="229" t="s">
        <v>353</v>
      </c>
      <c r="D206" s="229" t="s">
        <v>174</v>
      </c>
      <c r="E206" s="230" t="s">
        <v>5452</v>
      </c>
      <c r="F206" s="231" t="s">
        <v>5453</v>
      </c>
      <c r="G206" s="232" t="s">
        <v>282</v>
      </c>
      <c r="H206" s="233">
        <v>309.64999999999998</v>
      </c>
      <c r="I206" s="234"/>
      <c r="J206" s="235">
        <f>ROUND(I206*H206,2)</f>
        <v>0</v>
      </c>
      <c r="K206" s="231" t="s">
        <v>178</v>
      </c>
      <c r="L206" s="46"/>
      <c r="M206" s="236" t="s">
        <v>1</v>
      </c>
      <c r="N206" s="237" t="s">
        <v>48</v>
      </c>
      <c r="O206" s="93"/>
      <c r="P206" s="238">
        <f>O206*H206</f>
        <v>0</v>
      </c>
      <c r="Q206" s="238">
        <v>0</v>
      </c>
      <c r="R206" s="238">
        <f>Q206*H206</f>
        <v>0</v>
      </c>
      <c r="S206" s="238">
        <v>0</v>
      </c>
      <c r="T206" s="239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40" t="s">
        <v>192</v>
      </c>
      <c r="AT206" s="240" t="s">
        <v>174</v>
      </c>
      <c r="AU206" s="240" t="s">
        <v>92</v>
      </c>
      <c r="AY206" s="18" t="s">
        <v>171</v>
      </c>
      <c r="BE206" s="241">
        <f>IF(N206="základní",J206,0)</f>
        <v>0</v>
      </c>
      <c r="BF206" s="241">
        <f>IF(N206="snížená",J206,0)</f>
        <v>0</v>
      </c>
      <c r="BG206" s="241">
        <f>IF(N206="zákl. přenesená",J206,0)</f>
        <v>0</v>
      </c>
      <c r="BH206" s="241">
        <f>IF(N206="sníž. přenesená",J206,0)</f>
        <v>0</v>
      </c>
      <c r="BI206" s="241">
        <f>IF(N206="nulová",J206,0)</f>
        <v>0</v>
      </c>
      <c r="BJ206" s="18" t="s">
        <v>90</v>
      </c>
      <c r="BK206" s="241">
        <f>ROUND(I206*H206,2)</f>
        <v>0</v>
      </c>
      <c r="BL206" s="18" t="s">
        <v>192</v>
      </c>
      <c r="BM206" s="240" t="s">
        <v>5454</v>
      </c>
    </row>
    <row r="207" s="14" customFormat="1">
      <c r="A207" s="14"/>
      <c r="B207" s="261"/>
      <c r="C207" s="262"/>
      <c r="D207" s="242" t="s">
        <v>284</v>
      </c>
      <c r="E207" s="263" t="s">
        <v>1</v>
      </c>
      <c r="F207" s="264" t="s">
        <v>5455</v>
      </c>
      <c r="G207" s="262"/>
      <c r="H207" s="265">
        <v>309.64999999999998</v>
      </c>
      <c r="I207" s="266"/>
      <c r="J207" s="262"/>
      <c r="K207" s="262"/>
      <c r="L207" s="267"/>
      <c r="M207" s="268"/>
      <c r="N207" s="269"/>
      <c r="O207" s="269"/>
      <c r="P207" s="269"/>
      <c r="Q207" s="269"/>
      <c r="R207" s="269"/>
      <c r="S207" s="269"/>
      <c r="T207" s="27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71" t="s">
        <v>284</v>
      </c>
      <c r="AU207" s="271" t="s">
        <v>92</v>
      </c>
      <c r="AV207" s="14" t="s">
        <v>92</v>
      </c>
      <c r="AW207" s="14" t="s">
        <v>38</v>
      </c>
      <c r="AX207" s="14" t="s">
        <v>90</v>
      </c>
      <c r="AY207" s="271" t="s">
        <v>171</v>
      </c>
    </row>
    <row r="208" s="2" customFormat="1" ht="16.5" customHeight="1">
      <c r="A208" s="40"/>
      <c r="B208" s="41"/>
      <c r="C208" s="229" t="s">
        <v>357</v>
      </c>
      <c r="D208" s="229" t="s">
        <v>174</v>
      </c>
      <c r="E208" s="230" t="s">
        <v>5456</v>
      </c>
      <c r="F208" s="231" t="s">
        <v>5457</v>
      </c>
      <c r="G208" s="232" t="s">
        <v>282</v>
      </c>
      <c r="H208" s="233">
        <v>309.64999999999998</v>
      </c>
      <c r="I208" s="234"/>
      <c r="J208" s="235">
        <f>ROUND(I208*H208,2)</f>
        <v>0</v>
      </c>
      <c r="K208" s="231" t="s">
        <v>178</v>
      </c>
      <c r="L208" s="46"/>
      <c r="M208" s="236" t="s">
        <v>1</v>
      </c>
      <c r="N208" s="237" t="s">
        <v>48</v>
      </c>
      <c r="O208" s="93"/>
      <c r="P208" s="238">
        <f>O208*H208</f>
        <v>0</v>
      </c>
      <c r="Q208" s="238">
        <v>0</v>
      </c>
      <c r="R208" s="238">
        <f>Q208*H208</f>
        <v>0</v>
      </c>
      <c r="S208" s="238">
        <v>0</v>
      </c>
      <c r="T208" s="239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40" t="s">
        <v>192</v>
      </c>
      <c r="AT208" s="240" t="s">
        <v>174</v>
      </c>
      <c r="AU208" s="240" t="s">
        <v>92</v>
      </c>
      <c r="AY208" s="18" t="s">
        <v>171</v>
      </c>
      <c r="BE208" s="241">
        <f>IF(N208="základní",J208,0)</f>
        <v>0</v>
      </c>
      <c r="BF208" s="241">
        <f>IF(N208="snížená",J208,0)</f>
        <v>0</v>
      </c>
      <c r="BG208" s="241">
        <f>IF(N208="zákl. přenesená",J208,0)</f>
        <v>0</v>
      </c>
      <c r="BH208" s="241">
        <f>IF(N208="sníž. přenesená",J208,0)</f>
        <v>0</v>
      </c>
      <c r="BI208" s="241">
        <f>IF(N208="nulová",J208,0)</f>
        <v>0</v>
      </c>
      <c r="BJ208" s="18" t="s">
        <v>90</v>
      </c>
      <c r="BK208" s="241">
        <f>ROUND(I208*H208,2)</f>
        <v>0</v>
      </c>
      <c r="BL208" s="18" t="s">
        <v>192</v>
      </c>
      <c r="BM208" s="240" t="s">
        <v>5458</v>
      </c>
    </row>
    <row r="209" s="14" customFormat="1">
      <c r="A209" s="14"/>
      <c r="B209" s="261"/>
      <c r="C209" s="262"/>
      <c r="D209" s="242" t="s">
        <v>284</v>
      </c>
      <c r="E209" s="263" t="s">
        <v>1</v>
      </c>
      <c r="F209" s="264" t="s">
        <v>5459</v>
      </c>
      <c r="G209" s="262"/>
      <c r="H209" s="265">
        <v>309.64999999999998</v>
      </c>
      <c r="I209" s="266"/>
      <c r="J209" s="262"/>
      <c r="K209" s="262"/>
      <c r="L209" s="267"/>
      <c r="M209" s="268"/>
      <c r="N209" s="269"/>
      <c r="O209" s="269"/>
      <c r="P209" s="269"/>
      <c r="Q209" s="269"/>
      <c r="R209" s="269"/>
      <c r="S209" s="269"/>
      <c r="T209" s="27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71" t="s">
        <v>284</v>
      </c>
      <c r="AU209" s="271" t="s">
        <v>92</v>
      </c>
      <c r="AV209" s="14" t="s">
        <v>92</v>
      </c>
      <c r="AW209" s="14" t="s">
        <v>38</v>
      </c>
      <c r="AX209" s="14" t="s">
        <v>90</v>
      </c>
      <c r="AY209" s="271" t="s">
        <v>171</v>
      </c>
    </row>
    <row r="210" s="2" customFormat="1" ht="16.5" customHeight="1">
      <c r="A210" s="40"/>
      <c r="B210" s="41"/>
      <c r="C210" s="229" t="s">
        <v>362</v>
      </c>
      <c r="D210" s="229" t="s">
        <v>174</v>
      </c>
      <c r="E210" s="230" t="s">
        <v>5460</v>
      </c>
      <c r="F210" s="231" t="s">
        <v>5461</v>
      </c>
      <c r="G210" s="232" t="s">
        <v>330</v>
      </c>
      <c r="H210" s="233">
        <v>466.63799999999998</v>
      </c>
      <c r="I210" s="234"/>
      <c r="J210" s="235">
        <f>ROUND(I210*H210,2)</f>
        <v>0</v>
      </c>
      <c r="K210" s="231" t="s">
        <v>178</v>
      </c>
      <c r="L210" s="46"/>
      <c r="M210" s="236" t="s">
        <v>1</v>
      </c>
      <c r="N210" s="237" t="s">
        <v>48</v>
      </c>
      <c r="O210" s="93"/>
      <c r="P210" s="238">
        <f>O210*H210</f>
        <v>0</v>
      </c>
      <c r="Q210" s="238">
        <v>0</v>
      </c>
      <c r="R210" s="238">
        <f>Q210*H210</f>
        <v>0</v>
      </c>
      <c r="S210" s="238">
        <v>0</v>
      </c>
      <c r="T210" s="239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40" t="s">
        <v>192</v>
      </c>
      <c r="AT210" s="240" t="s">
        <v>174</v>
      </c>
      <c r="AU210" s="240" t="s">
        <v>92</v>
      </c>
      <c r="AY210" s="18" t="s">
        <v>171</v>
      </c>
      <c r="BE210" s="241">
        <f>IF(N210="základní",J210,0)</f>
        <v>0</v>
      </c>
      <c r="BF210" s="241">
        <f>IF(N210="snížená",J210,0)</f>
        <v>0</v>
      </c>
      <c r="BG210" s="241">
        <f>IF(N210="zákl. přenesená",J210,0)</f>
        <v>0</v>
      </c>
      <c r="BH210" s="241">
        <f>IF(N210="sníž. přenesená",J210,0)</f>
        <v>0</v>
      </c>
      <c r="BI210" s="241">
        <f>IF(N210="nulová",J210,0)</f>
        <v>0</v>
      </c>
      <c r="BJ210" s="18" t="s">
        <v>90</v>
      </c>
      <c r="BK210" s="241">
        <f>ROUND(I210*H210,2)</f>
        <v>0</v>
      </c>
      <c r="BL210" s="18" t="s">
        <v>192</v>
      </c>
      <c r="BM210" s="240" t="s">
        <v>5462</v>
      </c>
    </row>
    <row r="211" s="14" customFormat="1">
      <c r="A211" s="14"/>
      <c r="B211" s="261"/>
      <c r="C211" s="262"/>
      <c r="D211" s="242" t="s">
        <v>284</v>
      </c>
      <c r="E211" s="263" t="s">
        <v>1</v>
      </c>
      <c r="F211" s="264" t="s">
        <v>5451</v>
      </c>
      <c r="G211" s="262"/>
      <c r="H211" s="265">
        <v>266.64999999999998</v>
      </c>
      <c r="I211" s="266"/>
      <c r="J211" s="262"/>
      <c r="K211" s="262"/>
      <c r="L211" s="267"/>
      <c r="M211" s="268"/>
      <c r="N211" s="269"/>
      <c r="O211" s="269"/>
      <c r="P211" s="269"/>
      <c r="Q211" s="269"/>
      <c r="R211" s="269"/>
      <c r="S211" s="269"/>
      <c r="T211" s="27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71" t="s">
        <v>284</v>
      </c>
      <c r="AU211" s="271" t="s">
        <v>92</v>
      </c>
      <c r="AV211" s="14" t="s">
        <v>92</v>
      </c>
      <c r="AW211" s="14" t="s">
        <v>38</v>
      </c>
      <c r="AX211" s="14" t="s">
        <v>90</v>
      </c>
      <c r="AY211" s="271" t="s">
        <v>171</v>
      </c>
    </row>
    <row r="212" s="14" customFormat="1">
      <c r="A212" s="14"/>
      <c r="B212" s="261"/>
      <c r="C212" s="262"/>
      <c r="D212" s="242" t="s">
        <v>284</v>
      </c>
      <c r="E212" s="262"/>
      <c r="F212" s="264" t="s">
        <v>5463</v>
      </c>
      <c r="G212" s="262"/>
      <c r="H212" s="265">
        <v>466.63799999999998</v>
      </c>
      <c r="I212" s="266"/>
      <c r="J212" s="262"/>
      <c r="K212" s="262"/>
      <c r="L212" s="267"/>
      <c r="M212" s="268"/>
      <c r="N212" s="269"/>
      <c r="O212" s="269"/>
      <c r="P212" s="269"/>
      <c r="Q212" s="269"/>
      <c r="R212" s="269"/>
      <c r="S212" s="269"/>
      <c r="T212" s="27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71" t="s">
        <v>284</v>
      </c>
      <c r="AU212" s="271" t="s">
        <v>92</v>
      </c>
      <c r="AV212" s="14" t="s">
        <v>92</v>
      </c>
      <c r="AW212" s="14" t="s">
        <v>4</v>
      </c>
      <c r="AX212" s="14" t="s">
        <v>90</v>
      </c>
      <c r="AY212" s="271" t="s">
        <v>171</v>
      </c>
    </row>
    <row r="213" s="2" customFormat="1" ht="16.5" customHeight="1">
      <c r="A213" s="40"/>
      <c r="B213" s="41"/>
      <c r="C213" s="229" t="s">
        <v>367</v>
      </c>
      <c r="D213" s="229" t="s">
        <v>174</v>
      </c>
      <c r="E213" s="230" t="s">
        <v>335</v>
      </c>
      <c r="F213" s="231" t="s">
        <v>336</v>
      </c>
      <c r="G213" s="232" t="s">
        <v>282</v>
      </c>
      <c r="H213" s="233">
        <v>167.21000000000001</v>
      </c>
      <c r="I213" s="234"/>
      <c r="J213" s="235">
        <f>ROUND(I213*H213,2)</f>
        <v>0</v>
      </c>
      <c r="K213" s="231" t="s">
        <v>178</v>
      </c>
      <c r="L213" s="46"/>
      <c r="M213" s="236" t="s">
        <v>1</v>
      </c>
      <c r="N213" s="237" t="s">
        <v>48</v>
      </c>
      <c r="O213" s="93"/>
      <c r="P213" s="238">
        <f>O213*H213</f>
        <v>0</v>
      </c>
      <c r="Q213" s="238">
        <v>0</v>
      </c>
      <c r="R213" s="238">
        <f>Q213*H213</f>
        <v>0</v>
      </c>
      <c r="S213" s="238">
        <v>0</v>
      </c>
      <c r="T213" s="239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40" t="s">
        <v>192</v>
      </c>
      <c r="AT213" s="240" t="s">
        <v>174</v>
      </c>
      <c r="AU213" s="240" t="s">
        <v>92</v>
      </c>
      <c r="AY213" s="18" t="s">
        <v>171</v>
      </c>
      <c r="BE213" s="241">
        <f>IF(N213="základní",J213,0)</f>
        <v>0</v>
      </c>
      <c r="BF213" s="241">
        <f>IF(N213="snížená",J213,0)</f>
        <v>0</v>
      </c>
      <c r="BG213" s="241">
        <f>IF(N213="zákl. přenesená",J213,0)</f>
        <v>0</v>
      </c>
      <c r="BH213" s="241">
        <f>IF(N213="sníž. přenesená",J213,0)</f>
        <v>0</v>
      </c>
      <c r="BI213" s="241">
        <f>IF(N213="nulová",J213,0)</f>
        <v>0</v>
      </c>
      <c r="BJ213" s="18" t="s">
        <v>90</v>
      </c>
      <c r="BK213" s="241">
        <f>ROUND(I213*H213,2)</f>
        <v>0</v>
      </c>
      <c r="BL213" s="18" t="s">
        <v>192</v>
      </c>
      <c r="BM213" s="240" t="s">
        <v>5464</v>
      </c>
    </row>
    <row r="214" s="13" customFormat="1">
      <c r="A214" s="13"/>
      <c r="B214" s="251"/>
      <c r="C214" s="252"/>
      <c r="D214" s="242" t="s">
        <v>284</v>
      </c>
      <c r="E214" s="253" t="s">
        <v>1</v>
      </c>
      <c r="F214" s="254" t="s">
        <v>5465</v>
      </c>
      <c r="G214" s="252"/>
      <c r="H214" s="253" t="s">
        <v>1</v>
      </c>
      <c r="I214" s="255"/>
      <c r="J214" s="252"/>
      <c r="K214" s="252"/>
      <c r="L214" s="256"/>
      <c r="M214" s="257"/>
      <c r="N214" s="258"/>
      <c r="O214" s="258"/>
      <c r="P214" s="258"/>
      <c r="Q214" s="258"/>
      <c r="R214" s="258"/>
      <c r="S214" s="258"/>
      <c r="T214" s="259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60" t="s">
        <v>284</v>
      </c>
      <c r="AU214" s="260" t="s">
        <v>92</v>
      </c>
      <c r="AV214" s="13" t="s">
        <v>90</v>
      </c>
      <c r="AW214" s="13" t="s">
        <v>38</v>
      </c>
      <c r="AX214" s="13" t="s">
        <v>83</v>
      </c>
      <c r="AY214" s="260" t="s">
        <v>171</v>
      </c>
    </row>
    <row r="215" s="14" customFormat="1">
      <c r="A215" s="14"/>
      <c r="B215" s="261"/>
      <c r="C215" s="262"/>
      <c r="D215" s="242" t="s">
        <v>284</v>
      </c>
      <c r="E215" s="263" t="s">
        <v>1</v>
      </c>
      <c r="F215" s="264" t="s">
        <v>5441</v>
      </c>
      <c r="G215" s="262"/>
      <c r="H215" s="265">
        <v>46.659999999999997</v>
      </c>
      <c r="I215" s="266"/>
      <c r="J215" s="262"/>
      <c r="K215" s="262"/>
      <c r="L215" s="267"/>
      <c r="M215" s="268"/>
      <c r="N215" s="269"/>
      <c r="O215" s="269"/>
      <c r="P215" s="269"/>
      <c r="Q215" s="269"/>
      <c r="R215" s="269"/>
      <c r="S215" s="269"/>
      <c r="T215" s="27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71" t="s">
        <v>284</v>
      </c>
      <c r="AU215" s="271" t="s">
        <v>92</v>
      </c>
      <c r="AV215" s="14" t="s">
        <v>92</v>
      </c>
      <c r="AW215" s="14" t="s">
        <v>38</v>
      </c>
      <c r="AX215" s="14" t="s">
        <v>83</v>
      </c>
      <c r="AY215" s="271" t="s">
        <v>171</v>
      </c>
    </row>
    <row r="216" s="13" customFormat="1">
      <c r="A216" s="13"/>
      <c r="B216" s="251"/>
      <c r="C216" s="252"/>
      <c r="D216" s="242" t="s">
        <v>284</v>
      </c>
      <c r="E216" s="253" t="s">
        <v>1</v>
      </c>
      <c r="F216" s="254" t="s">
        <v>5466</v>
      </c>
      <c r="G216" s="252"/>
      <c r="H216" s="253" t="s">
        <v>1</v>
      </c>
      <c r="I216" s="255"/>
      <c r="J216" s="252"/>
      <c r="K216" s="252"/>
      <c r="L216" s="256"/>
      <c r="M216" s="257"/>
      <c r="N216" s="258"/>
      <c r="O216" s="258"/>
      <c r="P216" s="258"/>
      <c r="Q216" s="258"/>
      <c r="R216" s="258"/>
      <c r="S216" s="258"/>
      <c r="T216" s="259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60" t="s">
        <v>284</v>
      </c>
      <c r="AU216" s="260" t="s">
        <v>92</v>
      </c>
      <c r="AV216" s="13" t="s">
        <v>90</v>
      </c>
      <c r="AW216" s="13" t="s">
        <v>38</v>
      </c>
      <c r="AX216" s="13" t="s">
        <v>83</v>
      </c>
      <c r="AY216" s="260" t="s">
        <v>171</v>
      </c>
    </row>
    <row r="217" s="14" customFormat="1">
      <c r="A217" s="14"/>
      <c r="B217" s="261"/>
      <c r="C217" s="262"/>
      <c r="D217" s="242" t="s">
        <v>284</v>
      </c>
      <c r="E217" s="263" t="s">
        <v>1</v>
      </c>
      <c r="F217" s="264" t="s">
        <v>5467</v>
      </c>
      <c r="G217" s="262"/>
      <c r="H217" s="265">
        <v>120.55</v>
      </c>
      <c r="I217" s="266"/>
      <c r="J217" s="262"/>
      <c r="K217" s="262"/>
      <c r="L217" s="267"/>
      <c r="M217" s="268"/>
      <c r="N217" s="269"/>
      <c r="O217" s="269"/>
      <c r="P217" s="269"/>
      <c r="Q217" s="269"/>
      <c r="R217" s="269"/>
      <c r="S217" s="269"/>
      <c r="T217" s="27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71" t="s">
        <v>284</v>
      </c>
      <c r="AU217" s="271" t="s">
        <v>92</v>
      </c>
      <c r="AV217" s="14" t="s">
        <v>92</v>
      </c>
      <c r="AW217" s="14" t="s">
        <v>38</v>
      </c>
      <c r="AX217" s="14" t="s">
        <v>83</v>
      </c>
      <c r="AY217" s="271" t="s">
        <v>171</v>
      </c>
    </row>
    <row r="218" s="15" customFormat="1">
      <c r="A218" s="15"/>
      <c r="B218" s="272"/>
      <c r="C218" s="273"/>
      <c r="D218" s="242" t="s">
        <v>284</v>
      </c>
      <c r="E218" s="274" t="s">
        <v>1</v>
      </c>
      <c r="F218" s="275" t="s">
        <v>287</v>
      </c>
      <c r="G218" s="273"/>
      <c r="H218" s="276">
        <v>167.21000000000001</v>
      </c>
      <c r="I218" s="277"/>
      <c r="J218" s="273"/>
      <c r="K218" s="273"/>
      <c r="L218" s="278"/>
      <c r="M218" s="279"/>
      <c r="N218" s="280"/>
      <c r="O218" s="280"/>
      <c r="P218" s="280"/>
      <c r="Q218" s="280"/>
      <c r="R218" s="280"/>
      <c r="S218" s="280"/>
      <c r="T218" s="281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82" t="s">
        <v>284</v>
      </c>
      <c r="AU218" s="282" t="s">
        <v>92</v>
      </c>
      <c r="AV218" s="15" t="s">
        <v>192</v>
      </c>
      <c r="AW218" s="15" t="s">
        <v>38</v>
      </c>
      <c r="AX218" s="15" t="s">
        <v>90</v>
      </c>
      <c r="AY218" s="282" t="s">
        <v>171</v>
      </c>
    </row>
    <row r="219" s="2" customFormat="1" ht="16.5" customHeight="1">
      <c r="A219" s="40"/>
      <c r="B219" s="41"/>
      <c r="C219" s="283" t="s">
        <v>7</v>
      </c>
      <c r="D219" s="283" t="s">
        <v>342</v>
      </c>
      <c r="E219" s="284" t="s">
        <v>5468</v>
      </c>
      <c r="F219" s="285" t="s">
        <v>5469</v>
      </c>
      <c r="G219" s="286" t="s">
        <v>330</v>
      </c>
      <c r="H219" s="287">
        <v>210.96299999999999</v>
      </c>
      <c r="I219" s="288"/>
      <c r="J219" s="289">
        <f>ROUND(I219*H219,2)</f>
        <v>0</v>
      </c>
      <c r="K219" s="285" t="s">
        <v>178</v>
      </c>
      <c r="L219" s="290"/>
      <c r="M219" s="291" t="s">
        <v>1</v>
      </c>
      <c r="N219" s="292" t="s">
        <v>48</v>
      </c>
      <c r="O219" s="93"/>
      <c r="P219" s="238">
        <f>O219*H219</f>
        <v>0</v>
      </c>
      <c r="Q219" s="238">
        <v>0</v>
      </c>
      <c r="R219" s="238">
        <f>Q219*H219</f>
        <v>0</v>
      </c>
      <c r="S219" s="238">
        <v>0</v>
      </c>
      <c r="T219" s="239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40" t="s">
        <v>215</v>
      </c>
      <c r="AT219" s="240" t="s">
        <v>342</v>
      </c>
      <c r="AU219" s="240" t="s">
        <v>92</v>
      </c>
      <c r="AY219" s="18" t="s">
        <v>171</v>
      </c>
      <c r="BE219" s="241">
        <f>IF(N219="základní",J219,0)</f>
        <v>0</v>
      </c>
      <c r="BF219" s="241">
        <f>IF(N219="snížená",J219,0)</f>
        <v>0</v>
      </c>
      <c r="BG219" s="241">
        <f>IF(N219="zákl. přenesená",J219,0)</f>
        <v>0</v>
      </c>
      <c r="BH219" s="241">
        <f>IF(N219="sníž. přenesená",J219,0)</f>
        <v>0</v>
      </c>
      <c r="BI219" s="241">
        <f>IF(N219="nulová",J219,0)</f>
        <v>0</v>
      </c>
      <c r="BJ219" s="18" t="s">
        <v>90</v>
      </c>
      <c r="BK219" s="241">
        <f>ROUND(I219*H219,2)</f>
        <v>0</v>
      </c>
      <c r="BL219" s="18" t="s">
        <v>192</v>
      </c>
      <c r="BM219" s="240" t="s">
        <v>5470</v>
      </c>
    </row>
    <row r="220" s="14" customFormat="1">
      <c r="A220" s="14"/>
      <c r="B220" s="261"/>
      <c r="C220" s="262"/>
      <c r="D220" s="242" t="s">
        <v>284</v>
      </c>
      <c r="E220" s="263" t="s">
        <v>1</v>
      </c>
      <c r="F220" s="264" t="s">
        <v>5467</v>
      </c>
      <c r="G220" s="262"/>
      <c r="H220" s="265">
        <v>120.55</v>
      </c>
      <c r="I220" s="266"/>
      <c r="J220" s="262"/>
      <c r="K220" s="262"/>
      <c r="L220" s="267"/>
      <c r="M220" s="268"/>
      <c r="N220" s="269"/>
      <c r="O220" s="269"/>
      <c r="P220" s="269"/>
      <c r="Q220" s="269"/>
      <c r="R220" s="269"/>
      <c r="S220" s="269"/>
      <c r="T220" s="27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71" t="s">
        <v>284</v>
      </c>
      <c r="AU220" s="271" t="s">
        <v>92</v>
      </c>
      <c r="AV220" s="14" t="s">
        <v>92</v>
      </c>
      <c r="AW220" s="14" t="s">
        <v>38</v>
      </c>
      <c r="AX220" s="14" t="s">
        <v>90</v>
      </c>
      <c r="AY220" s="271" t="s">
        <v>171</v>
      </c>
    </row>
    <row r="221" s="14" customFormat="1">
      <c r="A221" s="14"/>
      <c r="B221" s="261"/>
      <c r="C221" s="262"/>
      <c r="D221" s="242" t="s">
        <v>284</v>
      </c>
      <c r="E221" s="262"/>
      <c r="F221" s="264" t="s">
        <v>5471</v>
      </c>
      <c r="G221" s="262"/>
      <c r="H221" s="265">
        <v>210.96299999999999</v>
      </c>
      <c r="I221" s="266"/>
      <c r="J221" s="262"/>
      <c r="K221" s="262"/>
      <c r="L221" s="267"/>
      <c r="M221" s="268"/>
      <c r="N221" s="269"/>
      <c r="O221" s="269"/>
      <c r="P221" s="269"/>
      <c r="Q221" s="269"/>
      <c r="R221" s="269"/>
      <c r="S221" s="269"/>
      <c r="T221" s="270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71" t="s">
        <v>284</v>
      </c>
      <c r="AU221" s="271" t="s">
        <v>92</v>
      </c>
      <c r="AV221" s="14" t="s">
        <v>92</v>
      </c>
      <c r="AW221" s="14" t="s">
        <v>4</v>
      </c>
      <c r="AX221" s="14" t="s">
        <v>90</v>
      </c>
      <c r="AY221" s="271" t="s">
        <v>171</v>
      </c>
    </row>
    <row r="222" s="2" customFormat="1" ht="16.5" customHeight="1">
      <c r="A222" s="40"/>
      <c r="B222" s="41"/>
      <c r="C222" s="229" t="s">
        <v>377</v>
      </c>
      <c r="D222" s="229" t="s">
        <v>174</v>
      </c>
      <c r="E222" s="230" t="s">
        <v>354</v>
      </c>
      <c r="F222" s="231" t="s">
        <v>5472</v>
      </c>
      <c r="G222" s="232" t="s">
        <v>282</v>
      </c>
      <c r="H222" s="233">
        <v>70.030000000000001</v>
      </c>
      <c r="I222" s="234"/>
      <c r="J222" s="235">
        <f>ROUND(I222*H222,2)</f>
        <v>0</v>
      </c>
      <c r="K222" s="231" t="s">
        <v>178</v>
      </c>
      <c r="L222" s="46"/>
      <c r="M222" s="236" t="s">
        <v>1</v>
      </c>
      <c r="N222" s="237" t="s">
        <v>48</v>
      </c>
      <c r="O222" s="93"/>
      <c r="P222" s="238">
        <f>O222*H222</f>
        <v>0</v>
      </c>
      <c r="Q222" s="238">
        <v>0</v>
      </c>
      <c r="R222" s="238">
        <f>Q222*H222</f>
        <v>0</v>
      </c>
      <c r="S222" s="238">
        <v>0</v>
      </c>
      <c r="T222" s="239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40" t="s">
        <v>192</v>
      </c>
      <c r="AT222" s="240" t="s">
        <v>174</v>
      </c>
      <c r="AU222" s="240" t="s">
        <v>92</v>
      </c>
      <c r="AY222" s="18" t="s">
        <v>171</v>
      </c>
      <c r="BE222" s="241">
        <f>IF(N222="základní",J222,0)</f>
        <v>0</v>
      </c>
      <c r="BF222" s="241">
        <f>IF(N222="snížená",J222,0)</f>
        <v>0</v>
      </c>
      <c r="BG222" s="241">
        <f>IF(N222="zákl. přenesená",J222,0)</f>
        <v>0</v>
      </c>
      <c r="BH222" s="241">
        <f>IF(N222="sníž. přenesená",J222,0)</f>
        <v>0</v>
      </c>
      <c r="BI222" s="241">
        <f>IF(N222="nulová",J222,0)</f>
        <v>0</v>
      </c>
      <c r="BJ222" s="18" t="s">
        <v>90</v>
      </c>
      <c r="BK222" s="241">
        <f>ROUND(I222*H222,2)</f>
        <v>0</v>
      </c>
      <c r="BL222" s="18" t="s">
        <v>192</v>
      </c>
      <c r="BM222" s="240" t="s">
        <v>5473</v>
      </c>
    </row>
    <row r="223" s="14" customFormat="1">
      <c r="A223" s="14"/>
      <c r="B223" s="261"/>
      <c r="C223" s="262"/>
      <c r="D223" s="242" t="s">
        <v>284</v>
      </c>
      <c r="E223" s="263" t="s">
        <v>1</v>
      </c>
      <c r="F223" s="264" t="s">
        <v>5474</v>
      </c>
      <c r="G223" s="262"/>
      <c r="H223" s="265">
        <v>70.027000000000001</v>
      </c>
      <c r="I223" s="266"/>
      <c r="J223" s="262"/>
      <c r="K223" s="262"/>
      <c r="L223" s="267"/>
      <c r="M223" s="268"/>
      <c r="N223" s="269"/>
      <c r="O223" s="269"/>
      <c r="P223" s="269"/>
      <c r="Q223" s="269"/>
      <c r="R223" s="269"/>
      <c r="S223" s="269"/>
      <c r="T223" s="27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71" t="s">
        <v>284</v>
      </c>
      <c r="AU223" s="271" t="s">
        <v>92</v>
      </c>
      <c r="AV223" s="14" t="s">
        <v>92</v>
      </c>
      <c r="AW223" s="14" t="s">
        <v>38</v>
      </c>
      <c r="AX223" s="14" t="s">
        <v>83</v>
      </c>
      <c r="AY223" s="271" t="s">
        <v>171</v>
      </c>
    </row>
    <row r="224" s="15" customFormat="1">
      <c r="A224" s="15"/>
      <c r="B224" s="272"/>
      <c r="C224" s="273"/>
      <c r="D224" s="242" t="s">
        <v>284</v>
      </c>
      <c r="E224" s="274" t="s">
        <v>1</v>
      </c>
      <c r="F224" s="275" t="s">
        <v>287</v>
      </c>
      <c r="G224" s="273"/>
      <c r="H224" s="276">
        <v>70.027000000000001</v>
      </c>
      <c r="I224" s="277"/>
      <c r="J224" s="273"/>
      <c r="K224" s="273"/>
      <c r="L224" s="278"/>
      <c r="M224" s="279"/>
      <c r="N224" s="280"/>
      <c r="O224" s="280"/>
      <c r="P224" s="280"/>
      <c r="Q224" s="280"/>
      <c r="R224" s="280"/>
      <c r="S224" s="280"/>
      <c r="T224" s="281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82" t="s">
        <v>284</v>
      </c>
      <c r="AU224" s="282" t="s">
        <v>92</v>
      </c>
      <c r="AV224" s="15" t="s">
        <v>192</v>
      </c>
      <c r="AW224" s="15" t="s">
        <v>38</v>
      </c>
      <c r="AX224" s="15" t="s">
        <v>83</v>
      </c>
      <c r="AY224" s="282" t="s">
        <v>171</v>
      </c>
    </row>
    <row r="225" s="14" customFormat="1">
      <c r="A225" s="14"/>
      <c r="B225" s="261"/>
      <c r="C225" s="262"/>
      <c r="D225" s="242" t="s">
        <v>284</v>
      </c>
      <c r="E225" s="263" t="s">
        <v>1</v>
      </c>
      <c r="F225" s="264" t="s">
        <v>5475</v>
      </c>
      <c r="G225" s="262"/>
      <c r="H225" s="265">
        <v>70.030000000000001</v>
      </c>
      <c r="I225" s="266"/>
      <c r="J225" s="262"/>
      <c r="K225" s="262"/>
      <c r="L225" s="267"/>
      <c r="M225" s="268"/>
      <c r="N225" s="269"/>
      <c r="O225" s="269"/>
      <c r="P225" s="269"/>
      <c r="Q225" s="269"/>
      <c r="R225" s="269"/>
      <c r="S225" s="269"/>
      <c r="T225" s="270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71" t="s">
        <v>284</v>
      </c>
      <c r="AU225" s="271" t="s">
        <v>92</v>
      </c>
      <c r="AV225" s="14" t="s">
        <v>92</v>
      </c>
      <c r="AW225" s="14" t="s">
        <v>38</v>
      </c>
      <c r="AX225" s="14" t="s">
        <v>83</v>
      </c>
      <c r="AY225" s="271" t="s">
        <v>171</v>
      </c>
    </row>
    <row r="226" s="15" customFormat="1">
      <c r="A226" s="15"/>
      <c r="B226" s="272"/>
      <c r="C226" s="273"/>
      <c r="D226" s="242" t="s">
        <v>284</v>
      </c>
      <c r="E226" s="274" t="s">
        <v>1</v>
      </c>
      <c r="F226" s="275" t="s">
        <v>287</v>
      </c>
      <c r="G226" s="273"/>
      <c r="H226" s="276">
        <v>70.030000000000001</v>
      </c>
      <c r="I226" s="277"/>
      <c r="J226" s="273"/>
      <c r="K226" s="273"/>
      <c r="L226" s="278"/>
      <c r="M226" s="279"/>
      <c r="N226" s="280"/>
      <c r="O226" s="280"/>
      <c r="P226" s="280"/>
      <c r="Q226" s="280"/>
      <c r="R226" s="280"/>
      <c r="S226" s="280"/>
      <c r="T226" s="281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82" t="s">
        <v>284</v>
      </c>
      <c r="AU226" s="282" t="s">
        <v>92</v>
      </c>
      <c r="AV226" s="15" t="s">
        <v>192</v>
      </c>
      <c r="AW226" s="15" t="s">
        <v>38</v>
      </c>
      <c r="AX226" s="15" t="s">
        <v>90</v>
      </c>
      <c r="AY226" s="282" t="s">
        <v>171</v>
      </c>
    </row>
    <row r="227" s="2" customFormat="1" ht="16.5" customHeight="1">
      <c r="A227" s="40"/>
      <c r="B227" s="41"/>
      <c r="C227" s="283" t="s">
        <v>382</v>
      </c>
      <c r="D227" s="283" t="s">
        <v>342</v>
      </c>
      <c r="E227" s="284" t="s">
        <v>5476</v>
      </c>
      <c r="F227" s="285" t="s">
        <v>5477</v>
      </c>
      <c r="G227" s="286" t="s">
        <v>330</v>
      </c>
      <c r="H227" s="287">
        <v>122.553</v>
      </c>
      <c r="I227" s="288"/>
      <c r="J227" s="289">
        <f>ROUND(I227*H227,2)</f>
        <v>0</v>
      </c>
      <c r="K227" s="285" t="s">
        <v>178</v>
      </c>
      <c r="L227" s="290"/>
      <c r="M227" s="291" t="s">
        <v>1</v>
      </c>
      <c r="N227" s="292" t="s">
        <v>48</v>
      </c>
      <c r="O227" s="93"/>
      <c r="P227" s="238">
        <f>O227*H227</f>
        <v>0</v>
      </c>
      <c r="Q227" s="238">
        <v>0</v>
      </c>
      <c r="R227" s="238">
        <f>Q227*H227</f>
        <v>0</v>
      </c>
      <c r="S227" s="238">
        <v>0</v>
      </c>
      <c r="T227" s="239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40" t="s">
        <v>215</v>
      </c>
      <c r="AT227" s="240" t="s">
        <v>342</v>
      </c>
      <c r="AU227" s="240" t="s">
        <v>92</v>
      </c>
      <c r="AY227" s="18" t="s">
        <v>171</v>
      </c>
      <c r="BE227" s="241">
        <f>IF(N227="základní",J227,0)</f>
        <v>0</v>
      </c>
      <c r="BF227" s="241">
        <f>IF(N227="snížená",J227,0)</f>
        <v>0</v>
      </c>
      <c r="BG227" s="241">
        <f>IF(N227="zákl. přenesená",J227,0)</f>
        <v>0</v>
      </c>
      <c r="BH227" s="241">
        <f>IF(N227="sníž. přenesená",J227,0)</f>
        <v>0</v>
      </c>
      <c r="BI227" s="241">
        <f>IF(N227="nulová",J227,0)</f>
        <v>0</v>
      </c>
      <c r="BJ227" s="18" t="s">
        <v>90</v>
      </c>
      <c r="BK227" s="241">
        <f>ROUND(I227*H227,2)</f>
        <v>0</v>
      </c>
      <c r="BL227" s="18" t="s">
        <v>192</v>
      </c>
      <c r="BM227" s="240" t="s">
        <v>5478</v>
      </c>
    </row>
    <row r="228" s="14" customFormat="1">
      <c r="A228" s="14"/>
      <c r="B228" s="261"/>
      <c r="C228" s="262"/>
      <c r="D228" s="242" t="s">
        <v>284</v>
      </c>
      <c r="E228" s="263" t="s">
        <v>1</v>
      </c>
      <c r="F228" s="264" t="s">
        <v>5475</v>
      </c>
      <c r="G228" s="262"/>
      <c r="H228" s="265">
        <v>70.030000000000001</v>
      </c>
      <c r="I228" s="266"/>
      <c r="J228" s="262"/>
      <c r="K228" s="262"/>
      <c r="L228" s="267"/>
      <c r="M228" s="268"/>
      <c r="N228" s="269"/>
      <c r="O228" s="269"/>
      <c r="P228" s="269"/>
      <c r="Q228" s="269"/>
      <c r="R228" s="269"/>
      <c r="S228" s="269"/>
      <c r="T228" s="27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71" t="s">
        <v>284</v>
      </c>
      <c r="AU228" s="271" t="s">
        <v>92</v>
      </c>
      <c r="AV228" s="14" t="s">
        <v>92</v>
      </c>
      <c r="AW228" s="14" t="s">
        <v>38</v>
      </c>
      <c r="AX228" s="14" t="s">
        <v>90</v>
      </c>
      <c r="AY228" s="271" t="s">
        <v>171</v>
      </c>
    </row>
    <row r="229" s="14" customFormat="1">
      <c r="A229" s="14"/>
      <c r="B229" s="261"/>
      <c r="C229" s="262"/>
      <c r="D229" s="242" t="s">
        <v>284</v>
      </c>
      <c r="E229" s="262"/>
      <c r="F229" s="264" t="s">
        <v>5479</v>
      </c>
      <c r="G229" s="262"/>
      <c r="H229" s="265">
        <v>122.553</v>
      </c>
      <c r="I229" s="266"/>
      <c r="J229" s="262"/>
      <c r="K229" s="262"/>
      <c r="L229" s="267"/>
      <c r="M229" s="268"/>
      <c r="N229" s="269"/>
      <c r="O229" s="269"/>
      <c r="P229" s="269"/>
      <c r="Q229" s="269"/>
      <c r="R229" s="269"/>
      <c r="S229" s="269"/>
      <c r="T229" s="270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71" t="s">
        <v>284</v>
      </c>
      <c r="AU229" s="271" t="s">
        <v>92</v>
      </c>
      <c r="AV229" s="14" t="s">
        <v>92</v>
      </c>
      <c r="AW229" s="14" t="s">
        <v>4</v>
      </c>
      <c r="AX229" s="14" t="s">
        <v>90</v>
      </c>
      <c r="AY229" s="271" t="s">
        <v>171</v>
      </c>
    </row>
    <row r="230" s="2" customFormat="1" ht="16.5" customHeight="1">
      <c r="A230" s="40"/>
      <c r="B230" s="41"/>
      <c r="C230" s="229" t="s">
        <v>387</v>
      </c>
      <c r="D230" s="229" t="s">
        <v>174</v>
      </c>
      <c r="E230" s="230" t="s">
        <v>5480</v>
      </c>
      <c r="F230" s="231" t="s">
        <v>5481</v>
      </c>
      <c r="G230" s="232" t="s">
        <v>282</v>
      </c>
      <c r="H230" s="233">
        <v>38.170000000000002</v>
      </c>
      <c r="I230" s="234"/>
      <c r="J230" s="235">
        <f>ROUND(I230*H230,2)</f>
        <v>0</v>
      </c>
      <c r="K230" s="231" t="s">
        <v>178</v>
      </c>
      <c r="L230" s="46"/>
      <c r="M230" s="236" t="s">
        <v>1</v>
      </c>
      <c r="N230" s="237" t="s">
        <v>48</v>
      </c>
      <c r="O230" s="93"/>
      <c r="P230" s="238">
        <f>O230*H230</f>
        <v>0</v>
      </c>
      <c r="Q230" s="238">
        <v>0</v>
      </c>
      <c r="R230" s="238">
        <f>Q230*H230</f>
        <v>0</v>
      </c>
      <c r="S230" s="238">
        <v>0</v>
      </c>
      <c r="T230" s="239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40" t="s">
        <v>192</v>
      </c>
      <c r="AT230" s="240" t="s">
        <v>174</v>
      </c>
      <c r="AU230" s="240" t="s">
        <v>92</v>
      </c>
      <c r="AY230" s="18" t="s">
        <v>171</v>
      </c>
      <c r="BE230" s="241">
        <f>IF(N230="základní",J230,0)</f>
        <v>0</v>
      </c>
      <c r="BF230" s="241">
        <f>IF(N230="snížená",J230,0)</f>
        <v>0</v>
      </c>
      <c r="BG230" s="241">
        <f>IF(N230="zákl. přenesená",J230,0)</f>
        <v>0</v>
      </c>
      <c r="BH230" s="241">
        <f>IF(N230="sníž. přenesená",J230,0)</f>
        <v>0</v>
      </c>
      <c r="BI230" s="241">
        <f>IF(N230="nulová",J230,0)</f>
        <v>0</v>
      </c>
      <c r="BJ230" s="18" t="s">
        <v>90</v>
      </c>
      <c r="BK230" s="241">
        <f>ROUND(I230*H230,2)</f>
        <v>0</v>
      </c>
      <c r="BL230" s="18" t="s">
        <v>192</v>
      </c>
      <c r="BM230" s="240" t="s">
        <v>5482</v>
      </c>
    </row>
    <row r="231" s="14" customFormat="1">
      <c r="A231" s="14"/>
      <c r="B231" s="261"/>
      <c r="C231" s="262"/>
      <c r="D231" s="242" t="s">
        <v>284</v>
      </c>
      <c r="E231" s="263" t="s">
        <v>1</v>
      </c>
      <c r="F231" s="264" t="s">
        <v>5483</v>
      </c>
      <c r="G231" s="262"/>
      <c r="H231" s="265">
        <v>1.5600000000000001</v>
      </c>
      <c r="I231" s="266"/>
      <c r="J231" s="262"/>
      <c r="K231" s="262"/>
      <c r="L231" s="267"/>
      <c r="M231" s="268"/>
      <c r="N231" s="269"/>
      <c r="O231" s="269"/>
      <c r="P231" s="269"/>
      <c r="Q231" s="269"/>
      <c r="R231" s="269"/>
      <c r="S231" s="269"/>
      <c r="T231" s="27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71" t="s">
        <v>284</v>
      </c>
      <c r="AU231" s="271" t="s">
        <v>92</v>
      </c>
      <c r="AV231" s="14" t="s">
        <v>92</v>
      </c>
      <c r="AW231" s="14" t="s">
        <v>38</v>
      </c>
      <c r="AX231" s="14" t="s">
        <v>83</v>
      </c>
      <c r="AY231" s="271" t="s">
        <v>171</v>
      </c>
    </row>
    <row r="232" s="14" customFormat="1">
      <c r="A232" s="14"/>
      <c r="B232" s="261"/>
      <c r="C232" s="262"/>
      <c r="D232" s="242" t="s">
        <v>284</v>
      </c>
      <c r="E232" s="263" t="s">
        <v>1</v>
      </c>
      <c r="F232" s="264" t="s">
        <v>5484</v>
      </c>
      <c r="G232" s="262"/>
      <c r="H232" s="265">
        <v>36.609999999999999</v>
      </c>
      <c r="I232" s="266"/>
      <c r="J232" s="262"/>
      <c r="K232" s="262"/>
      <c r="L232" s="267"/>
      <c r="M232" s="268"/>
      <c r="N232" s="269"/>
      <c r="O232" s="269"/>
      <c r="P232" s="269"/>
      <c r="Q232" s="269"/>
      <c r="R232" s="269"/>
      <c r="S232" s="269"/>
      <c r="T232" s="27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71" t="s">
        <v>284</v>
      </c>
      <c r="AU232" s="271" t="s">
        <v>92</v>
      </c>
      <c r="AV232" s="14" t="s">
        <v>92</v>
      </c>
      <c r="AW232" s="14" t="s">
        <v>38</v>
      </c>
      <c r="AX232" s="14" t="s">
        <v>83</v>
      </c>
      <c r="AY232" s="271" t="s">
        <v>171</v>
      </c>
    </row>
    <row r="233" s="15" customFormat="1">
      <c r="A233" s="15"/>
      <c r="B233" s="272"/>
      <c r="C233" s="273"/>
      <c r="D233" s="242" t="s">
        <v>284</v>
      </c>
      <c r="E233" s="274" t="s">
        <v>1</v>
      </c>
      <c r="F233" s="275" t="s">
        <v>287</v>
      </c>
      <c r="G233" s="273"/>
      <c r="H233" s="276">
        <v>38.170000000000002</v>
      </c>
      <c r="I233" s="277"/>
      <c r="J233" s="273"/>
      <c r="K233" s="273"/>
      <c r="L233" s="278"/>
      <c r="M233" s="279"/>
      <c r="N233" s="280"/>
      <c r="O233" s="280"/>
      <c r="P233" s="280"/>
      <c r="Q233" s="280"/>
      <c r="R233" s="280"/>
      <c r="S233" s="280"/>
      <c r="T233" s="281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82" t="s">
        <v>284</v>
      </c>
      <c r="AU233" s="282" t="s">
        <v>92</v>
      </c>
      <c r="AV233" s="15" t="s">
        <v>192</v>
      </c>
      <c r="AW233" s="15" t="s">
        <v>38</v>
      </c>
      <c r="AX233" s="15" t="s">
        <v>83</v>
      </c>
      <c r="AY233" s="282" t="s">
        <v>171</v>
      </c>
    </row>
    <row r="234" s="14" customFormat="1">
      <c r="A234" s="14"/>
      <c r="B234" s="261"/>
      <c r="C234" s="262"/>
      <c r="D234" s="242" t="s">
        <v>284</v>
      </c>
      <c r="E234" s="263" t="s">
        <v>1</v>
      </c>
      <c r="F234" s="264" t="s">
        <v>5485</v>
      </c>
      <c r="G234" s="262"/>
      <c r="H234" s="265">
        <v>38.170000000000002</v>
      </c>
      <c r="I234" s="266"/>
      <c r="J234" s="262"/>
      <c r="K234" s="262"/>
      <c r="L234" s="267"/>
      <c r="M234" s="268"/>
      <c r="N234" s="269"/>
      <c r="O234" s="269"/>
      <c r="P234" s="269"/>
      <c r="Q234" s="269"/>
      <c r="R234" s="269"/>
      <c r="S234" s="269"/>
      <c r="T234" s="27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71" t="s">
        <v>284</v>
      </c>
      <c r="AU234" s="271" t="s">
        <v>92</v>
      </c>
      <c r="AV234" s="14" t="s">
        <v>92</v>
      </c>
      <c r="AW234" s="14" t="s">
        <v>38</v>
      </c>
      <c r="AX234" s="14" t="s">
        <v>83</v>
      </c>
      <c r="AY234" s="271" t="s">
        <v>171</v>
      </c>
    </row>
    <row r="235" s="15" customFormat="1">
      <c r="A235" s="15"/>
      <c r="B235" s="272"/>
      <c r="C235" s="273"/>
      <c r="D235" s="242" t="s">
        <v>284</v>
      </c>
      <c r="E235" s="274" t="s">
        <v>1</v>
      </c>
      <c r="F235" s="275" t="s">
        <v>287</v>
      </c>
      <c r="G235" s="273"/>
      <c r="H235" s="276">
        <v>38.170000000000002</v>
      </c>
      <c r="I235" s="277"/>
      <c r="J235" s="273"/>
      <c r="K235" s="273"/>
      <c r="L235" s="278"/>
      <c r="M235" s="279"/>
      <c r="N235" s="280"/>
      <c r="O235" s="280"/>
      <c r="P235" s="280"/>
      <c r="Q235" s="280"/>
      <c r="R235" s="280"/>
      <c r="S235" s="280"/>
      <c r="T235" s="281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82" t="s">
        <v>284</v>
      </c>
      <c r="AU235" s="282" t="s">
        <v>92</v>
      </c>
      <c r="AV235" s="15" t="s">
        <v>192</v>
      </c>
      <c r="AW235" s="15" t="s">
        <v>38</v>
      </c>
      <c r="AX235" s="15" t="s">
        <v>90</v>
      </c>
      <c r="AY235" s="282" t="s">
        <v>171</v>
      </c>
    </row>
    <row r="236" s="2" customFormat="1" ht="16.5" customHeight="1">
      <c r="A236" s="40"/>
      <c r="B236" s="41"/>
      <c r="C236" s="283" t="s">
        <v>393</v>
      </c>
      <c r="D236" s="283" t="s">
        <v>342</v>
      </c>
      <c r="E236" s="284" t="s">
        <v>5476</v>
      </c>
      <c r="F236" s="285" t="s">
        <v>5477</v>
      </c>
      <c r="G236" s="286" t="s">
        <v>330</v>
      </c>
      <c r="H236" s="287">
        <v>66.798000000000002</v>
      </c>
      <c r="I236" s="288"/>
      <c r="J236" s="289">
        <f>ROUND(I236*H236,2)</f>
        <v>0</v>
      </c>
      <c r="K236" s="285" t="s">
        <v>178</v>
      </c>
      <c r="L236" s="290"/>
      <c r="M236" s="291" t="s">
        <v>1</v>
      </c>
      <c r="N236" s="292" t="s">
        <v>48</v>
      </c>
      <c r="O236" s="93"/>
      <c r="P236" s="238">
        <f>O236*H236</f>
        <v>0</v>
      </c>
      <c r="Q236" s="238">
        <v>0</v>
      </c>
      <c r="R236" s="238">
        <f>Q236*H236</f>
        <v>0</v>
      </c>
      <c r="S236" s="238">
        <v>0</v>
      </c>
      <c r="T236" s="239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40" t="s">
        <v>215</v>
      </c>
      <c r="AT236" s="240" t="s">
        <v>342</v>
      </c>
      <c r="AU236" s="240" t="s">
        <v>92</v>
      </c>
      <c r="AY236" s="18" t="s">
        <v>171</v>
      </c>
      <c r="BE236" s="241">
        <f>IF(N236="základní",J236,0)</f>
        <v>0</v>
      </c>
      <c r="BF236" s="241">
        <f>IF(N236="snížená",J236,0)</f>
        <v>0</v>
      </c>
      <c r="BG236" s="241">
        <f>IF(N236="zákl. přenesená",J236,0)</f>
        <v>0</v>
      </c>
      <c r="BH236" s="241">
        <f>IF(N236="sníž. přenesená",J236,0)</f>
        <v>0</v>
      </c>
      <c r="BI236" s="241">
        <f>IF(N236="nulová",J236,0)</f>
        <v>0</v>
      </c>
      <c r="BJ236" s="18" t="s">
        <v>90</v>
      </c>
      <c r="BK236" s="241">
        <f>ROUND(I236*H236,2)</f>
        <v>0</v>
      </c>
      <c r="BL236" s="18" t="s">
        <v>192</v>
      </c>
      <c r="BM236" s="240" t="s">
        <v>5486</v>
      </c>
    </row>
    <row r="237" s="14" customFormat="1">
      <c r="A237" s="14"/>
      <c r="B237" s="261"/>
      <c r="C237" s="262"/>
      <c r="D237" s="242" t="s">
        <v>284</v>
      </c>
      <c r="E237" s="263" t="s">
        <v>1</v>
      </c>
      <c r="F237" s="264" t="s">
        <v>5485</v>
      </c>
      <c r="G237" s="262"/>
      <c r="H237" s="265">
        <v>38.170000000000002</v>
      </c>
      <c r="I237" s="266"/>
      <c r="J237" s="262"/>
      <c r="K237" s="262"/>
      <c r="L237" s="267"/>
      <c r="M237" s="268"/>
      <c r="N237" s="269"/>
      <c r="O237" s="269"/>
      <c r="P237" s="269"/>
      <c r="Q237" s="269"/>
      <c r="R237" s="269"/>
      <c r="S237" s="269"/>
      <c r="T237" s="270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71" t="s">
        <v>284</v>
      </c>
      <c r="AU237" s="271" t="s">
        <v>92</v>
      </c>
      <c r="AV237" s="14" t="s">
        <v>92</v>
      </c>
      <c r="AW237" s="14" t="s">
        <v>38</v>
      </c>
      <c r="AX237" s="14" t="s">
        <v>90</v>
      </c>
      <c r="AY237" s="271" t="s">
        <v>171</v>
      </c>
    </row>
    <row r="238" s="14" customFormat="1">
      <c r="A238" s="14"/>
      <c r="B238" s="261"/>
      <c r="C238" s="262"/>
      <c r="D238" s="242" t="s">
        <v>284</v>
      </c>
      <c r="E238" s="262"/>
      <c r="F238" s="264" t="s">
        <v>5487</v>
      </c>
      <c r="G238" s="262"/>
      <c r="H238" s="265">
        <v>66.798000000000002</v>
      </c>
      <c r="I238" s="266"/>
      <c r="J238" s="262"/>
      <c r="K238" s="262"/>
      <c r="L238" s="267"/>
      <c r="M238" s="268"/>
      <c r="N238" s="269"/>
      <c r="O238" s="269"/>
      <c r="P238" s="269"/>
      <c r="Q238" s="269"/>
      <c r="R238" s="269"/>
      <c r="S238" s="269"/>
      <c r="T238" s="27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71" t="s">
        <v>284</v>
      </c>
      <c r="AU238" s="271" t="s">
        <v>92</v>
      </c>
      <c r="AV238" s="14" t="s">
        <v>92</v>
      </c>
      <c r="AW238" s="14" t="s">
        <v>4</v>
      </c>
      <c r="AX238" s="14" t="s">
        <v>90</v>
      </c>
      <c r="AY238" s="271" t="s">
        <v>171</v>
      </c>
    </row>
    <row r="239" s="2" customFormat="1" ht="16.5" customHeight="1">
      <c r="A239" s="40"/>
      <c r="B239" s="41"/>
      <c r="C239" s="229" t="s">
        <v>398</v>
      </c>
      <c r="D239" s="229" t="s">
        <v>174</v>
      </c>
      <c r="E239" s="230" t="s">
        <v>5488</v>
      </c>
      <c r="F239" s="231" t="s">
        <v>5489</v>
      </c>
      <c r="G239" s="232" t="s">
        <v>282</v>
      </c>
      <c r="H239" s="233">
        <v>70.030000000000001</v>
      </c>
      <c r="I239" s="234"/>
      <c r="J239" s="235">
        <f>ROUND(I239*H239,2)</f>
        <v>0</v>
      </c>
      <c r="K239" s="231" t="s">
        <v>178</v>
      </c>
      <c r="L239" s="46"/>
      <c r="M239" s="236" t="s">
        <v>1</v>
      </c>
      <c r="N239" s="237" t="s">
        <v>48</v>
      </c>
      <c r="O239" s="93"/>
      <c r="P239" s="238">
        <f>O239*H239</f>
        <v>0</v>
      </c>
      <c r="Q239" s="238">
        <v>0</v>
      </c>
      <c r="R239" s="238">
        <f>Q239*H239</f>
        <v>0</v>
      </c>
      <c r="S239" s="238">
        <v>0</v>
      </c>
      <c r="T239" s="239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40" t="s">
        <v>192</v>
      </c>
      <c r="AT239" s="240" t="s">
        <v>174</v>
      </c>
      <c r="AU239" s="240" t="s">
        <v>92</v>
      </c>
      <c r="AY239" s="18" t="s">
        <v>171</v>
      </c>
      <c r="BE239" s="241">
        <f>IF(N239="základní",J239,0)</f>
        <v>0</v>
      </c>
      <c r="BF239" s="241">
        <f>IF(N239="snížená",J239,0)</f>
        <v>0</v>
      </c>
      <c r="BG239" s="241">
        <f>IF(N239="zákl. přenesená",J239,0)</f>
        <v>0</v>
      </c>
      <c r="BH239" s="241">
        <f>IF(N239="sníž. přenesená",J239,0)</f>
        <v>0</v>
      </c>
      <c r="BI239" s="241">
        <f>IF(N239="nulová",J239,0)</f>
        <v>0</v>
      </c>
      <c r="BJ239" s="18" t="s">
        <v>90</v>
      </c>
      <c r="BK239" s="241">
        <f>ROUND(I239*H239,2)</f>
        <v>0</v>
      </c>
      <c r="BL239" s="18" t="s">
        <v>192</v>
      </c>
      <c r="BM239" s="240" t="s">
        <v>5490</v>
      </c>
    </row>
    <row r="240" s="14" customFormat="1">
      <c r="A240" s="14"/>
      <c r="B240" s="261"/>
      <c r="C240" s="262"/>
      <c r="D240" s="242" t="s">
        <v>284</v>
      </c>
      <c r="E240" s="263" t="s">
        <v>1</v>
      </c>
      <c r="F240" s="264" t="s">
        <v>5475</v>
      </c>
      <c r="G240" s="262"/>
      <c r="H240" s="265">
        <v>70.030000000000001</v>
      </c>
      <c r="I240" s="266"/>
      <c r="J240" s="262"/>
      <c r="K240" s="262"/>
      <c r="L240" s="267"/>
      <c r="M240" s="268"/>
      <c r="N240" s="269"/>
      <c r="O240" s="269"/>
      <c r="P240" s="269"/>
      <c r="Q240" s="269"/>
      <c r="R240" s="269"/>
      <c r="S240" s="269"/>
      <c r="T240" s="27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71" t="s">
        <v>284</v>
      </c>
      <c r="AU240" s="271" t="s">
        <v>92</v>
      </c>
      <c r="AV240" s="14" t="s">
        <v>92</v>
      </c>
      <c r="AW240" s="14" t="s">
        <v>38</v>
      </c>
      <c r="AX240" s="14" t="s">
        <v>90</v>
      </c>
      <c r="AY240" s="271" t="s">
        <v>171</v>
      </c>
    </row>
    <row r="241" s="2" customFormat="1" ht="16.5" customHeight="1">
      <c r="A241" s="40"/>
      <c r="B241" s="41"/>
      <c r="C241" s="229" t="s">
        <v>403</v>
      </c>
      <c r="D241" s="229" t="s">
        <v>174</v>
      </c>
      <c r="E241" s="230" t="s">
        <v>5491</v>
      </c>
      <c r="F241" s="231" t="s">
        <v>5492</v>
      </c>
      <c r="G241" s="232" t="s">
        <v>278</v>
      </c>
      <c r="H241" s="233">
        <v>81.5</v>
      </c>
      <c r="I241" s="234"/>
      <c r="J241" s="235">
        <f>ROUND(I241*H241,2)</f>
        <v>0</v>
      </c>
      <c r="K241" s="231" t="s">
        <v>178</v>
      </c>
      <c r="L241" s="46"/>
      <c r="M241" s="236" t="s">
        <v>1</v>
      </c>
      <c r="N241" s="237" t="s">
        <v>48</v>
      </c>
      <c r="O241" s="93"/>
      <c r="P241" s="238">
        <f>O241*H241</f>
        <v>0</v>
      </c>
      <c r="Q241" s="238">
        <v>0</v>
      </c>
      <c r="R241" s="238">
        <f>Q241*H241</f>
        <v>0</v>
      </c>
      <c r="S241" s="238">
        <v>0</v>
      </c>
      <c r="T241" s="239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40" t="s">
        <v>192</v>
      </c>
      <c r="AT241" s="240" t="s">
        <v>174</v>
      </c>
      <c r="AU241" s="240" t="s">
        <v>92</v>
      </c>
      <c r="AY241" s="18" t="s">
        <v>171</v>
      </c>
      <c r="BE241" s="241">
        <f>IF(N241="základní",J241,0)</f>
        <v>0</v>
      </c>
      <c r="BF241" s="241">
        <f>IF(N241="snížená",J241,0)</f>
        <v>0</v>
      </c>
      <c r="BG241" s="241">
        <f>IF(N241="zákl. přenesená",J241,0)</f>
        <v>0</v>
      </c>
      <c r="BH241" s="241">
        <f>IF(N241="sníž. přenesená",J241,0)</f>
        <v>0</v>
      </c>
      <c r="BI241" s="241">
        <f>IF(N241="nulová",J241,0)</f>
        <v>0</v>
      </c>
      <c r="BJ241" s="18" t="s">
        <v>90</v>
      </c>
      <c r="BK241" s="241">
        <f>ROUND(I241*H241,2)</f>
        <v>0</v>
      </c>
      <c r="BL241" s="18" t="s">
        <v>192</v>
      </c>
      <c r="BM241" s="240" t="s">
        <v>5493</v>
      </c>
    </row>
    <row r="242" s="14" customFormat="1">
      <c r="A242" s="14"/>
      <c r="B242" s="261"/>
      <c r="C242" s="262"/>
      <c r="D242" s="242" t="s">
        <v>284</v>
      </c>
      <c r="E242" s="263" t="s">
        <v>1</v>
      </c>
      <c r="F242" s="264" t="s">
        <v>5494</v>
      </c>
      <c r="G242" s="262"/>
      <c r="H242" s="265">
        <v>81.219999999999999</v>
      </c>
      <c r="I242" s="266"/>
      <c r="J242" s="262"/>
      <c r="K242" s="262"/>
      <c r="L242" s="267"/>
      <c r="M242" s="268"/>
      <c r="N242" s="269"/>
      <c r="O242" s="269"/>
      <c r="P242" s="269"/>
      <c r="Q242" s="269"/>
      <c r="R242" s="269"/>
      <c r="S242" s="269"/>
      <c r="T242" s="27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71" t="s">
        <v>284</v>
      </c>
      <c r="AU242" s="271" t="s">
        <v>92</v>
      </c>
      <c r="AV242" s="14" t="s">
        <v>92</v>
      </c>
      <c r="AW242" s="14" t="s">
        <v>38</v>
      </c>
      <c r="AX242" s="14" t="s">
        <v>83</v>
      </c>
      <c r="AY242" s="271" t="s">
        <v>171</v>
      </c>
    </row>
    <row r="243" s="15" customFormat="1">
      <c r="A243" s="15"/>
      <c r="B243" s="272"/>
      <c r="C243" s="273"/>
      <c r="D243" s="242" t="s">
        <v>284</v>
      </c>
      <c r="E243" s="274" t="s">
        <v>1</v>
      </c>
      <c r="F243" s="275" t="s">
        <v>287</v>
      </c>
      <c r="G243" s="273"/>
      <c r="H243" s="276">
        <v>81.219999999999999</v>
      </c>
      <c r="I243" s="277"/>
      <c r="J243" s="273"/>
      <c r="K243" s="273"/>
      <c r="L243" s="278"/>
      <c r="M243" s="279"/>
      <c r="N243" s="280"/>
      <c r="O243" s="280"/>
      <c r="P243" s="280"/>
      <c r="Q243" s="280"/>
      <c r="R243" s="280"/>
      <c r="S243" s="280"/>
      <c r="T243" s="281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82" t="s">
        <v>284</v>
      </c>
      <c r="AU243" s="282" t="s">
        <v>92</v>
      </c>
      <c r="AV243" s="15" t="s">
        <v>192</v>
      </c>
      <c r="AW243" s="15" t="s">
        <v>38</v>
      </c>
      <c r="AX243" s="15" t="s">
        <v>83</v>
      </c>
      <c r="AY243" s="282" t="s">
        <v>171</v>
      </c>
    </row>
    <row r="244" s="14" customFormat="1">
      <c r="A244" s="14"/>
      <c r="B244" s="261"/>
      <c r="C244" s="262"/>
      <c r="D244" s="242" t="s">
        <v>284</v>
      </c>
      <c r="E244" s="263" t="s">
        <v>1</v>
      </c>
      <c r="F244" s="264" t="s">
        <v>5398</v>
      </c>
      <c r="G244" s="262"/>
      <c r="H244" s="265">
        <v>81.5</v>
      </c>
      <c r="I244" s="266"/>
      <c r="J244" s="262"/>
      <c r="K244" s="262"/>
      <c r="L244" s="267"/>
      <c r="M244" s="268"/>
      <c r="N244" s="269"/>
      <c r="O244" s="269"/>
      <c r="P244" s="269"/>
      <c r="Q244" s="269"/>
      <c r="R244" s="269"/>
      <c r="S244" s="269"/>
      <c r="T244" s="27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71" t="s">
        <v>284</v>
      </c>
      <c r="AU244" s="271" t="s">
        <v>92</v>
      </c>
      <c r="AV244" s="14" t="s">
        <v>92</v>
      </c>
      <c r="AW244" s="14" t="s">
        <v>38</v>
      </c>
      <c r="AX244" s="14" t="s">
        <v>83</v>
      </c>
      <c r="AY244" s="271" t="s">
        <v>171</v>
      </c>
    </row>
    <row r="245" s="15" customFormat="1">
      <c r="A245" s="15"/>
      <c r="B245" s="272"/>
      <c r="C245" s="273"/>
      <c r="D245" s="242" t="s">
        <v>284</v>
      </c>
      <c r="E245" s="274" t="s">
        <v>1</v>
      </c>
      <c r="F245" s="275" t="s">
        <v>287</v>
      </c>
      <c r="G245" s="273"/>
      <c r="H245" s="276">
        <v>81.5</v>
      </c>
      <c r="I245" s="277"/>
      <c r="J245" s="273"/>
      <c r="K245" s="273"/>
      <c r="L245" s="278"/>
      <c r="M245" s="279"/>
      <c r="N245" s="280"/>
      <c r="O245" s="280"/>
      <c r="P245" s="280"/>
      <c r="Q245" s="280"/>
      <c r="R245" s="280"/>
      <c r="S245" s="280"/>
      <c r="T245" s="281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82" t="s">
        <v>284</v>
      </c>
      <c r="AU245" s="282" t="s">
        <v>92</v>
      </c>
      <c r="AV245" s="15" t="s">
        <v>192</v>
      </c>
      <c r="AW245" s="15" t="s">
        <v>38</v>
      </c>
      <c r="AX245" s="15" t="s">
        <v>90</v>
      </c>
      <c r="AY245" s="282" t="s">
        <v>171</v>
      </c>
    </row>
    <row r="246" s="2" customFormat="1" ht="16.5" customHeight="1">
      <c r="A246" s="40"/>
      <c r="B246" s="41"/>
      <c r="C246" s="283" t="s">
        <v>407</v>
      </c>
      <c r="D246" s="283" t="s">
        <v>342</v>
      </c>
      <c r="E246" s="284" t="s">
        <v>5495</v>
      </c>
      <c r="F246" s="285" t="s">
        <v>5496</v>
      </c>
      <c r="G246" s="286" t="s">
        <v>2359</v>
      </c>
      <c r="H246" s="287">
        <v>4.0750000000000002</v>
      </c>
      <c r="I246" s="288"/>
      <c r="J246" s="289">
        <f>ROUND(I246*H246,2)</f>
        <v>0</v>
      </c>
      <c r="K246" s="285" t="s">
        <v>178</v>
      </c>
      <c r="L246" s="290"/>
      <c r="M246" s="291" t="s">
        <v>1</v>
      </c>
      <c r="N246" s="292" t="s">
        <v>48</v>
      </c>
      <c r="O246" s="93"/>
      <c r="P246" s="238">
        <f>O246*H246</f>
        <v>0</v>
      </c>
      <c r="Q246" s="238">
        <v>0.001</v>
      </c>
      <c r="R246" s="238">
        <f>Q246*H246</f>
        <v>0.0040750000000000005</v>
      </c>
      <c r="S246" s="238">
        <v>0</v>
      </c>
      <c r="T246" s="239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40" t="s">
        <v>215</v>
      </c>
      <c r="AT246" s="240" t="s">
        <v>342</v>
      </c>
      <c r="AU246" s="240" t="s">
        <v>92</v>
      </c>
      <c r="AY246" s="18" t="s">
        <v>171</v>
      </c>
      <c r="BE246" s="241">
        <f>IF(N246="základní",J246,0)</f>
        <v>0</v>
      </c>
      <c r="BF246" s="241">
        <f>IF(N246="snížená",J246,0)</f>
        <v>0</v>
      </c>
      <c r="BG246" s="241">
        <f>IF(N246="zákl. přenesená",J246,0)</f>
        <v>0</v>
      </c>
      <c r="BH246" s="241">
        <f>IF(N246="sníž. přenesená",J246,0)</f>
        <v>0</v>
      </c>
      <c r="BI246" s="241">
        <f>IF(N246="nulová",J246,0)</f>
        <v>0</v>
      </c>
      <c r="BJ246" s="18" t="s">
        <v>90</v>
      </c>
      <c r="BK246" s="241">
        <f>ROUND(I246*H246,2)</f>
        <v>0</v>
      </c>
      <c r="BL246" s="18" t="s">
        <v>192</v>
      </c>
      <c r="BM246" s="240" t="s">
        <v>5497</v>
      </c>
    </row>
    <row r="247" s="14" customFormat="1">
      <c r="A247" s="14"/>
      <c r="B247" s="261"/>
      <c r="C247" s="262"/>
      <c r="D247" s="242" t="s">
        <v>284</v>
      </c>
      <c r="E247" s="262"/>
      <c r="F247" s="264" t="s">
        <v>5498</v>
      </c>
      <c r="G247" s="262"/>
      <c r="H247" s="265">
        <v>4.0750000000000002</v>
      </c>
      <c r="I247" s="266"/>
      <c r="J247" s="262"/>
      <c r="K247" s="262"/>
      <c r="L247" s="267"/>
      <c r="M247" s="268"/>
      <c r="N247" s="269"/>
      <c r="O247" s="269"/>
      <c r="P247" s="269"/>
      <c r="Q247" s="269"/>
      <c r="R247" s="269"/>
      <c r="S247" s="269"/>
      <c r="T247" s="27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71" t="s">
        <v>284</v>
      </c>
      <c r="AU247" s="271" t="s">
        <v>92</v>
      </c>
      <c r="AV247" s="14" t="s">
        <v>92</v>
      </c>
      <c r="AW247" s="14" t="s">
        <v>4</v>
      </c>
      <c r="AX247" s="14" t="s">
        <v>90</v>
      </c>
      <c r="AY247" s="271" t="s">
        <v>171</v>
      </c>
    </row>
    <row r="248" s="12" customFormat="1" ht="22.8" customHeight="1">
      <c r="A248" s="12"/>
      <c r="B248" s="213"/>
      <c r="C248" s="214"/>
      <c r="D248" s="215" t="s">
        <v>82</v>
      </c>
      <c r="E248" s="227" t="s">
        <v>92</v>
      </c>
      <c r="F248" s="227" t="s">
        <v>371</v>
      </c>
      <c r="G248" s="214"/>
      <c r="H248" s="214"/>
      <c r="I248" s="217"/>
      <c r="J248" s="228">
        <f>BK248</f>
        <v>0</v>
      </c>
      <c r="K248" s="214"/>
      <c r="L248" s="219"/>
      <c r="M248" s="220"/>
      <c r="N248" s="221"/>
      <c r="O248" s="221"/>
      <c r="P248" s="222">
        <f>SUM(P249:P254)</f>
        <v>0</v>
      </c>
      <c r="Q248" s="221"/>
      <c r="R248" s="222">
        <f>SUM(R249:R254)</f>
        <v>0</v>
      </c>
      <c r="S248" s="221"/>
      <c r="T248" s="223">
        <f>SUM(T249:T254)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24" t="s">
        <v>90</v>
      </c>
      <c r="AT248" s="225" t="s">
        <v>82</v>
      </c>
      <c r="AU248" s="225" t="s">
        <v>90</v>
      </c>
      <c r="AY248" s="224" t="s">
        <v>171</v>
      </c>
      <c r="BK248" s="226">
        <f>SUM(BK249:BK254)</f>
        <v>0</v>
      </c>
    </row>
    <row r="249" s="2" customFormat="1" ht="16.5" customHeight="1">
      <c r="A249" s="40"/>
      <c r="B249" s="41"/>
      <c r="C249" s="229" t="s">
        <v>413</v>
      </c>
      <c r="D249" s="229" t="s">
        <v>174</v>
      </c>
      <c r="E249" s="230" t="s">
        <v>5499</v>
      </c>
      <c r="F249" s="231" t="s">
        <v>5500</v>
      </c>
      <c r="G249" s="232" t="s">
        <v>278</v>
      </c>
      <c r="H249" s="233">
        <v>232.62000000000001</v>
      </c>
      <c r="I249" s="234"/>
      <c r="J249" s="235">
        <f>ROUND(I249*H249,2)</f>
        <v>0</v>
      </c>
      <c r="K249" s="231" t="s">
        <v>178</v>
      </c>
      <c r="L249" s="46"/>
      <c r="M249" s="236" t="s">
        <v>1</v>
      </c>
      <c r="N249" s="237" t="s">
        <v>48</v>
      </c>
      <c r="O249" s="93"/>
      <c r="P249" s="238">
        <f>O249*H249</f>
        <v>0</v>
      </c>
      <c r="Q249" s="238">
        <v>0</v>
      </c>
      <c r="R249" s="238">
        <f>Q249*H249</f>
        <v>0</v>
      </c>
      <c r="S249" s="238">
        <v>0</v>
      </c>
      <c r="T249" s="239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40" t="s">
        <v>192</v>
      </c>
      <c r="AT249" s="240" t="s">
        <v>174</v>
      </c>
      <c r="AU249" s="240" t="s">
        <v>92</v>
      </c>
      <c r="AY249" s="18" t="s">
        <v>171</v>
      </c>
      <c r="BE249" s="241">
        <f>IF(N249="základní",J249,0)</f>
        <v>0</v>
      </c>
      <c r="BF249" s="241">
        <f>IF(N249="snížená",J249,0)</f>
        <v>0</v>
      </c>
      <c r="BG249" s="241">
        <f>IF(N249="zákl. přenesená",J249,0)</f>
        <v>0</v>
      </c>
      <c r="BH249" s="241">
        <f>IF(N249="sníž. přenesená",J249,0)</f>
        <v>0</v>
      </c>
      <c r="BI249" s="241">
        <f>IF(N249="nulová",J249,0)</f>
        <v>0</v>
      </c>
      <c r="BJ249" s="18" t="s">
        <v>90</v>
      </c>
      <c r="BK249" s="241">
        <f>ROUND(I249*H249,2)</f>
        <v>0</v>
      </c>
      <c r="BL249" s="18" t="s">
        <v>192</v>
      </c>
      <c r="BM249" s="240" t="s">
        <v>5501</v>
      </c>
    </row>
    <row r="250" s="14" customFormat="1">
      <c r="A250" s="14"/>
      <c r="B250" s="261"/>
      <c r="C250" s="262"/>
      <c r="D250" s="242" t="s">
        <v>284</v>
      </c>
      <c r="E250" s="263" t="s">
        <v>1</v>
      </c>
      <c r="F250" s="264" t="s">
        <v>5502</v>
      </c>
      <c r="G250" s="262"/>
      <c r="H250" s="265">
        <v>159.976</v>
      </c>
      <c r="I250" s="266"/>
      <c r="J250" s="262"/>
      <c r="K250" s="262"/>
      <c r="L250" s="267"/>
      <c r="M250" s="268"/>
      <c r="N250" s="269"/>
      <c r="O250" s="269"/>
      <c r="P250" s="269"/>
      <c r="Q250" s="269"/>
      <c r="R250" s="269"/>
      <c r="S250" s="269"/>
      <c r="T250" s="27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71" t="s">
        <v>284</v>
      </c>
      <c r="AU250" s="271" t="s">
        <v>92</v>
      </c>
      <c r="AV250" s="14" t="s">
        <v>92</v>
      </c>
      <c r="AW250" s="14" t="s">
        <v>38</v>
      </c>
      <c r="AX250" s="14" t="s">
        <v>83</v>
      </c>
      <c r="AY250" s="271" t="s">
        <v>171</v>
      </c>
    </row>
    <row r="251" s="14" customFormat="1">
      <c r="A251" s="14"/>
      <c r="B251" s="261"/>
      <c r="C251" s="262"/>
      <c r="D251" s="242" t="s">
        <v>284</v>
      </c>
      <c r="E251" s="263" t="s">
        <v>1</v>
      </c>
      <c r="F251" s="264" t="s">
        <v>5503</v>
      </c>
      <c r="G251" s="262"/>
      <c r="H251" s="265">
        <v>4</v>
      </c>
      <c r="I251" s="266"/>
      <c r="J251" s="262"/>
      <c r="K251" s="262"/>
      <c r="L251" s="267"/>
      <c r="M251" s="268"/>
      <c r="N251" s="269"/>
      <c r="O251" s="269"/>
      <c r="P251" s="269"/>
      <c r="Q251" s="269"/>
      <c r="R251" s="269"/>
      <c r="S251" s="269"/>
      <c r="T251" s="270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71" t="s">
        <v>284</v>
      </c>
      <c r="AU251" s="271" t="s">
        <v>92</v>
      </c>
      <c r="AV251" s="14" t="s">
        <v>92</v>
      </c>
      <c r="AW251" s="14" t="s">
        <v>38</v>
      </c>
      <c r="AX251" s="14" t="s">
        <v>83</v>
      </c>
      <c r="AY251" s="271" t="s">
        <v>171</v>
      </c>
    </row>
    <row r="252" s="14" customFormat="1">
      <c r="A252" s="14"/>
      <c r="B252" s="261"/>
      <c r="C252" s="262"/>
      <c r="D252" s="242" t="s">
        <v>284</v>
      </c>
      <c r="E252" s="263" t="s">
        <v>1</v>
      </c>
      <c r="F252" s="264" t="s">
        <v>5504</v>
      </c>
      <c r="G252" s="262"/>
      <c r="H252" s="265">
        <v>68.640000000000001</v>
      </c>
      <c r="I252" s="266"/>
      <c r="J252" s="262"/>
      <c r="K252" s="262"/>
      <c r="L252" s="267"/>
      <c r="M252" s="268"/>
      <c r="N252" s="269"/>
      <c r="O252" s="269"/>
      <c r="P252" s="269"/>
      <c r="Q252" s="269"/>
      <c r="R252" s="269"/>
      <c r="S252" s="269"/>
      <c r="T252" s="27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71" t="s">
        <v>284</v>
      </c>
      <c r="AU252" s="271" t="s">
        <v>92</v>
      </c>
      <c r="AV252" s="14" t="s">
        <v>92</v>
      </c>
      <c r="AW252" s="14" t="s">
        <v>38</v>
      </c>
      <c r="AX252" s="14" t="s">
        <v>83</v>
      </c>
      <c r="AY252" s="271" t="s">
        <v>171</v>
      </c>
    </row>
    <row r="253" s="15" customFormat="1">
      <c r="A253" s="15"/>
      <c r="B253" s="272"/>
      <c r="C253" s="273"/>
      <c r="D253" s="242" t="s">
        <v>284</v>
      </c>
      <c r="E253" s="274" t="s">
        <v>1</v>
      </c>
      <c r="F253" s="275" t="s">
        <v>287</v>
      </c>
      <c r="G253" s="273"/>
      <c r="H253" s="276">
        <v>232.61600000000001</v>
      </c>
      <c r="I253" s="277"/>
      <c r="J253" s="273"/>
      <c r="K253" s="273"/>
      <c r="L253" s="278"/>
      <c r="M253" s="279"/>
      <c r="N253" s="280"/>
      <c r="O253" s="280"/>
      <c r="P253" s="280"/>
      <c r="Q253" s="280"/>
      <c r="R253" s="280"/>
      <c r="S253" s="280"/>
      <c r="T253" s="281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82" t="s">
        <v>284</v>
      </c>
      <c r="AU253" s="282" t="s">
        <v>92</v>
      </c>
      <c r="AV253" s="15" t="s">
        <v>192</v>
      </c>
      <c r="AW253" s="15" t="s">
        <v>38</v>
      </c>
      <c r="AX253" s="15" t="s">
        <v>83</v>
      </c>
      <c r="AY253" s="282" t="s">
        <v>171</v>
      </c>
    </row>
    <row r="254" s="14" customFormat="1">
      <c r="A254" s="14"/>
      <c r="B254" s="261"/>
      <c r="C254" s="262"/>
      <c r="D254" s="242" t="s">
        <v>284</v>
      </c>
      <c r="E254" s="263" t="s">
        <v>1</v>
      </c>
      <c r="F254" s="264" t="s">
        <v>5505</v>
      </c>
      <c r="G254" s="262"/>
      <c r="H254" s="265">
        <v>232.62000000000001</v>
      </c>
      <c r="I254" s="266"/>
      <c r="J254" s="262"/>
      <c r="K254" s="262"/>
      <c r="L254" s="267"/>
      <c r="M254" s="268"/>
      <c r="N254" s="269"/>
      <c r="O254" s="269"/>
      <c r="P254" s="269"/>
      <c r="Q254" s="269"/>
      <c r="R254" s="269"/>
      <c r="S254" s="269"/>
      <c r="T254" s="27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71" t="s">
        <v>284</v>
      </c>
      <c r="AU254" s="271" t="s">
        <v>92</v>
      </c>
      <c r="AV254" s="14" t="s">
        <v>92</v>
      </c>
      <c r="AW254" s="14" t="s">
        <v>38</v>
      </c>
      <c r="AX254" s="14" t="s">
        <v>90</v>
      </c>
      <c r="AY254" s="271" t="s">
        <v>171</v>
      </c>
    </row>
    <row r="255" s="12" customFormat="1" ht="22.8" customHeight="1">
      <c r="A255" s="12"/>
      <c r="B255" s="213"/>
      <c r="C255" s="214"/>
      <c r="D255" s="215" t="s">
        <v>82</v>
      </c>
      <c r="E255" s="227" t="s">
        <v>118</v>
      </c>
      <c r="F255" s="227" t="s">
        <v>412</v>
      </c>
      <c r="G255" s="214"/>
      <c r="H255" s="214"/>
      <c r="I255" s="217"/>
      <c r="J255" s="228">
        <f>BK255</f>
        <v>0</v>
      </c>
      <c r="K255" s="214"/>
      <c r="L255" s="219"/>
      <c r="M255" s="220"/>
      <c r="N255" s="221"/>
      <c r="O255" s="221"/>
      <c r="P255" s="222">
        <f>SUM(P256:P257)</f>
        <v>0</v>
      </c>
      <c r="Q255" s="221"/>
      <c r="R255" s="222">
        <f>SUM(R256:R257)</f>
        <v>0</v>
      </c>
      <c r="S255" s="221"/>
      <c r="T255" s="223">
        <f>SUM(T256:T257)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24" t="s">
        <v>90</v>
      </c>
      <c r="AT255" s="225" t="s">
        <v>82</v>
      </c>
      <c r="AU255" s="225" t="s">
        <v>90</v>
      </c>
      <c r="AY255" s="224" t="s">
        <v>171</v>
      </c>
      <c r="BK255" s="226">
        <f>SUM(BK256:BK257)</f>
        <v>0</v>
      </c>
    </row>
    <row r="256" s="2" customFormat="1" ht="16.5" customHeight="1">
      <c r="A256" s="40"/>
      <c r="B256" s="41"/>
      <c r="C256" s="229" t="s">
        <v>420</v>
      </c>
      <c r="D256" s="229" t="s">
        <v>174</v>
      </c>
      <c r="E256" s="230" t="s">
        <v>5506</v>
      </c>
      <c r="F256" s="231" t="s">
        <v>5507</v>
      </c>
      <c r="G256" s="232" t="s">
        <v>458</v>
      </c>
      <c r="H256" s="233">
        <v>314</v>
      </c>
      <c r="I256" s="234"/>
      <c r="J256" s="235">
        <f>ROUND(I256*H256,2)</f>
        <v>0</v>
      </c>
      <c r="K256" s="231" t="s">
        <v>178</v>
      </c>
      <c r="L256" s="46"/>
      <c r="M256" s="236" t="s">
        <v>1</v>
      </c>
      <c r="N256" s="237" t="s">
        <v>48</v>
      </c>
      <c r="O256" s="93"/>
      <c r="P256" s="238">
        <f>O256*H256</f>
        <v>0</v>
      </c>
      <c r="Q256" s="238">
        <v>0</v>
      </c>
      <c r="R256" s="238">
        <f>Q256*H256</f>
        <v>0</v>
      </c>
      <c r="S256" s="238">
        <v>0</v>
      </c>
      <c r="T256" s="239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40" t="s">
        <v>192</v>
      </c>
      <c r="AT256" s="240" t="s">
        <v>174</v>
      </c>
      <c r="AU256" s="240" t="s">
        <v>92</v>
      </c>
      <c r="AY256" s="18" t="s">
        <v>171</v>
      </c>
      <c r="BE256" s="241">
        <f>IF(N256="základní",J256,0)</f>
        <v>0</v>
      </c>
      <c r="BF256" s="241">
        <f>IF(N256="snížená",J256,0)</f>
        <v>0</v>
      </c>
      <c r="BG256" s="241">
        <f>IF(N256="zákl. přenesená",J256,0)</f>
        <v>0</v>
      </c>
      <c r="BH256" s="241">
        <f>IF(N256="sníž. přenesená",J256,0)</f>
        <v>0</v>
      </c>
      <c r="BI256" s="241">
        <f>IF(N256="nulová",J256,0)</f>
        <v>0</v>
      </c>
      <c r="BJ256" s="18" t="s">
        <v>90</v>
      </c>
      <c r="BK256" s="241">
        <f>ROUND(I256*H256,2)</f>
        <v>0</v>
      </c>
      <c r="BL256" s="18" t="s">
        <v>192</v>
      </c>
      <c r="BM256" s="240" t="s">
        <v>5508</v>
      </c>
    </row>
    <row r="257" s="14" customFormat="1">
      <c r="A257" s="14"/>
      <c r="B257" s="261"/>
      <c r="C257" s="262"/>
      <c r="D257" s="242" t="s">
        <v>284</v>
      </c>
      <c r="E257" s="263" t="s">
        <v>1</v>
      </c>
      <c r="F257" s="264" t="s">
        <v>5509</v>
      </c>
      <c r="G257" s="262"/>
      <c r="H257" s="265">
        <v>314</v>
      </c>
      <c r="I257" s="266"/>
      <c r="J257" s="262"/>
      <c r="K257" s="262"/>
      <c r="L257" s="267"/>
      <c r="M257" s="268"/>
      <c r="N257" s="269"/>
      <c r="O257" s="269"/>
      <c r="P257" s="269"/>
      <c r="Q257" s="269"/>
      <c r="R257" s="269"/>
      <c r="S257" s="269"/>
      <c r="T257" s="27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71" t="s">
        <v>284</v>
      </c>
      <c r="AU257" s="271" t="s">
        <v>92</v>
      </c>
      <c r="AV257" s="14" t="s">
        <v>92</v>
      </c>
      <c r="AW257" s="14" t="s">
        <v>38</v>
      </c>
      <c r="AX257" s="14" t="s">
        <v>90</v>
      </c>
      <c r="AY257" s="271" t="s">
        <v>171</v>
      </c>
    </row>
    <row r="258" s="12" customFormat="1" ht="22.8" customHeight="1">
      <c r="A258" s="12"/>
      <c r="B258" s="213"/>
      <c r="C258" s="214"/>
      <c r="D258" s="215" t="s">
        <v>82</v>
      </c>
      <c r="E258" s="227" t="s">
        <v>192</v>
      </c>
      <c r="F258" s="227" t="s">
        <v>464</v>
      </c>
      <c r="G258" s="214"/>
      <c r="H258" s="214"/>
      <c r="I258" s="217"/>
      <c r="J258" s="228">
        <f>BK258</f>
        <v>0</v>
      </c>
      <c r="K258" s="214"/>
      <c r="L258" s="219"/>
      <c r="M258" s="220"/>
      <c r="N258" s="221"/>
      <c r="O258" s="221"/>
      <c r="P258" s="222">
        <f>SUM(P259:P263)</f>
        <v>0</v>
      </c>
      <c r="Q258" s="221"/>
      <c r="R258" s="222">
        <f>SUM(R259:R263)</f>
        <v>0</v>
      </c>
      <c r="S258" s="221"/>
      <c r="T258" s="223">
        <f>SUM(T259:T263)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4" t="s">
        <v>90</v>
      </c>
      <c r="AT258" s="225" t="s">
        <v>82</v>
      </c>
      <c r="AU258" s="225" t="s">
        <v>90</v>
      </c>
      <c r="AY258" s="224" t="s">
        <v>171</v>
      </c>
      <c r="BK258" s="226">
        <f>SUM(BK259:BK263)</f>
        <v>0</v>
      </c>
    </row>
    <row r="259" s="2" customFormat="1" ht="16.5" customHeight="1">
      <c r="A259" s="40"/>
      <c r="B259" s="41"/>
      <c r="C259" s="229" t="s">
        <v>425</v>
      </c>
      <c r="D259" s="229" t="s">
        <v>174</v>
      </c>
      <c r="E259" s="230" t="s">
        <v>5510</v>
      </c>
      <c r="F259" s="231" t="s">
        <v>5511</v>
      </c>
      <c r="G259" s="232" t="s">
        <v>282</v>
      </c>
      <c r="H259" s="233">
        <v>34.899999999999999</v>
      </c>
      <c r="I259" s="234"/>
      <c r="J259" s="235">
        <f>ROUND(I259*H259,2)</f>
        <v>0</v>
      </c>
      <c r="K259" s="231" t="s">
        <v>178</v>
      </c>
      <c r="L259" s="46"/>
      <c r="M259" s="236" t="s">
        <v>1</v>
      </c>
      <c r="N259" s="237" t="s">
        <v>48</v>
      </c>
      <c r="O259" s="93"/>
      <c r="P259" s="238">
        <f>O259*H259</f>
        <v>0</v>
      </c>
      <c r="Q259" s="238">
        <v>0</v>
      </c>
      <c r="R259" s="238">
        <f>Q259*H259</f>
        <v>0</v>
      </c>
      <c r="S259" s="238">
        <v>0</v>
      </c>
      <c r="T259" s="239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40" t="s">
        <v>192</v>
      </c>
      <c r="AT259" s="240" t="s">
        <v>174</v>
      </c>
      <c r="AU259" s="240" t="s">
        <v>92</v>
      </c>
      <c r="AY259" s="18" t="s">
        <v>171</v>
      </c>
      <c r="BE259" s="241">
        <f>IF(N259="základní",J259,0)</f>
        <v>0</v>
      </c>
      <c r="BF259" s="241">
        <f>IF(N259="snížená",J259,0)</f>
        <v>0</v>
      </c>
      <c r="BG259" s="241">
        <f>IF(N259="zákl. přenesená",J259,0)</f>
        <v>0</v>
      </c>
      <c r="BH259" s="241">
        <f>IF(N259="sníž. přenesená",J259,0)</f>
        <v>0</v>
      </c>
      <c r="BI259" s="241">
        <f>IF(N259="nulová",J259,0)</f>
        <v>0</v>
      </c>
      <c r="BJ259" s="18" t="s">
        <v>90</v>
      </c>
      <c r="BK259" s="241">
        <f>ROUND(I259*H259,2)</f>
        <v>0</v>
      </c>
      <c r="BL259" s="18" t="s">
        <v>192</v>
      </c>
      <c r="BM259" s="240" t="s">
        <v>5512</v>
      </c>
    </row>
    <row r="260" s="14" customFormat="1">
      <c r="A260" s="14"/>
      <c r="B260" s="261"/>
      <c r="C260" s="262"/>
      <c r="D260" s="242" t="s">
        <v>284</v>
      </c>
      <c r="E260" s="263" t="s">
        <v>1</v>
      </c>
      <c r="F260" s="264" t="s">
        <v>5513</v>
      </c>
      <c r="G260" s="262"/>
      <c r="H260" s="265">
        <v>34.893000000000001</v>
      </c>
      <c r="I260" s="266"/>
      <c r="J260" s="262"/>
      <c r="K260" s="262"/>
      <c r="L260" s="267"/>
      <c r="M260" s="268"/>
      <c r="N260" s="269"/>
      <c r="O260" s="269"/>
      <c r="P260" s="269"/>
      <c r="Q260" s="269"/>
      <c r="R260" s="269"/>
      <c r="S260" s="269"/>
      <c r="T260" s="27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71" t="s">
        <v>284</v>
      </c>
      <c r="AU260" s="271" t="s">
        <v>92</v>
      </c>
      <c r="AV260" s="14" t="s">
        <v>92</v>
      </c>
      <c r="AW260" s="14" t="s">
        <v>38</v>
      </c>
      <c r="AX260" s="14" t="s">
        <v>83</v>
      </c>
      <c r="AY260" s="271" t="s">
        <v>171</v>
      </c>
    </row>
    <row r="261" s="15" customFormat="1">
      <c r="A261" s="15"/>
      <c r="B261" s="272"/>
      <c r="C261" s="273"/>
      <c r="D261" s="242" t="s">
        <v>284</v>
      </c>
      <c r="E261" s="274" t="s">
        <v>1</v>
      </c>
      <c r="F261" s="275" t="s">
        <v>287</v>
      </c>
      <c r="G261" s="273"/>
      <c r="H261" s="276">
        <v>34.893000000000001</v>
      </c>
      <c r="I261" s="277"/>
      <c r="J261" s="273"/>
      <c r="K261" s="273"/>
      <c r="L261" s="278"/>
      <c r="M261" s="279"/>
      <c r="N261" s="280"/>
      <c r="O261" s="280"/>
      <c r="P261" s="280"/>
      <c r="Q261" s="280"/>
      <c r="R261" s="280"/>
      <c r="S261" s="280"/>
      <c r="T261" s="281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82" t="s">
        <v>284</v>
      </c>
      <c r="AU261" s="282" t="s">
        <v>92</v>
      </c>
      <c r="AV261" s="15" t="s">
        <v>192</v>
      </c>
      <c r="AW261" s="15" t="s">
        <v>38</v>
      </c>
      <c r="AX261" s="15" t="s">
        <v>83</v>
      </c>
      <c r="AY261" s="282" t="s">
        <v>171</v>
      </c>
    </row>
    <row r="262" s="14" customFormat="1">
      <c r="A262" s="14"/>
      <c r="B262" s="261"/>
      <c r="C262" s="262"/>
      <c r="D262" s="242" t="s">
        <v>284</v>
      </c>
      <c r="E262" s="263" t="s">
        <v>1</v>
      </c>
      <c r="F262" s="264" t="s">
        <v>5514</v>
      </c>
      <c r="G262" s="262"/>
      <c r="H262" s="265">
        <v>34.899999999999999</v>
      </c>
      <c r="I262" s="266"/>
      <c r="J262" s="262"/>
      <c r="K262" s="262"/>
      <c r="L262" s="267"/>
      <c r="M262" s="268"/>
      <c r="N262" s="269"/>
      <c r="O262" s="269"/>
      <c r="P262" s="269"/>
      <c r="Q262" s="269"/>
      <c r="R262" s="269"/>
      <c r="S262" s="269"/>
      <c r="T262" s="27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71" t="s">
        <v>284</v>
      </c>
      <c r="AU262" s="271" t="s">
        <v>92</v>
      </c>
      <c r="AV262" s="14" t="s">
        <v>92</v>
      </c>
      <c r="AW262" s="14" t="s">
        <v>38</v>
      </c>
      <c r="AX262" s="14" t="s">
        <v>83</v>
      </c>
      <c r="AY262" s="271" t="s">
        <v>171</v>
      </c>
    </row>
    <row r="263" s="15" customFormat="1">
      <c r="A263" s="15"/>
      <c r="B263" s="272"/>
      <c r="C263" s="273"/>
      <c r="D263" s="242" t="s">
        <v>284</v>
      </c>
      <c r="E263" s="274" t="s">
        <v>1</v>
      </c>
      <c r="F263" s="275" t="s">
        <v>287</v>
      </c>
      <c r="G263" s="273"/>
      <c r="H263" s="276">
        <v>34.899999999999999</v>
      </c>
      <c r="I263" s="277"/>
      <c r="J263" s="273"/>
      <c r="K263" s="273"/>
      <c r="L263" s="278"/>
      <c r="M263" s="279"/>
      <c r="N263" s="280"/>
      <c r="O263" s="280"/>
      <c r="P263" s="280"/>
      <c r="Q263" s="280"/>
      <c r="R263" s="280"/>
      <c r="S263" s="280"/>
      <c r="T263" s="281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82" t="s">
        <v>284</v>
      </c>
      <c r="AU263" s="282" t="s">
        <v>92</v>
      </c>
      <c r="AV263" s="15" t="s">
        <v>192</v>
      </c>
      <c r="AW263" s="15" t="s">
        <v>38</v>
      </c>
      <c r="AX263" s="15" t="s">
        <v>90</v>
      </c>
      <c r="AY263" s="282" t="s">
        <v>171</v>
      </c>
    </row>
    <row r="264" s="12" customFormat="1" ht="22.8" customHeight="1">
      <c r="A264" s="12"/>
      <c r="B264" s="213"/>
      <c r="C264" s="214"/>
      <c r="D264" s="215" t="s">
        <v>82</v>
      </c>
      <c r="E264" s="227" t="s">
        <v>170</v>
      </c>
      <c r="F264" s="227" t="s">
        <v>5515</v>
      </c>
      <c r="G264" s="214"/>
      <c r="H264" s="214"/>
      <c r="I264" s="217"/>
      <c r="J264" s="228">
        <f>BK264</f>
        <v>0</v>
      </c>
      <c r="K264" s="214"/>
      <c r="L264" s="219"/>
      <c r="M264" s="220"/>
      <c r="N264" s="221"/>
      <c r="O264" s="221"/>
      <c r="P264" s="222">
        <f>SUM(P265:P270)</f>
        <v>0</v>
      </c>
      <c r="Q264" s="221"/>
      <c r="R264" s="222">
        <f>SUM(R265:R270)</f>
        <v>1.5485</v>
      </c>
      <c r="S264" s="221"/>
      <c r="T264" s="223">
        <f>SUM(T265:T270)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4" t="s">
        <v>90</v>
      </c>
      <c r="AT264" s="225" t="s">
        <v>82</v>
      </c>
      <c r="AU264" s="225" t="s">
        <v>90</v>
      </c>
      <c r="AY264" s="224" t="s">
        <v>171</v>
      </c>
      <c r="BK264" s="226">
        <f>SUM(BK265:BK270)</f>
        <v>0</v>
      </c>
    </row>
    <row r="265" s="2" customFormat="1" ht="16.5" customHeight="1">
      <c r="A265" s="40"/>
      <c r="B265" s="41"/>
      <c r="C265" s="229" t="s">
        <v>430</v>
      </c>
      <c r="D265" s="229" t="s">
        <v>174</v>
      </c>
      <c r="E265" s="230" t="s">
        <v>5516</v>
      </c>
      <c r="F265" s="231" t="s">
        <v>5517</v>
      </c>
      <c r="G265" s="232" t="s">
        <v>278</v>
      </c>
      <c r="H265" s="233">
        <v>2</v>
      </c>
      <c r="I265" s="234"/>
      <c r="J265" s="235">
        <f>ROUND(I265*H265,2)</f>
        <v>0</v>
      </c>
      <c r="K265" s="231" t="s">
        <v>178</v>
      </c>
      <c r="L265" s="46"/>
      <c r="M265" s="236" t="s">
        <v>1</v>
      </c>
      <c r="N265" s="237" t="s">
        <v>48</v>
      </c>
      <c r="O265" s="93"/>
      <c r="P265" s="238">
        <f>O265*H265</f>
        <v>0</v>
      </c>
      <c r="Q265" s="238">
        <v>0.34499999999999997</v>
      </c>
      <c r="R265" s="238">
        <f>Q265*H265</f>
        <v>0.68999999999999995</v>
      </c>
      <c r="S265" s="238">
        <v>0</v>
      </c>
      <c r="T265" s="239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40" t="s">
        <v>192</v>
      </c>
      <c r="AT265" s="240" t="s">
        <v>174</v>
      </c>
      <c r="AU265" s="240" t="s">
        <v>92</v>
      </c>
      <c r="AY265" s="18" t="s">
        <v>171</v>
      </c>
      <c r="BE265" s="241">
        <f>IF(N265="základní",J265,0)</f>
        <v>0</v>
      </c>
      <c r="BF265" s="241">
        <f>IF(N265="snížená",J265,0)</f>
        <v>0</v>
      </c>
      <c r="BG265" s="241">
        <f>IF(N265="zákl. přenesená",J265,0)</f>
        <v>0</v>
      </c>
      <c r="BH265" s="241">
        <f>IF(N265="sníž. přenesená",J265,0)</f>
        <v>0</v>
      </c>
      <c r="BI265" s="241">
        <f>IF(N265="nulová",J265,0)</f>
        <v>0</v>
      </c>
      <c r="BJ265" s="18" t="s">
        <v>90</v>
      </c>
      <c r="BK265" s="241">
        <f>ROUND(I265*H265,2)</f>
        <v>0</v>
      </c>
      <c r="BL265" s="18" t="s">
        <v>192</v>
      </c>
      <c r="BM265" s="240" t="s">
        <v>5518</v>
      </c>
    </row>
    <row r="266" s="14" customFormat="1">
      <c r="A266" s="14"/>
      <c r="B266" s="261"/>
      <c r="C266" s="262"/>
      <c r="D266" s="242" t="s">
        <v>284</v>
      </c>
      <c r="E266" s="263" t="s">
        <v>1</v>
      </c>
      <c r="F266" s="264" t="s">
        <v>92</v>
      </c>
      <c r="G266" s="262"/>
      <c r="H266" s="265">
        <v>2</v>
      </c>
      <c r="I266" s="266"/>
      <c r="J266" s="262"/>
      <c r="K266" s="262"/>
      <c r="L266" s="267"/>
      <c r="M266" s="268"/>
      <c r="N266" s="269"/>
      <c r="O266" s="269"/>
      <c r="P266" s="269"/>
      <c r="Q266" s="269"/>
      <c r="R266" s="269"/>
      <c r="S266" s="269"/>
      <c r="T266" s="27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71" t="s">
        <v>284</v>
      </c>
      <c r="AU266" s="271" t="s">
        <v>92</v>
      </c>
      <c r="AV266" s="14" t="s">
        <v>92</v>
      </c>
      <c r="AW266" s="14" t="s">
        <v>38</v>
      </c>
      <c r="AX266" s="14" t="s">
        <v>90</v>
      </c>
      <c r="AY266" s="271" t="s">
        <v>171</v>
      </c>
    </row>
    <row r="267" s="2" customFormat="1" ht="16.5" customHeight="1">
      <c r="A267" s="40"/>
      <c r="B267" s="41"/>
      <c r="C267" s="229" t="s">
        <v>434</v>
      </c>
      <c r="D267" s="229" t="s">
        <v>174</v>
      </c>
      <c r="E267" s="230" t="s">
        <v>5519</v>
      </c>
      <c r="F267" s="231" t="s">
        <v>5520</v>
      </c>
      <c r="G267" s="232" t="s">
        <v>278</v>
      </c>
      <c r="H267" s="233">
        <v>2</v>
      </c>
      <c r="I267" s="234"/>
      <c r="J267" s="235">
        <f>ROUND(I267*H267,2)</f>
        <v>0</v>
      </c>
      <c r="K267" s="231" t="s">
        <v>178</v>
      </c>
      <c r="L267" s="46"/>
      <c r="M267" s="236" t="s">
        <v>1</v>
      </c>
      <c r="N267" s="237" t="s">
        <v>48</v>
      </c>
      <c r="O267" s="93"/>
      <c r="P267" s="238">
        <f>O267*H267</f>
        <v>0</v>
      </c>
      <c r="Q267" s="238">
        <v>0.34499999999999997</v>
      </c>
      <c r="R267" s="238">
        <f>Q267*H267</f>
        <v>0.68999999999999995</v>
      </c>
      <c r="S267" s="238">
        <v>0</v>
      </c>
      <c r="T267" s="239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40" t="s">
        <v>192</v>
      </c>
      <c r="AT267" s="240" t="s">
        <v>174</v>
      </c>
      <c r="AU267" s="240" t="s">
        <v>92</v>
      </c>
      <c r="AY267" s="18" t="s">
        <v>171</v>
      </c>
      <c r="BE267" s="241">
        <f>IF(N267="základní",J267,0)</f>
        <v>0</v>
      </c>
      <c r="BF267" s="241">
        <f>IF(N267="snížená",J267,0)</f>
        <v>0</v>
      </c>
      <c r="BG267" s="241">
        <f>IF(N267="zákl. přenesená",J267,0)</f>
        <v>0</v>
      </c>
      <c r="BH267" s="241">
        <f>IF(N267="sníž. přenesená",J267,0)</f>
        <v>0</v>
      </c>
      <c r="BI267" s="241">
        <f>IF(N267="nulová",J267,0)</f>
        <v>0</v>
      </c>
      <c r="BJ267" s="18" t="s">
        <v>90</v>
      </c>
      <c r="BK267" s="241">
        <f>ROUND(I267*H267,2)</f>
        <v>0</v>
      </c>
      <c r="BL267" s="18" t="s">
        <v>192</v>
      </c>
      <c r="BM267" s="240" t="s">
        <v>5521</v>
      </c>
    </row>
    <row r="268" s="14" customFormat="1">
      <c r="A268" s="14"/>
      <c r="B268" s="261"/>
      <c r="C268" s="262"/>
      <c r="D268" s="242" t="s">
        <v>284</v>
      </c>
      <c r="E268" s="263" t="s">
        <v>1</v>
      </c>
      <c r="F268" s="264" t="s">
        <v>92</v>
      </c>
      <c r="G268" s="262"/>
      <c r="H268" s="265">
        <v>2</v>
      </c>
      <c r="I268" s="266"/>
      <c r="J268" s="262"/>
      <c r="K268" s="262"/>
      <c r="L268" s="267"/>
      <c r="M268" s="268"/>
      <c r="N268" s="269"/>
      <c r="O268" s="269"/>
      <c r="P268" s="269"/>
      <c r="Q268" s="269"/>
      <c r="R268" s="269"/>
      <c r="S268" s="269"/>
      <c r="T268" s="27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71" t="s">
        <v>284</v>
      </c>
      <c r="AU268" s="271" t="s">
        <v>92</v>
      </c>
      <c r="AV268" s="14" t="s">
        <v>92</v>
      </c>
      <c r="AW268" s="14" t="s">
        <v>38</v>
      </c>
      <c r="AX268" s="14" t="s">
        <v>90</v>
      </c>
      <c r="AY268" s="271" t="s">
        <v>171</v>
      </c>
    </row>
    <row r="269" s="2" customFormat="1" ht="16.5" customHeight="1">
      <c r="A269" s="40"/>
      <c r="B269" s="41"/>
      <c r="C269" s="229" t="s">
        <v>440</v>
      </c>
      <c r="D269" s="229" t="s">
        <v>174</v>
      </c>
      <c r="E269" s="230" t="s">
        <v>5522</v>
      </c>
      <c r="F269" s="231" t="s">
        <v>5523</v>
      </c>
      <c r="G269" s="232" t="s">
        <v>278</v>
      </c>
      <c r="H269" s="233">
        <v>2</v>
      </c>
      <c r="I269" s="234"/>
      <c r="J269" s="235">
        <f>ROUND(I269*H269,2)</f>
        <v>0</v>
      </c>
      <c r="K269" s="231" t="s">
        <v>178</v>
      </c>
      <c r="L269" s="46"/>
      <c r="M269" s="236" t="s">
        <v>1</v>
      </c>
      <c r="N269" s="237" t="s">
        <v>48</v>
      </c>
      <c r="O269" s="93"/>
      <c r="P269" s="238">
        <f>O269*H269</f>
        <v>0</v>
      </c>
      <c r="Q269" s="238">
        <v>0.084250000000000005</v>
      </c>
      <c r="R269" s="238">
        <f>Q269*H269</f>
        <v>0.16850000000000001</v>
      </c>
      <c r="S269" s="238">
        <v>0</v>
      </c>
      <c r="T269" s="239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40" t="s">
        <v>192</v>
      </c>
      <c r="AT269" s="240" t="s">
        <v>174</v>
      </c>
      <c r="AU269" s="240" t="s">
        <v>92</v>
      </c>
      <c r="AY269" s="18" t="s">
        <v>171</v>
      </c>
      <c r="BE269" s="241">
        <f>IF(N269="základní",J269,0)</f>
        <v>0</v>
      </c>
      <c r="BF269" s="241">
        <f>IF(N269="snížená",J269,0)</f>
        <v>0</v>
      </c>
      <c r="BG269" s="241">
        <f>IF(N269="zákl. přenesená",J269,0)</f>
        <v>0</v>
      </c>
      <c r="BH269" s="241">
        <f>IF(N269="sníž. přenesená",J269,0)</f>
        <v>0</v>
      </c>
      <c r="BI269" s="241">
        <f>IF(N269="nulová",J269,0)</f>
        <v>0</v>
      </c>
      <c r="BJ269" s="18" t="s">
        <v>90</v>
      </c>
      <c r="BK269" s="241">
        <f>ROUND(I269*H269,2)</f>
        <v>0</v>
      </c>
      <c r="BL269" s="18" t="s">
        <v>192</v>
      </c>
      <c r="BM269" s="240" t="s">
        <v>5524</v>
      </c>
    </row>
    <row r="270" s="14" customFormat="1">
      <c r="A270" s="14"/>
      <c r="B270" s="261"/>
      <c r="C270" s="262"/>
      <c r="D270" s="242" t="s">
        <v>284</v>
      </c>
      <c r="E270" s="263" t="s">
        <v>1</v>
      </c>
      <c r="F270" s="264" t="s">
        <v>92</v>
      </c>
      <c r="G270" s="262"/>
      <c r="H270" s="265">
        <v>2</v>
      </c>
      <c r="I270" s="266"/>
      <c r="J270" s="262"/>
      <c r="K270" s="262"/>
      <c r="L270" s="267"/>
      <c r="M270" s="268"/>
      <c r="N270" s="269"/>
      <c r="O270" s="269"/>
      <c r="P270" s="269"/>
      <c r="Q270" s="269"/>
      <c r="R270" s="269"/>
      <c r="S270" s="269"/>
      <c r="T270" s="27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71" t="s">
        <v>284</v>
      </c>
      <c r="AU270" s="271" t="s">
        <v>92</v>
      </c>
      <c r="AV270" s="14" t="s">
        <v>92</v>
      </c>
      <c r="AW270" s="14" t="s">
        <v>38</v>
      </c>
      <c r="AX270" s="14" t="s">
        <v>90</v>
      </c>
      <c r="AY270" s="271" t="s">
        <v>171</v>
      </c>
    </row>
    <row r="271" s="12" customFormat="1" ht="22.8" customHeight="1">
      <c r="A271" s="12"/>
      <c r="B271" s="213"/>
      <c r="C271" s="214"/>
      <c r="D271" s="215" t="s">
        <v>82</v>
      </c>
      <c r="E271" s="227" t="s">
        <v>215</v>
      </c>
      <c r="F271" s="227" t="s">
        <v>5525</v>
      </c>
      <c r="G271" s="214"/>
      <c r="H271" s="214"/>
      <c r="I271" s="217"/>
      <c r="J271" s="228">
        <f>BK271</f>
        <v>0</v>
      </c>
      <c r="K271" s="214"/>
      <c r="L271" s="219"/>
      <c r="M271" s="220"/>
      <c r="N271" s="221"/>
      <c r="O271" s="221"/>
      <c r="P271" s="222">
        <f>SUM(P272:P314)</f>
        <v>0</v>
      </c>
      <c r="Q271" s="221"/>
      <c r="R271" s="222">
        <f>SUM(R272:R314)</f>
        <v>0.59010311900000001</v>
      </c>
      <c r="S271" s="221"/>
      <c r="T271" s="223">
        <f>SUM(T272:T314)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24" t="s">
        <v>90</v>
      </c>
      <c r="AT271" s="225" t="s">
        <v>82</v>
      </c>
      <c r="AU271" s="225" t="s">
        <v>90</v>
      </c>
      <c r="AY271" s="224" t="s">
        <v>171</v>
      </c>
      <c r="BK271" s="226">
        <f>SUM(BK272:BK314)</f>
        <v>0</v>
      </c>
    </row>
    <row r="272" s="2" customFormat="1" ht="16.5" customHeight="1">
      <c r="A272" s="40"/>
      <c r="B272" s="41"/>
      <c r="C272" s="229" t="s">
        <v>445</v>
      </c>
      <c r="D272" s="229" t="s">
        <v>174</v>
      </c>
      <c r="E272" s="230" t="s">
        <v>5526</v>
      </c>
      <c r="F272" s="231" t="s">
        <v>5527</v>
      </c>
      <c r="G272" s="232" t="s">
        <v>458</v>
      </c>
      <c r="H272" s="233">
        <v>4.5999999999999996</v>
      </c>
      <c r="I272" s="234"/>
      <c r="J272" s="235">
        <f>ROUND(I272*H272,2)</f>
        <v>0</v>
      </c>
      <c r="K272" s="231" t="s">
        <v>178</v>
      </c>
      <c r="L272" s="46"/>
      <c r="M272" s="236" t="s">
        <v>1</v>
      </c>
      <c r="N272" s="237" t="s">
        <v>48</v>
      </c>
      <c r="O272" s="93"/>
      <c r="P272" s="238">
        <f>O272*H272</f>
        <v>0</v>
      </c>
      <c r="Q272" s="238">
        <v>0</v>
      </c>
      <c r="R272" s="238">
        <f>Q272*H272</f>
        <v>0</v>
      </c>
      <c r="S272" s="238">
        <v>0</v>
      </c>
      <c r="T272" s="239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40" t="s">
        <v>192</v>
      </c>
      <c r="AT272" s="240" t="s">
        <v>174</v>
      </c>
      <c r="AU272" s="240" t="s">
        <v>92</v>
      </c>
      <c r="AY272" s="18" t="s">
        <v>171</v>
      </c>
      <c r="BE272" s="241">
        <f>IF(N272="základní",J272,0)</f>
        <v>0</v>
      </c>
      <c r="BF272" s="241">
        <f>IF(N272="snížená",J272,0)</f>
        <v>0</v>
      </c>
      <c r="BG272" s="241">
        <f>IF(N272="zákl. přenesená",J272,0)</f>
        <v>0</v>
      </c>
      <c r="BH272" s="241">
        <f>IF(N272="sníž. přenesená",J272,0)</f>
        <v>0</v>
      </c>
      <c r="BI272" s="241">
        <f>IF(N272="nulová",J272,0)</f>
        <v>0</v>
      </c>
      <c r="BJ272" s="18" t="s">
        <v>90</v>
      </c>
      <c r="BK272" s="241">
        <f>ROUND(I272*H272,2)</f>
        <v>0</v>
      </c>
      <c r="BL272" s="18" t="s">
        <v>192</v>
      </c>
      <c r="BM272" s="240" t="s">
        <v>5528</v>
      </c>
    </row>
    <row r="273" s="2" customFormat="1" ht="24.15" customHeight="1">
      <c r="A273" s="40"/>
      <c r="B273" s="41"/>
      <c r="C273" s="283" t="s">
        <v>450</v>
      </c>
      <c r="D273" s="283" t="s">
        <v>342</v>
      </c>
      <c r="E273" s="284" t="s">
        <v>5529</v>
      </c>
      <c r="F273" s="285" t="s">
        <v>5530</v>
      </c>
      <c r="G273" s="286" t="s">
        <v>458</v>
      </c>
      <c r="H273" s="287">
        <v>4.5999999999999996</v>
      </c>
      <c r="I273" s="288"/>
      <c r="J273" s="289">
        <f>ROUND(I273*H273,2)</f>
        <v>0</v>
      </c>
      <c r="K273" s="285" t="s">
        <v>5531</v>
      </c>
      <c r="L273" s="290"/>
      <c r="M273" s="291" t="s">
        <v>1</v>
      </c>
      <c r="N273" s="292" t="s">
        <v>48</v>
      </c>
      <c r="O273" s="93"/>
      <c r="P273" s="238">
        <f>O273*H273</f>
        <v>0</v>
      </c>
      <c r="Q273" s="238">
        <v>0</v>
      </c>
      <c r="R273" s="238">
        <f>Q273*H273</f>
        <v>0</v>
      </c>
      <c r="S273" s="238">
        <v>0</v>
      </c>
      <c r="T273" s="239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40" t="s">
        <v>215</v>
      </c>
      <c r="AT273" s="240" t="s">
        <v>342</v>
      </c>
      <c r="AU273" s="240" t="s">
        <v>92</v>
      </c>
      <c r="AY273" s="18" t="s">
        <v>171</v>
      </c>
      <c r="BE273" s="241">
        <f>IF(N273="základní",J273,0)</f>
        <v>0</v>
      </c>
      <c r="BF273" s="241">
        <f>IF(N273="snížená",J273,0)</f>
        <v>0</v>
      </c>
      <c r="BG273" s="241">
        <f>IF(N273="zákl. přenesená",J273,0)</f>
        <v>0</v>
      </c>
      <c r="BH273" s="241">
        <f>IF(N273="sníž. přenesená",J273,0)</f>
        <v>0</v>
      </c>
      <c r="BI273" s="241">
        <f>IF(N273="nulová",J273,0)</f>
        <v>0</v>
      </c>
      <c r="BJ273" s="18" t="s">
        <v>90</v>
      </c>
      <c r="BK273" s="241">
        <f>ROUND(I273*H273,2)</f>
        <v>0</v>
      </c>
      <c r="BL273" s="18" t="s">
        <v>192</v>
      </c>
      <c r="BM273" s="240" t="s">
        <v>5532</v>
      </c>
    </row>
    <row r="274" s="14" customFormat="1">
      <c r="A274" s="14"/>
      <c r="B274" s="261"/>
      <c r="C274" s="262"/>
      <c r="D274" s="242" t="s">
        <v>284</v>
      </c>
      <c r="E274" s="263" t="s">
        <v>1</v>
      </c>
      <c r="F274" s="264" t="s">
        <v>5533</v>
      </c>
      <c r="G274" s="262"/>
      <c r="H274" s="265">
        <v>4.5999999999999996</v>
      </c>
      <c r="I274" s="266"/>
      <c r="J274" s="262"/>
      <c r="K274" s="262"/>
      <c r="L274" s="267"/>
      <c r="M274" s="268"/>
      <c r="N274" s="269"/>
      <c r="O274" s="269"/>
      <c r="P274" s="269"/>
      <c r="Q274" s="269"/>
      <c r="R274" s="269"/>
      <c r="S274" s="269"/>
      <c r="T274" s="27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71" t="s">
        <v>284</v>
      </c>
      <c r="AU274" s="271" t="s">
        <v>92</v>
      </c>
      <c r="AV274" s="14" t="s">
        <v>92</v>
      </c>
      <c r="AW274" s="14" t="s">
        <v>38</v>
      </c>
      <c r="AX274" s="14" t="s">
        <v>90</v>
      </c>
      <c r="AY274" s="271" t="s">
        <v>171</v>
      </c>
    </row>
    <row r="275" s="2" customFormat="1" ht="16.5" customHeight="1">
      <c r="A275" s="40"/>
      <c r="B275" s="41"/>
      <c r="C275" s="229" t="s">
        <v>455</v>
      </c>
      <c r="D275" s="229" t="s">
        <v>174</v>
      </c>
      <c r="E275" s="230" t="s">
        <v>5534</v>
      </c>
      <c r="F275" s="231" t="s">
        <v>5535</v>
      </c>
      <c r="G275" s="232" t="s">
        <v>458</v>
      </c>
      <c r="H275" s="233">
        <v>15</v>
      </c>
      <c r="I275" s="234"/>
      <c r="J275" s="235">
        <f>ROUND(I275*H275,2)</f>
        <v>0</v>
      </c>
      <c r="K275" s="231" t="s">
        <v>178</v>
      </c>
      <c r="L275" s="46"/>
      <c r="M275" s="236" t="s">
        <v>1</v>
      </c>
      <c r="N275" s="237" t="s">
        <v>48</v>
      </c>
      <c r="O275" s="93"/>
      <c r="P275" s="238">
        <f>O275*H275</f>
        <v>0</v>
      </c>
      <c r="Q275" s="238">
        <v>0.0074631999999999997</v>
      </c>
      <c r="R275" s="238">
        <f>Q275*H275</f>
        <v>0.11194799999999999</v>
      </c>
      <c r="S275" s="238">
        <v>0</v>
      </c>
      <c r="T275" s="239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40" t="s">
        <v>192</v>
      </c>
      <c r="AT275" s="240" t="s">
        <v>174</v>
      </c>
      <c r="AU275" s="240" t="s">
        <v>92</v>
      </c>
      <c r="AY275" s="18" t="s">
        <v>171</v>
      </c>
      <c r="BE275" s="241">
        <f>IF(N275="základní",J275,0)</f>
        <v>0</v>
      </c>
      <c r="BF275" s="241">
        <f>IF(N275="snížená",J275,0)</f>
        <v>0</v>
      </c>
      <c r="BG275" s="241">
        <f>IF(N275="zákl. přenesená",J275,0)</f>
        <v>0</v>
      </c>
      <c r="BH275" s="241">
        <f>IF(N275="sníž. přenesená",J275,0)</f>
        <v>0</v>
      </c>
      <c r="BI275" s="241">
        <f>IF(N275="nulová",J275,0)</f>
        <v>0</v>
      </c>
      <c r="BJ275" s="18" t="s">
        <v>90</v>
      </c>
      <c r="BK275" s="241">
        <f>ROUND(I275*H275,2)</f>
        <v>0</v>
      </c>
      <c r="BL275" s="18" t="s">
        <v>192</v>
      </c>
      <c r="BM275" s="240" t="s">
        <v>5536</v>
      </c>
    </row>
    <row r="276" s="14" customFormat="1">
      <c r="A276" s="14"/>
      <c r="B276" s="261"/>
      <c r="C276" s="262"/>
      <c r="D276" s="242" t="s">
        <v>284</v>
      </c>
      <c r="E276" s="263" t="s">
        <v>1</v>
      </c>
      <c r="F276" s="264" t="s">
        <v>8</v>
      </c>
      <c r="G276" s="262"/>
      <c r="H276" s="265">
        <v>15</v>
      </c>
      <c r="I276" s="266"/>
      <c r="J276" s="262"/>
      <c r="K276" s="262"/>
      <c r="L276" s="267"/>
      <c r="M276" s="268"/>
      <c r="N276" s="269"/>
      <c r="O276" s="269"/>
      <c r="P276" s="269"/>
      <c r="Q276" s="269"/>
      <c r="R276" s="269"/>
      <c r="S276" s="269"/>
      <c r="T276" s="27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71" t="s">
        <v>284</v>
      </c>
      <c r="AU276" s="271" t="s">
        <v>92</v>
      </c>
      <c r="AV276" s="14" t="s">
        <v>92</v>
      </c>
      <c r="AW276" s="14" t="s">
        <v>38</v>
      </c>
      <c r="AX276" s="14" t="s">
        <v>90</v>
      </c>
      <c r="AY276" s="271" t="s">
        <v>171</v>
      </c>
    </row>
    <row r="277" s="2" customFormat="1" ht="16.5" customHeight="1">
      <c r="A277" s="40"/>
      <c r="B277" s="41"/>
      <c r="C277" s="229" t="s">
        <v>460</v>
      </c>
      <c r="D277" s="229" t="s">
        <v>174</v>
      </c>
      <c r="E277" s="230" t="s">
        <v>5537</v>
      </c>
      <c r="F277" s="231" t="s">
        <v>5538</v>
      </c>
      <c r="G277" s="232" t="s">
        <v>458</v>
      </c>
      <c r="H277" s="233">
        <v>78.5</v>
      </c>
      <c r="I277" s="234"/>
      <c r="J277" s="235">
        <f>ROUND(I277*H277,2)</f>
        <v>0</v>
      </c>
      <c r="K277" s="231" t="s">
        <v>178</v>
      </c>
      <c r="L277" s="46"/>
      <c r="M277" s="236" t="s">
        <v>1</v>
      </c>
      <c r="N277" s="237" t="s">
        <v>48</v>
      </c>
      <c r="O277" s="93"/>
      <c r="P277" s="238">
        <f>O277*H277</f>
        <v>0</v>
      </c>
      <c r="Q277" s="238">
        <v>0.0027610999999999998</v>
      </c>
      <c r="R277" s="238">
        <f>Q277*H277</f>
        <v>0.21674634999999998</v>
      </c>
      <c r="S277" s="238">
        <v>0</v>
      </c>
      <c r="T277" s="239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40" t="s">
        <v>192</v>
      </c>
      <c r="AT277" s="240" t="s">
        <v>174</v>
      </c>
      <c r="AU277" s="240" t="s">
        <v>92</v>
      </c>
      <c r="AY277" s="18" t="s">
        <v>171</v>
      </c>
      <c r="BE277" s="241">
        <f>IF(N277="základní",J277,0)</f>
        <v>0</v>
      </c>
      <c r="BF277" s="241">
        <f>IF(N277="snížená",J277,0)</f>
        <v>0</v>
      </c>
      <c r="BG277" s="241">
        <f>IF(N277="zákl. přenesená",J277,0)</f>
        <v>0</v>
      </c>
      <c r="BH277" s="241">
        <f>IF(N277="sníž. přenesená",J277,0)</f>
        <v>0</v>
      </c>
      <c r="BI277" s="241">
        <f>IF(N277="nulová",J277,0)</f>
        <v>0</v>
      </c>
      <c r="BJ277" s="18" t="s">
        <v>90</v>
      </c>
      <c r="BK277" s="241">
        <f>ROUND(I277*H277,2)</f>
        <v>0</v>
      </c>
      <c r="BL277" s="18" t="s">
        <v>192</v>
      </c>
      <c r="BM277" s="240" t="s">
        <v>5539</v>
      </c>
    </row>
    <row r="278" s="14" customFormat="1">
      <c r="A278" s="14"/>
      <c r="B278" s="261"/>
      <c r="C278" s="262"/>
      <c r="D278" s="242" t="s">
        <v>284</v>
      </c>
      <c r="E278" s="263" t="s">
        <v>1</v>
      </c>
      <c r="F278" s="264" t="s">
        <v>5540</v>
      </c>
      <c r="G278" s="262"/>
      <c r="H278" s="265">
        <v>78.099999999999994</v>
      </c>
      <c r="I278" s="266"/>
      <c r="J278" s="262"/>
      <c r="K278" s="262"/>
      <c r="L278" s="267"/>
      <c r="M278" s="268"/>
      <c r="N278" s="269"/>
      <c r="O278" s="269"/>
      <c r="P278" s="269"/>
      <c r="Q278" s="269"/>
      <c r="R278" s="269"/>
      <c r="S278" s="269"/>
      <c r="T278" s="27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71" t="s">
        <v>284</v>
      </c>
      <c r="AU278" s="271" t="s">
        <v>92</v>
      </c>
      <c r="AV278" s="14" t="s">
        <v>92</v>
      </c>
      <c r="AW278" s="14" t="s">
        <v>38</v>
      </c>
      <c r="AX278" s="14" t="s">
        <v>83</v>
      </c>
      <c r="AY278" s="271" t="s">
        <v>171</v>
      </c>
    </row>
    <row r="279" s="15" customFormat="1">
      <c r="A279" s="15"/>
      <c r="B279" s="272"/>
      <c r="C279" s="273"/>
      <c r="D279" s="242" t="s">
        <v>284</v>
      </c>
      <c r="E279" s="274" t="s">
        <v>1</v>
      </c>
      <c r="F279" s="275" t="s">
        <v>287</v>
      </c>
      <c r="G279" s="273"/>
      <c r="H279" s="276">
        <v>78.099999999999994</v>
      </c>
      <c r="I279" s="277"/>
      <c r="J279" s="273"/>
      <c r="K279" s="273"/>
      <c r="L279" s="278"/>
      <c r="M279" s="279"/>
      <c r="N279" s="280"/>
      <c r="O279" s="280"/>
      <c r="P279" s="280"/>
      <c r="Q279" s="280"/>
      <c r="R279" s="280"/>
      <c r="S279" s="280"/>
      <c r="T279" s="281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82" t="s">
        <v>284</v>
      </c>
      <c r="AU279" s="282" t="s">
        <v>92</v>
      </c>
      <c r="AV279" s="15" t="s">
        <v>192</v>
      </c>
      <c r="AW279" s="15" t="s">
        <v>38</v>
      </c>
      <c r="AX279" s="15" t="s">
        <v>83</v>
      </c>
      <c r="AY279" s="282" t="s">
        <v>171</v>
      </c>
    </row>
    <row r="280" s="14" customFormat="1">
      <c r="A280" s="14"/>
      <c r="B280" s="261"/>
      <c r="C280" s="262"/>
      <c r="D280" s="242" t="s">
        <v>284</v>
      </c>
      <c r="E280" s="263" t="s">
        <v>1</v>
      </c>
      <c r="F280" s="264" t="s">
        <v>5541</v>
      </c>
      <c r="G280" s="262"/>
      <c r="H280" s="265">
        <v>78.5</v>
      </c>
      <c r="I280" s="266"/>
      <c r="J280" s="262"/>
      <c r="K280" s="262"/>
      <c r="L280" s="267"/>
      <c r="M280" s="268"/>
      <c r="N280" s="269"/>
      <c r="O280" s="269"/>
      <c r="P280" s="269"/>
      <c r="Q280" s="269"/>
      <c r="R280" s="269"/>
      <c r="S280" s="269"/>
      <c r="T280" s="27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71" t="s">
        <v>284</v>
      </c>
      <c r="AU280" s="271" t="s">
        <v>92</v>
      </c>
      <c r="AV280" s="14" t="s">
        <v>92</v>
      </c>
      <c r="AW280" s="14" t="s">
        <v>38</v>
      </c>
      <c r="AX280" s="14" t="s">
        <v>83</v>
      </c>
      <c r="AY280" s="271" t="s">
        <v>171</v>
      </c>
    </row>
    <row r="281" s="15" customFormat="1">
      <c r="A281" s="15"/>
      <c r="B281" s="272"/>
      <c r="C281" s="273"/>
      <c r="D281" s="242" t="s">
        <v>284</v>
      </c>
      <c r="E281" s="274" t="s">
        <v>1</v>
      </c>
      <c r="F281" s="275" t="s">
        <v>287</v>
      </c>
      <c r="G281" s="273"/>
      <c r="H281" s="276">
        <v>78.5</v>
      </c>
      <c r="I281" s="277"/>
      <c r="J281" s="273"/>
      <c r="K281" s="273"/>
      <c r="L281" s="278"/>
      <c r="M281" s="279"/>
      <c r="N281" s="280"/>
      <c r="O281" s="280"/>
      <c r="P281" s="280"/>
      <c r="Q281" s="280"/>
      <c r="R281" s="280"/>
      <c r="S281" s="280"/>
      <c r="T281" s="281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82" t="s">
        <v>284</v>
      </c>
      <c r="AU281" s="282" t="s">
        <v>92</v>
      </c>
      <c r="AV281" s="15" t="s">
        <v>192</v>
      </c>
      <c r="AW281" s="15" t="s">
        <v>38</v>
      </c>
      <c r="AX281" s="15" t="s">
        <v>90</v>
      </c>
      <c r="AY281" s="282" t="s">
        <v>171</v>
      </c>
    </row>
    <row r="282" s="2" customFormat="1" ht="16.5" customHeight="1">
      <c r="A282" s="40"/>
      <c r="B282" s="41"/>
      <c r="C282" s="229" t="s">
        <v>465</v>
      </c>
      <c r="D282" s="229" t="s">
        <v>174</v>
      </c>
      <c r="E282" s="230" t="s">
        <v>5542</v>
      </c>
      <c r="F282" s="231" t="s">
        <v>5543</v>
      </c>
      <c r="G282" s="232" t="s">
        <v>458</v>
      </c>
      <c r="H282" s="233">
        <v>9</v>
      </c>
      <c r="I282" s="234"/>
      <c r="J282" s="235">
        <f>ROUND(I282*H282,2)</f>
        <v>0</v>
      </c>
      <c r="K282" s="231" t="s">
        <v>178</v>
      </c>
      <c r="L282" s="46"/>
      <c r="M282" s="236" t="s">
        <v>1</v>
      </c>
      <c r="N282" s="237" t="s">
        <v>48</v>
      </c>
      <c r="O282" s="93"/>
      <c r="P282" s="238">
        <f>O282*H282</f>
        <v>0</v>
      </c>
      <c r="Q282" s="238">
        <v>0.0044007999999999999</v>
      </c>
      <c r="R282" s="238">
        <f>Q282*H282</f>
        <v>0.039607199999999995</v>
      </c>
      <c r="S282" s="238">
        <v>0</v>
      </c>
      <c r="T282" s="239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40" t="s">
        <v>192</v>
      </c>
      <c r="AT282" s="240" t="s">
        <v>174</v>
      </c>
      <c r="AU282" s="240" t="s">
        <v>92</v>
      </c>
      <c r="AY282" s="18" t="s">
        <v>171</v>
      </c>
      <c r="BE282" s="241">
        <f>IF(N282="základní",J282,0)</f>
        <v>0</v>
      </c>
      <c r="BF282" s="241">
        <f>IF(N282="snížená",J282,0)</f>
        <v>0</v>
      </c>
      <c r="BG282" s="241">
        <f>IF(N282="zákl. přenesená",J282,0)</f>
        <v>0</v>
      </c>
      <c r="BH282" s="241">
        <f>IF(N282="sníž. přenesená",J282,0)</f>
        <v>0</v>
      </c>
      <c r="BI282" s="241">
        <f>IF(N282="nulová",J282,0)</f>
        <v>0</v>
      </c>
      <c r="BJ282" s="18" t="s">
        <v>90</v>
      </c>
      <c r="BK282" s="241">
        <f>ROUND(I282*H282,2)</f>
        <v>0</v>
      </c>
      <c r="BL282" s="18" t="s">
        <v>192</v>
      </c>
      <c r="BM282" s="240" t="s">
        <v>5544</v>
      </c>
    </row>
    <row r="283" s="14" customFormat="1">
      <c r="A283" s="14"/>
      <c r="B283" s="261"/>
      <c r="C283" s="262"/>
      <c r="D283" s="242" t="s">
        <v>284</v>
      </c>
      <c r="E283" s="263" t="s">
        <v>1</v>
      </c>
      <c r="F283" s="264" t="s">
        <v>5545</v>
      </c>
      <c r="G283" s="262"/>
      <c r="H283" s="265">
        <v>8.6899999999999995</v>
      </c>
      <c r="I283" s="266"/>
      <c r="J283" s="262"/>
      <c r="K283" s="262"/>
      <c r="L283" s="267"/>
      <c r="M283" s="268"/>
      <c r="N283" s="269"/>
      <c r="O283" s="269"/>
      <c r="P283" s="269"/>
      <c r="Q283" s="269"/>
      <c r="R283" s="269"/>
      <c r="S283" s="269"/>
      <c r="T283" s="27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71" t="s">
        <v>284</v>
      </c>
      <c r="AU283" s="271" t="s">
        <v>92</v>
      </c>
      <c r="AV283" s="14" t="s">
        <v>92</v>
      </c>
      <c r="AW283" s="14" t="s">
        <v>38</v>
      </c>
      <c r="AX283" s="14" t="s">
        <v>83</v>
      </c>
      <c r="AY283" s="271" t="s">
        <v>171</v>
      </c>
    </row>
    <row r="284" s="15" customFormat="1">
      <c r="A284" s="15"/>
      <c r="B284" s="272"/>
      <c r="C284" s="273"/>
      <c r="D284" s="242" t="s">
        <v>284</v>
      </c>
      <c r="E284" s="274" t="s">
        <v>1</v>
      </c>
      <c r="F284" s="275" t="s">
        <v>287</v>
      </c>
      <c r="G284" s="273"/>
      <c r="H284" s="276">
        <v>8.6899999999999995</v>
      </c>
      <c r="I284" s="277"/>
      <c r="J284" s="273"/>
      <c r="K284" s="273"/>
      <c r="L284" s="278"/>
      <c r="M284" s="279"/>
      <c r="N284" s="280"/>
      <c r="O284" s="280"/>
      <c r="P284" s="280"/>
      <c r="Q284" s="280"/>
      <c r="R284" s="280"/>
      <c r="S284" s="280"/>
      <c r="T284" s="281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82" t="s">
        <v>284</v>
      </c>
      <c r="AU284" s="282" t="s">
        <v>92</v>
      </c>
      <c r="AV284" s="15" t="s">
        <v>192</v>
      </c>
      <c r="AW284" s="15" t="s">
        <v>38</v>
      </c>
      <c r="AX284" s="15" t="s">
        <v>83</v>
      </c>
      <c r="AY284" s="282" t="s">
        <v>171</v>
      </c>
    </row>
    <row r="285" s="14" customFormat="1">
      <c r="A285" s="14"/>
      <c r="B285" s="261"/>
      <c r="C285" s="262"/>
      <c r="D285" s="242" t="s">
        <v>284</v>
      </c>
      <c r="E285" s="263" t="s">
        <v>1</v>
      </c>
      <c r="F285" s="264" t="s">
        <v>220</v>
      </c>
      <c r="G285" s="262"/>
      <c r="H285" s="265">
        <v>9</v>
      </c>
      <c r="I285" s="266"/>
      <c r="J285" s="262"/>
      <c r="K285" s="262"/>
      <c r="L285" s="267"/>
      <c r="M285" s="268"/>
      <c r="N285" s="269"/>
      <c r="O285" s="269"/>
      <c r="P285" s="269"/>
      <c r="Q285" s="269"/>
      <c r="R285" s="269"/>
      <c r="S285" s="269"/>
      <c r="T285" s="27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71" t="s">
        <v>284</v>
      </c>
      <c r="AU285" s="271" t="s">
        <v>92</v>
      </c>
      <c r="AV285" s="14" t="s">
        <v>92</v>
      </c>
      <c r="AW285" s="14" t="s">
        <v>38</v>
      </c>
      <c r="AX285" s="14" t="s">
        <v>90</v>
      </c>
      <c r="AY285" s="271" t="s">
        <v>171</v>
      </c>
    </row>
    <row r="286" s="2" customFormat="1" ht="16.5" customHeight="1">
      <c r="A286" s="40"/>
      <c r="B286" s="41"/>
      <c r="C286" s="229" t="s">
        <v>470</v>
      </c>
      <c r="D286" s="229" t="s">
        <v>174</v>
      </c>
      <c r="E286" s="230" t="s">
        <v>5546</v>
      </c>
      <c r="F286" s="231" t="s">
        <v>5547</v>
      </c>
      <c r="G286" s="232" t="s">
        <v>428</v>
      </c>
      <c r="H286" s="233">
        <v>1</v>
      </c>
      <c r="I286" s="234"/>
      <c r="J286" s="235">
        <f>ROUND(I286*H286,2)</f>
        <v>0</v>
      </c>
      <c r="K286" s="231" t="s">
        <v>178</v>
      </c>
      <c r="L286" s="46"/>
      <c r="M286" s="236" t="s">
        <v>1</v>
      </c>
      <c r="N286" s="237" t="s">
        <v>48</v>
      </c>
      <c r="O286" s="93"/>
      <c r="P286" s="238">
        <f>O286*H286</f>
        <v>0</v>
      </c>
      <c r="Q286" s="238">
        <v>0</v>
      </c>
      <c r="R286" s="238">
        <f>Q286*H286</f>
        <v>0</v>
      </c>
      <c r="S286" s="238">
        <v>0</v>
      </c>
      <c r="T286" s="239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40" t="s">
        <v>192</v>
      </c>
      <c r="AT286" s="240" t="s">
        <v>174</v>
      </c>
      <c r="AU286" s="240" t="s">
        <v>92</v>
      </c>
      <c r="AY286" s="18" t="s">
        <v>171</v>
      </c>
      <c r="BE286" s="241">
        <f>IF(N286="základní",J286,0)</f>
        <v>0</v>
      </c>
      <c r="BF286" s="241">
        <f>IF(N286="snížená",J286,0)</f>
        <v>0</v>
      </c>
      <c r="BG286" s="241">
        <f>IF(N286="zákl. přenesená",J286,0)</f>
        <v>0</v>
      </c>
      <c r="BH286" s="241">
        <f>IF(N286="sníž. přenesená",J286,0)</f>
        <v>0</v>
      </c>
      <c r="BI286" s="241">
        <f>IF(N286="nulová",J286,0)</f>
        <v>0</v>
      </c>
      <c r="BJ286" s="18" t="s">
        <v>90</v>
      </c>
      <c r="BK286" s="241">
        <f>ROUND(I286*H286,2)</f>
        <v>0</v>
      </c>
      <c r="BL286" s="18" t="s">
        <v>192</v>
      </c>
      <c r="BM286" s="240" t="s">
        <v>5548</v>
      </c>
    </row>
    <row r="287" s="2" customFormat="1" ht="16.5" customHeight="1">
      <c r="A287" s="40"/>
      <c r="B287" s="41"/>
      <c r="C287" s="283" t="s">
        <v>475</v>
      </c>
      <c r="D287" s="283" t="s">
        <v>342</v>
      </c>
      <c r="E287" s="284" t="s">
        <v>5549</v>
      </c>
      <c r="F287" s="285" t="s">
        <v>5550</v>
      </c>
      <c r="G287" s="286" t="s">
        <v>428</v>
      </c>
      <c r="H287" s="287">
        <v>1</v>
      </c>
      <c r="I287" s="288"/>
      <c r="J287" s="289">
        <f>ROUND(I287*H287,2)</f>
        <v>0</v>
      </c>
      <c r="K287" s="285" t="s">
        <v>1</v>
      </c>
      <c r="L287" s="290"/>
      <c r="M287" s="291" t="s">
        <v>1</v>
      </c>
      <c r="N287" s="292" t="s">
        <v>48</v>
      </c>
      <c r="O287" s="93"/>
      <c r="P287" s="238">
        <f>O287*H287</f>
        <v>0</v>
      </c>
      <c r="Q287" s="238">
        <v>0.00040000000000000002</v>
      </c>
      <c r="R287" s="238">
        <f>Q287*H287</f>
        <v>0.00040000000000000002</v>
      </c>
      <c r="S287" s="238">
        <v>0</v>
      </c>
      <c r="T287" s="239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40" t="s">
        <v>215</v>
      </c>
      <c r="AT287" s="240" t="s">
        <v>342</v>
      </c>
      <c r="AU287" s="240" t="s">
        <v>92</v>
      </c>
      <c r="AY287" s="18" t="s">
        <v>171</v>
      </c>
      <c r="BE287" s="241">
        <f>IF(N287="základní",J287,0)</f>
        <v>0</v>
      </c>
      <c r="BF287" s="241">
        <f>IF(N287="snížená",J287,0)</f>
        <v>0</v>
      </c>
      <c r="BG287" s="241">
        <f>IF(N287="zákl. přenesená",J287,0)</f>
        <v>0</v>
      </c>
      <c r="BH287" s="241">
        <f>IF(N287="sníž. přenesená",J287,0)</f>
        <v>0</v>
      </c>
      <c r="BI287" s="241">
        <f>IF(N287="nulová",J287,0)</f>
        <v>0</v>
      </c>
      <c r="BJ287" s="18" t="s">
        <v>90</v>
      </c>
      <c r="BK287" s="241">
        <f>ROUND(I287*H287,2)</f>
        <v>0</v>
      </c>
      <c r="BL287" s="18" t="s">
        <v>192</v>
      </c>
      <c r="BM287" s="240" t="s">
        <v>5551</v>
      </c>
    </row>
    <row r="288" s="2" customFormat="1" ht="21.75" customHeight="1">
      <c r="A288" s="40"/>
      <c r="B288" s="41"/>
      <c r="C288" s="229" t="s">
        <v>479</v>
      </c>
      <c r="D288" s="229" t="s">
        <v>174</v>
      </c>
      <c r="E288" s="230" t="s">
        <v>5552</v>
      </c>
      <c r="F288" s="231" t="s">
        <v>5553</v>
      </c>
      <c r="G288" s="232" t="s">
        <v>428</v>
      </c>
      <c r="H288" s="233">
        <v>45</v>
      </c>
      <c r="I288" s="234"/>
      <c r="J288" s="235">
        <f>ROUND(I288*H288,2)</f>
        <v>0</v>
      </c>
      <c r="K288" s="231" t="s">
        <v>178</v>
      </c>
      <c r="L288" s="46"/>
      <c r="M288" s="236" t="s">
        <v>1</v>
      </c>
      <c r="N288" s="237" t="s">
        <v>48</v>
      </c>
      <c r="O288" s="93"/>
      <c r="P288" s="238">
        <f>O288*H288</f>
        <v>0</v>
      </c>
      <c r="Q288" s="238">
        <v>3.7500000000000001E-06</v>
      </c>
      <c r="R288" s="238">
        <f>Q288*H288</f>
        <v>0.00016875000000000001</v>
      </c>
      <c r="S288" s="238">
        <v>0</v>
      </c>
      <c r="T288" s="239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40" t="s">
        <v>192</v>
      </c>
      <c r="AT288" s="240" t="s">
        <v>174</v>
      </c>
      <c r="AU288" s="240" t="s">
        <v>92</v>
      </c>
      <c r="AY288" s="18" t="s">
        <v>171</v>
      </c>
      <c r="BE288" s="241">
        <f>IF(N288="základní",J288,0)</f>
        <v>0</v>
      </c>
      <c r="BF288" s="241">
        <f>IF(N288="snížená",J288,0)</f>
        <v>0</v>
      </c>
      <c r="BG288" s="241">
        <f>IF(N288="zákl. přenesená",J288,0)</f>
        <v>0</v>
      </c>
      <c r="BH288" s="241">
        <f>IF(N288="sníž. přenesená",J288,0)</f>
        <v>0</v>
      </c>
      <c r="BI288" s="241">
        <f>IF(N288="nulová",J288,0)</f>
        <v>0</v>
      </c>
      <c r="BJ288" s="18" t="s">
        <v>90</v>
      </c>
      <c r="BK288" s="241">
        <f>ROUND(I288*H288,2)</f>
        <v>0</v>
      </c>
      <c r="BL288" s="18" t="s">
        <v>192</v>
      </c>
      <c r="BM288" s="240" t="s">
        <v>5554</v>
      </c>
    </row>
    <row r="289" s="2" customFormat="1" ht="24.15" customHeight="1">
      <c r="A289" s="40"/>
      <c r="B289" s="41"/>
      <c r="C289" s="283" t="s">
        <v>483</v>
      </c>
      <c r="D289" s="283" t="s">
        <v>342</v>
      </c>
      <c r="E289" s="284" t="s">
        <v>5555</v>
      </c>
      <c r="F289" s="285" t="s">
        <v>5556</v>
      </c>
      <c r="G289" s="286" t="s">
        <v>428</v>
      </c>
      <c r="H289" s="287">
        <v>35</v>
      </c>
      <c r="I289" s="288"/>
      <c r="J289" s="289">
        <f>ROUND(I289*H289,2)</f>
        <v>0</v>
      </c>
      <c r="K289" s="285" t="s">
        <v>1</v>
      </c>
      <c r="L289" s="290"/>
      <c r="M289" s="291" t="s">
        <v>1</v>
      </c>
      <c r="N289" s="292" t="s">
        <v>48</v>
      </c>
      <c r="O289" s="93"/>
      <c r="P289" s="238">
        <f>O289*H289</f>
        <v>0</v>
      </c>
      <c r="Q289" s="238">
        <v>0.00069999999999999999</v>
      </c>
      <c r="R289" s="238">
        <f>Q289*H289</f>
        <v>0.024500000000000001</v>
      </c>
      <c r="S289" s="238">
        <v>0</v>
      </c>
      <c r="T289" s="239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40" t="s">
        <v>215</v>
      </c>
      <c r="AT289" s="240" t="s">
        <v>342</v>
      </c>
      <c r="AU289" s="240" t="s">
        <v>92</v>
      </c>
      <c r="AY289" s="18" t="s">
        <v>171</v>
      </c>
      <c r="BE289" s="241">
        <f>IF(N289="základní",J289,0)</f>
        <v>0</v>
      </c>
      <c r="BF289" s="241">
        <f>IF(N289="snížená",J289,0)</f>
        <v>0</v>
      </c>
      <c r="BG289" s="241">
        <f>IF(N289="zákl. přenesená",J289,0)</f>
        <v>0</v>
      </c>
      <c r="BH289" s="241">
        <f>IF(N289="sníž. přenesená",J289,0)</f>
        <v>0</v>
      </c>
      <c r="BI289" s="241">
        <f>IF(N289="nulová",J289,0)</f>
        <v>0</v>
      </c>
      <c r="BJ289" s="18" t="s">
        <v>90</v>
      </c>
      <c r="BK289" s="241">
        <f>ROUND(I289*H289,2)</f>
        <v>0</v>
      </c>
      <c r="BL289" s="18" t="s">
        <v>192</v>
      </c>
      <c r="BM289" s="240" t="s">
        <v>5557</v>
      </c>
    </row>
    <row r="290" s="2" customFormat="1" ht="24.15" customHeight="1">
      <c r="A290" s="40"/>
      <c r="B290" s="41"/>
      <c r="C290" s="283" t="s">
        <v>487</v>
      </c>
      <c r="D290" s="283" t="s">
        <v>342</v>
      </c>
      <c r="E290" s="284" t="s">
        <v>5558</v>
      </c>
      <c r="F290" s="285" t="s">
        <v>5559</v>
      </c>
      <c r="G290" s="286" t="s">
        <v>428</v>
      </c>
      <c r="H290" s="287">
        <v>10</v>
      </c>
      <c r="I290" s="288"/>
      <c r="J290" s="289">
        <f>ROUND(I290*H290,2)</f>
        <v>0</v>
      </c>
      <c r="K290" s="285" t="s">
        <v>1</v>
      </c>
      <c r="L290" s="290"/>
      <c r="M290" s="291" t="s">
        <v>1</v>
      </c>
      <c r="N290" s="292" t="s">
        <v>48</v>
      </c>
      <c r="O290" s="93"/>
      <c r="P290" s="238">
        <f>O290*H290</f>
        <v>0</v>
      </c>
      <c r="Q290" s="238">
        <v>0.00040000000000000002</v>
      </c>
      <c r="R290" s="238">
        <f>Q290*H290</f>
        <v>0.0040000000000000001</v>
      </c>
      <c r="S290" s="238">
        <v>0</v>
      </c>
      <c r="T290" s="239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40" t="s">
        <v>215</v>
      </c>
      <c r="AT290" s="240" t="s">
        <v>342</v>
      </c>
      <c r="AU290" s="240" t="s">
        <v>92</v>
      </c>
      <c r="AY290" s="18" t="s">
        <v>171</v>
      </c>
      <c r="BE290" s="241">
        <f>IF(N290="základní",J290,0)</f>
        <v>0</v>
      </c>
      <c r="BF290" s="241">
        <f>IF(N290="snížená",J290,0)</f>
        <v>0</v>
      </c>
      <c r="BG290" s="241">
        <f>IF(N290="zákl. přenesená",J290,0)</f>
        <v>0</v>
      </c>
      <c r="BH290" s="241">
        <f>IF(N290="sníž. přenesená",J290,0)</f>
        <v>0</v>
      </c>
      <c r="BI290" s="241">
        <f>IF(N290="nulová",J290,0)</f>
        <v>0</v>
      </c>
      <c r="BJ290" s="18" t="s">
        <v>90</v>
      </c>
      <c r="BK290" s="241">
        <f>ROUND(I290*H290,2)</f>
        <v>0</v>
      </c>
      <c r="BL290" s="18" t="s">
        <v>192</v>
      </c>
      <c r="BM290" s="240" t="s">
        <v>5560</v>
      </c>
    </row>
    <row r="291" s="2" customFormat="1" ht="21.75" customHeight="1">
      <c r="A291" s="40"/>
      <c r="B291" s="41"/>
      <c r="C291" s="229" t="s">
        <v>492</v>
      </c>
      <c r="D291" s="229" t="s">
        <v>174</v>
      </c>
      <c r="E291" s="230" t="s">
        <v>5561</v>
      </c>
      <c r="F291" s="231" t="s">
        <v>5562</v>
      </c>
      <c r="G291" s="232" t="s">
        <v>428</v>
      </c>
      <c r="H291" s="233">
        <v>1</v>
      </c>
      <c r="I291" s="234"/>
      <c r="J291" s="235">
        <f>ROUND(I291*H291,2)</f>
        <v>0</v>
      </c>
      <c r="K291" s="231" t="s">
        <v>178</v>
      </c>
      <c r="L291" s="46"/>
      <c r="M291" s="236" t="s">
        <v>1</v>
      </c>
      <c r="N291" s="237" t="s">
        <v>48</v>
      </c>
      <c r="O291" s="93"/>
      <c r="P291" s="238">
        <f>O291*H291</f>
        <v>0</v>
      </c>
      <c r="Q291" s="238">
        <v>7.5000000000000002E-06</v>
      </c>
      <c r="R291" s="238">
        <f>Q291*H291</f>
        <v>7.5000000000000002E-06</v>
      </c>
      <c r="S291" s="238">
        <v>0</v>
      </c>
      <c r="T291" s="239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40" t="s">
        <v>192</v>
      </c>
      <c r="AT291" s="240" t="s">
        <v>174</v>
      </c>
      <c r="AU291" s="240" t="s">
        <v>92</v>
      </c>
      <c r="AY291" s="18" t="s">
        <v>171</v>
      </c>
      <c r="BE291" s="241">
        <f>IF(N291="základní",J291,0)</f>
        <v>0</v>
      </c>
      <c r="BF291" s="241">
        <f>IF(N291="snížená",J291,0)</f>
        <v>0</v>
      </c>
      <c r="BG291" s="241">
        <f>IF(N291="zákl. přenesená",J291,0)</f>
        <v>0</v>
      </c>
      <c r="BH291" s="241">
        <f>IF(N291="sníž. přenesená",J291,0)</f>
        <v>0</v>
      </c>
      <c r="BI291" s="241">
        <f>IF(N291="nulová",J291,0)</f>
        <v>0</v>
      </c>
      <c r="BJ291" s="18" t="s">
        <v>90</v>
      </c>
      <c r="BK291" s="241">
        <f>ROUND(I291*H291,2)</f>
        <v>0</v>
      </c>
      <c r="BL291" s="18" t="s">
        <v>192</v>
      </c>
      <c r="BM291" s="240" t="s">
        <v>5563</v>
      </c>
    </row>
    <row r="292" s="2" customFormat="1" ht="24.15" customHeight="1">
      <c r="A292" s="40"/>
      <c r="B292" s="41"/>
      <c r="C292" s="283" t="s">
        <v>496</v>
      </c>
      <c r="D292" s="283" t="s">
        <v>342</v>
      </c>
      <c r="E292" s="284" t="s">
        <v>5564</v>
      </c>
      <c r="F292" s="285" t="s">
        <v>5565</v>
      </c>
      <c r="G292" s="286" t="s">
        <v>428</v>
      </c>
      <c r="H292" s="287">
        <v>1</v>
      </c>
      <c r="I292" s="288"/>
      <c r="J292" s="289">
        <f>ROUND(I292*H292,2)</f>
        <v>0</v>
      </c>
      <c r="K292" s="285" t="s">
        <v>1</v>
      </c>
      <c r="L292" s="290"/>
      <c r="M292" s="291" t="s">
        <v>1</v>
      </c>
      <c r="N292" s="292" t="s">
        <v>48</v>
      </c>
      <c r="O292" s="93"/>
      <c r="P292" s="238">
        <f>O292*H292</f>
        <v>0</v>
      </c>
      <c r="Q292" s="238">
        <v>0.0015</v>
      </c>
      <c r="R292" s="238">
        <f>Q292*H292</f>
        <v>0.0015</v>
      </c>
      <c r="S292" s="238">
        <v>0</v>
      </c>
      <c r="T292" s="239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40" t="s">
        <v>215</v>
      </c>
      <c r="AT292" s="240" t="s">
        <v>342</v>
      </c>
      <c r="AU292" s="240" t="s">
        <v>92</v>
      </c>
      <c r="AY292" s="18" t="s">
        <v>171</v>
      </c>
      <c r="BE292" s="241">
        <f>IF(N292="základní",J292,0)</f>
        <v>0</v>
      </c>
      <c r="BF292" s="241">
        <f>IF(N292="snížená",J292,0)</f>
        <v>0</v>
      </c>
      <c r="BG292" s="241">
        <f>IF(N292="zákl. přenesená",J292,0)</f>
        <v>0</v>
      </c>
      <c r="BH292" s="241">
        <f>IF(N292="sníž. přenesená",J292,0)</f>
        <v>0</v>
      </c>
      <c r="BI292" s="241">
        <f>IF(N292="nulová",J292,0)</f>
        <v>0</v>
      </c>
      <c r="BJ292" s="18" t="s">
        <v>90</v>
      </c>
      <c r="BK292" s="241">
        <f>ROUND(I292*H292,2)</f>
        <v>0</v>
      </c>
      <c r="BL292" s="18" t="s">
        <v>192</v>
      </c>
      <c r="BM292" s="240" t="s">
        <v>5566</v>
      </c>
    </row>
    <row r="293" s="2" customFormat="1" ht="21.75" customHeight="1">
      <c r="A293" s="40"/>
      <c r="B293" s="41"/>
      <c r="C293" s="229" t="s">
        <v>501</v>
      </c>
      <c r="D293" s="229" t="s">
        <v>174</v>
      </c>
      <c r="E293" s="230" t="s">
        <v>5567</v>
      </c>
      <c r="F293" s="231" t="s">
        <v>5568</v>
      </c>
      <c r="G293" s="232" t="s">
        <v>428</v>
      </c>
      <c r="H293" s="233">
        <v>2</v>
      </c>
      <c r="I293" s="234"/>
      <c r="J293" s="235">
        <f>ROUND(I293*H293,2)</f>
        <v>0</v>
      </c>
      <c r="K293" s="231" t="s">
        <v>178</v>
      </c>
      <c r="L293" s="46"/>
      <c r="M293" s="236" t="s">
        <v>1</v>
      </c>
      <c r="N293" s="237" t="s">
        <v>48</v>
      </c>
      <c r="O293" s="93"/>
      <c r="P293" s="238">
        <f>O293*H293</f>
        <v>0</v>
      </c>
      <c r="Q293" s="238">
        <v>5.75E-06</v>
      </c>
      <c r="R293" s="238">
        <f>Q293*H293</f>
        <v>1.15E-05</v>
      </c>
      <c r="S293" s="238">
        <v>0</v>
      </c>
      <c r="T293" s="239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40" t="s">
        <v>192</v>
      </c>
      <c r="AT293" s="240" t="s">
        <v>174</v>
      </c>
      <c r="AU293" s="240" t="s">
        <v>92</v>
      </c>
      <c r="AY293" s="18" t="s">
        <v>171</v>
      </c>
      <c r="BE293" s="241">
        <f>IF(N293="základní",J293,0)</f>
        <v>0</v>
      </c>
      <c r="BF293" s="241">
        <f>IF(N293="snížená",J293,0)</f>
        <v>0</v>
      </c>
      <c r="BG293" s="241">
        <f>IF(N293="zákl. přenesená",J293,0)</f>
        <v>0</v>
      </c>
      <c r="BH293" s="241">
        <f>IF(N293="sníž. přenesená",J293,0)</f>
        <v>0</v>
      </c>
      <c r="BI293" s="241">
        <f>IF(N293="nulová",J293,0)</f>
        <v>0</v>
      </c>
      <c r="BJ293" s="18" t="s">
        <v>90</v>
      </c>
      <c r="BK293" s="241">
        <f>ROUND(I293*H293,2)</f>
        <v>0</v>
      </c>
      <c r="BL293" s="18" t="s">
        <v>192</v>
      </c>
      <c r="BM293" s="240" t="s">
        <v>5569</v>
      </c>
    </row>
    <row r="294" s="2" customFormat="1" ht="24.15" customHeight="1">
      <c r="A294" s="40"/>
      <c r="B294" s="41"/>
      <c r="C294" s="283" t="s">
        <v>506</v>
      </c>
      <c r="D294" s="283" t="s">
        <v>342</v>
      </c>
      <c r="E294" s="284" t="s">
        <v>5570</v>
      </c>
      <c r="F294" s="285" t="s">
        <v>5571</v>
      </c>
      <c r="G294" s="286" t="s">
        <v>428</v>
      </c>
      <c r="H294" s="287">
        <v>2</v>
      </c>
      <c r="I294" s="288"/>
      <c r="J294" s="289">
        <f>ROUND(I294*H294,2)</f>
        <v>0</v>
      </c>
      <c r="K294" s="285" t="s">
        <v>1</v>
      </c>
      <c r="L294" s="290"/>
      <c r="M294" s="291" t="s">
        <v>1</v>
      </c>
      <c r="N294" s="292" t="s">
        <v>48</v>
      </c>
      <c r="O294" s="93"/>
      <c r="P294" s="238">
        <f>O294*H294</f>
        <v>0</v>
      </c>
      <c r="Q294" s="238">
        <v>0.00080000000000000004</v>
      </c>
      <c r="R294" s="238">
        <f>Q294*H294</f>
        <v>0.0016000000000000001</v>
      </c>
      <c r="S294" s="238">
        <v>0</v>
      </c>
      <c r="T294" s="239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40" t="s">
        <v>215</v>
      </c>
      <c r="AT294" s="240" t="s">
        <v>342</v>
      </c>
      <c r="AU294" s="240" t="s">
        <v>92</v>
      </c>
      <c r="AY294" s="18" t="s">
        <v>171</v>
      </c>
      <c r="BE294" s="241">
        <f>IF(N294="základní",J294,0)</f>
        <v>0</v>
      </c>
      <c r="BF294" s="241">
        <f>IF(N294="snížená",J294,0)</f>
        <v>0</v>
      </c>
      <c r="BG294" s="241">
        <f>IF(N294="zákl. přenesená",J294,0)</f>
        <v>0</v>
      </c>
      <c r="BH294" s="241">
        <f>IF(N294="sníž. přenesená",J294,0)</f>
        <v>0</v>
      </c>
      <c r="BI294" s="241">
        <f>IF(N294="nulová",J294,0)</f>
        <v>0</v>
      </c>
      <c r="BJ294" s="18" t="s">
        <v>90</v>
      </c>
      <c r="BK294" s="241">
        <f>ROUND(I294*H294,2)</f>
        <v>0</v>
      </c>
      <c r="BL294" s="18" t="s">
        <v>192</v>
      </c>
      <c r="BM294" s="240" t="s">
        <v>5572</v>
      </c>
    </row>
    <row r="295" s="2" customFormat="1" ht="21.75" customHeight="1">
      <c r="A295" s="40"/>
      <c r="B295" s="41"/>
      <c r="C295" s="229" t="s">
        <v>510</v>
      </c>
      <c r="D295" s="229" t="s">
        <v>174</v>
      </c>
      <c r="E295" s="230" t="s">
        <v>5573</v>
      </c>
      <c r="F295" s="231" t="s">
        <v>5574</v>
      </c>
      <c r="G295" s="232" t="s">
        <v>428</v>
      </c>
      <c r="H295" s="233">
        <v>1</v>
      </c>
      <c r="I295" s="234"/>
      <c r="J295" s="235">
        <f>ROUND(I295*H295,2)</f>
        <v>0</v>
      </c>
      <c r="K295" s="231" t="s">
        <v>178</v>
      </c>
      <c r="L295" s="46"/>
      <c r="M295" s="236" t="s">
        <v>1</v>
      </c>
      <c r="N295" s="237" t="s">
        <v>48</v>
      </c>
      <c r="O295" s="93"/>
      <c r="P295" s="238">
        <f>O295*H295</f>
        <v>0</v>
      </c>
      <c r="Q295" s="238">
        <v>1.15E-05</v>
      </c>
      <c r="R295" s="238">
        <f>Q295*H295</f>
        <v>1.15E-05</v>
      </c>
      <c r="S295" s="238">
        <v>0</v>
      </c>
      <c r="T295" s="239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40" t="s">
        <v>192</v>
      </c>
      <c r="AT295" s="240" t="s">
        <v>174</v>
      </c>
      <c r="AU295" s="240" t="s">
        <v>92</v>
      </c>
      <c r="AY295" s="18" t="s">
        <v>171</v>
      </c>
      <c r="BE295" s="241">
        <f>IF(N295="základní",J295,0)</f>
        <v>0</v>
      </c>
      <c r="BF295" s="241">
        <f>IF(N295="snížená",J295,0)</f>
        <v>0</v>
      </c>
      <c r="BG295" s="241">
        <f>IF(N295="zákl. přenesená",J295,0)</f>
        <v>0</v>
      </c>
      <c r="BH295" s="241">
        <f>IF(N295="sníž. přenesená",J295,0)</f>
        <v>0</v>
      </c>
      <c r="BI295" s="241">
        <f>IF(N295="nulová",J295,0)</f>
        <v>0</v>
      </c>
      <c r="BJ295" s="18" t="s">
        <v>90</v>
      </c>
      <c r="BK295" s="241">
        <f>ROUND(I295*H295,2)</f>
        <v>0</v>
      </c>
      <c r="BL295" s="18" t="s">
        <v>192</v>
      </c>
      <c r="BM295" s="240" t="s">
        <v>5575</v>
      </c>
    </row>
    <row r="296" s="2" customFormat="1" ht="24.15" customHeight="1">
      <c r="A296" s="40"/>
      <c r="B296" s="41"/>
      <c r="C296" s="283" t="s">
        <v>515</v>
      </c>
      <c r="D296" s="283" t="s">
        <v>342</v>
      </c>
      <c r="E296" s="284" t="s">
        <v>5576</v>
      </c>
      <c r="F296" s="285" t="s">
        <v>5577</v>
      </c>
      <c r="G296" s="286" t="s">
        <v>428</v>
      </c>
      <c r="H296" s="287">
        <v>1</v>
      </c>
      <c r="I296" s="288"/>
      <c r="J296" s="289">
        <f>ROUND(I296*H296,2)</f>
        <v>0</v>
      </c>
      <c r="K296" s="285" t="s">
        <v>5531</v>
      </c>
      <c r="L296" s="290"/>
      <c r="M296" s="291" t="s">
        <v>1</v>
      </c>
      <c r="N296" s="292" t="s">
        <v>48</v>
      </c>
      <c r="O296" s="93"/>
      <c r="P296" s="238">
        <f>O296*H296</f>
        <v>0</v>
      </c>
      <c r="Q296" s="238">
        <v>0.0023800000000000002</v>
      </c>
      <c r="R296" s="238">
        <f>Q296*H296</f>
        <v>0.0023800000000000002</v>
      </c>
      <c r="S296" s="238">
        <v>0</v>
      </c>
      <c r="T296" s="239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40" t="s">
        <v>215</v>
      </c>
      <c r="AT296" s="240" t="s">
        <v>342</v>
      </c>
      <c r="AU296" s="240" t="s">
        <v>92</v>
      </c>
      <c r="AY296" s="18" t="s">
        <v>171</v>
      </c>
      <c r="BE296" s="241">
        <f>IF(N296="základní",J296,0)</f>
        <v>0</v>
      </c>
      <c r="BF296" s="241">
        <f>IF(N296="snížená",J296,0)</f>
        <v>0</v>
      </c>
      <c r="BG296" s="241">
        <f>IF(N296="zákl. přenesená",J296,0)</f>
        <v>0</v>
      </c>
      <c r="BH296" s="241">
        <f>IF(N296="sníž. přenesená",J296,0)</f>
        <v>0</v>
      </c>
      <c r="BI296" s="241">
        <f>IF(N296="nulová",J296,0)</f>
        <v>0</v>
      </c>
      <c r="BJ296" s="18" t="s">
        <v>90</v>
      </c>
      <c r="BK296" s="241">
        <f>ROUND(I296*H296,2)</f>
        <v>0</v>
      </c>
      <c r="BL296" s="18" t="s">
        <v>192</v>
      </c>
      <c r="BM296" s="240" t="s">
        <v>5578</v>
      </c>
    </row>
    <row r="297" s="2" customFormat="1" ht="16.5" customHeight="1">
      <c r="A297" s="40"/>
      <c r="B297" s="41"/>
      <c r="C297" s="229" t="s">
        <v>519</v>
      </c>
      <c r="D297" s="229" t="s">
        <v>174</v>
      </c>
      <c r="E297" s="230" t="s">
        <v>5579</v>
      </c>
      <c r="F297" s="231" t="s">
        <v>5580</v>
      </c>
      <c r="G297" s="232" t="s">
        <v>458</v>
      </c>
      <c r="H297" s="233">
        <v>4.5</v>
      </c>
      <c r="I297" s="234"/>
      <c r="J297" s="235">
        <f>ROUND(I297*H297,2)</f>
        <v>0</v>
      </c>
      <c r="K297" s="231" t="s">
        <v>178</v>
      </c>
      <c r="L297" s="46"/>
      <c r="M297" s="236" t="s">
        <v>1</v>
      </c>
      <c r="N297" s="237" t="s">
        <v>48</v>
      </c>
      <c r="O297" s="93"/>
      <c r="P297" s="238">
        <f>O297*H297</f>
        <v>0</v>
      </c>
      <c r="Q297" s="238">
        <v>0</v>
      </c>
      <c r="R297" s="238">
        <f>Q297*H297</f>
        <v>0</v>
      </c>
      <c r="S297" s="238">
        <v>0</v>
      </c>
      <c r="T297" s="239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40" t="s">
        <v>192</v>
      </c>
      <c r="AT297" s="240" t="s">
        <v>174</v>
      </c>
      <c r="AU297" s="240" t="s">
        <v>92</v>
      </c>
      <c r="AY297" s="18" t="s">
        <v>171</v>
      </c>
      <c r="BE297" s="241">
        <f>IF(N297="základní",J297,0)</f>
        <v>0</v>
      </c>
      <c r="BF297" s="241">
        <f>IF(N297="snížená",J297,0)</f>
        <v>0</v>
      </c>
      <c r="BG297" s="241">
        <f>IF(N297="zákl. přenesená",J297,0)</f>
        <v>0</v>
      </c>
      <c r="BH297" s="241">
        <f>IF(N297="sníž. přenesená",J297,0)</f>
        <v>0</v>
      </c>
      <c r="BI297" s="241">
        <f>IF(N297="nulová",J297,0)</f>
        <v>0</v>
      </c>
      <c r="BJ297" s="18" t="s">
        <v>90</v>
      </c>
      <c r="BK297" s="241">
        <f>ROUND(I297*H297,2)</f>
        <v>0</v>
      </c>
      <c r="BL297" s="18" t="s">
        <v>192</v>
      </c>
      <c r="BM297" s="240" t="s">
        <v>5581</v>
      </c>
    </row>
    <row r="298" s="2" customFormat="1" ht="16.5" customHeight="1">
      <c r="A298" s="40"/>
      <c r="B298" s="41"/>
      <c r="C298" s="229" t="s">
        <v>523</v>
      </c>
      <c r="D298" s="229" t="s">
        <v>174</v>
      </c>
      <c r="E298" s="230" t="s">
        <v>5582</v>
      </c>
      <c r="F298" s="231" t="s">
        <v>5583</v>
      </c>
      <c r="G298" s="232" t="s">
        <v>458</v>
      </c>
      <c r="H298" s="233">
        <v>15</v>
      </c>
      <c r="I298" s="234"/>
      <c r="J298" s="235">
        <f>ROUND(I298*H298,2)</f>
        <v>0</v>
      </c>
      <c r="K298" s="231" t="s">
        <v>178</v>
      </c>
      <c r="L298" s="46"/>
      <c r="M298" s="236" t="s">
        <v>1</v>
      </c>
      <c r="N298" s="237" t="s">
        <v>48</v>
      </c>
      <c r="O298" s="93"/>
      <c r="P298" s="238">
        <f>O298*H298</f>
        <v>0</v>
      </c>
      <c r="Q298" s="238">
        <v>0</v>
      </c>
      <c r="R298" s="238">
        <f>Q298*H298</f>
        <v>0</v>
      </c>
      <c r="S298" s="238">
        <v>0</v>
      </c>
      <c r="T298" s="239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40" t="s">
        <v>192</v>
      </c>
      <c r="AT298" s="240" t="s">
        <v>174</v>
      </c>
      <c r="AU298" s="240" t="s">
        <v>92</v>
      </c>
      <c r="AY298" s="18" t="s">
        <v>171</v>
      </c>
      <c r="BE298" s="241">
        <f>IF(N298="základní",J298,0)</f>
        <v>0</v>
      </c>
      <c r="BF298" s="241">
        <f>IF(N298="snížená",J298,0)</f>
        <v>0</v>
      </c>
      <c r="BG298" s="241">
        <f>IF(N298="zákl. přenesená",J298,0)</f>
        <v>0</v>
      </c>
      <c r="BH298" s="241">
        <f>IF(N298="sníž. přenesená",J298,0)</f>
        <v>0</v>
      </c>
      <c r="BI298" s="241">
        <f>IF(N298="nulová",J298,0)</f>
        <v>0</v>
      </c>
      <c r="BJ298" s="18" t="s">
        <v>90</v>
      </c>
      <c r="BK298" s="241">
        <f>ROUND(I298*H298,2)</f>
        <v>0</v>
      </c>
      <c r="BL298" s="18" t="s">
        <v>192</v>
      </c>
      <c r="BM298" s="240" t="s">
        <v>5584</v>
      </c>
    </row>
    <row r="299" s="2" customFormat="1" ht="16.5" customHeight="1">
      <c r="A299" s="40"/>
      <c r="B299" s="41"/>
      <c r="C299" s="229" t="s">
        <v>534</v>
      </c>
      <c r="D299" s="229" t="s">
        <v>174</v>
      </c>
      <c r="E299" s="230" t="s">
        <v>5585</v>
      </c>
      <c r="F299" s="231" t="s">
        <v>5586</v>
      </c>
      <c r="G299" s="232" t="s">
        <v>458</v>
      </c>
      <c r="H299" s="233">
        <v>4.5</v>
      </c>
      <c r="I299" s="234"/>
      <c r="J299" s="235">
        <f>ROUND(I299*H299,2)</f>
        <v>0</v>
      </c>
      <c r="K299" s="231" t="s">
        <v>178</v>
      </c>
      <c r="L299" s="46"/>
      <c r="M299" s="236" t="s">
        <v>1</v>
      </c>
      <c r="N299" s="237" t="s">
        <v>48</v>
      </c>
      <c r="O299" s="93"/>
      <c r="P299" s="238">
        <f>O299*H299</f>
        <v>0</v>
      </c>
      <c r="Q299" s="238">
        <v>5.5000000000000003E-07</v>
      </c>
      <c r="R299" s="238">
        <f>Q299*H299</f>
        <v>2.475E-06</v>
      </c>
      <c r="S299" s="238">
        <v>0</v>
      </c>
      <c r="T299" s="239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40" t="s">
        <v>192</v>
      </c>
      <c r="AT299" s="240" t="s">
        <v>174</v>
      </c>
      <c r="AU299" s="240" t="s">
        <v>92</v>
      </c>
      <c r="AY299" s="18" t="s">
        <v>171</v>
      </c>
      <c r="BE299" s="241">
        <f>IF(N299="základní",J299,0)</f>
        <v>0</v>
      </c>
      <c r="BF299" s="241">
        <f>IF(N299="snížená",J299,0)</f>
        <v>0</v>
      </c>
      <c r="BG299" s="241">
        <f>IF(N299="zákl. přenesená",J299,0)</f>
        <v>0</v>
      </c>
      <c r="BH299" s="241">
        <f>IF(N299="sníž. přenesená",J299,0)</f>
        <v>0</v>
      </c>
      <c r="BI299" s="241">
        <f>IF(N299="nulová",J299,0)</f>
        <v>0</v>
      </c>
      <c r="BJ299" s="18" t="s">
        <v>90</v>
      </c>
      <c r="BK299" s="241">
        <f>ROUND(I299*H299,2)</f>
        <v>0</v>
      </c>
      <c r="BL299" s="18" t="s">
        <v>192</v>
      </c>
      <c r="BM299" s="240" t="s">
        <v>5587</v>
      </c>
    </row>
    <row r="300" s="2" customFormat="1" ht="16.5" customHeight="1">
      <c r="A300" s="40"/>
      <c r="B300" s="41"/>
      <c r="C300" s="229" t="s">
        <v>538</v>
      </c>
      <c r="D300" s="229" t="s">
        <v>174</v>
      </c>
      <c r="E300" s="230" t="s">
        <v>5588</v>
      </c>
      <c r="F300" s="231" t="s">
        <v>5589</v>
      </c>
      <c r="G300" s="232" t="s">
        <v>458</v>
      </c>
      <c r="H300" s="233">
        <v>87.5</v>
      </c>
      <c r="I300" s="234"/>
      <c r="J300" s="235">
        <f>ROUND(I300*H300,2)</f>
        <v>0</v>
      </c>
      <c r="K300" s="231" t="s">
        <v>178</v>
      </c>
      <c r="L300" s="46"/>
      <c r="M300" s="236" t="s">
        <v>1</v>
      </c>
      <c r="N300" s="237" t="s">
        <v>48</v>
      </c>
      <c r="O300" s="93"/>
      <c r="P300" s="238">
        <f>O300*H300</f>
        <v>0</v>
      </c>
      <c r="Q300" s="238">
        <v>0</v>
      </c>
      <c r="R300" s="238">
        <f>Q300*H300</f>
        <v>0</v>
      </c>
      <c r="S300" s="238">
        <v>0</v>
      </c>
      <c r="T300" s="239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40" t="s">
        <v>192</v>
      </c>
      <c r="AT300" s="240" t="s">
        <v>174</v>
      </c>
      <c r="AU300" s="240" t="s">
        <v>92</v>
      </c>
      <c r="AY300" s="18" t="s">
        <v>171</v>
      </c>
      <c r="BE300" s="241">
        <f>IF(N300="základní",J300,0)</f>
        <v>0</v>
      </c>
      <c r="BF300" s="241">
        <f>IF(N300="snížená",J300,0)</f>
        <v>0</v>
      </c>
      <c r="BG300" s="241">
        <f>IF(N300="zákl. přenesená",J300,0)</f>
        <v>0</v>
      </c>
      <c r="BH300" s="241">
        <f>IF(N300="sníž. přenesená",J300,0)</f>
        <v>0</v>
      </c>
      <c r="BI300" s="241">
        <f>IF(N300="nulová",J300,0)</f>
        <v>0</v>
      </c>
      <c r="BJ300" s="18" t="s">
        <v>90</v>
      </c>
      <c r="BK300" s="241">
        <f>ROUND(I300*H300,2)</f>
        <v>0</v>
      </c>
      <c r="BL300" s="18" t="s">
        <v>192</v>
      </c>
      <c r="BM300" s="240" t="s">
        <v>5590</v>
      </c>
    </row>
    <row r="301" s="2" customFormat="1" ht="16.5" customHeight="1">
      <c r="A301" s="40"/>
      <c r="B301" s="41"/>
      <c r="C301" s="229" t="s">
        <v>542</v>
      </c>
      <c r="D301" s="229" t="s">
        <v>174</v>
      </c>
      <c r="E301" s="230" t="s">
        <v>5591</v>
      </c>
      <c r="F301" s="231" t="s">
        <v>5592</v>
      </c>
      <c r="G301" s="232" t="s">
        <v>428</v>
      </c>
      <c r="H301" s="233">
        <v>1</v>
      </c>
      <c r="I301" s="234"/>
      <c r="J301" s="235">
        <f>ROUND(I301*H301,2)</f>
        <v>0</v>
      </c>
      <c r="K301" s="231" t="s">
        <v>178</v>
      </c>
      <c r="L301" s="46"/>
      <c r="M301" s="236" t="s">
        <v>1</v>
      </c>
      <c r="N301" s="237" t="s">
        <v>48</v>
      </c>
      <c r="O301" s="93"/>
      <c r="P301" s="238">
        <f>O301*H301</f>
        <v>0</v>
      </c>
      <c r="Q301" s="238">
        <v>0.082051250000000006</v>
      </c>
      <c r="R301" s="238">
        <f>Q301*H301</f>
        <v>0.082051250000000006</v>
      </c>
      <c r="S301" s="238">
        <v>0</v>
      </c>
      <c r="T301" s="239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40" t="s">
        <v>192</v>
      </c>
      <c r="AT301" s="240" t="s">
        <v>174</v>
      </c>
      <c r="AU301" s="240" t="s">
        <v>92</v>
      </c>
      <c r="AY301" s="18" t="s">
        <v>171</v>
      </c>
      <c r="BE301" s="241">
        <f>IF(N301="základní",J301,0)</f>
        <v>0</v>
      </c>
      <c r="BF301" s="241">
        <f>IF(N301="snížená",J301,0)</f>
        <v>0</v>
      </c>
      <c r="BG301" s="241">
        <f>IF(N301="zákl. přenesená",J301,0)</f>
        <v>0</v>
      </c>
      <c r="BH301" s="241">
        <f>IF(N301="sníž. přenesená",J301,0)</f>
        <v>0</v>
      </c>
      <c r="BI301" s="241">
        <f>IF(N301="nulová",J301,0)</f>
        <v>0</v>
      </c>
      <c r="BJ301" s="18" t="s">
        <v>90</v>
      </c>
      <c r="BK301" s="241">
        <f>ROUND(I301*H301,2)</f>
        <v>0</v>
      </c>
      <c r="BL301" s="18" t="s">
        <v>192</v>
      </c>
      <c r="BM301" s="240" t="s">
        <v>5593</v>
      </c>
    </row>
    <row r="302" s="2" customFormat="1" ht="21.75" customHeight="1">
      <c r="A302" s="40"/>
      <c r="B302" s="41"/>
      <c r="C302" s="229" t="s">
        <v>546</v>
      </c>
      <c r="D302" s="229" t="s">
        <v>174</v>
      </c>
      <c r="E302" s="230" t="s">
        <v>5594</v>
      </c>
      <c r="F302" s="231" t="s">
        <v>5595</v>
      </c>
      <c r="G302" s="232" t="s">
        <v>428</v>
      </c>
      <c r="H302" s="233">
        <v>1</v>
      </c>
      <c r="I302" s="234"/>
      <c r="J302" s="235">
        <f>ROUND(I302*H302,2)</f>
        <v>0</v>
      </c>
      <c r="K302" s="231" t="s">
        <v>178</v>
      </c>
      <c r="L302" s="46"/>
      <c r="M302" s="236" t="s">
        <v>1</v>
      </c>
      <c r="N302" s="237" t="s">
        <v>48</v>
      </c>
      <c r="O302" s="93"/>
      <c r="P302" s="238">
        <f>O302*H302</f>
        <v>0</v>
      </c>
      <c r="Q302" s="238">
        <v>0.0059812479999999998</v>
      </c>
      <c r="R302" s="238">
        <f>Q302*H302</f>
        <v>0.0059812479999999998</v>
      </c>
      <c r="S302" s="238">
        <v>0</v>
      </c>
      <c r="T302" s="239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40" t="s">
        <v>192</v>
      </c>
      <c r="AT302" s="240" t="s">
        <v>174</v>
      </c>
      <c r="AU302" s="240" t="s">
        <v>92</v>
      </c>
      <c r="AY302" s="18" t="s">
        <v>171</v>
      </c>
      <c r="BE302" s="241">
        <f>IF(N302="základní",J302,0)</f>
        <v>0</v>
      </c>
      <c r="BF302" s="241">
        <f>IF(N302="snížená",J302,0)</f>
        <v>0</v>
      </c>
      <c r="BG302" s="241">
        <f>IF(N302="zákl. přenesená",J302,0)</f>
        <v>0</v>
      </c>
      <c r="BH302" s="241">
        <f>IF(N302="sníž. přenesená",J302,0)</f>
        <v>0</v>
      </c>
      <c r="BI302" s="241">
        <f>IF(N302="nulová",J302,0)</f>
        <v>0</v>
      </c>
      <c r="BJ302" s="18" t="s">
        <v>90</v>
      </c>
      <c r="BK302" s="241">
        <f>ROUND(I302*H302,2)</f>
        <v>0</v>
      </c>
      <c r="BL302" s="18" t="s">
        <v>192</v>
      </c>
      <c r="BM302" s="240" t="s">
        <v>5596</v>
      </c>
    </row>
    <row r="303" s="2" customFormat="1" ht="16.5" customHeight="1">
      <c r="A303" s="40"/>
      <c r="B303" s="41"/>
      <c r="C303" s="229" t="s">
        <v>550</v>
      </c>
      <c r="D303" s="229" t="s">
        <v>174</v>
      </c>
      <c r="E303" s="230" t="s">
        <v>5597</v>
      </c>
      <c r="F303" s="231" t="s">
        <v>5598</v>
      </c>
      <c r="G303" s="232" t="s">
        <v>428</v>
      </c>
      <c r="H303" s="233">
        <v>1</v>
      </c>
      <c r="I303" s="234"/>
      <c r="J303" s="235">
        <f>ROUND(I303*H303,2)</f>
        <v>0</v>
      </c>
      <c r="K303" s="231" t="s">
        <v>178</v>
      </c>
      <c r="L303" s="46"/>
      <c r="M303" s="236" t="s">
        <v>1</v>
      </c>
      <c r="N303" s="237" t="s">
        <v>48</v>
      </c>
      <c r="O303" s="93"/>
      <c r="P303" s="238">
        <f>O303*H303</f>
        <v>0</v>
      </c>
      <c r="Q303" s="238">
        <v>0</v>
      </c>
      <c r="R303" s="238">
        <f>Q303*H303</f>
        <v>0</v>
      </c>
      <c r="S303" s="238">
        <v>0</v>
      </c>
      <c r="T303" s="239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40" t="s">
        <v>192</v>
      </c>
      <c r="AT303" s="240" t="s">
        <v>174</v>
      </c>
      <c r="AU303" s="240" t="s">
        <v>92</v>
      </c>
      <c r="AY303" s="18" t="s">
        <v>171</v>
      </c>
      <c r="BE303" s="241">
        <f>IF(N303="základní",J303,0)</f>
        <v>0</v>
      </c>
      <c r="BF303" s="241">
        <f>IF(N303="snížená",J303,0)</f>
        <v>0</v>
      </c>
      <c r="BG303" s="241">
        <f>IF(N303="zákl. přenesená",J303,0)</f>
        <v>0</v>
      </c>
      <c r="BH303" s="241">
        <f>IF(N303="sníž. přenesená",J303,0)</f>
        <v>0</v>
      </c>
      <c r="BI303" s="241">
        <f>IF(N303="nulová",J303,0)</f>
        <v>0</v>
      </c>
      <c r="BJ303" s="18" t="s">
        <v>90</v>
      </c>
      <c r="BK303" s="241">
        <f>ROUND(I303*H303,2)</f>
        <v>0</v>
      </c>
      <c r="BL303" s="18" t="s">
        <v>192</v>
      </c>
      <c r="BM303" s="240" t="s">
        <v>5599</v>
      </c>
    </row>
    <row r="304" s="2" customFormat="1" ht="21.75" customHeight="1">
      <c r="A304" s="40"/>
      <c r="B304" s="41"/>
      <c r="C304" s="229" t="s">
        <v>555</v>
      </c>
      <c r="D304" s="229" t="s">
        <v>174</v>
      </c>
      <c r="E304" s="230" t="s">
        <v>5600</v>
      </c>
      <c r="F304" s="231" t="s">
        <v>5601</v>
      </c>
      <c r="G304" s="232" t="s">
        <v>428</v>
      </c>
      <c r="H304" s="233">
        <v>1</v>
      </c>
      <c r="I304" s="234"/>
      <c r="J304" s="235">
        <f>ROUND(I304*H304,2)</f>
        <v>0</v>
      </c>
      <c r="K304" s="231" t="s">
        <v>178</v>
      </c>
      <c r="L304" s="46"/>
      <c r="M304" s="236" t="s">
        <v>1</v>
      </c>
      <c r="N304" s="237" t="s">
        <v>48</v>
      </c>
      <c r="O304" s="93"/>
      <c r="P304" s="238">
        <f>O304*H304</f>
        <v>0</v>
      </c>
      <c r="Q304" s="238">
        <v>0.060600000000000001</v>
      </c>
      <c r="R304" s="238">
        <f>Q304*H304</f>
        <v>0.060600000000000001</v>
      </c>
      <c r="S304" s="238">
        <v>0</v>
      </c>
      <c r="T304" s="239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40" t="s">
        <v>192</v>
      </c>
      <c r="AT304" s="240" t="s">
        <v>174</v>
      </c>
      <c r="AU304" s="240" t="s">
        <v>92</v>
      </c>
      <c r="AY304" s="18" t="s">
        <v>171</v>
      </c>
      <c r="BE304" s="241">
        <f>IF(N304="základní",J304,0)</f>
        <v>0</v>
      </c>
      <c r="BF304" s="241">
        <f>IF(N304="snížená",J304,0)</f>
        <v>0</v>
      </c>
      <c r="BG304" s="241">
        <f>IF(N304="zákl. přenesená",J304,0)</f>
        <v>0</v>
      </c>
      <c r="BH304" s="241">
        <f>IF(N304="sníž. přenesená",J304,0)</f>
        <v>0</v>
      </c>
      <c r="BI304" s="241">
        <f>IF(N304="nulová",J304,0)</f>
        <v>0</v>
      </c>
      <c r="BJ304" s="18" t="s">
        <v>90</v>
      </c>
      <c r="BK304" s="241">
        <f>ROUND(I304*H304,2)</f>
        <v>0</v>
      </c>
      <c r="BL304" s="18" t="s">
        <v>192</v>
      </c>
      <c r="BM304" s="240" t="s">
        <v>5602</v>
      </c>
    </row>
    <row r="305" s="2" customFormat="1" ht="16.5" customHeight="1">
      <c r="A305" s="40"/>
      <c r="B305" s="41"/>
      <c r="C305" s="229" t="s">
        <v>559</v>
      </c>
      <c r="D305" s="229" t="s">
        <v>174</v>
      </c>
      <c r="E305" s="230" t="s">
        <v>5603</v>
      </c>
      <c r="F305" s="231" t="s">
        <v>5604</v>
      </c>
      <c r="G305" s="232" t="s">
        <v>428</v>
      </c>
      <c r="H305" s="233">
        <v>1</v>
      </c>
      <c r="I305" s="234"/>
      <c r="J305" s="235">
        <f>ROUND(I305*H305,2)</f>
        <v>0</v>
      </c>
      <c r="K305" s="231" t="s">
        <v>178</v>
      </c>
      <c r="L305" s="46"/>
      <c r="M305" s="236" t="s">
        <v>1</v>
      </c>
      <c r="N305" s="237" t="s">
        <v>48</v>
      </c>
      <c r="O305" s="93"/>
      <c r="P305" s="238">
        <f>O305*H305</f>
        <v>0</v>
      </c>
      <c r="Q305" s="238">
        <v>0.00030880000000000002</v>
      </c>
      <c r="R305" s="238">
        <f>Q305*H305</f>
        <v>0.00030880000000000002</v>
      </c>
      <c r="S305" s="238">
        <v>0</v>
      </c>
      <c r="T305" s="239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40" t="s">
        <v>192</v>
      </c>
      <c r="AT305" s="240" t="s">
        <v>174</v>
      </c>
      <c r="AU305" s="240" t="s">
        <v>92</v>
      </c>
      <c r="AY305" s="18" t="s">
        <v>171</v>
      </c>
      <c r="BE305" s="241">
        <f>IF(N305="základní",J305,0)</f>
        <v>0</v>
      </c>
      <c r="BF305" s="241">
        <f>IF(N305="snížená",J305,0)</f>
        <v>0</v>
      </c>
      <c r="BG305" s="241">
        <f>IF(N305="zákl. přenesená",J305,0)</f>
        <v>0</v>
      </c>
      <c r="BH305" s="241">
        <f>IF(N305="sníž. přenesená",J305,0)</f>
        <v>0</v>
      </c>
      <c r="BI305" s="241">
        <f>IF(N305="nulová",J305,0)</f>
        <v>0</v>
      </c>
      <c r="BJ305" s="18" t="s">
        <v>90</v>
      </c>
      <c r="BK305" s="241">
        <f>ROUND(I305*H305,2)</f>
        <v>0</v>
      </c>
      <c r="BL305" s="18" t="s">
        <v>192</v>
      </c>
      <c r="BM305" s="240" t="s">
        <v>5605</v>
      </c>
    </row>
    <row r="306" s="2" customFormat="1" ht="16.5" customHeight="1">
      <c r="A306" s="40"/>
      <c r="B306" s="41"/>
      <c r="C306" s="229" t="s">
        <v>563</v>
      </c>
      <c r="D306" s="229" t="s">
        <v>174</v>
      </c>
      <c r="E306" s="230" t="s">
        <v>5606</v>
      </c>
      <c r="F306" s="231" t="s">
        <v>5607</v>
      </c>
      <c r="G306" s="232" t="s">
        <v>458</v>
      </c>
      <c r="H306" s="233">
        <v>4.5</v>
      </c>
      <c r="I306" s="234"/>
      <c r="J306" s="235">
        <f>ROUND(I306*H306,2)</f>
        <v>0</v>
      </c>
      <c r="K306" s="231" t="s">
        <v>178</v>
      </c>
      <c r="L306" s="46"/>
      <c r="M306" s="236" t="s">
        <v>1</v>
      </c>
      <c r="N306" s="237" t="s">
        <v>48</v>
      </c>
      <c r="O306" s="93"/>
      <c r="P306" s="238">
        <f>O306*H306</f>
        <v>0</v>
      </c>
      <c r="Q306" s="238">
        <v>0.00019236000000000001</v>
      </c>
      <c r="R306" s="238">
        <f>Q306*H306</f>
        <v>0.00086562</v>
      </c>
      <c r="S306" s="238">
        <v>0</v>
      </c>
      <c r="T306" s="239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40" t="s">
        <v>192</v>
      </c>
      <c r="AT306" s="240" t="s">
        <v>174</v>
      </c>
      <c r="AU306" s="240" t="s">
        <v>92</v>
      </c>
      <c r="AY306" s="18" t="s">
        <v>171</v>
      </c>
      <c r="BE306" s="241">
        <f>IF(N306="základní",J306,0)</f>
        <v>0</v>
      </c>
      <c r="BF306" s="241">
        <f>IF(N306="snížená",J306,0)</f>
        <v>0</v>
      </c>
      <c r="BG306" s="241">
        <f>IF(N306="zákl. přenesená",J306,0)</f>
        <v>0</v>
      </c>
      <c r="BH306" s="241">
        <f>IF(N306="sníž. přenesená",J306,0)</f>
        <v>0</v>
      </c>
      <c r="BI306" s="241">
        <f>IF(N306="nulová",J306,0)</f>
        <v>0</v>
      </c>
      <c r="BJ306" s="18" t="s">
        <v>90</v>
      </c>
      <c r="BK306" s="241">
        <f>ROUND(I306*H306,2)</f>
        <v>0</v>
      </c>
      <c r="BL306" s="18" t="s">
        <v>192</v>
      </c>
      <c r="BM306" s="240" t="s">
        <v>5608</v>
      </c>
    </row>
    <row r="307" s="2" customFormat="1" ht="16.5" customHeight="1">
      <c r="A307" s="40"/>
      <c r="B307" s="41"/>
      <c r="C307" s="229" t="s">
        <v>569</v>
      </c>
      <c r="D307" s="229" t="s">
        <v>174</v>
      </c>
      <c r="E307" s="230" t="s">
        <v>5609</v>
      </c>
      <c r="F307" s="231" t="s">
        <v>5610</v>
      </c>
      <c r="G307" s="232" t="s">
        <v>458</v>
      </c>
      <c r="H307" s="233">
        <v>4.5</v>
      </c>
      <c r="I307" s="234"/>
      <c r="J307" s="235">
        <f>ROUND(I307*H307,2)</f>
        <v>0</v>
      </c>
      <c r="K307" s="231" t="s">
        <v>178</v>
      </c>
      <c r="L307" s="46"/>
      <c r="M307" s="236" t="s">
        <v>1</v>
      </c>
      <c r="N307" s="237" t="s">
        <v>48</v>
      </c>
      <c r="O307" s="93"/>
      <c r="P307" s="238">
        <f>O307*H307</f>
        <v>0</v>
      </c>
      <c r="Q307" s="238">
        <v>7.3499999999999998E-05</v>
      </c>
      <c r="R307" s="238">
        <f>Q307*H307</f>
        <v>0.00033074999999999999</v>
      </c>
      <c r="S307" s="238">
        <v>0</v>
      </c>
      <c r="T307" s="239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40" t="s">
        <v>192</v>
      </c>
      <c r="AT307" s="240" t="s">
        <v>174</v>
      </c>
      <c r="AU307" s="240" t="s">
        <v>92</v>
      </c>
      <c r="AY307" s="18" t="s">
        <v>171</v>
      </c>
      <c r="BE307" s="241">
        <f>IF(N307="základní",J307,0)</f>
        <v>0</v>
      </c>
      <c r="BF307" s="241">
        <f>IF(N307="snížená",J307,0)</f>
        <v>0</v>
      </c>
      <c r="BG307" s="241">
        <f>IF(N307="zákl. přenesená",J307,0)</f>
        <v>0</v>
      </c>
      <c r="BH307" s="241">
        <f>IF(N307="sníž. přenesená",J307,0)</f>
        <v>0</v>
      </c>
      <c r="BI307" s="241">
        <f>IF(N307="nulová",J307,0)</f>
        <v>0</v>
      </c>
      <c r="BJ307" s="18" t="s">
        <v>90</v>
      </c>
      <c r="BK307" s="241">
        <f>ROUND(I307*H307,2)</f>
        <v>0</v>
      </c>
      <c r="BL307" s="18" t="s">
        <v>192</v>
      </c>
      <c r="BM307" s="240" t="s">
        <v>5611</v>
      </c>
    </row>
    <row r="308" s="2" customFormat="1" ht="16.5" customHeight="1">
      <c r="A308" s="40"/>
      <c r="B308" s="41"/>
      <c r="C308" s="229" t="s">
        <v>574</v>
      </c>
      <c r="D308" s="229" t="s">
        <v>174</v>
      </c>
      <c r="E308" s="230" t="s">
        <v>5612</v>
      </c>
      <c r="F308" s="231" t="s">
        <v>5613</v>
      </c>
      <c r="G308" s="232" t="s">
        <v>428</v>
      </c>
      <c r="H308" s="233">
        <v>4</v>
      </c>
      <c r="I308" s="234"/>
      <c r="J308" s="235">
        <f>ROUND(I308*H308,2)</f>
        <v>0</v>
      </c>
      <c r="K308" s="231" t="s">
        <v>178</v>
      </c>
      <c r="L308" s="46"/>
      <c r="M308" s="236" t="s">
        <v>1</v>
      </c>
      <c r="N308" s="237" t="s">
        <v>48</v>
      </c>
      <c r="O308" s="93"/>
      <c r="P308" s="238">
        <f>O308*H308</f>
        <v>0</v>
      </c>
      <c r="Q308" s="238">
        <v>0.00046000000000000001</v>
      </c>
      <c r="R308" s="238">
        <f>Q308*H308</f>
        <v>0.0018400000000000001</v>
      </c>
      <c r="S308" s="238">
        <v>0</v>
      </c>
      <c r="T308" s="239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40" t="s">
        <v>192</v>
      </c>
      <c r="AT308" s="240" t="s">
        <v>174</v>
      </c>
      <c r="AU308" s="240" t="s">
        <v>92</v>
      </c>
      <c r="AY308" s="18" t="s">
        <v>171</v>
      </c>
      <c r="BE308" s="241">
        <f>IF(N308="základní",J308,0)</f>
        <v>0</v>
      </c>
      <c r="BF308" s="241">
        <f>IF(N308="snížená",J308,0)</f>
        <v>0</v>
      </c>
      <c r="BG308" s="241">
        <f>IF(N308="zákl. přenesená",J308,0)</f>
        <v>0</v>
      </c>
      <c r="BH308" s="241">
        <f>IF(N308="sníž. přenesená",J308,0)</f>
        <v>0</v>
      </c>
      <c r="BI308" s="241">
        <f>IF(N308="nulová",J308,0)</f>
        <v>0</v>
      </c>
      <c r="BJ308" s="18" t="s">
        <v>90</v>
      </c>
      <c r="BK308" s="241">
        <f>ROUND(I308*H308,2)</f>
        <v>0</v>
      </c>
      <c r="BL308" s="18" t="s">
        <v>192</v>
      </c>
      <c r="BM308" s="240" t="s">
        <v>5614</v>
      </c>
    </row>
    <row r="309" s="2" customFormat="1" ht="16.5" customHeight="1">
      <c r="A309" s="40"/>
      <c r="B309" s="41"/>
      <c r="C309" s="229" t="s">
        <v>578</v>
      </c>
      <c r="D309" s="229" t="s">
        <v>174</v>
      </c>
      <c r="E309" s="230" t="s">
        <v>5615</v>
      </c>
      <c r="F309" s="231" t="s">
        <v>5616</v>
      </c>
      <c r="G309" s="232" t="s">
        <v>458</v>
      </c>
      <c r="H309" s="233">
        <v>2</v>
      </c>
      <c r="I309" s="234"/>
      <c r="J309" s="235">
        <f>ROUND(I309*H309,2)</f>
        <v>0</v>
      </c>
      <c r="K309" s="231" t="s">
        <v>178</v>
      </c>
      <c r="L309" s="46"/>
      <c r="M309" s="236" t="s">
        <v>1</v>
      </c>
      <c r="N309" s="237" t="s">
        <v>48</v>
      </c>
      <c r="O309" s="93"/>
      <c r="P309" s="238">
        <f>O309*H309</f>
        <v>0</v>
      </c>
      <c r="Q309" s="238">
        <v>0.00047108799999999999</v>
      </c>
      <c r="R309" s="238">
        <f>Q309*H309</f>
        <v>0.00094217599999999997</v>
      </c>
      <c r="S309" s="238">
        <v>0</v>
      </c>
      <c r="T309" s="239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40" t="s">
        <v>192</v>
      </c>
      <c r="AT309" s="240" t="s">
        <v>174</v>
      </c>
      <c r="AU309" s="240" t="s">
        <v>92</v>
      </c>
      <c r="AY309" s="18" t="s">
        <v>171</v>
      </c>
      <c r="BE309" s="241">
        <f>IF(N309="základní",J309,0)</f>
        <v>0</v>
      </c>
      <c r="BF309" s="241">
        <f>IF(N309="snížená",J309,0)</f>
        <v>0</v>
      </c>
      <c r="BG309" s="241">
        <f>IF(N309="zákl. přenesená",J309,0)</f>
        <v>0</v>
      </c>
      <c r="BH309" s="241">
        <f>IF(N309="sníž. přenesená",J309,0)</f>
        <v>0</v>
      </c>
      <c r="BI309" s="241">
        <f>IF(N309="nulová",J309,0)</f>
        <v>0</v>
      </c>
      <c r="BJ309" s="18" t="s">
        <v>90</v>
      </c>
      <c r="BK309" s="241">
        <f>ROUND(I309*H309,2)</f>
        <v>0</v>
      </c>
      <c r="BL309" s="18" t="s">
        <v>192</v>
      </c>
      <c r="BM309" s="240" t="s">
        <v>5617</v>
      </c>
    </row>
    <row r="310" s="2" customFormat="1" ht="16.5" customHeight="1">
      <c r="A310" s="40"/>
      <c r="B310" s="41"/>
      <c r="C310" s="283" t="s">
        <v>582</v>
      </c>
      <c r="D310" s="283" t="s">
        <v>342</v>
      </c>
      <c r="E310" s="284" t="s">
        <v>5618</v>
      </c>
      <c r="F310" s="285" t="s">
        <v>5619</v>
      </c>
      <c r="G310" s="286" t="s">
        <v>458</v>
      </c>
      <c r="H310" s="287">
        <v>2</v>
      </c>
      <c r="I310" s="288"/>
      <c r="J310" s="289">
        <f>ROUND(I310*H310,2)</f>
        <v>0</v>
      </c>
      <c r="K310" s="285" t="s">
        <v>178</v>
      </c>
      <c r="L310" s="290"/>
      <c r="M310" s="291" t="s">
        <v>1</v>
      </c>
      <c r="N310" s="292" t="s">
        <v>48</v>
      </c>
      <c r="O310" s="93"/>
      <c r="P310" s="238">
        <f>O310*H310</f>
        <v>0</v>
      </c>
      <c r="Q310" s="238">
        <v>0.017149999999999999</v>
      </c>
      <c r="R310" s="238">
        <f>Q310*H310</f>
        <v>0.034299999999999997</v>
      </c>
      <c r="S310" s="238">
        <v>0</v>
      </c>
      <c r="T310" s="239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40" t="s">
        <v>215</v>
      </c>
      <c r="AT310" s="240" t="s">
        <v>342</v>
      </c>
      <c r="AU310" s="240" t="s">
        <v>92</v>
      </c>
      <c r="AY310" s="18" t="s">
        <v>171</v>
      </c>
      <c r="BE310" s="241">
        <f>IF(N310="základní",J310,0)</f>
        <v>0</v>
      </c>
      <c r="BF310" s="241">
        <f>IF(N310="snížená",J310,0)</f>
        <v>0</v>
      </c>
      <c r="BG310" s="241">
        <f>IF(N310="zákl. přenesená",J310,0)</f>
        <v>0</v>
      </c>
      <c r="BH310" s="241">
        <f>IF(N310="sníž. přenesená",J310,0)</f>
        <v>0</v>
      </c>
      <c r="BI310" s="241">
        <f>IF(N310="nulová",J310,0)</f>
        <v>0</v>
      </c>
      <c r="BJ310" s="18" t="s">
        <v>90</v>
      </c>
      <c r="BK310" s="241">
        <f>ROUND(I310*H310,2)</f>
        <v>0</v>
      </c>
      <c r="BL310" s="18" t="s">
        <v>192</v>
      </c>
      <c r="BM310" s="240" t="s">
        <v>5620</v>
      </c>
    </row>
    <row r="311" s="2" customFormat="1">
      <c r="A311" s="40"/>
      <c r="B311" s="41"/>
      <c r="C311" s="229" t="s">
        <v>586</v>
      </c>
      <c r="D311" s="229" t="s">
        <v>174</v>
      </c>
      <c r="E311" s="230" t="s">
        <v>5621</v>
      </c>
      <c r="F311" s="231" t="s">
        <v>5622</v>
      </c>
      <c r="G311" s="232" t="s">
        <v>428</v>
      </c>
      <c r="H311" s="233">
        <v>3</v>
      </c>
      <c r="I311" s="234"/>
      <c r="J311" s="235">
        <f>ROUND(I311*H311,2)</f>
        <v>0</v>
      </c>
      <c r="K311" s="231" t="s">
        <v>5531</v>
      </c>
      <c r="L311" s="46"/>
      <c r="M311" s="236" t="s">
        <v>1</v>
      </c>
      <c r="N311" s="237" t="s">
        <v>48</v>
      </c>
      <c r="O311" s="93"/>
      <c r="P311" s="238">
        <f>O311*H311</f>
        <v>0</v>
      </c>
      <c r="Q311" s="238">
        <v>0</v>
      </c>
      <c r="R311" s="238">
        <f>Q311*H311</f>
        <v>0</v>
      </c>
      <c r="S311" s="238">
        <v>0</v>
      </c>
      <c r="T311" s="239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40" t="s">
        <v>192</v>
      </c>
      <c r="AT311" s="240" t="s">
        <v>174</v>
      </c>
      <c r="AU311" s="240" t="s">
        <v>92</v>
      </c>
      <c r="AY311" s="18" t="s">
        <v>171</v>
      </c>
      <c r="BE311" s="241">
        <f>IF(N311="základní",J311,0)</f>
        <v>0</v>
      </c>
      <c r="BF311" s="241">
        <f>IF(N311="snížená",J311,0)</f>
        <v>0</v>
      </c>
      <c r="BG311" s="241">
        <f>IF(N311="zákl. přenesená",J311,0)</f>
        <v>0</v>
      </c>
      <c r="BH311" s="241">
        <f>IF(N311="sníž. přenesená",J311,0)</f>
        <v>0</v>
      </c>
      <c r="BI311" s="241">
        <f>IF(N311="nulová",J311,0)</f>
        <v>0</v>
      </c>
      <c r="BJ311" s="18" t="s">
        <v>90</v>
      </c>
      <c r="BK311" s="241">
        <f>ROUND(I311*H311,2)</f>
        <v>0</v>
      </c>
      <c r="BL311" s="18" t="s">
        <v>192</v>
      </c>
      <c r="BM311" s="240" t="s">
        <v>5623</v>
      </c>
    </row>
    <row r="312" s="14" customFormat="1">
      <c r="A312" s="14"/>
      <c r="B312" s="261"/>
      <c r="C312" s="262"/>
      <c r="D312" s="242" t="s">
        <v>284</v>
      </c>
      <c r="E312" s="262"/>
      <c r="F312" s="264" t="s">
        <v>5624</v>
      </c>
      <c r="G312" s="262"/>
      <c r="H312" s="265">
        <v>3</v>
      </c>
      <c r="I312" s="266"/>
      <c r="J312" s="262"/>
      <c r="K312" s="262"/>
      <c r="L312" s="267"/>
      <c r="M312" s="268"/>
      <c r="N312" s="269"/>
      <c r="O312" s="269"/>
      <c r="P312" s="269"/>
      <c r="Q312" s="269"/>
      <c r="R312" s="269"/>
      <c r="S312" s="269"/>
      <c r="T312" s="27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71" t="s">
        <v>284</v>
      </c>
      <c r="AU312" s="271" t="s">
        <v>92</v>
      </c>
      <c r="AV312" s="14" t="s">
        <v>92</v>
      </c>
      <c r="AW312" s="14" t="s">
        <v>4</v>
      </c>
      <c r="AX312" s="14" t="s">
        <v>90</v>
      </c>
      <c r="AY312" s="271" t="s">
        <v>171</v>
      </c>
    </row>
    <row r="313" s="2" customFormat="1">
      <c r="A313" s="40"/>
      <c r="B313" s="41"/>
      <c r="C313" s="229" t="s">
        <v>592</v>
      </c>
      <c r="D313" s="229" t="s">
        <v>174</v>
      </c>
      <c r="E313" s="230" t="s">
        <v>5625</v>
      </c>
      <c r="F313" s="231" t="s">
        <v>5626</v>
      </c>
      <c r="G313" s="232" t="s">
        <v>428</v>
      </c>
      <c r="H313" s="233">
        <v>3</v>
      </c>
      <c r="I313" s="234"/>
      <c r="J313" s="235">
        <f>ROUND(I313*H313,2)</f>
        <v>0</v>
      </c>
      <c r="K313" s="231" t="s">
        <v>5531</v>
      </c>
      <c r="L313" s="46"/>
      <c r="M313" s="236" t="s">
        <v>1</v>
      </c>
      <c r="N313" s="237" t="s">
        <v>48</v>
      </c>
      <c r="O313" s="93"/>
      <c r="P313" s="238">
        <f>O313*H313</f>
        <v>0</v>
      </c>
      <c r="Q313" s="238">
        <v>0</v>
      </c>
      <c r="R313" s="238">
        <f>Q313*H313</f>
        <v>0</v>
      </c>
      <c r="S313" s="238">
        <v>0</v>
      </c>
      <c r="T313" s="239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40" t="s">
        <v>192</v>
      </c>
      <c r="AT313" s="240" t="s">
        <v>174</v>
      </c>
      <c r="AU313" s="240" t="s">
        <v>92</v>
      </c>
      <c r="AY313" s="18" t="s">
        <v>171</v>
      </c>
      <c r="BE313" s="241">
        <f>IF(N313="základní",J313,0)</f>
        <v>0</v>
      </c>
      <c r="BF313" s="241">
        <f>IF(N313="snížená",J313,0)</f>
        <v>0</v>
      </c>
      <c r="BG313" s="241">
        <f>IF(N313="zákl. přenesená",J313,0)</f>
        <v>0</v>
      </c>
      <c r="BH313" s="241">
        <f>IF(N313="sníž. přenesená",J313,0)</f>
        <v>0</v>
      </c>
      <c r="BI313" s="241">
        <f>IF(N313="nulová",J313,0)</f>
        <v>0</v>
      </c>
      <c r="BJ313" s="18" t="s">
        <v>90</v>
      </c>
      <c r="BK313" s="241">
        <f>ROUND(I313*H313,2)</f>
        <v>0</v>
      </c>
      <c r="BL313" s="18" t="s">
        <v>192</v>
      </c>
      <c r="BM313" s="240" t="s">
        <v>5627</v>
      </c>
    </row>
    <row r="314" s="2" customFormat="1">
      <c r="A314" s="40"/>
      <c r="B314" s="41"/>
      <c r="C314" s="229" t="s">
        <v>596</v>
      </c>
      <c r="D314" s="229" t="s">
        <v>174</v>
      </c>
      <c r="E314" s="230" t="s">
        <v>5628</v>
      </c>
      <c r="F314" s="231" t="s">
        <v>5629</v>
      </c>
      <c r="G314" s="232" t="s">
        <v>428</v>
      </c>
      <c r="H314" s="233">
        <v>1</v>
      </c>
      <c r="I314" s="234"/>
      <c r="J314" s="235">
        <f>ROUND(I314*H314,2)</f>
        <v>0</v>
      </c>
      <c r="K314" s="231" t="s">
        <v>5531</v>
      </c>
      <c r="L314" s="46"/>
      <c r="M314" s="236" t="s">
        <v>1</v>
      </c>
      <c r="N314" s="237" t="s">
        <v>48</v>
      </c>
      <c r="O314" s="93"/>
      <c r="P314" s="238">
        <f>O314*H314</f>
        <v>0</v>
      </c>
      <c r="Q314" s="238">
        <v>0</v>
      </c>
      <c r="R314" s="238">
        <f>Q314*H314</f>
        <v>0</v>
      </c>
      <c r="S314" s="238">
        <v>0</v>
      </c>
      <c r="T314" s="239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40" t="s">
        <v>192</v>
      </c>
      <c r="AT314" s="240" t="s">
        <v>174</v>
      </c>
      <c r="AU314" s="240" t="s">
        <v>92</v>
      </c>
      <c r="AY314" s="18" t="s">
        <v>171</v>
      </c>
      <c r="BE314" s="241">
        <f>IF(N314="základní",J314,0)</f>
        <v>0</v>
      </c>
      <c r="BF314" s="241">
        <f>IF(N314="snížená",J314,0)</f>
        <v>0</v>
      </c>
      <c r="BG314" s="241">
        <f>IF(N314="zákl. přenesená",J314,0)</f>
        <v>0</v>
      </c>
      <c r="BH314" s="241">
        <f>IF(N314="sníž. přenesená",J314,0)</f>
        <v>0</v>
      </c>
      <c r="BI314" s="241">
        <f>IF(N314="nulová",J314,0)</f>
        <v>0</v>
      </c>
      <c r="BJ314" s="18" t="s">
        <v>90</v>
      </c>
      <c r="BK314" s="241">
        <f>ROUND(I314*H314,2)</f>
        <v>0</v>
      </c>
      <c r="BL314" s="18" t="s">
        <v>192</v>
      </c>
      <c r="BM314" s="240" t="s">
        <v>5630</v>
      </c>
    </row>
    <row r="315" s="12" customFormat="1" ht="22.8" customHeight="1">
      <c r="A315" s="12"/>
      <c r="B315" s="213"/>
      <c r="C315" s="214"/>
      <c r="D315" s="215" t="s">
        <v>82</v>
      </c>
      <c r="E315" s="227" t="s">
        <v>1039</v>
      </c>
      <c r="F315" s="227" t="s">
        <v>1040</v>
      </c>
      <c r="G315" s="214"/>
      <c r="H315" s="214"/>
      <c r="I315" s="217"/>
      <c r="J315" s="228">
        <f>BK315</f>
        <v>0</v>
      </c>
      <c r="K315" s="214"/>
      <c r="L315" s="219"/>
      <c r="M315" s="220"/>
      <c r="N315" s="221"/>
      <c r="O315" s="221"/>
      <c r="P315" s="222">
        <f>SUM(P316:P321)</f>
        <v>0</v>
      </c>
      <c r="Q315" s="221"/>
      <c r="R315" s="222">
        <f>SUM(R316:R321)</f>
        <v>0</v>
      </c>
      <c r="S315" s="221"/>
      <c r="T315" s="223">
        <f>SUM(T316:T321)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24" t="s">
        <v>90</v>
      </c>
      <c r="AT315" s="225" t="s">
        <v>82</v>
      </c>
      <c r="AU315" s="225" t="s">
        <v>90</v>
      </c>
      <c r="AY315" s="224" t="s">
        <v>171</v>
      </c>
      <c r="BK315" s="226">
        <f>SUM(BK316:BK321)</f>
        <v>0</v>
      </c>
    </row>
    <row r="316" s="2" customFormat="1" ht="16.5" customHeight="1">
      <c r="A316" s="40"/>
      <c r="B316" s="41"/>
      <c r="C316" s="229" t="s">
        <v>601</v>
      </c>
      <c r="D316" s="229" t="s">
        <v>174</v>
      </c>
      <c r="E316" s="230" t="s">
        <v>5631</v>
      </c>
      <c r="F316" s="231" t="s">
        <v>5632</v>
      </c>
      <c r="G316" s="232" t="s">
        <v>330</v>
      </c>
      <c r="H316" s="233">
        <v>25.806000000000001</v>
      </c>
      <c r="I316" s="234"/>
      <c r="J316" s="235">
        <f>ROUND(I316*H316,2)</f>
        <v>0</v>
      </c>
      <c r="K316" s="231" t="s">
        <v>178</v>
      </c>
      <c r="L316" s="46"/>
      <c r="M316" s="236" t="s">
        <v>1</v>
      </c>
      <c r="N316" s="237" t="s">
        <v>48</v>
      </c>
      <c r="O316" s="93"/>
      <c r="P316" s="238">
        <f>O316*H316</f>
        <v>0</v>
      </c>
      <c r="Q316" s="238">
        <v>0</v>
      </c>
      <c r="R316" s="238">
        <f>Q316*H316</f>
        <v>0</v>
      </c>
      <c r="S316" s="238">
        <v>0</v>
      </c>
      <c r="T316" s="239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40" t="s">
        <v>192</v>
      </c>
      <c r="AT316" s="240" t="s">
        <v>174</v>
      </c>
      <c r="AU316" s="240" t="s">
        <v>92</v>
      </c>
      <c r="AY316" s="18" t="s">
        <v>171</v>
      </c>
      <c r="BE316" s="241">
        <f>IF(N316="základní",J316,0)</f>
        <v>0</v>
      </c>
      <c r="BF316" s="241">
        <f>IF(N316="snížená",J316,0)</f>
        <v>0</v>
      </c>
      <c r="BG316" s="241">
        <f>IF(N316="zákl. přenesená",J316,0)</f>
        <v>0</v>
      </c>
      <c r="BH316" s="241">
        <f>IF(N316="sníž. přenesená",J316,0)</f>
        <v>0</v>
      </c>
      <c r="BI316" s="241">
        <f>IF(N316="nulová",J316,0)</f>
        <v>0</v>
      </c>
      <c r="BJ316" s="18" t="s">
        <v>90</v>
      </c>
      <c r="BK316" s="241">
        <f>ROUND(I316*H316,2)</f>
        <v>0</v>
      </c>
      <c r="BL316" s="18" t="s">
        <v>192</v>
      </c>
      <c r="BM316" s="240" t="s">
        <v>5633</v>
      </c>
    </row>
    <row r="317" s="2" customFormat="1" ht="16.5" customHeight="1">
      <c r="A317" s="40"/>
      <c r="B317" s="41"/>
      <c r="C317" s="229" t="s">
        <v>605</v>
      </c>
      <c r="D317" s="229" t="s">
        <v>174</v>
      </c>
      <c r="E317" s="230" t="s">
        <v>5634</v>
      </c>
      <c r="F317" s="231" t="s">
        <v>5635</v>
      </c>
      <c r="G317" s="232" t="s">
        <v>330</v>
      </c>
      <c r="H317" s="233">
        <v>232.25399999999999</v>
      </c>
      <c r="I317" s="234"/>
      <c r="J317" s="235">
        <f>ROUND(I317*H317,2)</f>
        <v>0</v>
      </c>
      <c r="K317" s="231" t="s">
        <v>178</v>
      </c>
      <c r="L317" s="46"/>
      <c r="M317" s="236" t="s">
        <v>1</v>
      </c>
      <c r="N317" s="237" t="s">
        <v>48</v>
      </c>
      <c r="O317" s="93"/>
      <c r="P317" s="238">
        <f>O317*H317</f>
        <v>0</v>
      </c>
      <c r="Q317" s="238">
        <v>0</v>
      </c>
      <c r="R317" s="238">
        <f>Q317*H317</f>
        <v>0</v>
      </c>
      <c r="S317" s="238">
        <v>0</v>
      </c>
      <c r="T317" s="239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40" t="s">
        <v>192</v>
      </c>
      <c r="AT317" s="240" t="s">
        <v>174</v>
      </c>
      <c r="AU317" s="240" t="s">
        <v>92</v>
      </c>
      <c r="AY317" s="18" t="s">
        <v>171</v>
      </c>
      <c r="BE317" s="241">
        <f>IF(N317="základní",J317,0)</f>
        <v>0</v>
      </c>
      <c r="BF317" s="241">
        <f>IF(N317="snížená",J317,0)</f>
        <v>0</v>
      </c>
      <c r="BG317" s="241">
        <f>IF(N317="zákl. přenesená",J317,0)</f>
        <v>0</v>
      </c>
      <c r="BH317" s="241">
        <f>IF(N317="sníž. přenesená",J317,0)</f>
        <v>0</v>
      </c>
      <c r="BI317" s="241">
        <f>IF(N317="nulová",J317,0)</f>
        <v>0</v>
      </c>
      <c r="BJ317" s="18" t="s">
        <v>90</v>
      </c>
      <c r="BK317" s="241">
        <f>ROUND(I317*H317,2)</f>
        <v>0</v>
      </c>
      <c r="BL317" s="18" t="s">
        <v>192</v>
      </c>
      <c r="BM317" s="240" t="s">
        <v>5636</v>
      </c>
    </row>
    <row r="318" s="14" customFormat="1">
      <c r="A318" s="14"/>
      <c r="B318" s="261"/>
      <c r="C318" s="262"/>
      <c r="D318" s="242" t="s">
        <v>284</v>
      </c>
      <c r="E318" s="262"/>
      <c r="F318" s="264" t="s">
        <v>5637</v>
      </c>
      <c r="G318" s="262"/>
      <c r="H318" s="265">
        <v>232.25399999999999</v>
      </c>
      <c r="I318" s="266"/>
      <c r="J318" s="262"/>
      <c r="K318" s="262"/>
      <c r="L318" s="267"/>
      <c r="M318" s="268"/>
      <c r="N318" s="269"/>
      <c r="O318" s="269"/>
      <c r="P318" s="269"/>
      <c r="Q318" s="269"/>
      <c r="R318" s="269"/>
      <c r="S318" s="269"/>
      <c r="T318" s="27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71" t="s">
        <v>284</v>
      </c>
      <c r="AU318" s="271" t="s">
        <v>92</v>
      </c>
      <c r="AV318" s="14" t="s">
        <v>92</v>
      </c>
      <c r="AW318" s="14" t="s">
        <v>4</v>
      </c>
      <c r="AX318" s="14" t="s">
        <v>90</v>
      </c>
      <c r="AY318" s="271" t="s">
        <v>171</v>
      </c>
    </row>
    <row r="319" s="2" customFormat="1" ht="16.5" customHeight="1">
      <c r="A319" s="40"/>
      <c r="B319" s="41"/>
      <c r="C319" s="229" t="s">
        <v>609</v>
      </c>
      <c r="D319" s="229" t="s">
        <v>174</v>
      </c>
      <c r="E319" s="230" t="s">
        <v>5638</v>
      </c>
      <c r="F319" s="231" t="s">
        <v>5639</v>
      </c>
      <c r="G319" s="232" t="s">
        <v>330</v>
      </c>
      <c r="H319" s="233">
        <v>25.806000000000001</v>
      </c>
      <c r="I319" s="234"/>
      <c r="J319" s="235">
        <f>ROUND(I319*H319,2)</f>
        <v>0</v>
      </c>
      <c r="K319" s="231" t="s">
        <v>178</v>
      </c>
      <c r="L319" s="46"/>
      <c r="M319" s="236" t="s">
        <v>1</v>
      </c>
      <c r="N319" s="237" t="s">
        <v>48</v>
      </c>
      <c r="O319" s="93"/>
      <c r="P319" s="238">
        <f>O319*H319</f>
        <v>0</v>
      </c>
      <c r="Q319" s="238">
        <v>0</v>
      </c>
      <c r="R319" s="238">
        <f>Q319*H319</f>
        <v>0</v>
      </c>
      <c r="S319" s="238">
        <v>0</v>
      </c>
      <c r="T319" s="239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40" t="s">
        <v>192</v>
      </c>
      <c r="AT319" s="240" t="s">
        <v>174</v>
      </c>
      <c r="AU319" s="240" t="s">
        <v>92</v>
      </c>
      <c r="AY319" s="18" t="s">
        <v>171</v>
      </c>
      <c r="BE319" s="241">
        <f>IF(N319="základní",J319,0)</f>
        <v>0</v>
      </c>
      <c r="BF319" s="241">
        <f>IF(N319="snížená",J319,0)</f>
        <v>0</v>
      </c>
      <c r="BG319" s="241">
        <f>IF(N319="zákl. přenesená",J319,0)</f>
        <v>0</v>
      </c>
      <c r="BH319" s="241">
        <f>IF(N319="sníž. přenesená",J319,0)</f>
        <v>0</v>
      </c>
      <c r="BI319" s="241">
        <f>IF(N319="nulová",J319,0)</f>
        <v>0</v>
      </c>
      <c r="BJ319" s="18" t="s">
        <v>90</v>
      </c>
      <c r="BK319" s="241">
        <f>ROUND(I319*H319,2)</f>
        <v>0</v>
      </c>
      <c r="BL319" s="18" t="s">
        <v>192</v>
      </c>
      <c r="BM319" s="240" t="s">
        <v>5640</v>
      </c>
    </row>
    <row r="320" s="2" customFormat="1" ht="16.5" customHeight="1">
      <c r="A320" s="40"/>
      <c r="B320" s="41"/>
      <c r="C320" s="229" t="s">
        <v>613</v>
      </c>
      <c r="D320" s="229" t="s">
        <v>174</v>
      </c>
      <c r="E320" s="230" t="s">
        <v>5641</v>
      </c>
      <c r="F320" s="231" t="s">
        <v>5642</v>
      </c>
      <c r="G320" s="232" t="s">
        <v>330</v>
      </c>
      <c r="H320" s="233">
        <v>1.52</v>
      </c>
      <c r="I320" s="234"/>
      <c r="J320" s="235">
        <f>ROUND(I320*H320,2)</f>
        <v>0</v>
      </c>
      <c r="K320" s="231" t="s">
        <v>178</v>
      </c>
      <c r="L320" s="46"/>
      <c r="M320" s="236" t="s">
        <v>1</v>
      </c>
      <c r="N320" s="237" t="s">
        <v>48</v>
      </c>
      <c r="O320" s="93"/>
      <c r="P320" s="238">
        <f>O320*H320</f>
        <v>0</v>
      </c>
      <c r="Q320" s="238">
        <v>0</v>
      </c>
      <c r="R320" s="238">
        <f>Q320*H320</f>
        <v>0</v>
      </c>
      <c r="S320" s="238">
        <v>0</v>
      </c>
      <c r="T320" s="239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40" t="s">
        <v>192</v>
      </c>
      <c r="AT320" s="240" t="s">
        <v>174</v>
      </c>
      <c r="AU320" s="240" t="s">
        <v>92</v>
      </c>
      <c r="AY320" s="18" t="s">
        <v>171</v>
      </c>
      <c r="BE320" s="241">
        <f>IF(N320="základní",J320,0)</f>
        <v>0</v>
      </c>
      <c r="BF320" s="241">
        <f>IF(N320="snížená",J320,0)</f>
        <v>0</v>
      </c>
      <c r="BG320" s="241">
        <f>IF(N320="zákl. přenesená",J320,0)</f>
        <v>0</v>
      </c>
      <c r="BH320" s="241">
        <f>IF(N320="sníž. přenesená",J320,0)</f>
        <v>0</v>
      </c>
      <c r="BI320" s="241">
        <f>IF(N320="nulová",J320,0)</f>
        <v>0</v>
      </c>
      <c r="BJ320" s="18" t="s">
        <v>90</v>
      </c>
      <c r="BK320" s="241">
        <f>ROUND(I320*H320,2)</f>
        <v>0</v>
      </c>
      <c r="BL320" s="18" t="s">
        <v>192</v>
      </c>
      <c r="BM320" s="240" t="s">
        <v>5643</v>
      </c>
    </row>
    <row r="321" s="14" customFormat="1">
      <c r="A321" s="14"/>
      <c r="B321" s="261"/>
      <c r="C321" s="262"/>
      <c r="D321" s="242" t="s">
        <v>284</v>
      </c>
      <c r="E321" s="263" t="s">
        <v>1</v>
      </c>
      <c r="F321" s="264" t="s">
        <v>5644</v>
      </c>
      <c r="G321" s="262"/>
      <c r="H321" s="265">
        <v>1.52</v>
      </c>
      <c r="I321" s="266"/>
      <c r="J321" s="262"/>
      <c r="K321" s="262"/>
      <c r="L321" s="267"/>
      <c r="M321" s="268"/>
      <c r="N321" s="269"/>
      <c r="O321" s="269"/>
      <c r="P321" s="269"/>
      <c r="Q321" s="269"/>
      <c r="R321" s="269"/>
      <c r="S321" s="269"/>
      <c r="T321" s="27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71" t="s">
        <v>284</v>
      </c>
      <c r="AU321" s="271" t="s">
        <v>92</v>
      </c>
      <c r="AV321" s="14" t="s">
        <v>92</v>
      </c>
      <c r="AW321" s="14" t="s">
        <v>38</v>
      </c>
      <c r="AX321" s="14" t="s">
        <v>90</v>
      </c>
      <c r="AY321" s="271" t="s">
        <v>171</v>
      </c>
    </row>
    <row r="322" s="12" customFormat="1" ht="22.8" customHeight="1">
      <c r="A322" s="12"/>
      <c r="B322" s="213"/>
      <c r="C322" s="214"/>
      <c r="D322" s="215" t="s">
        <v>82</v>
      </c>
      <c r="E322" s="227" t="s">
        <v>1069</v>
      </c>
      <c r="F322" s="227" t="s">
        <v>1070</v>
      </c>
      <c r="G322" s="214"/>
      <c r="H322" s="214"/>
      <c r="I322" s="217"/>
      <c r="J322" s="228">
        <f>BK322</f>
        <v>0</v>
      </c>
      <c r="K322" s="214"/>
      <c r="L322" s="219"/>
      <c r="M322" s="220"/>
      <c r="N322" s="221"/>
      <c r="O322" s="221"/>
      <c r="P322" s="222">
        <f>P323</f>
        <v>0</v>
      </c>
      <c r="Q322" s="221"/>
      <c r="R322" s="222">
        <f>R323</f>
        <v>0</v>
      </c>
      <c r="S322" s="221"/>
      <c r="T322" s="223">
        <f>T323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24" t="s">
        <v>90</v>
      </c>
      <c r="AT322" s="225" t="s">
        <v>82</v>
      </c>
      <c r="AU322" s="225" t="s">
        <v>90</v>
      </c>
      <c r="AY322" s="224" t="s">
        <v>171</v>
      </c>
      <c r="BK322" s="226">
        <f>BK323</f>
        <v>0</v>
      </c>
    </row>
    <row r="323" s="2" customFormat="1" ht="16.5" customHeight="1">
      <c r="A323" s="40"/>
      <c r="B323" s="41"/>
      <c r="C323" s="229" t="s">
        <v>618</v>
      </c>
      <c r="D323" s="229" t="s">
        <v>174</v>
      </c>
      <c r="E323" s="230" t="s">
        <v>5645</v>
      </c>
      <c r="F323" s="231" t="s">
        <v>5646</v>
      </c>
      <c r="G323" s="232" t="s">
        <v>330</v>
      </c>
      <c r="H323" s="233">
        <v>2.4119999999999999</v>
      </c>
      <c r="I323" s="234"/>
      <c r="J323" s="235">
        <f>ROUND(I323*H323,2)</f>
        <v>0</v>
      </c>
      <c r="K323" s="231" t="s">
        <v>178</v>
      </c>
      <c r="L323" s="46"/>
      <c r="M323" s="236" t="s">
        <v>1</v>
      </c>
      <c r="N323" s="237" t="s">
        <v>48</v>
      </c>
      <c r="O323" s="93"/>
      <c r="P323" s="238">
        <f>O323*H323</f>
        <v>0</v>
      </c>
      <c r="Q323" s="238">
        <v>0</v>
      </c>
      <c r="R323" s="238">
        <f>Q323*H323</f>
        <v>0</v>
      </c>
      <c r="S323" s="238">
        <v>0</v>
      </c>
      <c r="T323" s="239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40" t="s">
        <v>192</v>
      </c>
      <c r="AT323" s="240" t="s">
        <v>174</v>
      </c>
      <c r="AU323" s="240" t="s">
        <v>92</v>
      </c>
      <c r="AY323" s="18" t="s">
        <v>171</v>
      </c>
      <c r="BE323" s="241">
        <f>IF(N323="základní",J323,0)</f>
        <v>0</v>
      </c>
      <c r="BF323" s="241">
        <f>IF(N323="snížená",J323,0)</f>
        <v>0</v>
      </c>
      <c r="BG323" s="241">
        <f>IF(N323="zákl. přenesená",J323,0)</f>
        <v>0</v>
      </c>
      <c r="BH323" s="241">
        <f>IF(N323="sníž. přenesená",J323,0)</f>
        <v>0</v>
      </c>
      <c r="BI323" s="241">
        <f>IF(N323="nulová",J323,0)</f>
        <v>0</v>
      </c>
      <c r="BJ323" s="18" t="s">
        <v>90</v>
      </c>
      <c r="BK323" s="241">
        <f>ROUND(I323*H323,2)</f>
        <v>0</v>
      </c>
      <c r="BL323" s="18" t="s">
        <v>192</v>
      </c>
      <c r="BM323" s="240" t="s">
        <v>5647</v>
      </c>
    </row>
    <row r="324" s="12" customFormat="1" ht="25.92" customHeight="1">
      <c r="A324" s="12"/>
      <c r="B324" s="213"/>
      <c r="C324" s="214"/>
      <c r="D324" s="215" t="s">
        <v>82</v>
      </c>
      <c r="E324" s="216" t="s">
        <v>1081</v>
      </c>
      <c r="F324" s="216" t="s">
        <v>1082</v>
      </c>
      <c r="G324" s="214"/>
      <c r="H324" s="214"/>
      <c r="I324" s="217"/>
      <c r="J324" s="218">
        <f>BK324</f>
        <v>0</v>
      </c>
      <c r="K324" s="214"/>
      <c r="L324" s="219"/>
      <c r="M324" s="220"/>
      <c r="N324" s="221"/>
      <c r="O324" s="221"/>
      <c r="P324" s="222">
        <f>P325+P428+P785+P1233+P1241+P1599+P1605</f>
        <v>0</v>
      </c>
      <c r="Q324" s="221"/>
      <c r="R324" s="222">
        <f>R325+R428+R785+R1233+R1241+R1599+R1605</f>
        <v>28.476497935149997</v>
      </c>
      <c r="S324" s="221"/>
      <c r="T324" s="223">
        <f>T325+T428+T785+T1233+T1241+T1599+T1605</f>
        <v>24.285710000000002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24" t="s">
        <v>92</v>
      </c>
      <c r="AT324" s="225" t="s">
        <v>82</v>
      </c>
      <c r="AU324" s="225" t="s">
        <v>83</v>
      </c>
      <c r="AY324" s="224" t="s">
        <v>171</v>
      </c>
      <c r="BK324" s="226">
        <f>BK325+BK428+BK785+BK1233+BK1241+BK1599+BK1605</f>
        <v>0</v>
      </c>
    </row>
    <row r="325" s="12" customFormat="1" ht="22.8" customHeight="1">
      <c r="A325" s="12"/>
      <c r="B325" s="213"/>
      <c r="C325" s="214"/>
      <c r="D325" s="215" t="s">
        <v>82</v>
      </c>
      <c r="E325" s="227" t="s">
        <v>1210</v>
      </c>
      <c r="F325" s="227" t="s">
        <v>1211</v>
      </c>
      <c r="G325" s="214"/>
      <c r="H325" s="214"/>
      <c r="I325" s="217"/>
      <c r="J325" s="228">
        <f>BK325</f>
        <v>0</v>
      </c>
      <c r="K325" s="214"/>
      <c r="L325" s="219"/>
      <c r="M325" s="220"/>
      <c r="N325" s="221"/>
      <c r="O325" s="221"/>
      <c r="P325" s="222">
        <f>SUM(P326:P427)</f>
        <v>0</v>
      </c>
      <c r="Q325" s="221"/>
      <c r="R325" s="222">
        <f>SUM(R326:R427)</f>
        <v>1.2876350000000001</v>
      </c>
      <c r="S325" s="221"/>
      <c r="T325" s="223">
        <f>SUM(T326:T427)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24" t="s">
        <v>92</v>
      </c>
      <c r="AT325" s="225" t="s">
        <v>82</v>
      </c>
      <c r="AU325" s="225" t="s">
        <v>90</v>
      </c>
      <c r="AY325" s="224" t="s">
        <v>171</v>
      </c>
      <c r="BK325" s="226">
        <f>SUM(BK326:BK427)</f>
        <v>0</v>
      </c>
    </row>
    <row r="326" s="2" customFormat="1" ht="16.5" customHeight="1">
      <c r="A326" s="40"/>
      <c r="B326" s="41"/>
      <c r="C326" s="229" t="s">
        <v>623</v>
      </c>
      <c r="D326" s="229" t="s">
        <v>174</v>
      </c>
      <c r="E326" s="230" t="s">
        <v>5648</v>
      </c>
      <c r="F326" s="231" t="s">
        <v>5649</v>
      </c>
      <c r="G326" s="232" t="s">
        <v>458</v>
      </c>
      <c r="H326" s="233">
        <v>2624</v>
      </c>
      <c r="I326" s="234"/>
      <c r="J326" s="235">
        <f>ROUND(I326*H326,2)</f>
        <v>0</v>
      </c>
      <c r="K326" s="231" t="s">
        <v>178</v>
      </c>
      <c r="L326" s="46"/>
      <c r="M326" s="236" t="s">
        <v>1</v>
      </c>
      <c r="N326" s="237" t="s">
        <v>48</v>
      </c>
      <c r="O326" s="93"/>
      <c r="P326" s="238">
        <f>O326*H326</f>
        <v>0</v>
      </c>
      <c r="Q326" s="238">
        <v>0</v>
      </c>
      <c r="R326" s="238">
        <f>Q326*H326</f>
        <v>0</v>
      </c>
      <c r="S326" s="238">
        <v>0</v>
      </c>
      <c r="T326" s="239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40" t="s">
        <v>347</v>
      </c>
      <c r="AT326" s="240" t="s">
        <v>174</v>
      </c>
      <c r="AU326" s="240" t="s">
        <v>92</v>
      </c>
      <c r="AY326" s="18" t="s">
        <v>171</v>
      </c>
      <c r="BE326" s="241">
        <f>IF(N326="základní",J326,0)</f>
        <v>0</v>
      </c>
      <c r="BF326" s="241">
        <f>IF(N326="snížená",J326,0)</f>
        <v>0</v>
      </c>
      <c r="BG326" s="241">
        <f>IF(N326="zákl. přenesená",J326,0)</f>
        <v>0</v>
      </c>
      <c r="BH326" s="241">
        <f>IF(N326="sníž. přenesená",J326,0)</f>
        <v>0</v>
      </c>
      <c r="BI326" s="241">
        <f>IF(N326="nulová",J326,0)</f>
        <v>0</v>
      </c>
      <c r="BJ326" s="18" t="s">
        <v>90</v>
      </c>
      <c r="BK326" s="241">
        <f>ROUND(I326*H326,2)</f>
        <v>0</v>
      </c>
      <c r="BL326" s="18" t="s">
        <v>347</v>
      </c>
      <c r="BM326" s="240" t="s">
        <v>5650</v>
      </c>
    </row>
    <row r="327" s="14" customFormat="1">
      <c r="A327" s="14"/>
      <c r="B327" s="261"/>
      <c r="C327" s="262"/>
      <c r="D327" s="242" t="s">
        <v>284</v>
      </c>
      <c r="E327" s="263" t="s">
        <v>1</v>
      </c>
      <c r="F327" s="264" t="s">
        <v>5651</v>
      </c>
      <c r="G327" s="262"/>
      <c r="H327" s="265">
        <v>2624</v>
      </c>
      <c r="I327" s="266"/>
      <c r="J327" s="262"/>
      <c r="K327" s="262"/>
      <c r="L327" s="267"/>
      <c r="M327" s="268"/>
      <c r="N327" s="269"/>
      <c r="O327" s="269"/>
      <c r="P327" s="269"/>
      <c r="Q327" s="269"/>
      <c r="R327" s="269"/>
      <c r="S327" s="269"/>
      <c r="T327" s="27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71" t="s">
        <v>284</v>
      </c>
      <c r="AU327" s="271" t="s">
        <v>92</v>
      </c>
      <c r="AV327" s="14" t="s">
        <v>92</v>
      </c>
      <c r="AW327" s="14" t="s">
        <v>38</v>
      </c>
      <c r="AX327" s="14" t="s">
        <v>90</v>
      </c>
      <c r="AY327" s="271" t="s">
        <v>171</v>
      </c>
    </row>
    <row r="328" s="2" customFormat="1" ht="16.5" customHeight="1">
      <c r="A328" s="40"/>
      <c r="B328" s="41"/>
      <c r="C328" s="283" t="s">
        <v>627</v>
      </c>
      <c r="D328" s="283" t="s">
        <v>342</v>
      </c>
      <c r="E328" s="284" t="s">
        <v>5652</v>
      </c>
      <c r="F328" s="285" t="s">
        <v>5653</v>
      </c>
      <c r="G328" s="286" t="s">
        <v>458</v>
      </c>
      <c r="H328" s="287">
        <v>2624</v>
      </c>
      <c r="I328" s="288"/>
      <c r="J328" s="289">
        <f>ROUND(I328*H328,2)</f>
        <v>0</v>
      </c>
      <c r="K328" s="285" t="s">
        <v>178</v>
      </c>
      <c r="L328" s="290"/>
      <c r="M328" s="291" t="s">
        <v>1</v>
      </c>
      <c r="N328" s="292" t="s">
        <v>48</v>
      </c>
      <c r="O328" s="93"/>
      <c r="P328" s="238">
        <f>O328*H328</f>
        <v>0</v>
      </c>
      <c r="Q328" s="238">
        <v>0</v>
      </c>
      <c r="R328" s="238">
        <f>Q328*H328</f>
        <v>0</v>
      </c>
      <c r="S328" s="238">
        <v>0</v>
      </c>
      <c r="T328" s="239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40" t="s">
        <v>430</v>
      </c>
      <c r="AT328" s="240" t="s">
        <v>342</v>
      </c>
      <c r="AU328" s="240" t="s">
        <v>92</v>
      </c>
      <c r="AY328" s="18" t="s">
        <v>171</v>
      </c>
      <c r="BE328" s="241">
        <f>IF(N328="základní",J328,0)</f>
        <v>0</v>
      </c>
      <c r="BF328" s="241">
        <f>IF(N328="snížená",J328,0)</f>
        <v>0</v>
      </c>
      <c r="BG328" s="241">
        <f>IF(N328="zákl. přenesená",J328,0)</f>
        <v>0</v>
      </c>
      <c r="BH328" s="241">
        <f>IF(N328="sníž. přenesená",J328,0)</f>
        <v>0</v>
      </c>
      <c r="BI328" s="241">
        <f>IF(N328="nulová",J328,0)</f>
        <v>0</v>
      </c>
      <c r="BJ328" s="18" t="s">
        <v>90</v>
      </c>
      <c r="BK328" s="241">
        <f>ROUND(I328*H328,2)</f>
        <v>0</v>
      </c>
      <c r="BL328" s="18" t="s">
        <v>347</v>
      </c>
      <c r="BM328" s="240" t="s">
        <v>5654</v>
      </c>
    </row>
    <row r="329" s="14" customFormat="1">
      <c r="A329" s="14"/>
      <c r="B329" s="261"/>
      <c r="C329" s="262"/>
      <c r="D329" s="242" t="s">
        <v>284</v>
      </c>
      <c r="E329" s="263" t="s">
        <v>1</v>
      </c>
      <c r="F329" s="264" t="s">
        <v>5655</v>
      </c>
      <c r="G329" s="262"/>
      <c r="H329" s="265">
        <v>2624</v>
      </c>
      <c r="I329" s="266"/>
      <c r="J329" s="262"/>
      <c r="K329" s="262"/>
      <c r="L329" s="267"/>
      <c r="M329" s="268"/>
      <c r="N329" s="269"/>
      <c r="O329" s="269"/>
      <c r="P329" s="269"/>
      <c r="Q329" s="269"/>
      <c r="R329" s="269"/>
      <c r="S329" s="269"/>
      <c r="T329" s="27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71" t="s">
        <v>284</v>
      </c>
      <c r="AU329" s="271" t="s">
        <v>92</v>
      </c>
      <c r="AV329" s="14" t="s">
        <v>92</v>
      </c>
      <c r="AW329" s="14" t="s">
        <v>38</v>
      </c>
      <c r="AX329" s="14" t="s">
        <v>90</v>
      </c>
      <c r="AY329" s="271" t="s">
        <v>171</v>
      </c>
    </row>
    <row r="330" s="2" customFormat="1" ht="16.5" customHeight="1">
      <c r="A330" s="40"/>
      <c r="B330" s="41"/>
      <c r="C330" s="283" t="s">
        <v>632</v>
      </c>
      <c r="D330" s="283" t="s">
        <v>342</v>
      </c>
      <c r="E330" s="284" t="s">
        <v>5656</v>
      </c>
      <c r="F330" s="285" t="s">
        <v>5657</v>
      </c>
      <c r="G330" s="286" t="s">
        <v>458</v>
      </c>
      <c r="H330" s="287">
        <v>3.5</v>
      </c>
      <c r="I330" s="288"/>
      <c r="J330" s="289">
        <f>ROUND(I330*H330,2)</f>
        <v>0</v>
      </c>
      <c r="K330" s="285" t="s">
        <v>178</v>
      </c>
      <c r="L330" s="290"/>
      <c r="M330" s="291" t="s">
        <v>1</v>
      </c>
      <c r="N330" s="292" t="s">
        <v>48</v>
      </c>
      <c r="O330" s="93"/>
      <c r="P330" s="238">
        <f>O330*H330</f>
        <v>0</v>
      </c>
      <c r="Q330" s="238">
        <v>0.00027</v>
      </c>
      <c r="R330" s="238">
        <f>Q330*H330</f>
        <v>0.00094499999999999998</v>
      </c>
      <c r="S330" s="238">
        <v>0</v>
      </c>
      <c r="T330" s="239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40" t="s">
        <v>430</v>
      </c>
      <c r="AT330" s="240" t="s">
        <v>342</v>
      </c>
      <c r="AU330" s="240" t="s">
        <v>92</v>
      </c>
      <c r="AY330" s="18" t="s">
        <v>171</v>
      </c>
      <c r="BE330" s="241">
        <f>IF(N330="základní",J330,0)</f>
        <v>0</v>
      </c>
      <c r="BF330" s="241">
        <f>IF(N330="snížená",J330,0)</f>
        <v>0</v>
      </c>
      <c r="BG330" s="241">
        <f>IF(N330="zákl. přenesená",J330,0)</f>
        <v>0</v>
      </c>
      <c r="BH330" s="241">
        <f>IF(N330="sníž. přenesená",J330,0)</f>
        <v>0</v>
      </c>
      <c r="BI330" s="241">
        <f>IF(N330="nulová",J330,0)</f>
        <v>0</v>
      </c>
      <c r="BJ330" s="18" t="s">
        <v>90</v>
      </c>
      <c r="BK330" s="241">
        <f>ROUND(I330*H330,2)</f>
        <v>0</v>
      </c>
      <c r="BL330" s="18" t="s">
        <v>347</v>
      </c>
      <c r="BM330" s="240" t="s">
        <v>5658</v>
      </c>
    </row>
    <row r="331" s="13" customFormat="1">
      <c r="A331" s="13"/>
      <c r="B331" s="251"/>
      <c r="C331" s="252"/>
      <c r="D331" s="242" t="s">
        <v>284</v>
      </c>
      <c r="E331" s="253" t="s">
        <v>1</v>
      </c>
      <c r="F331" s="254" t="s">
        <v>5659</v>
      </c>
      <c r="G331" s="252"/>
      <c r="H331" s="253" t="s">
        <v>1</v>
      </c>
      <c r="I331" s="255"/>
      <c r="J331" s="252"/>
      <c r="K331" s="252"/>
      <c r="L331" s="256"/>
      <c r="M331" s="257"/>
      <c r="N331" s="258"/>
      <c r="O331" s="258"/>
      <c r="P331" s="258"/>
      <c r="Q331" s="258"/>
      <c r="R331" s="258"/>
      <c r="S331" s="258"/>
      <c r="T331" s="259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60" t="s">
        <v>284</v>
      </c>
      <c r="AU331" s="260" t="s">
        <v>92</v>
      </c>
      <c r="AV331" s="13" t="s">
        <v>90</v>
      </c>
      <c r="AW331" s="13" t="s">
        <v>38</v>
      </c>
      <c r="AX331" s="13" t="s">
        <v>83</v>
      </c>
      <c r="AY331" s="260" t="s">
        <v>171</v>
      </c>
    </row>
    <row r="332" s="13" customFormat="1">
      <c r="A332" s="13"/>
      <c r="B332" s="251"/>
      <c r="C332" s="252"/>
      <c r="D332" s="242" t="s">
        <v>284</v>
      </c>
      <c r="E332" s="253" t="s">
        <v>1</v>
      </c>
      <c r="F332" s="254" t="s">
        <v>5660</v>
      </c>
      <c r="G332" s="252"/>
      <c r="H332" s="253" t="s">
        <v>1</v>
      </c>
      <c r="I332" s="255"/>
      <c r="J332" s="252"/>
      <c r="K332" s="252"/>
      <c r="L332" s="256"/>
      <c r="M332" s="257"/>
      <c r="N332" s="258"/>
      <c r="O332" s="258"/>
      <c r="P332" s="258"/>
      <c r="Q332" s="258"/>
      <c r="R332" s="258"/>
      <c r="S332" s="258"/>
      <c r="T332" s="259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60" t="s">
        <v>284</v>
      </c>
      <c r="AU332" s="260" t="s">
        <v>92</v>
      </c>
      <c r="AV332" s="13" t="s">
        <v>90</v>
      </c>
      <c r="AW332" s="13" t="s">
        <v>38</v>
      </c>
      <c r="AX332" s="13" t="s">
        <v>83</v>
      </c>
      <c r="AY332" s="260" t="s">
        <v>171</v>
      </c>
    </row>
    <row r="333" s="14" customFormat="1">
      <c r="A333" s="14"/>
      <c r="B333" s="261"/>
      <c r="C333" s="262"/>
      <c r="D333" s="242" t="s">
        <v>284</v>
      </c>
      <c r="E333" s="263" t="s">
        <v>1</v>
      </c>
      <c r="F333" s="264" t="s">
        <v>5661</v>
      </c>
      <c r="G333" s="262"/>
      <c r="H333" s="265">
        <v>3.4500000000000002</v>
      </c>
      <c r="I333" s="266"/>
      <c r="J333" s="262"/>
      <c r="K333" s="262"/>
      <c r="L333" s="267"/>
      <c r="M333" s="268"/>
      <c r="N333" s="269"/>
      <c r="O333" s="269"/>
      <c r="P333" s="269"/>
      <c r="Q333" s="269"/>
      <c r="R333" s="269"/>
      <c r="S333" s="269"/>
      <c r="T333" s="270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71" t="s">
        <v>284</v>
      </c>
      <c r="AU333" s="271" t="s">
        <v>92</v>
      </c>
      <c r="AV333" s="14" t="s">
        <v>92</v>
      </c>
      <c r="AW333" s="14" t="s">
        <v>38</v>
      </c>
      <c r="AX333" s="14" t="s">
        <v>83</v>
      </c>
      <c r="AY333" s="271" t="s">
        <v>171</v>
      </c>
    </row>
    <row r="334" s="15" customFormat="1">
      <c r="A334" s="15"/>
      <c r="B334" s="272"/>
      <c r="C334" s="273"/>
      <c r="D334" s="242" t="s">
        <v>284</v>
      </c>
      <c r="E334" s="274" t="s">
        <v>1</v>
      </c>
      <c r="F334" s="275" t="s">
        <v>287</v>
      </c>
      <c r="G334" s="273"/>
      <c r="H334" s="276">
        <v>3.4500000000000002</v>
      </c>
      <c r="I334" s="277"/>
      <c r="J334" s="273"/>
      <c r="K334" s="273"/>
      <c r="L334" s="278"/>
      <c r="M334" s="279"/>
      <c r="N334" s="280"/>
      <c r="O334" s="280"/>
      <c r="P334" s="280"/>
      <c r="Q334" s="280"/>
      <c r="R334" s="280"/>
      <c r="S334" s="280"/>
      <c r="T334" s="281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82" t="s">
        <v>284</v>
      </c>
      <c r="AU334" s="282" t="s">
        <v>92</v>
      </c>
      <c r="AV334" s="15" t="s">
        <v>192</v>
      </c>
      <c r="AW334" s="15" t="s">
        <v>38</v>
      </c>
      <c r="AX334" s="15" t="s">
        <v>83</v>
      </c>
      <c r="AY334" s="282" t="s">
        <v>171</v>
      </c>
    </row>
    <row r="335" s="14" customFormat="1">
      <c r="A335" s="14"/>
      <c r="B335" s="261"/>
      <c r="C335" s="262"/>
      <c r="D335" s="242" t="s">
        <v>284</v>
      </c>
      <c r="E335" s="263" t="s">
        <v>1</v>
      </c>
      <c r="F335" s="264" t="s">
        <v>5662</v>
      </c>
      <c r="G335" s="262"/>
      <c r="H335" s="265">
        <v>3.5</v>
      </c>
      <c r="I335" s="266"/>
      <c r="J335" s="262"/>
      <c r="K335" s="262"/>
      <c r="L335" s="267"/>
      <c r="M335" s="268"/>
      <c r="N335" s="269"/>
      <c r="O335" s="269"/>
      <c r="P335" s="269"/>
      <c r="Q335" s="269"/>
      <c r="R335" s="269"/>
      <c r="S335" s="269"/>
      <c r="T335" s="27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71" t="s">
        <v>284</v>
      </c>
      <c r="AU335" s="271" t="s">
        <v>92</v>
      </c>
      <c r="AV335" s="14" t="s">
        <v>92</v>
      </c>
      <c r="AW335" s="14" t="s">
        <v>38</v>
      </c>
      <c r="AX335" s="14" t="s">
        <v>83</v>
      </c>
      <c r="AY335" s="271" t="s">
        <v>171</v>
      </c>
    </row>
    <row r="336" s="15" customFormat="1">
      <c r="A336" s="15"/>
      <c r="B336" s="272"/>
      <c r="C336" s="273"/>
      <c r="D336" s="242" t="s">
        <v>284</v>
      </c>
      <c r="E336" s="274" t="s">
        <v>1</v>
      </c>
      <c r="F336" s="275" t="s">
        <v>287</v>
      </c>
      <c r="G336" s="273"/>
      <c r="H336" s="276">
        <v>3.5</v>
      </c>
      <c r="I336" s="277"/>
      <c r="J336" s="273"/>
      <c r="K336" s="273"/>
      <c r="L336" s="278"/>
      <c r="M336" s="279"/>
      <c r="N336" s="280"/>
      <c r="O336" s="280"/>
      <c r="P336" s="280"/>
      <c r="Q336" s="280"/>
      <c r="R336" s="280"/>
      <c r="S336" s="280"/>
      <c r="T336" s="281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82" t="s">
        <v>284</v>
      </c>
      <c r="AU336" s="282" t="s">
        <v>92</v>
      </c>
      <c r="AV336" s="15" t="s">
        <v>192</v>
      </c>
      <c r="AW336" s="15" t="s">
        <v>38</v>
      </c>
      <c r="AX336" s="15" t="s">
        <v>90</v>
      </c>
      <c r="AY336" s="282" t="s">
        <v>171</v>
      </c>
    </row>
    <row r="337" s="2" customFormat="1" ht="16.5" customHeight="1">
      <c r="A337" s="40"/>
      <c r="B337" s="41"/>
      <c r="C337" s="283" t="s">
        <v>636</v>
      </c>
      <c r="D337" s="283" t="s">
        <v>342</v>
      </c>
      <c r="E337" s="284" t="s">
        <v>5663</v>
      </c>
      <c r="F337" s="285" t="s">
        <v>5664</v>
      </c>
      <c r="G337" s="286" t="s">
        <v>458</v>
      </c>
      <c r="H337" s="287">
        <v>467</v>
      </c>
      <c r="I337" s="288"/>
      <c r="J337" s="289">
        <f>ROUND(I337*H337,2)</f>
        <v>0</v>
      </c>
      <c r="K337" s="285" t="s">
        <v>178</v>
      </c>
      <c r="L337" s="290"/>
      <c r="M337" s="291" t="s">
        <v>1</v>
      </c>
      <c r="N337" s="292" t="s">
        <v>48</v>
      </c>
      <c r="O337" s="93"/>
      <c r="P337" s="238">
        <f>O337*H337</f>
        <v>0</v>
      </c>
      <c r="Q337" s="238">
        <v>0.00029</v>
      </c>
      <c r="R337" s="238">
        <f>Q337*H337</f>
        <v>0.13543</v>
      </c>
      <c r="S337" s="238">
        <v>0</v>
      </c>
      <c r="T337" s="239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40" t="s">
        <v>430</v>
      </c>
      <c r="AT337" s="240" t="s">
        <v>342</v>
      </c>
      <c r="AU337" s="240" t="s">
        <v>92</v>
      </c>
      <c r="AY337" s="18" t="s">
        <v>171</v>
      </c>
      <c r="BE337" s="241">
        <f>IF(N337="základní",J337,0)</f>
        <v>0</v>
      </c>
      <c r="BF337" s="241">
        <f>IF(N337="snížená",J337,0)</f>
        <v>0</v>
      </c>
      <c r="BG337" s="241">
        <f>IF(N337="zákl. přenesená",J337,0)</f>
        <v>0</v>
      </c>
      <c r="BH337" s="241">
        <f>IF(N337="sníž. přenesená",J337,0)</f>
        <v>0</v>
      </c>
      <c r="BI337" s="241">
        <f>IF(N337="nulová",J337,0)</f>
        <v>0</v>
      </c>
      <c r="BJ337" s="18" t="s">
        <v>90</v>
      </c>
      <c r="BK337" s="241">
        <f>ROUND(I337*H337,2)</f>
        <v>0</v>
      </c>
      <c r="BL337" s="18" t="s">
        <v>347</v>
      </c>
      <c r="BM337" s="240" t="s">
        <v>5665</v>
      </c>
    </row>
    <row r="338" s="13" customFormat="1">
      <c r="A338" s="13"/>
      <c r="B338" s="251"/>
      <c r="C338" s="252"/>
      <c r="D338" s="242" t="s">
        <v>284</v>
      </c>
      <c r="E338" s="253" t="s">
        <v>1</v>
      </c>
      <c r="F338" s="254" t="s">
        <v>5666</v>
      </c>
      <c r="G338" s="252"/>
      <c r="H338" s="253" t="s">
        <v>1</v>
      </c>
      <c r="I338" s="255"/>
      <c r="J338" s="252"/>
      <c r="K338" s="252"/>
      <c r="L338" s="256"/>
      <c r="M338" s="257"/>
      <c r="N338" s="258"/>
      <c r="O338" s="258"/>
      <c r="P338" s="258"/>
      <c r="Q338" s="258"/>
      <c r="R338" s="258"/>
      <c r="S338" s="258"/>
      <c r="T338" s="259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60" t="s">
        <v>284</v>
      </c>
      <c r="AU338" s="260" t="s">
        <v>92</v>
      </c>
      <c r="AV338" s="13" t="s">
        <v>90</v>
      </c>
      <c r="AW338" s="13" t="s">
        <v>38</v>
      </c>
      <c r="AX338" s="13" t="s">
        <v>83</v>
      </c>
      <c r="AY338" s="260" t="s">
        <v>171</v>
      </c>
    </row>
    <row r="339" s="14" customFormat="1">
      <c r="A339" s="14"/>
      <c r="B339" s="261"/>
      <c r="C339" s="262"/>
      <c r="D339" s="242" t="s">
        <v>284</v>
      </c>
      <c r="E339" s="263" t="s">
        <v>1</v>
      </c>
      <c r="F339" s="264" t="s">
        <v>5667</v>
      </c>
      <c r="G339" s="262"/>
      <c r="H339" s="265">
        <v>420.32499999999999</v>
      </c>
      <c r="I339" s="266"/>
      <c r="J339" s="262"/>
      <c r="K339" s="262"/>
      <c r="L339" s="267"/>
      <c r="M339" s="268"/>
      <c r="N339" s="269"/>
      <c r="O339" s="269"/>
      <c r="P339" s="269"/>
      <c r="Q339" s="269"/>
      <c r="R339" s="269"/>
      <c r="S339" s="269"/>
      <c r="T339" s="27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71" t="s">
        <v>284</v>
      </c>
      <c r="AU339" s="271" t="s">
        <v>92</v>
      </c>
      <c r="AV339" s="14" t="s">
        <v>92</v>
      </c>
      <c r="AW339" s="14" t="s">
        <v>38</v>
      </c>
      <c r="AX339" s="14" t="s">
        <v>83</v>
      </c>
      <c r="AY339" s="271" t="s">
        <v>171</v>
      </c>
    </row>
    <row r="340" s="14" customFormat="1">
      <c r="A340" s="14"/>
      <c r="B340" s="261"/>
      <c r="C340" s="262"/>
      <c r="D340" s="242" t="s">
        <v>284</v>
      </c>
      <c r="E340" s="263" t="s">
        <v>1</v>
      </c>
      <c r="F340" s="264" t="s">
        <v>5668</v>
      </c>
      <c r="G340" s="262"/>
      <c r="H340" s="265">
        <v>48.299999999999997</v>
      </c>
      <c r="I340" s="266"/>
      <c r="J340" s="262"/>
      <c r="K340" s="262"/>
      <c r="L340" s="267"/>
      <c r="M340" s="268"/>
      <c r="N340" s="269"/>
      <c r="O340" s="269"/>
      <c r="P340" s="269"/>
      <c r="Q340" s="269"/>
      <c r="R340" s="269"/>
      <c r="S340" s="269"/>
      <c r="T340" s="27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71" t="s">
        <v>284</v>
      </c>
      <c r="AU340" s="271" t="s">
        <v>92</v>
      </c>
      <c r="AV340" s="14" t="s">
        <v>92</v>
      </c>
      <c r="AW340" s="14" t="s">
        <v>38</v>
      </c>
      <c r="AX340" s="14" t="s">
        <v>83</v>
      </c>
      <c r="AY340" s="271" t="s">
        <v>171</v>
      </c>
    </row>
    <row r="341" s="15" customFormat="1">
      <c r="A341" s="15"/>
      <c r="B341" s="272"/>
      <c r="C341" s="273"/>
      <c r="D341" s="242" t="s">
        <v>284</v>
      </c>
      <c r="E341" s="274" t="s">
        <v>1</v>
      </c>
      <c r="F341" s="275" t="s">
        <v>287</v>
      </c>
      <c r="G341" s="273"/>
      <c r="H341" s="276">
        <v>468.625</v>
      </c>
      <c r="I341" s="277"/>
      <c r="J341" s="273"/>
      <c r="K341" s="273"/>
      <c r="L341" s="278"/>
      <c r="M341" s="279"/>
      <c r="N341" s="280"/>
      <c r="O341" s="280"/>
      <c r="P341" s="280"/>
      <c r="Q341" s="280"/>
      <c r="R341" s="280"/>
      <c r="S341" s="280"/>
      <c r="T341" s="281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82" t="s">
        <v>284</v>
      </c>
      <c r="AU341" s="282" t="s">
        <v>92</v>
      </c>
      <c r="AV341" s="15" t="s">
        <v>192</v>
      </c>
      <c r="AW341" s="15" t="s">
        <v>38</v>
      </c>
      <c r="AX341" s="15" t="s">
        <v>83</v>
      </c>
      <c r="AY341" s="282" t="s">
        <v>171</v>
      </c>
    </row>
    <row r="342" s="14" customFormat="1">
      <c r="A342" s="14"/>
      <c r="B342" s="261"/>
      <c r="C342" s="262"/>
      <c r="D342" s="242" t="s">
        <v>284</v>
      </c>
      <c r="E342" s="263" t="s">
        <v>1</v>
      </c>
      <c r="F342" s="264" t="s">
        <v>2427</v>
      </c>
      <c r="G342" s="262"/>
      <c r="H342" s="265">
        <v>467</v>
      </c>
      <c r="I342" s="266"/>
      <c r="J342" s="262"/>
      <c r="K342" s="262"/>
      <c r="L342" s="267"/>
      <c r="M342" s="268"/>
      <c r="N342" s="269"/>
      <c r="O342" s="269"/>
      <c r="P342" s="269"/>
      <c r="Q342" s="269"/>
      <c r="R342" s="269"/>
      <c r="S342" s="269"/>
      <c r="T342" s="27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71" t="s">
        <v>284</v>
      </c>
      <c r="AU342" s="271" t="s">
        <v>92</v>
      </c>
      <c r="AV342" s="14" t="s">
        <v>92</v>
      </c>
      <c r="AW342" s="14" t="s">
        <v>38</v>
      </c>
      <c r="AX342" s="14" t="s">
        <v>83</v>
      </c>
      <c r="AY342" s="271" t="s">
        <v>171</v>
      </c>
    </row>
    <row r="343" s="15" customFormat="1">
      <c r="A343" s="15"/>
      <c r="B343" s="272"/>
      <c r="C343" s="273"/>
      <c r="D343" s="242" t="s">
        <v>284</v>
      </c>
      <c r="E343" s="274" t="s">
        <v>1</v>
      </c>
      <c r="F343" s="275" t="s">
        <v>287</v>
      </c>
      <c r="G343" s="273"/>
      <c r="H343" s="276">
        <v>467</v>
      </c>
      <c r="I343" s="277"/>
      <c r="J343" s="273"/>
      <c r="K343" s="273"/>
      <c r="L343" s="278"/>
      <c r="M343" s="279"/>
      <c r="N343" s="280"/>
      <c r="O343" s="280"/>
      <c r="P343" s="280"/>
      <c r="Q343" s="280"/>
      <c r="R343" s="280"/>
      <c r="S343" s="280"/>
      <c r="T343" s="281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82" t="s">
        <v>284</v>
      </c>
      <c r="AU343" s="282" t="s">
        <v>92</v>
      </c>
      <c r="AV343" s="15" t="s">
        <v>192</v>
      </c>
      <c r="AW343" s="15" t="s">
        <v>38</v>
      </c>
      <c r="AX343" s="15" t="s">
        <v>90</v>
      </c>
      <c r="AY343" s="282" t="s">
        <v>171</v>
      </c>
    </row>
    <row r="344" s="2" customFormat="1" ht="16.5" customHeight="1">
      <c r="A344" s="40"/>
      <c r="B344" s="41"/>
      <c r="C344" s="283" t="s">
        <v>640</v>
      </c>
      <c r="D344" s="283" t="s">
        <v>342</v>
      </c>
      <c r="E344" s="284" t="s">
        <v>5669</v>
      </c>
      <c r="F344" s="285" t="s">
        <v>5670</v>
      </c>
      <c r="G344" s="286" t="s">
        <v>458</v>
      </c>
      <c r="H344" s="287">
        <v>150.5</v>
      </c>
      <c r="I344" s="288"/>
      <c r="J344" s="289">
        <f>ROUND(I344*H344,2)</f>
        <v>0</v>
      </c>
      <c r="K344" s="285" t="s">
        <v>178</v>
      </c>
      <c r="L344" s="290"/>
      <c r="M344" s="291" t="s">
        <v>1</v>
      </c>
      <c r="N344" s="292" t="s">
        <v>48</v>
      </c>
      <c r="O344" s="93"/>
      <c r="P344" s="238">
        <f>O344*H344</f>
        <v>0</v>
      </c>
      <c r="Q344" s="238">
        <v>0.00032000000000000003</v>
      </c>
      <c r="R344" s="238">
        <f>Q344*H344</f>
        <v>0.048160000000000001</v>
      </c>
      <c r="S344" s="238">
        <v>0</v>
      </c>
      <c r="T344" s="239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40" t="s">
        <v>430</v>
      </c>
      <c r="AT344" s="240" t="s">
        <v>342</v>
      </c>
      <c r="AU344" s="240" t="s">
        <v>92</v>
      </c>
      <c r="AY344" s="18" t="s">
        <v>171</v>
      </c>
      <c r="BE344" s="241">
        <f>IF(N344="základní",J344,0)</f>
        <v>0</v>
      </c>
      <c r="BF344" s="241">
        <f>IF(N344="snížená",J344,0)</f>
        <v>0</v>
      </c>
      <c r="BG344" s="241">
        <f>IF(N344="zákl. přenesená",J344,0)</f>
        <v>0</v>
      </c>
      <c r="BH344" s="241">
        <f>IF(N344="sníž. přenesená",J344,0)</f>
        <v>0</v>
      </c>
      <c r="BI344" s="241">
        <f>IF(N344="nulová",J344,0)</f>
        <v>0</v>
      </c>
      <c r="BJ344" s="18" t="s">
        <v>90</v>
      </c>
      <c r="BK344" s="241">
        <f>ROUND(I344*H344,2)</f>
        <v>0</v>
      </c>
      <c r="BL344" s="18" t="s">
        <v>347</v>
      </c>
      <c r="BM344" s="240" t="s">
        <v>5671</v>
      </c>
    </row>
    <row r="345" s="13" customFormat="1">
      <c r="A345" s="13"/>
      <c r="B345" s="251"/>
      <c r="C345" s="252"/>
      <c r="D345" s="242" t="s">
        <v>284</v>
      </c>
      <c r="E345" s="253" t="s">
        <v>1</v>
      </c>
      <c r="F345" s="254" t="s">
        <v>5666</v>
      </c>
      <c r="G345" s="252"/>
      <c r="H345" s="253" t="s">
        <v>1</v>
      </c>
      <c r="I345" s="255"/>
      <c r="J345" s="252"/>
      <c r="K345" s="252"/>
      <c r="L345" s="256"/>
      <c r="M345" s="257"/>
      <c r="N345" s="258"/>
      <c r="O345" s="258"/>
      <c r="P345" s="258"/>
      <c r="Q345" s="258"/>
      <c r="R345" s="258"/>
      <c r="S345" s="258"/>
      <c r="T345" s="259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60" t="s">
        <v>284</v>
      </c>
      <c r="AU345" s="260" t="s">
        <v>92</v>
      </c>
      <c r="AV345" s="13" t="s">
        <v>90</v>
      </c>
      <c r="AW345" s="13" t="s">
        <v>38</v>
      </c>
      <c r="AX345" s="13" t="s">
        <v>83</v>
      </c>
      <c r="AY345" s="260" t="s">
        <v>171</v>
      </c>
    </row>
    <row r="346" s="14" customFormat="1">
      <c r="A346" s="14"/>
      <c r="B346" s="261"/>
      <c r="C346" s="262"/>
      <c r="D346" s="242" t="s">
        <v>284</v>
      </c>
      <c r="E346" s="263" t="s">
        <v>1</v>
      </c>
      <c r="F346" s="264" t="s">
        <v>5672</v>
      </c>
      <c r="G346" s="262"/>
      <c r="H346" s="265">
        <v>146.05000000000001</v>
      </c>
      <c r="I346" s="266"/>
      <c r="J346" s="262"/>
      <c r="K346" s="262"/>
      <c r="L346" s="267"/>
      <c r="M346" s="268"/>
      <c r="N346" s="269"/>
      <c r="O346" s="269"/>
      <c r="P346" s="269"/>
      <c r="Q346" s="269"/>
      <c r="R346" s="269"/>
      <c r="S346" s="269"/>
      <c r="T346" s="27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71" t="s">
        <v>284</v>
      </c>
      <c r="AU346" s="271" t="s">
        <v>92</v>
      </c>
      <c r="AV346" s="14" t="s">
        <v>92</v>
      </c>
      <c r="AW346" s="14" t="s">
        <v>38</v>
      </c>
      <c r="AX346" s="14" t="s">
        <v>83</v>
      </c>
      <c r="AY346" s="271" t="s">
        <v>171</v>
      </c>
    </row>
    <row r="347" s="14" customFormat="1">
      <c r="A347" s="14"/>
      <c r="B347" s="261"/>
      <c r="C347" s="262"/>
      <c r="D347" s="242" t="s">
        <v>284</v>
      </c>
      <c r="E347" s="263" t="s">
        <v>1</v>
      </c>
      <c r="F347" s="264" t="s">
        <v>5673</v>
      </c>
      <c r="G347" s="262"/>
      <c r="H347" s="265">
        <v>4.0250000000000004</v>
      </c>
      <c r="I347" s="266"/>
      <c r="J347" s="262"/>
      <c r="K347" s="262"/>
      <c r="L347" s="267"/>
      <c r="M347" s="268"/>
      <c r="N347" s="269"/>
      <c r="O347" s="269"/>
      <c r="P347" s="269"/>
      <c r="Q347" s="269"/>
      <c r="R347" s="269"/>
      <c r="S347" s="269"/>
      <c r="T347" s="27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71" t="s">
        <v>284</v>
      </c>
      <c r="AU347" s="271" t="s">
        <v>92</v>
      </c>
      <c r="AV347" s="14" t="s">
        <v>92</v>
      </c>
      <c r="AW347" s="14" t="s">
        <v>38</v>
      </c>
      <c r="AX347" s="14" t="s">
        <v>83</v>
      </c>
      <c r="AY347" s="271" t="s">
        <v>171</v>
      </c>
    </row>
    <row r="348" s="15" customFormat="1">
      <c r="A348" s="15"/>
      <c r="B348" s="272"/>
      <c r="C348" s="273"/>
      <c r="D348" s="242" t="s">
        <v>284</v>
      </c>
      <c r="E348" s="274" t="s">
        <v>1</v>
      </c>
      <c r="F348" s="275" t="s">
        <v>287</v>
      </c>
      <c r="G348" s="273"/>
      <c r="H348" s="276">
        <v>150.07499999999999</v>
      </c>
      <c r="I348" s="277"/>
      <c r="J348" s="273"/>
      <c r="K348" s="273"/>
      <c r="L348" s="278"/>
      <c r="M348" s="279"/>
      <c r="N348" s="280"/>
      <c r="O348" s="280"/>
      <c r="P348" s="280"/>
      <c r="Q348" s="280"/>
      <c r="R348" s="280"/>
      <c r="S348" s="280"/>
      <c r="T348" s="281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82" t="s">
        <v>284</v>
      </c>
      <c r="AU348" s="282" t="s">
        <v>92</v>
      </c>
      <c r="AV348" s="15" t="s">
        <v>192</v>
      </c>
      <c r="AW348" s="15" t="s">
        <v>38</v>
      </c>
      <c r="AX348" s="15" t="s">
        <v>83</v>
      </c>
      <c r="AY348" s="282" t="s">
        <v>171</v>
      </c>
    </row>
    <row r="349" s="14" customFormat="1">
      <c r="A349" s="14"/>
      <c r="B349" s="261"/>
      <c r="C349" s="262"/>
      <c r="D349" s="242" t="s">
        <v>284</v>
      </c>
      <c r="E349" s="263" t="s">
        <v>1</v>
      </c>
      <c r="F349" s="264" t="s">
        <v>5674</v>
      </c>
      <c r="G349" s="262"/>
      <c r="H349" s="265">
        <v>150.5</v>
      </c>
      <c r="I349" s="266"/>
      <c r="J349" s="262"/>
      <c r="K349" s="262"/>
      <c r="L349" s="267"/>
      <c r="M349" s="268"/>
      <c r="N349" s="269"/>
      <c r="O349" s="269"/>
      <c r="P349" s="269"/>
      <c r="Q349" s="269"/>
      <c r="R349" s="269"/>
      <c r="S349" s="269"/>
      <c r="T349" s="27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71" t="s">
        <v>284</v>
      </c>
      <c r="AU349" s="271" t="s">
        <v>92</v>
      </c>
      <c r="AV349" s="14" t="s">
        <v>92</v>
      </c>
      <c r="AW349" s="14" t="s">
        <v>38</v>
      </c>
      <c r="AX349" s="14" t="s">
        <v>83</v>
      </c>
      <c r="AY349" s="271" t="s">
        <v>171</v>
      </c>
    </row>
    <row r="350" s="15" customFormat="1">
      <c r="A350" s="15"/>
      <c r="B350" s="272"/>
      <c r="C350" s="273"/>
      <c r="D350" s="242" t="s">
        <v>284</v>
      </c>
      <c r="E350" s="274" t="s">
        <v>1</v>
      </c>
      <c r="F350" s="275" t="s">
        <v>287</v>
      </c>
      <c r="G350" s="273"/>
      <c r="H350" s="276">
        <v>150.5</v>
      </c>
      <c r="I350" s="277"/>
      <c r="J350" s="273"/>
      <c r="K350" s="273"/>
      <c r="L350" s="278"/>
      <c r="M350" s="279"/>
      <c r="N350" s="280"/>
      <c r="O350" s="280"/>
      <c r="P350" s="280"/>
      <c r="Q350" s="280"/>
      <c r="R350" s="280"/>
      <c r="S350" s="280"/>
      <c r="T350" s="281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82" t="s">
        <v>284</v>
      </c>
      <c r="AU350" s="282" t="s">
        <v>92</v>
      </c>
      <c r="AV350" s="15" t="s">
        <v>192</v>
      </c>
      <c r="AW350" s="15" t="s">
        <v>38</v>
      </c>
      <c r="AX350" s="15" t="s">
        <v>90</v>
      </c>
      <c r="AY350" s="282" t="s">
        <v>171</v>
      </c>
    </row>
    <row r="351" s="2" customFormat="1" ht="16.5" customHeight="1">
      <c r="A351" s="40"/>
      <c r="B351" s="41"/>
      <c r="C351" s="283" t="s">
        <v>645</v>
      </c>
      <c r="D351" s="283" t="s">
        <v>342</v>
      </c>
      <c r="E351" s="284" t="s">
        <v>5675</v>
      </c>
      <c r="F351" s="285" t="s">
        <v>5676</v>
      </c>
      <c r="G351" s="286" t="s">
        <v>458</v>
      </c>
      <c r="H351" s="287">
        <v>129</v>
      </c>
      <c r="I351" s="288"/>
      <c r="J351" s="289">
        <f>ROUND(I351*H351,2)</f>
        <v>0</v>
      </c>
      <c r="K351" s="285" t="s">
        <v>178</v>
      </c>
      <c r="L351" s="290"/>
      <c r="M351" s="291" t="s">
        <v>1</v>
      </c>
      <c r="N351" s="292" t="s">
        <v>48</v>
      </c>
      <c r="O351" s="93"/>
      <c r="P351" s="238">
        <f>O351*H351</f>
        <v>0</v>
      </c>
      <c r="Q351" s="238">
        <v>0.00036999999999999999</v>
      </c>
      <c r="R351" s="238">
        <f>Q351*H351</f>
        <v>0.047730000000000002</v>
      </c>
      <c r="S351" s="238">
        <v>0</v>
      </c>
      <c r="T351" s="239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40" t="s">
        <v>430</v>
      </c>
      <c r="AT351" s="240" t="s">
        <v>342</v>
      </c>
      <c r="AU351" s="240" t="s">
        <v>92</v>
      </c>
      <c r="AY351" s="18" t="s">
        <v>171</v>
      </c>
      <c r="BE351" s="241">
        <f>IF(N351="základní",J351,0)</f>
        <v>0</v>
      </c>
      <c r="BF351" s="241">
        <f>IF(N351="snížená",J351,0)</f>
        <v>0</v>
      </c>
      <c r="BG351" s="241">
        <f>IF(N351="zákl. přenesená",J351,0)</f>
        <v>0</v>
      </c>
      <c r="BH351" s="241">
        <f>IF(N351="sníž. přenesená",J351,0)</f>
        <v>0</v>
      </c>
      <c r="BI351" s="241">
        <f>IF(N351="nulová",J351,0)</f>
        <v>0</v>
      </c>
      <c r="BJ351" s="18" t="s">
        <v>90</v>
      </c>
      <c r="BK351" s="241">
        <f>ROUND(I351*H351,2)</f>
        <v>0</v>
      </c>
      <c r="BL351" s="18" t="s">
        <v>347</v>
      </c>
      <c r="BM351" s="240" t="s">
        <v>5677</v>
      </c>
    </row>
    <row r="352" s="13" customFormat="1">
      <c r="A352" s="13"/>
      <c r="B352" s="251"/>
      <c r="C352" s="252"/>
      <c r="D352" s="242" t="s">
        <v>284</v>
      </c>
      <c r="E352" s="253" t="s">
        <v>1</v>
      </c>
      <c r="F352" s="254" t="s">
        <v>5678</v>
      </c>
      <c r="G352" s="252"/>
      <c r="H352" s="253" t="s">
        <v>1</v>
      </c>
      <c r="I352" s="255"/>
      <c r="J352" s="252"/>
      <c r="K352" s="252"/>
      <c r="L352" s="256"/>
      <c r="M352" s="257"/>
      <c r="N352" s="258"/>
      <c r="O352" s="258"/>
      <c r="P352" s="258"/>
      <c r="Q352" s="258"/>
      <c r="R352" s="258"/>
      <c r="S352" s="258"/>
      <c r="T352" s="259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60" t="s">
        <v>284</v>
      </c>
      <c r="AU352" s="260" t="s">
        <v>92</v>
      </c>
      <c r="AV352" s="13" t="s">
        <v>90</v>
      </c>
      <c r="AW352" s="13" t="s">
        <v>38</v>
      </c>
      <c r="AX352" s="13" t="s">
        <v>83</v>
      </c>
      <c r="AY352" s="260" t="s">
        <v>171</v>
      </c>
    </row>
    <row r="353" s="14" customFormat="1">
      <c r="A353" s="14"/>
      <c r="B353" s="261"/>
      <c r="C353" s="262"/>
      <c r="D353" s="242" t="s">
        <v>284</v>
      </c>
      <c r="E353" s="263" t="s">
        <v>1</v>
      </c>
      <c r="F353" s="264" t="s">
        <v>5679</v>
      </c>
      <c r="G353" s="262"/>
      <c r="H353" s="265">
        <v>75.900000000000006</v>
      </c>
      <c r="I353" s="266"/>
      <c r="J353" s="262"/>
      <c r="K353" s="262"/>
      <c r="L353" s="267"/>
      <c r="M353" s="268"/>
      <c r="N353" s="269"/>
      <c r="O353" s="269"/>
      <c r="P353" s="269"/>
      <c r="Q353" s="269"/>
      <c r="R353" s="269"/>
      <c r="S353" s="269"/>
      <c r="T353" s="270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71" t="s">
        <v>284</v>
      </c>
      <c r="AU353" s="271" t="s">
        <v>92</v>
      </c>
      <c r="AV353" s="14" t="s">
        <v>92</v>
      </c>
      <c r="AW353" s="14" t="s">
        <v>38</v>
      </c>
      <c r="AX353" s="14" t="s">
        <v>83</v>
      </c>
      <c r="AY353" s="271" t="s">
        <v>171</v>
      </c>
    </row>
    <row r="354" s="14" customFormat="1">
      <c r="A354" s="14"/>
      <c r="B354" s="261"/>
      <c r="C354" s="262"/>
      <c r="D354" s="242" t="s">
        <v>284</v>
      </c>
      <c r="E354" s="263" t="s">
        <v>1</v>
      </c>
      <c r="F354" s="264" t="s">
        <v>5680</v>
      </c>
      <c r="G354" s="262"/>
      <c r="H354" s="265">
        <v>52.899999999999999</v>
      </c>
      <c r="I354" s="266"/>
      <c r="J354" s="262"/>
      <c r="K354" s="262"/>
      <c r="L354" s="267"/>
      <c r="M354" s="268"/>
      <c r="N354" s="269"/>
      <c r="O354" s="269"/>
      <c r="P354" s="269"/>
      <c r="Q354" s="269"/>
      <c r="R354" s="269"/>
      <c r="S354" s="269"/>
      <c r="T354" s="27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71" t="s">
        <v>284</v>
      </c>
      <c r="AU354" s="271" t="s">
        <v>92</v>
      </c>
      <c r="AV354" s="14" t="s">
        <v>92</v>
      </c>
      <c r="AW354" s="14" t="s">
        <v>38</v>
      </c>
      <c r="AX354" s="14" t="s">
        <v>83</v>
      </c>
      <c r="AY354" s="271" t="s">
        <v>171</v>
      </c>
    </row>
    <row r="355" s="15" customFormat="1">
      <c r="A355" s="15"/>
      <c r="B355" s="272"/>
      <c r="C355" s="273"/>
      <c r="D355" s="242" t="s">
        <v>284</v>
      </c>
      <c r="E355" s="274" t="s">
        <v>1</v>
      </c>
      <c r="F355" s="275" t="s">
        <v>287</v>
      </c>
      <c r="G355" s="273"/>
      <c r="H355" s="276">
        <v>128.80000000000001</v>
      </c>
      <c r="I355" s="277"/>
      <c r="J355" s="273"/>
      <c r="K355" s="273"/>
      <c r="L355" s="278"/>
      <c r="M355" s="279"/>
      <c r="N355" s="280"/>
      <c r="O355" s="280"/>
      <c r="P355" s="280"/>
      <c r="Q355" s="280"/>
      <c r="R355" s="280"/>
      <c r="S355" s="280"/>
      <c r="T355" s="281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82" t="s">
        <v>284</v>
      </c>
      <c r="AU355" s="282" t="s">
        <v>92</v>
      </c>
      <c r="AV355" s="15" t="s">
        <v>192</v>
      </c>
      <c r="AW355" s="15" t="s">
        <v>38</v>
      </c>
      <c r="AX355" s="15" t="s">
        <v>83</v>
      </c>
      <c r="AY355" s="282" t="s">
        <v>171</v>
      </c>
    </row>
    <row r="356" s="14" customFormat="1">
      <c r="A356" s="14"/>
      <c r="B356" s="261"/>
      <c r="C356" s="262"/>
      <c r="D356" s="242" t="s">
        <v>284</v>
      </c>
      <c r="E356" s="263" t="s">
        <v>1</v>
      </c>
      <c r="F356" s="264" t="s">
        <v>920</v>
      </c>
      <c r="G356" s="262"/>
      <c r="H356" s="265">
        <v>129</v>
      </c>
      <c r="I356" s="266"/>
      <c r="J356" s="262"/>
      <c r="K356" s="262"/>
      <c r="L356" s="267"/>
      <c r="M356" s="268"/>
      <c r="N356" s="269"/>
      <c r="O356" s="269"/>
      <c r="P356" s="269"/>
      <c r="Q356" s="269"/>
      <c r="R356" s="269"/>
      <c r="S356" s="269"/>
      <c r="T356" s="27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71" t="s">
        <v>284</v>
      </c>
      <c r="AU356" s="271" t="s">
        <v>92</v>
      </c>
      <c r="AV356" s="14" t="s">
        <v>92</v>
      </c>
      <c r="AW356" s="14" t="s">
        <v>38</v>
      </c>
      <c r="AX356" s="14" t="s">
        <v>83</v>
      </c>
      <c r="AY356" s="271" t="s">
        <v>171</v>
      </c>
    </row>
    <row r="357" s="15" customFormat="1">
      <c r="A357" s="15"/>
      <c r="B357" s="272"/>
      <c r="C357" s="273"/>
      <c r="D357" s="242" t="s">
        <v>284</v>
      </c>
      <c r="E357" s="274" t="s">
        <v>1</v>
      </c>
      <c r="F357" s="275" t="s">
        <v>287</v>
      </c>
      <c r="G357" s="273"/>
      <c r="H357" s="276">
        <v>129</v>
      </c>
      <c r="I357" s="277"/>
      <c r="J357" s="273"/>
      <c r="K357" s="273"/>
      <c r="L357" s="278"/>
      <c r="M357" s="279"/>
      <c r="N357" s="280"/>
      <c r="O357" s="280"/>
      <c r="P357" s="280"/>
      <c r="Q357" s="280"/>
      <c r="R357" s="280"/>
      <c r="S357" s="280"/>
      <c r="T357" s="281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82" t="s">
        <v>284</v>
      </c>
      <c r="AU357" s="282" t="s">
        <v>92</v>
      </c>
      <c r="AV357" s="15" t="s">
        <v>192</v>
      </c>
      <c r="AW357" s="15" t="s">
        <v>38</v>
      </c>
      <c r="AX357" s="15" t="s">
        <v>90</v>
      </c>
      <c r="AY357" s="282" t="s">
        <v>171</v>
      </c>
    </row>
    <row r="358" s="2" customFormat="1" ht="16.5" customHeight="1">
      <c r="A358" s="40"/>
      <c r="B358" s="41"/>
      <c r="C358" s="283" t="s">
        <v>649</v>
      </c>
      <c r="D358" s="283" t="s">
        <v>342</v>
      </c>
      <c r="E358" s="284" t="s">
        <v>5681</v>
      </c>
      <c r="F358" s="285" t="s">
        <v>5682</v>
      </c>
      <c r="G358" s="286" t="s">
        <v>458</v>
      </c>
      <c r="H358" s="287">
        <v>72</v>
      </c>
      <c r="I358" s="288"/>
      <c r="J358" s="289">
        <f>ROUND(I358*H358,2)</f>
        <v>0</v>
      </c>
      <c r="K358" s="285" t="s">
        <v>178</v>
      </c>
      <c r="L358" s="290"/>
      <c r="M358" s="291" t="s">
        <v>1</v>
      </c>
      <c r="N358" s="292" t="s">
        <v>48</v>
      </c>
      <c r="O358" s="93"/>
      <c r="P358" s="238">
        <f>O358*H358</f>
        <v>0</v>
      </c>
      <c r="Q358" s="238">
        <v>0.00046999999999999999</v>
      </c>
      <c r="R358" s="238">
        <f>Q358*H358</f>
        <v>0.033840000000000002</v>
      </c>
      <c r="S358" s="238">
        <v>0</v>
      </c>
      <c r="T358" s="239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40" t="s">
        <v>430</v>
      </c>
      <c r="AT358" s="240" t="s">
        <v>342</v>
      </c>
      <c r="AU358" s="240" t="s">
        <v>92</v>
      </c>
      <c r="AY358" s="18" t="s">
        <v>171</v>
      </c>
      <c r="BE358" s="241">
        <f>IF(N358="základní",J358,0)</f>
        <v>0</v>
      </c>
      <c r="BF358" s="241">
        <f>IF(N358="snížená",J358,0)</f>
        <v>0</v>
      </c>
      <c r="BG358" s="241">
        <f>IF(N358="zákl. přenesená",J358,0)</f>
        <v>0</v>
      </c>
      <c r="BH358" s="241">
        <f>IF(N358="sníž. přenesená",J358,0)</f>
        <v>0</v>
      </c>
      <c r="BI358" s="241">
        <f>IF(N358="nulová",J358,0)</f>
        <v>0</v>
      </c>
      <c r="BJ358" s="18" t="s">
        <v>90</v>
      </c>
      <c r="BK358" s="241">
        <f>ROUND(I358*H358,2)</f>
        <v>0</v>
      </c>
      <c r="BL358" s="18" t="s">
        <v>347</v>
      </c>
      <c r="BM358" s="240" t="s">
        <v>5683</v>
      </c>
    </row>
    <row r="359" s="13" customFormat="1">
      <c r="A359" s="13"/>
      <c r="B359" s="251"/>
      <c r="C359" s="252"/>
      <c r="D359" s="242" t="s">
        <v>284</v>
      </c>
      <c r="E359" s="253" t="s">
        <v>1</v>
      </c>
      <c r="F359" s="254" t="s">
        <v>5678</v>
      </c>
      <c r="G359" s="252"/>
      <c r="H359" s="253" t="s">
        <v>1</v>
      </c>
      <c r="I359" s="255"/>
      <c r="J359" s="252"/>
      <c r="K359" s="252"/>
      <c r="L359" s="256"/>
      <c r="M359" s="257"/>
      <c r="N359" s="258"/>
      <c r="O359" s="258"/>
      <c r="P359" s="258"/>
      <c r="Q359" s="258"/>
      <c r="R359" s="258"/>
      <c r="S359" s="258"/>
      <c r="T359" s="259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60" t="s">
        <v>284</v>
      </c>
      <c r="AU359" s="260" t="s">
        <v>92</v>
      </c>
      <c r="AV359" s="13" t="s">
        <v>90</v>
      </c>
      <c r="AW359" s="13" t="s">
        <v>38</v>
      </c>
      <c r="AX359" s="13" t="s">
        <v>83</v>
      </c>
      <c r="AY359" s="260" t="s">
        <v>171</v>
      </c>
    </row>
    <row r="360" s="14" customFormat="1">
      <c r="A360" s="14"/>
      <c r="B360" s="261"/>
      <c r="C360" s="262"/>
      <c r="D360" s="242" t="s">
        <v>284</v>
      </c>
      <c r="E360" s="263" t="s">
        <v>1</v>
      </c>
      <c r="F360" s="264" t="s">
        <v>5684</v>
      </c>
      <c r="G360" s="262"/>
      <c r="H360" s="265">
        <v>71.875</v>
      </c>
      <c r="I360" s="266"/>
      <c r="J360" s="262"/>
      <c r="K360" s="262"/>
      <c r="L360" s="267"/>
      <c r="M360" s="268"/>
      <c r="N360" s="269"/>
      <c r="O360" s="269"/>
      <c r="P360" s="269"/>
      <c r="Q360" s="269"/>
      <c r="R360" s="269"/>
      <c r="S360" s="269"/>
      <c r="T360" s="27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71" t="s">
        <v>284</v>
      </c>
      <c r="AU360" s="271" t="s">
        <v>92</v>
      </c>
      <c r="AV360" s="14" t="s">
        <v>92</v>
      </c>
      <c r="AW360" s="14" t="s">
        <v>38</v>
      </c>
      <c r="AX360" s="14" t="s">
        <v>83</v>
      </c>
      <c r="AY360" s="271" t="s">
        <v>171</v>
      </c>
    </row>
    <row r="361" s="15" customFormat="1">
      <c r="A361" s="15"/>
      <c r="B361" s="272"/>
      <c r="C361" s="273"/>
      <c r="D361" s="242" t="s">
        <v>284</v>
      </c>
      <c r="E361" s="274" t="s">
        <v>1</v>
      </c>
      <c r="F361" s="275" t="s">
        <v>287</v>
      </c>
      <c r="G361" s="273"/>
      <c r="H361" s="276">
        <v>71.875</v>
      </c>
      <c r="I361" s="277"/>
      <c r="J361" s="273"/>
      <c r="K361" s="273"/>
      <c r="L361" s="278"/>
      <c r="M361" s="279"/>
      <c r="N361" s="280"/>
      <c r="O361" s="280"/>
      <c r="P361" s="280"/>
      <c r="Q361" s="280"/>
      <c r="R361" s="280"/>
      <c r="S361" s="280"/>
      <c r="T361" s="281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82" t="s">
        <v>284</v>
      </c>
      <c r="AU361" s="282" t="s">
        <v>92</v>
      </c>
      <c r="AV361" s="15" t="s">
        <v>192</v>
      </c>
      <c r="AW361" s="15" t="s">
        <v>38</v>
      </c>
      <c r="AX361" s="15" t="s">
        <v>83</v>
      </c>
      <c r="AY361" s="282" t="s">
        <v>171</v>
      </c>
    </row>
    <row r="362" s="14" customFormat="1">
      <c r="A362" s="14"/>
      <c r="B362" s="261"/>
      <c r="C362" s="262"/>
      <c r="D362" s="242" t="s">
        <v>284</v>
      </c>
      <c r="E362" s="263" t="s">
        <v>1</v>
      </c>
      <c r="F362" s="264" t="s">
        <v>618</v>
      </c>
      <c r="G362" s="262"/>
      <c r="H362" s="265">
        <v>72</v>
      </c>
      <c r="I362" s="266"/>
      <c r="J362" s="262"/>
      <c r="K362" s="262"/>
      <c r="L362" s="267"/>
      <c r="M362" s="268"/>
      <c r="N362" s="269"/>
      <c r="O362" s="269"/>
      <c r="P362" s="269"/>
      <c r="Q362" s="269"/>
      <c r="R362" s="269"/>
      <c r="S362" s="269"/>
      <c r="T362" s="27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71" t="s">
        <v>284</v>
      </c>
      <c r="AU362" s="271" t="s">
        <v>92</v>
      </c>
      <c r="AV362" s="14" t="s">
        <v>92</v>
      </c>
      <c r="AW362" s="14" t="s">
        <v>38</v>
      </c>
      <c r="AX362" s="14" t="s">
        <v>83</v>
      </c>
      <c r="AY362" s="271" t="s">
        <v>171</v>
      </c>
    </row>
    <row r="363" s="15" customFormat="1">
      <c r="A363" s="15"/>
      <c r="B363" s="272"/>
      <c r="C363" s="273"/>
      <c r="D363" s="242" t="s">
        <v>284</v>
      </c>
      <c r="E363" s="274" t="s">
        <v>1</v>
      </c>
      <c r="F363" s="275" t="s">
        <v>287</v>
      </c>
      <c r="G363" s="273"/>
      <c r="H363" s="276">
        <v>72</v>
      </c>
      <c r="I363" s="277"/>
      <c r="J363" s="273"/>
      <c r="K363" s="273"/>
      <c r="L363" s="278"/>
      <c r="M363" s="279"/>
      <c r="N363" s="280"/>
      <c r="O363" s="280"/>
      <c r="P363" s="280"/>
      <c r="Q363" s="280"/>
      <c r="R363" s="280"/>
      <c r="S363" s="280"/>
      <c r="T363" s="281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82" t="s">
        <v>284</v>
      </c>
      <c r="AU363" s="282" t="s">
        <v>92</v>
      </c>
      <c r="AV363" s="15" t="s">
        <v>192</v>
      </c>
      <c r="AW363" s="15" t="s">
        <v>38</v>
      </c>
      <c r="AX363" s="15" t="s">
        <v>90</v>
      </c>
      <c r="AY363" s="282" t="s">
        <v>171</v>
      </c>
    </row>
    <row r="364" s="2" customFormat="1" ht="16.5" customHeight="1">
      <c r="A364" s="40"/>
      <c r="B364" s="41"/>
      <c r="C364" s="283" t="s">
        <v>654</v>
      </c>
      <c r="D364" s="283" t="s">
        <v>342</v>
      </c>
      <c r="E364" s="284" t="s">
        <v>5685</v>
      </c>
      <c r="F364" s="285" t="s">
        <v>5686</v>
      </c>
      <c r="G364" s="286" t="s">
        <v>458</v>
      </c>
      <c r="H364" s="287">
        <v>128.5</v>
      </c>
      <c r="I364" s="288"/>
      <c r="J364" s="289">
        <f>ROUND(I364*H364,2)</f>
        <v>0</v>
      </c>
      <c r="K364" s="285" t="s">
        <v>178</v>
      </c>
      <c r="L364" s="290"/>
      <c r="M364" s="291" t="s">
        <v>1</v>
      </c>
      <c r="N364" s="292" t="s">
        <v>48</v>
      </c>
      <c r="O364" s="93"/>
      <c r="P364" s="238">
        <f>O364*H364</f>
        <v>0</v>
      </c>
      <c r="Q364" s="238">
        <v>0.00055999999999999995</v>
      </c>
      <c r="R364" s="238">
        <f>Q364*H364</f>
        <v>0.071959999999999996</v>
      </c>
      <c r="S364" s="238">
        <v>0</v>
      </c>
      <c r="T364" s="239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40" t="s">
        <v>430</v>
      </c>
      <c r="AT364" s="240" t="s">
        <v>342</v>
      </c>
      <c r="AU364" s="240" t="s">
        <v>92</v>
      </c>
      <c r="AY364" s="18" t="s">
        <v>171</v>
      </c>
      <c r="BE364" s="241">
        <f>IF(N364="základní",J364,0)</f>
        <v>0</v>
      </c>
      <c r="BF364" s="241">
        <f>IF(N364="snížená",J364,0)</f>
        <v>0</v>
      </c>
      <c r="BG364" s="241">
        <f>IF(N364="zákl. přenesená",J364,0)</f>
        <v>0</v>
      </c>
      <c r="BH364" s="241">
        <f>IF(N364="sníž. přenesená",J364,0)</f>
        <v>0</v>
      </c>
      <c r="BI364" s="241">
        <f>IF(N364="nulová",J364,0)</f>
        <v>0</v>
      </c>
      <c r="BJ364" s="18" t="s">
        <v>90</v>
      </c>
      <c r="BK364" s="241">
        <f>ROUND(I364*H364,2)</f>
        <v>0</v>
      </c>
      <c r="BL364" s="18" t="s">
        <v>347</v>
      </c>
      <c r="BM364" s="240" t="s">
        <v>5687</v>
      </c>
    </row>
    <row r="365" s="14" customFormat="1">
      <c r="A365" s="14"/>
      <c r="B365" s="261"/>
      <c r="C365" s="262"/>
      <c r="D365" s="242" t="s">
        <v>284</v>
      </c>
      <c r="E365" s="263" t="s">
        <v>1</v>
      </c>
      <c r="F365" s="264" t="s">
        <v>5688</v>
      </c>
      <c r="G365" s="262"/>
      <c r="H365" s="265">
        <v>128.22499999999999</v>
      </c>
      <c r="I365" s="266"/>
      <c r="J365" s="262"/>
      <c r="K365" s="262"/>
      <c r="L365" s="267"/>
      <c r="M365" s="268"/>
      <c r="N365" s="269"/>
      <c r="O365" s="269"/>
      <c r="P365" s="269"/>
      <c r="Q365" s="269"/>
      <c r="R365" s="269"/>
      <c r="S365" s="269"/>
      <c r="T365" s="27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71" t="s">
        <v>284</v>
      </c>
      <c r="AU365" s="271" t="s">
        <v>92</v>
      </c>
      <c r="AV365" s="14" t="s">
        <v>92</v>
      </c>
      <c r="AW365" s="14" t="s">
        <v>38</v>
      </c>
      <c r="AX365" s="14" t="s">
        <v>83</v>
      </c>
      <c r="AY365" s="271" t="s">
        <v>171</v>
      </c>
    </row>
    <row r="366" s="15" customFormat="1">
      <c r="A366" s="15"/>
      <c r="B366" s="272"/>
      <c r="C366" s="273"/>
      <c r="D366" s="242" t="s">
        <v>284</v>
      </c>
      <c r="E366" s="274" t="s">
        <v>1</v>
      </c>
      <c r="F366" s="275" t="s">
        <v>287</v>
      </c>
      <c r="G366" s="273"/>
      <c r="H366" s="276">
        <v>128.22499999999999</v>
      </c>
      <c r="I366" s="277"/>
      <c r="J366" s="273"/>
      <c r="K366" s="273"/>
      <c r="L366" s="278"/>
      <c r="M366" s="279"/>
      <c r="N366" s="280"/>
      <c r="O366" s="280"/>
      <c r="P366" s="280"/>
      <c r="Q366" s="280"/>
      <c r="R366" s="280"/>
      <c r="S366" s="280"/>
      <c r="T366" s="281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82" t="s">
        <v>284</v>
      </c>
      <c r="AU366" s="282" t="s">
        <v>92</v>
      </c>
      <c r="AV366" s="15" t="s">
        <v>192</v>
      </c>
      <c r="AW366" s="15" t="s">
        <v>38</v>
      </c>
      <c r="AX366" s="15" t="s">
        <v>83</v>
      </c>
      <c r="AY366" s="282" t="s">
        <v>171</v>
      </c>
    </row>
    <row r="367" s="14" customFormat="1">
      <c r="A367" s="14"/>
      <c r="B367" s="261"/>
      <c r="C367" s="262"/>
      <c r="D367" s="242" t="s">
        <v>284</v>
      </c>
      <c r="E367" s="263" t="s">
        <v>1</v>
      </c>
      <c r="F367" s="264" t="s">
        <v>5689</v>
      </c>
      <c r="G367" s="262"/>
      <c r="H367" s="265">
        <v>128.5</v>
      </c>
      <c r="I367" s="266"/>
      <c r="J367" s="262"/>
      <c r="K367" s="262"/>
      <c r="L367" s="267"/>
      <c r="M367" s="268"/>
      <c r="N367" s="269"/>
      <c r="O367" s="269"/>
      <c r="P367" s="269"/>
      <c r="Q367" s="269"/>
      <c r="R367" s="269"/>
      <c r="S367" s="269"/>
      <c r="T367" s="27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71" t="s">
        <v>284</v>
      </c>
      <c r="AU367" s="271" t="s">
        <v>92</v>
      </c>
      <c r="AV367" s="14" t="s">
        <v>92</v>
      </c>
      <c r="AW367" s="14" t="s">
        <v>38</v>
      </c>
      <c r="AX367" s="14" t="s">
        <v>83</v>
      </c>
      <c r="AY367" s="271" t="s">
        <v>171</v>
      </c>
    </row>
    <row r="368" s="15" customFormat="1">
      <c r="A368" s="15"/>
      <c r="B368" s="272"/>
      <c r="C368" s="273"/>
      <c r="D368" s="242" t="s">
        <v>284</v>
      </c>
      <c r="E368" s="274" t="s">
        <v>1</v>
      </c>
      <c r="F368" s="275" t="s">
        <v>287</v>
      </c>
      <c r="G368" s="273"/>
      <c r="H368" s="276">
        <v>128.5</v>
      </c>
      <c r="I368" s="277"/>
      <c r="J368" s="273"/>
      <c r="K368" s="273"/>
      <c r="L368" s="278"/>
      <c r="M368" s="279"/>
      <c r="N368" s="280"/>
      <c r="O368" s="280"/>
      <c r="P368" s="280"/>
      <c r="Q368" s="280"/>
      <c r="R368" s="280"/>
      <c r="S368" s="280"/>
      <c r="T368" s="281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82" t="s">
        <v>284</v>
      </c>
      <c r="AU368" s="282" t="s">
        <v>92</v>
      </c>
      <c r="AV368" s="15" t="s">
        <v>192</v>
      </c>
      <c r="AW368" s="15" t="s">
        <v>38</v>
      </c>
      <c r="AX368" s="15" t="s">
        <v>90</v>
      </c>
      <c r="AY368" s="282" t="s">
        <v>171</v>
      </c>
    </row>
    <row r="369" s="2" customFormat="1" ht="16.5" customHeight="1">
      <c r="A369" s="40"/>
      <c r="B369" s="41"/>
      <c r="C369" s="283" t="s">
        <v>658</v>
      </c>
      <c r="D369" s="283" t="s">
        <v>342</v>
      </c>
      <c r="E369" s="284" t="s">
        <v>5690</v>
      </c>
      <c r="F369" s="285" t="s">
        <v>5691</v>
      </c>
      <c r="G369" s="286" t="s">
        <v>458</v>
      </c>
      <c r="H369" s="287">
        <v>53</v>
      </c>
      <c r="I369" s="288"/>
      <c r="J369" s="289">
        <f>ROUND(I369*H369,2)</f>
        <v>0</v>
      </c>
      <c r="K369" s="285" t="s">
        <v>178</v>
      </c>
      <c r="L369" s="290"/>
      <c r="M369" s="291" t="s">
        <v>1</v>
      </c>
      <c r="N369" s="292" t="s">
        <v>48</v>
      </c>
      <c r="O369" s="93"/>
      <c r="P369" s="238">
        <f>O369*H369</f>
        <v>0</v>
      </c>
      <c r="Q369" s="238">
        <v>0.00072999999999999996</v>
      </c>
      <c r="R369" s="238">
        <f>Q369*H369</f>
        <v>0.038689999999999995</v>
      </c>
      <c r="S369" s="238">
        <v>0</v>
      </c>
      <c r="T369" s="239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40" t="s">
        <v>430</v>
      </c>
      <c r="AT369" s="240" t="s">
        <v>342</v>
      </c>
      <c r="AU369" s="240" t="s">
        <v>92</v>
      </c>
      <c r="AY369" s="18" t="s">
        <v>171</v>
      </c>
      <c r="BE369" s="241">
        <f>IF(N369="základní",J369,0)</f>
        <v>0</v>
      </c>
      <c r="BF369" s="241">
        <f>IF(N369="snížená",J369,0)</f>
        <v>0</v>
      </c>
      <c r="BG369" s="241">
        <f>IF(N369="zákl. přenesená",J369,0)</f>
        <v>0</v>
      </c>
      <c r="BH369" s="241">
        <f>IF(N369="sníž. přenesená",J369,0)</f>
        <v>0</v>
      </c>
      <c r="BI369" s="241">
        <f>IF(N369="nulová",J369,0)</f>
        <v>0</v>
      </c>
      <c r="BJ369" s="18" t="s">
        <v>90</v>
      </c>
      <c r="BK369" s="241">
        <f>ROUND(I369*H369,2)</f>
        <v>0</v>
      </c>
      <c r="BL369" s="18" t="s">
        <v>347</v>
      </c>
      <c r="BM369" s="240" t="s">
        <v>5692</v>
      </c>
    </row>
    <row r="370" s="13" customFormat="1">
      <c r="A370" s="13"/>
      <c r="B370" s="251"/>
      <c r="C370" s="252"/>
      <c r="D370" s="242" t="s">
        <v>284</v>
      </c>
      <c r="E370" s="253" t="s">
        <v>1</v>
      </c>
      <c r="F370" s="254" t="s">
        <v>5666</v>
      </c>
      <c r="G370" s="252"/>
      <c r="H370" s="253" t="s">
        <v>1</v>
      </c>
      <c r="I370" s="255"/>
      <c r="J370" s="252"/>
      <c r="K370" s="252"/>
      <c r="L370" s="256"/>
      <c r="M370" s="257"/>
      <c r="N370" s="258"/>
      <c r="O370" s="258"/>
      <c r="P370" s="258"/>
      <c r="Q370" s="258"/>
      <c r="R370" s="258"/>
      <c r="S370" s="258"/>
      <c r="T370" s="259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60" t="s">
        <v>284</v>
      </c>
      <c r="AU370" s="260" t="s">
        <v>92</v>
      </c>
      <c r="AV370" s="13" t="s">
        <v>90</v>
      </c>
      <c r="AW370" s="13" t="s">
        <v>38</v>
      </c>
      <c r="AX370" s="13" t="s">
        <v>83</v>
      </c>
      <c r="AY370" s="260" t="s">
        <v>171</v>
      </c>
    </row>
    <row r="371" s="14" customFormat="1">
      <c r="A371" s="14"/>
      <c r="B371" s="261"/>
      <c r="C371" s="262"/>
      <c r="D371" s="242" t="s">
        <v>284</v>
      </c>
      <c r="E371" s="263" t="s">
        <v>1</v>
      </c>
      <c r="F371" s="264" t="s">
        <v>5680</v>
      </c>
      <c r="G371" s="262"/>
      <c r="H371" s="265">
        <v>52.899999999999999</v>
      </c>
      <c r="I371" s="266"/>
      <c r="J371" s="262"/>
      <c r="K371" s="262"/>
      <c r="L371" s="267"/>
      <c r="M371" s="268"/>
      <c r="N371" s="269"/>
      <c r="O371" s="269"/>
      <c r="P371" s="269"/>
      <c r="Q371" s="269"/>
      <c r="R371" s="269"/>
      <c r="S371" s="269"/>
      <c r="T371" s="27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71" t="s">
        <v>284</v>
      </c>
      <c r="AU371" s="271" t="s">
        <v>92</v>
      </c>
      <c r="AV371" s="14" t="s">
        <v>92</v>
      </c>
      <c r="AW371" s="14" t="s">
        <v>38</v>
      </c>
      <c r="AX371" s="14" t="s">
        <v>83</v>
      </c>
      <c r="AY371" s="271" t="s">
        <v>171</v>
      </c>
    </row>
    <row r="372" s="15" customFormat="1">
      <c r="A372" s="15"/>
      <c r="B372" s="272"/>
      <c r="C372" s="273"/>
      <c r="D372" s="242" t="s">
        <v>284</v>
      </c>
      <c r="E372" s="274" t="s">
        <v>1</v>
      </c>
      <c r="F372" s="275" t="s">
        <v>287</v>
      </c>
      <c r="G372" s="273"/>
      <c r="H372" s="276">
        <v>52.899999999999999</v>
      </c>
      <c r="I372" s="277"/>
      <c r="J372" s="273"/>
      <c r="K372" s="273"/>
      <c r="L372" s="278"/>
      <c r="M372" s="279"/>
      <c r="N372" s="280"/>
      <c r="O372" s="280"/>
      <c r="P372" s="280"/>
      <c r="Q372" s="280"/>
      <c r="R372" s="280"/>
      <c r="S372" s="280"/>
      <c r="T372" s="281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82" t="s">
        <v>284</v>
      </c>
      <c r="AU372" s="282" t="s">
        <v>92</v>
      </c>
      <c r="AV372" s="15" t="s">
        <v>192</v>
      </c>
      <c r="AW372" s="15" t="s">
        <v>38</v>
      </c>
      <c r="AX372" s="15" t="s">
        <v>83</v>
      </c>
      <c r="AY372" s="282" t="s">
        <v>171</v>
      </c>
    </row>
    <row r="373" s="14" customFormat="1">
      <c r="A373" s="14"/>
      <c r="B373" s="261"/>
      <c r="C373" s="262"/>
      <c r="D373" s="242" t="s">
        <v>284</v>
      </c>
      <c r="E373" s="263" t="s">
        <v>1</v>
      </c>
      <c r="F373" s="264" t="s">
        <v>534</v>
      </c>
      <c r="G373" s="262"/>
      <c r="H373" s="265">
        <v>53</v>
      </c>
      <c r="I373" s="266"/>
      <c r="J373" s="262"/>
      <c r="K373" s="262"/>
      <c r="L373" s="267"/>
      <c r="M373" s="268"/>
      <c r="N373" s="269"/>
      <c r="O373" s="269"/>
      <c r="P373" s="269"/>
      <c r="Q373" s="269"/>
      <c r="R373" s="269"/>
      <c r="S373" s="269"/>
      <c r="T373" s="27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71" t="s">
        <v>284</v>
      </c>
      <c r="AU373" s="271" t="s">
        <v>92</v>
      </c>
      <c r="AV373" s="14" t="s">
        <v>92</v>
      </c>
      <c r="AW373" s="14" t="s">
        <v>38</v>
      </c>
      <c r="AX373" s="14" t="s">
        <v>83</v>
      </c>
      <c r="AY373" s="271" t="s">
        <v>171</v>
      </c>
    </row>
    <row r="374" s="15" customFormat="1">
      <c r="A374" s="15"/>
      <c r="B374" s="272"/>
      <c r="C374" s="273"/>
      <c r="D374" s="242" t="s">
        <v>284</v>
      </c>
      <c r="E374" s="274" t="s">
        <v>1</v>
      </c>
      <c r="F374" s="275" t="s">
        <v>287</v>
      </c>
      <c r="G374" s="273"/>
      <c r="H374" s="276">
        <v>53</v>
      </c>
      <c r="I374" s="277"/>
      <c r="J374" s="273"/>
      <c r="K374" s="273"/>
      <c r="L374" s="278"/>
      <c r="M374" s="279"/>
      <c r="N374" s="280"/>
      <c r="O374" s="280"/>
      <c r="P374" s="280"/>
      <c r="Q374" s="280"/>
      <c r="R374" s="280"/>
      <c r="S374" s="280"/>
      <c r="T374" s="281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82" t="s">
        <v>284</v>
      </c>
      <c r="AU374" s="282" t="s">
        <v>92</v>
      </c>
      <c r="AV374" s="15" t="s">
        <v>192</v>
      </c>
      <c r="AW374" s="15" t="s">
        <v>38</v>
      </c>
      <c r="AX374" s="15" t="s">
        <v>90</v>
      </c>
      <c r="AY374" s="282" t="s">
        <v>171</v>
      </c>
    </row>
    <row r="375" s="2" customFormat="1" ht="16.5" customHeight="1">
      <c r="A375" s="40"/>
      <c r="B375" s="41"/>
      <c r="C375" s="283" t="s">
        <v>667</v>
      </c>
      <c r="D375" s="283" t="s">
        <v>342</v>
      </c>
      <c r="E375" s="284" t="s">
        <v>5693</v>
      </c>
      <c r="F375" s="285" t="s">
        <v>5694</v>
      </c>
      <c r="G375" s="286" t="s">
        <v>458</v>
      </c>
      <c r="H375" s="287">
        <v>24</v>
      </c>
      <c r="I375" s="288"/>
      <c r="J375" s="289">
        <f>ROUND(I375*H375,2)</f>
        <v>0</v>
      </c>
      <c r="K375" s="285" t="s">
        <v>178</v>
      </c>
      <c r="L375" s="290"/>
      <c r="M375" s="291" t="s">
        <v>1</v>
      </c>
      <c r="N375" s="292" t="s">
        <v>48</v>
      </c>
      <c r="O375" s="93"/>
      <c r="P375" s="238">
        <f>O375*H375</f>
        <v>0</v>
      </c>
      <c r="Q375" s="238">
        <v>0.00181</v>
      </c>
      <c r="R375" s="238">
        <f>Q375*H375</f>
        <v>0.043439999999999999</v>
      </c>
      <c r="S375" s="238">
        <v>0</v>
      </c>
      <c r="T375" s="239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40" t="s">
        <v>430</v>
      </c>
      <c r="AT375" s="240" t="s">
        <v>342</v>
      </c>
      <c r="AU375" s="240" t="s">
        <v>92</v>
      </c>
      <c r="AY375" s="18" t="s">
        <v>171</v>
      </c>
      <c r="BE375" s="241">
        <f>IF(N375="základní",J375,0)</f>
        <v>0</v>
      </c>
      <c r="BF375" s="241">
        <f>IF(N375="snížená",J375,0)</f>
        <v>0</v>
      </c>
      <c r="BG375" s="241">
        <f>IF(N375="zákl. přenesená",J375,0)</f>
        <v>0</v>
      </c>
      <c r="BH375" s="241">
        <f>IF(N375="sníž. přenesená",J375,0)</f>
        <v>0</v>
      </c>
      <c r="BI375" s="241">
        <f>IF(N375="nulová",J375,0)</f>
        <v>0</v>
      </c>
      <c r="BJ375" s="18" t="s">
        <v>90</v>
      </c>
      <c r="BK375" s="241">
        <f>ROUND(I375*H375,2)</f>
        <v>0</v>
      </c>
      <c r="BL375" s="18" t="s">
        <v>347</v>
      </c>
      <c r="BM375" s="240" t="s">
        <v>5695</v>
      </c>
    </row>
    <row r="376" s="13" customFormat="1">
      <c r="A376" s="13"/>
      <c r="B376" s="251"/>
      <c r="C376" s="252"/>
      <c r="D376" s="242" t="s">
        <v>284</v>
      </c>
      <c r="E376" s="253" t="s">
        <v>1</v>
      </c>
      <c r="F376" s="254" t="s">
        <v>5696</v>
      </c>
      <c r="G376" s="252"/>
      <c r="H376" s="253" t="s">
        <v>1</v>
      </c>
      <c r="I376" s="255"/>
      <c r="J376" s="252"/>
      <c r="K376" s="252"/>
      <c r="L376" s="256"/>
      <c r="M376" s="257"/>
      <c r="N376" s="258"/>
      <c r="O376" s="258"/>
      <c r="P376" s="258"/>
      <c r="Q376" s="258"/>
      <c r="R376" s="258"/>
      <c r="S376" s="258"/>
      <c r="T376" s="259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60" t="s">
        <v>284</v>
      </c>
      <c r="AU376" s="260" t="s">
        <v>92</v>
      </c>
      <c r="AV376" s="13" t="s">
        <v>90</v>
      </c>
      <c r="AW376" s="13" t="s">
        <v>38</v>
      </c>
      <c r="AX376" s="13" t="s">
        <v>83</v>
      </c>
      <c r="AY376" s="260" t="s">
        <v>171</v>
      </c>
    </row>
    <row r="377" s="14" customFormat="1">
      <c r="A377" s="14"/>
      <c r="B377" s="261"/>
      <c r="C377" s="262"/>
      <c r="D377" s="242" t="s">
        <v>284</v>
      </c>
      <c r="E377" s="263" t="s">
        <v>1</v>
      </c>
      <c r="F377" s="264" t="s">
        <v>5697</v>
      </c>
      <c r="G377" s="262"/>
      <c r="H377" s="265">
        <v>23.574999999999999</v>
      </c>
      <c r="I377" s="266"/>
      <c r="J377" s="262"/>
      <c r="K377" s="262"/>
      <c r="L377" s="267"/>
      <c r="M377" s="268"/>
      <c r="N377" s="269"/>
      <c r="O377" s="269"/>
      <c r="P377" s="269"/>
      <c r="Q377" s="269"/>
      <c r="R377" s="269"/>
      <c r="S377" s="269"/>
      <c r="T377" s="27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71" t="s">
        <v>284</v>
      </c>
      <c r="AU377" s="271" t="s">
        <v>92</v>
      </c>
      <c r="AV377" s="14" t="s">
        <v>92</v>
      </c>
      <c r="AW377" s="14" t="s">
        <v>38</v>
      </c>
      <c r="AX377" s="14" t="s">
        <v>83</v>
      </c>
      <c r="AY377" s="271" t="s">
        <v>171</v>
      </c>
    </row>
    <row r="378" s="15" customFormat="1">
      <c r="A378" s="15"/>
      <c r="B378" s="272"/>
      <c r="C378" s="273"/>
      <c r="D378" s="242" t="s">
        <v>284</v>
      </c>
      <c r="E378" s="274" t="s">
        <v>1</v>
      </c>
      <c r="F378" s="275" t="s">
        <v>287</v>
      </c>
      <c r="G378" s="273"/>
      <c r="H378" s="276">
        <v>23.574999999999999</v>
      </c>
      <c r="I378" s="277"/>
      <c r="J378" s="273"/>
      <c r="K378" s="273"/>
      <c r="L378" s="278"/>
      <c r="M378" s="279"/>
      <c r="N378" s="280"/>
      <c r="O378" s="280"/>
      <c r="P378" s="280"/>
      <c r="Q378" s="280"/>
      <c r="R378" s="280"/>
      <c r="S378" s="280"/>
      <c r="T378" s="281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82" t="s">
        <v>284</v>
      </c>
      <c r="AU378" s="282" t="s">
        <v>92</v>
      </c>
      <c r="AV378" s="15" t="s">
        <v>192</v>
      </c>
      <c r="AW378" s="15" t="s">
        <v>38</v>
      </c>
      <c r="AX378" s="15" t="s">
        <v>83</v>
      </c>
      <c r="AY378" s="282" t="s">
        <v>171</v>
      </c>
    </row>
    <row r="379" s="14" customFormat="1">
      <c r="A379" s="14"/>
      <c r="B379" s="261"/>
      <c r="C379" s="262"/>
      <c r="D379" s="242" t="s">
        <v>284</v>
      </c>
      <c r="E379" s="263" t="s">
        <v>1</v>
      </c>
      <c r="F379" s="264" t="s">
        <v>387</v>
      </c>
      <c r="G379" s="262"/>
      <c r="H379" s="265">
        <v>24</v>
      </c>
      <c r="I379" s="266"/>
      <c r="J379" s="262"/>
      <c r="K379" s="262"/>
      <c r="L379" s="267"/>
      <c r="M379" s="268"/>
      <c r="N379" s="269"/>
      <c r="O379" s="269"/>
      <c r="P379" s="269"/>
      <c r="Q379" s="269"/>
      <c r="R379" s="269"/>
      <c r="S379" s="269"/>
      <c r="T379" s="27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71" t="s">
        <v>284</v>
      </c>
      <c r="AU379" s="271" t="s">
        <v>92</v>
      </c>
      <c r="AV379" s="14" t="s">
        <v>92</v>
      </c>
      <c r="AW379" s="14" t="s">
        <v>38</v>
      </c>
      <c r="AX379" s="14" t="s">
        <v>83</v>
      </c>
      <c r="AY379" s="271" t="s">
        <v>171</v>
      </c>
    </row>
    <row r="380" s="15" customFormat="1">
      <c r="A380" s="15"/>
      <c r="B380" s="272"/>
      <c r="C380" s="273"/>
      <c r="D380" s="242" t="s">
        <v>284</v>
      </c>
      <c r="E380" s="274" t="s">
        <v>1</v>
      </c>
      <c r="F380" s="275" t="s">
        <v>287</v>
      </c>
      <c r="G380" s="273"/>
      <c r="H380" s="276">
        <v>24</v>
      </c>
      <c r="I380" s="277"/>
      <c r="J380" s="273"/>
      <c r="K380" s="273"/>
      <c r="L380" s="278"/>
      <c r="M380" s="279"/>
      <c r="N380" s="280"/>
      <c r="O380" s="280"/>
      <c r="P380" s="280"/>
      <c r="Q380" s="280"/>
      <c r="R380" s="280"/>
      <c r="S380" s="280"/>
      <c r="T380" s="281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82" t="s">
        <v>284</v>
      </c>
      <c r="AU380" s="282" t="s">
        <v>92</v>
      </c>
      <c r="AV380" s="15" t="s">
        <v>192</v>
      </c>
      <c r="AW380" s="15" t="s">
        <v>38</v>
      </c>
      <c r="AX380" s="15" t="s">
        <v>90</v>
      </c>
      <c r="AY380" s="282" t="s">
        <v>171</v>
      </c>
    </row>
    <row r="381" s="2" customFormat="1" ht="16.5" customHeight="1">
      <c r="A381" s="40"/>
      <c r="B381" s="41"/>
      <c r="C381" s="283" t="s">
        <v>672</v>
      </c>
      <c r="D381" s="283" t="s">
        <v>342</v>
      </c>
      <c r="E381" s="284" t="s">
        <v>5698</v>
      </c>
      <c r="F381" s="285" t="s">
        <v>5699</v>
      </c>
      <c r="G381" s="286" t="s">
        <v>458</v>
      </c>
      <c r="H381" s="287">
        <v>446.5</v>
      </c>
      <c r="I381" s="288"/>
      <c r="J381" s="289">
        <f>ROUND(I381*H381,2)</f>
        <v>0</v>
      </c>
      <c r="K381" s="285" t="s">
        <v>178</v>
      </c>
      <c r="L381" s="290"/>
      <c r="M381" s="291" t="s">
        <v>1</v>
      </c>
      <c r="N381" s="292" t="s">
        <v>48</v>
      </c>
      <c r="O381" s="93"/>
      <c r="P381" s="238">
        <f>O381*H381</f>
        <v>0</v>
      </c>
      <c r="Q381" s="238">
        <v>0.00027</v>
      </c>
      <c r="R381" s="238">
        <f>Q381*H381</f>
        <v>0.120555</v>
      </c>
      <c r="S381" s="238">
        <v>0</v>
      </c>
      <c r="T381" s="239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40" t="s">
        <v>430</v>
      </c>
      <c r="AT381" s="240" t="s">
        <v>342</v>
      </c>
      <c r="AU381" s="240" t="s">
        <v>92</v>
      </c>
      <c r="AY381" s="18" t="s">
        <v>171</v>
      </c>
      <c r="BE381" s="241">
        <f>IF(N381="základní",J381,0)</f>
        <v>0</v>
      </c>
      <c r="BF381" s="241">
        <f>IF(N381="snížená",J381,0)</f>
        <v>0</v>
      </c>
      <c r="BG381" s="241">
        <f>IF(N381="zákl. přenesená",J381,0)</f>
        <v>0</v>
      </c>
      <c r="BH381" s="241">
        <f>IF(N381="sníž. přenesená",J381,0)</f>
        <v>0</v>
      </c>
      <c r="BI381" s="241">
        <f>IF(N381="nulová",J381,0)</f>
        <v>0</v>
      </c>
      <c r="BJ381" s="18" t="s">
        <v>90</v>
      </c>
      <c r="BK381" s="241">
        <f>ROUND(I381*H381,2)</f>
        <v>0</v>
      </c>
      <c r="BL381" s="18" t="s">
        <v>347</v>
      </c>
      <c r="BM381" s="240" t="s">
        <v>5700</v>
      </c>
    </row>
    <row r="382" s="13" customFormat="1">
      <c r="A382" s="13"/>
      <c r="B382" s="251"/>
      <c r="C382" s="252"/>
      <c r="D382" s="242" t="s">
        <v>284</v>
      </c>
      <c r="E382" s="253" t="s">
        <v>1</v>
      </c>
      <c r="F382" s="254" t="s">
        <v>5701</v>
      </c>
      <c r="G382" s="252"/>
      <c r="H382" s="253" t="s">
        <v>1</v>
      </c>
      <c r="I382" s="255"/>
      <c r="J382" s="252"/>
      <c r="K382" s="252"/>
      <c r="L382" s="256"/>
      <c r="M382" s="257"/>
      <c r="N382" s="258"/>
      <c r="O382" s="258"/>
      <c r="P382" s="258"/>
      <c r="Q382" s="258"/>
      <c r="R382" s="258"/>
      <c r="S382" s="258"/>
      <c r="T382" s="259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60" t="s">
        <v>284</v>
      </c>
      <c r="AU382" s="260" t="s">
        <v>92</v>
      </c>
      <c r="AV382" s="13" t="s">
        <v>90</v>
      </c>
      <c r="AW382" s="13" t="s">
        <v>38</v>
      </c>
      <c r="AX382" s="13" t="s">
        <v>83</v>
      </c>
      <c r="AY382" s="260" t="s">
        <v>171</v>
      </c>
    </row>
    <row r="383" s="14" customFormat="1">
      <c r="A383" s="14"/>
      <c r="B383" s="261"/>
      <c r="C383" s="262"/>
      <c r="D383" s="242" t="s">
        <v>284</v>
      </c>
      <c r="E383" s="263" t="s">
        <v>1</v>
      </c>
      <c r="F383" s="264" t="s">
        <v>5702</v>
      </c>
      <c r="G383" s="262"/>
      <c r="H383" s="265">
        <v>446.19999999999999</v>
      </c>
      <c r="I383" s="266"/>
      <c r="J383" s="262"/>
      <c r="K383" s="262"/>
      <c r="L383" s="267"/>
      <c r="M383" s="268"/>
      <c r="N383" s="269"/>
      <c r="O383" s="269"/>
      <c r="P383" s="269"/>
      <c r="Q383" s="269"/>
      <c r="R383" s="269"/>
      <c r="S383" s="269"/>
      <c r="T383" s="27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71" t="s">
        <v>284</v>
      </c>
      <c r="AU383" s="271" t="s">
        <v>92</v>
      </c>
      <c r="AV383" s="14" t="s">
        <v>92</v>
      </c>
      <c r="AW383" s="14" t="s">
        <v>38</v>
      </c>
      <c r="AX383" s="14" t="s">
        <v>83</v>
      </c>
      <c r="AY383" s="271" t="s">
        <v>171</v>
      </c>
    </row>
    <row r="384" s="15" customFormat="1">
      <c r="A384" s="15"/>
      <c r="B384" s="272"/>
      <c r="C384" s="273"/>
      <c r="D384" s="242" t="s">
        <v>284</v>
      </c>
      <c r="E384" s="274" t="s">
        <v>1</v>
      </c>
      <c r="F384" s="275" t="s">
        <v>287</v>
      </c>
      <c r="G384" s="273"/>
      <c r="H384" s="276">
        <v>446.19999999999999</v>
      </c>
      <c r="I384" s="277"/>
      <c r="J384" s="273"/>
      <c r="K384" s="273"/>
      <c r="L384" s="278"/>
      <c r="M384" s="279"/>
      <c r="N384" s="280"/>
      <c r="O384" s="280"/>
      <c r="P384" s="280"/>
      <c r="Q384" s="280"/>
      <c r="R384" s="280"/>
      <c r="S384" s="280"/>
      <c r="T384" s="281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82" t="s">
        <v>284</v>
      </c>
      <c r="AU384" s="282" t="s">
        <v>92</v>
      </c>
      <c r="AV384" s="15" t="s">
        <v>192</v>
      </c>
      <c r="AW384" s="15" t="s">
        <v>38</v>
      </c>
      <c r="AX384" s="15" t="s">
        <v>83</v>
      </c>
      <c r="AY384" s="282" t="s">
        <v>171</v>
      </c>
    </row>
    <row r="385" s="14" customFormat="1">
      <c r="A385" s="14"/>
      <c r="B385" s="261"/>
      <c r="C385" s="262"/>
      <c r="D385" s="242" t="s">
        <v>284</v>
      </c>
      <c r="E385" s="263" t="s">
        <v>1</v>
      </c>
      <c r="F385" s="264" t="s">
        <v>5703</v>
      </c>
      <c r="G385" s="262"/>
      <c r="H385" s="265">
        <v>446.5</v>
      </c>
      <c r="I385" s="266"/>
      <c r="J385" s="262"/>
      <c r="K385" s="262"/>
      <c r="L385" s="267"/>
      <c r="M385" s="268"/>
      <c r="N385" s="269"/>
      <c r="O385" s="269"/>
      <c r="P385" s="269"/>
      <c r="Q385" s="269"/>
      <c r="R385" s="269"/>
      <c r="S385" s="269"/>
      <c r="T385" s="27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71" t="s">
        <v>284</v>
      </c>
      <c r="AU385" s="271" t="s">
        <v>92</v>
      </c>
      <c r="AV385" s="14" t="s">
        <v>92</v>
      </c>
      <c r="AW385" s="14" t="s">
        <v>38</v>
      </c>
      <c r="AX385" s="14" t="s">
        <v>83</v>
      </c>
      <c r="AY385" s="271" t="s">
        <v>171</v>
      </c>
    </row>
    <row r="386" s="15" customFormat="1">
      <c r="A386" s="15"/>
      <c r="B386" s="272"/>
      <c r="C386" s="273"/>
      <c r="D386" s="242" t="s">
        <v>284</v>
      </c>
      <c r="E386" s="274" t="s">
        <v>1</v>
      </c>
      <c r="F386" s="275" t="s">
        <v>287</v>
      </c>
      <c r="G386" s="273"/>
      <c r="H386" s="276">
        <v>446.5</v>
      </c>
      <c r="I386" s="277"/>
      <c r="J386" s="273"/>
      <c r="K386" s="273"/>
      <c r="L386" s="278"/>
      <c r="M386" s="279"/>
      <c r="N386" s="280"/>
      <c r="O386" s="280"/>
      <c r="P386" s="280"/>
      <c r="Q386" s="280"/>
      <c r="R386" s="280"/>
      <c r="S386" s="280"/>
      <c r="T386" s="281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82" t="s">
        <v>284</v>
      </c>
      <c r="AU386" s="282" t="s">
        <v>92</v>
      </c>
      <c r="AV386" s="15" t="s">
        <v>192</v>
      </c>
      <c r="AW386" s="15" t="s">
        <v>38</v>
      </c>
      <c r="AX386" s="15" t="s">
        <v>90</v>
      </c>
      <c r="AY386" s="282" t="s">
        <v>171</v>
      </c>
    </row>
    <row r="387" s="2" customFormat="1" ht="16.5" customHeight="1">
      <c r="A387" s="40"/>
      <c r="B387" s="41"/>
      <c r="C387" s="283" t="s">
        <v>677</v>
      </c>
      <c r="D387" s="283" t="s">
        <v>342</v>
      </c>
      <c r="E387" s="284" t="s">
        <v>5704</v>
      </c>
      <c r="F387" s="285" t="s">
        <v>5705</v>
      </c>
      <c r="G387" s="286" t="s">
        <v>458</v>
      </c>
      <c r="H387" s="287">
        <v>606.5</v>
      </c>
      <c r="I387" s="288"/>
      <c r="J387" s="289">
        <f>ROUND(I387*H387,2)</f>
        <v>0</v>
      </c>
      <c r="K387" s="285" t="s">
        <v>178</v>
      </c>
      <c r="L387" s="290"/>
      <c r="M387" s="291" t="s">
        <v>1</v>
      </c>
      <c r="N387" s="292" t="s">
        <v>48</v>
      </c>
      <c r="O387" s="93"/>
      <c r="P387" s="238">
        <f>O387*H387</f>
        <v>0</v>
      </c>
      <c r="Q387" s="238">
        <v>0.00029</v>
      </c>
      <c r="R387" s="238">
        <f>Q387*H387</f>
        <v>0.17588500000000001</v>
      </c>
      <c r="S387" s="238">
        <v>0</v>
      </c>
      <c r="T387" s="239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40" t="s">
        <v>430</v>
      </c>
      <c r="AT387" s="240" t="s">
        <v>342</v>
      </c>
      <c r="AU387" s="240" t="s">
        <v>92</v>
      </c>
      <c r="AY387" s="18" t="s">
        <v>171</v>
      </c>
      <c r="BE387" s="241">
        <f>IF(N387="základní",J387,0)</f>
        <v>0</v>
      </c>
      <c r="BF387" s="241">
        <f>IF(N387="snížená",J387,0)</f>
        <v>0</v>
      </c>
      <c r="BG387" s="241">
        <f>IF(N387="zákl. přenesená",J387,0)</f>
        <v>0</v>
      </c>
      <c r="BH387" s="241">
        <f>IF(N387="sníž. přenesená",J387,0)</f>
        <v>0</v>
      </c>
      <c r="BI387" s="241">
        <f>IF(N387="nulová",J387,0)</f>
        <v>0</v>
      </c>
      <c r="BJ387" s="18" t="s">
        <v>90</v>
      </c>
      <c r="BK387" s="241">
        <f>ROUND(I387*H387,2)</f>
        <v>0</v>
      </c>
      <c r="BL387" s="18" t="s">
        <v>347</v>
      </c>
      <c r="BM387" s="240" t="s">
        <v>5706</v>
      </c>
    </row>
    <row r="388" s="13" customFormat="1">
      <c r="A388" s="13"/>
      <c r="B388" s="251"/>
      <c r="C388" s="252"/>
      <c r="D388" s="242" t="s">
        <v>284</v>
      </c>
      <c r="E388" s="253" t="s">
        <v>1</v>
      </c>
      <c r="F388" s="254" t="s">
        <v>5701</v>
      </c>
      <c r="G388" s="252"/>
      <c r="H388" s="253" t="s">
        <v>1</v>
      </c>
      <c r="I388" s="255"/>
      <c r="J388" s="252"/>
      <c r="K388" s="252"/>
      <c r="L388" s="256"/>
      <c r="M388" s="257"/>
      <c r="N388" s="258"/>
      <c r="O388" s="258"/>
      <c r="P388" s="258"/>
      <c r="Q388" s="258"/>
      <c r="R388" s="258"/>
      <c r="S388" s="258"/>
      <c r="T388" s="259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60" t="s">
        <v>284</v>
      </c>
      <c r="AU388" s="260" t="s">
        <v>92</v>
      </c>
      <c r="AV388" s="13" t="s">
        <v>90</v>
      </c>
      <c r="AW388" s="13" t="s">
        <v>38</v>
      </c>
      <c r="AX388" s="13" t="s">
        <v>83</v>
      </c>
      <c r="AY388" s="260" t="s">
        <v>171</v>
      </c>
    </row>
    <row r="389" s="14" customFormat="1">
      <c r="A389" s="14"/>
      <c r="B389" s="261"/>
      <c r="C389" s="262"/>
      <c r="D389" s="242" t="s">
        <v>284</v>
      </c>
      <c r="E389" s="263" t="s">
        <v>1</v>
      </c>
      <c r="F389" s="264" t="s">
        <v>5707</v>
      </c>
      <c r="G389" s="262"/>
      <c r="H389" s="265">
        <v>606.04999999999995</v>
      </c>
      <c r="I389" s="266"/>
      <c r="J389" s="262"/>
      <c r="K389" s="262"/>
      <c r="L389" s="267"/>
      <c r="M389" s="268"/>
      <c r="N389" s="269"/>
      <c r="O389" s="269"/>
      <c r="P389" s="269"/>
      <c r="Q389" s="269"/>
      <c r="R389" s="269"/>
      <c r="S389" s="269"/>
      <c r="T389" s="27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71" t="s">
        <v>284</v>
      </c>
      <c r="AU389" s="271" t="s">
        <v>92</v>
      </c>
      <c r="AV389" s="14" t="s">
        <v>92</v>
      </c>
      <c r="AW389" s="14" t="s">
        <v>38</v>
      </c>
      <c r="AX389" s="14" t="s">
        <v>83</v>
      </c>
      <c r="AY389" s="271" t="s">
        <v>171</v>
      </c>
    </row>
    <row r="390" s="15" customFormat="1">
      <c r="A390" s="15"/>
      <c r="B390" s="272"/>
      <c r="C390" s="273"/>
      <c r="D390" s="242" t="s">
        <v>284</v>
      </c>
      <c r="E390" s="274" t="s">
        <v>1</v>
      </c>
      <c r="F390" s="275" t="s">
        <v>287</v>
      </c>
      <c r="G390" s="273"/>
      <c r="H390" s="276">
        <v>606.04999999999995</v>
      </c>
      <c r="I390" s="277"/>
      <c r="J390" s="273"/>
      <c r="K390" s="273"/>
      <c r="L390" s="278"/>
      <c r="M390" s="279"/>
      <c r="N390" s="280"/>
      <c r="O390" s="280"/>
      <c r="P390" s="280"/>
      <c r="Q390" s="280"/>
      <c r="R390" s="280"/>
      <c r="S390" s="280"/>
      <c r="T390" s="281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82" t="s">
        <v>284</v>
      </c>
      <c r="AU390" s="282" t="s">
        <v>92</v>
      </c>
      <c r="AV390" s="15" t="s">
        <v>192</v>
      </c>
      <c r="AW390" s="15" t="s">
        <v>38</v>
      </c>
      <c r="AX390" s="15" t="s">
        <v>83</v>
      </c>
      <c r="AY390" s="282" t="s">
        <v>171</v>
      </c>
    </row>
    <row r="391" s="14" customFormat="1">
      <c r="A391" s="14"/>
      <c r="B391" s="261"/>
      <c r="C391" s="262"/>
      <c r="D391" s="242" t="s">
        <v>284</v>
      </c>
      <c r="E391" s="263" t="s">
        <v>1</v>
      </c>
      <c r="F391" s="264" t="s">
        <v>5708</v>
      </c>
      <c r="G391" s="262"/>
      <c r="H391" s="265">
        <v>606.5</v>
      </c>
      <c r="I391" s="266"/>
      <c r="J391" s="262"/>
      <c r="K391" s="262"/>
      <c r="L391" s="267"/>
      <c r="M391" s="268"/>
      <c r="N391" s="269"/>
      <c r="O391" s="269"/>
      <c r="P391" s="269"/>
      <c r="Q391" s="269"/>
      <c r="R391" s="269"/>
      <c r="S391" s="269"/>
      <c r="T391" s="27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71" t="s">
        <v>284</v>
      </c>
      <c r="AU391" s="271" t="s">
        <v>92</v>
      </c>
      <c r="AV391" s="14" t="s">
        <v>92</v>
      </c>
      <c r="AW391" s="14" t="s">
        <v>38</v>
      </c>
      <c r="AX391" s="14" t="s">
        <v>83</v>
      </c>
      <c r="AY391" s="271" t="s">
        <v>171</v>
      </c>
    </row>
    <row r="392" s="15" customFormat="1">
      <c r="A392" s="15"/>
      <c r="B392" s="272"/>
      <c r="C392" s="273"/>
      <c r="D392" s="242" t="s">
        <v>284</v>
      </c>
      <c r="E392" s="274" t="s">
        <v>1</v>
      </c>
      <c r="F392" s="275" t="s">
        <v>287</v>
      </c>
      <c r="G392" s="273"/>
      <c r="H392" s="276">
        <v>606.5</v>
      </c>
      <c r="I392" s="277"/>
      <c r="J392" s="273"/>
      <c r="K392" s="273"/>
      <c r="L392" s="278"/>
      <c r="M392" s="279"/>
      <c r="N392" s="280"/>
      <c r="O392" s="280"/>
      <c r="P392" s="280"/>
      <c r="Q392" s="280"/>
      <c r="R392" s="280"/>
      <c r="S392" s="280"/>
      <c r="T392" s="281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82" t="s">
        <v>284</v>
      </c>
      <c r="AU392" s="282" t="s">
        <v>92</v>
      </c>
      <c r="AV392" s="15" t="s">
        <v>192</v>
      </c>
      <c r="AW392" s="15" t="s">
        <v>38</v>
      </c>
      <c r="AX392" s="15" t="s">
        <v>90</v>
      </c>
      <c r="AY392" s="282" t="s">
        <v>171</v>
      </c>
    </row>
    <row r="393" s="2" customFormat="1" ht="16.5" customHeight="1">
      <c r="A393" s="40"/>
      <c r="B393" s="41"/>
      <c r="C393" s="283" t="s">
        <v>684</v>
      </c>
      <c r="D393" s="283" t="s">
        <v>342</v>
      </c>
      <c r="E393" s="284" t="s">
        <v>5709</v>
      </c>
      <c r="F393" s="285" t="s">
        <v>5710</v>
      </c>
      <c r="G393" s="286" t="s">
        <v>458</v>
      </c>
      <c r="H393" s="287">
        <v>149</v>
      </c>
      <c r="I393" s="288"/>
      <c r="J393" s="289">
        <f>ROUND(I393*H393,2)</f>
        <v>0</v>
      </c>
      <c r="K393" s="285" t="s">
        <v>178</v>
      </c>
      <c r="L393" s="290"/>
      <c r="M393" s="291" t="s">
        <v>1</v>
      </c>
      <c r="N393" s="292" t="s">
        <v>48</v>
      </c>
      <c r="O393" s="93"/>
      <c r="P393" s="238">
        <f>O393*H393</f>
        <v>0</v>
      </c>
      <c r="Q393" s="238">
        <v>0.00092000000000000003</v>
      </c>
      <c r="R393" s="238">
        <f>Q393*H393</f>
        <v>0.13708000000000001</v>
      </c>
      <c r="S393" s="238">
        <v>0</v>
      </c>
      <c r="T393" s="239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40" t="s">
        <v>430</v>
      </c>
      <c r="AT393" s="240" t="s">
        <v>342</v>
      </c>
      <c r="AU393" s="240" t="s">
        <v>92</v>
      </c>
      <c r="AY393" s="18" t="s">
        <v>171</v>
      </c>
      <c r="BE393" s="241">
        <f>IF(N393="základní",J393,0)</f>
        <v>0</v>
      </c>
      <c r="BF393" s="241">
        <f>IF(N393="snížená",J393,0)</f>
        <v>0</v>
      </c>
      <c r="BG393" s="241">
        <f>IF(N393="zákl. přenesená",J393,0)</f>
        <v>0</v>
      </c>
      <c r="BH393" s="241">
        <f>IF(N393="sníž. přenesená",J393,0)</f>
        <v>0</v>
      </c>
      <c r="BI393" s="241">
        <f>IF(N393="nulová",J393,0)</f>
        <v>0</v>
      </c>
      <c r="BJ393" s="18" t="s">
        <v>90</v>
      </c>
      <c r="BK393" s="241">
        <f>ROUND(I393*H393,2)</f>
        <v>0</v>
      </c>
      <c r="BL393" s="18" t="s">
        <v>347</v>
      </c>
      <c r="BM393" s="240" t="s">
        <v>5711</v>
      </c>
    </row>
    <row r="394" s="13" customFormat="1">
      <c r="A394" s="13"/>
      <c r="B394" s="251"/>
      <c r="C394" s="252"/>
      <c r="D394" s="242" t="s">
        <v>284</v>
      </c>
      <c r="E394" s="253" t="s">
        <v>1</v>
      </c>
      <c r="F394" s="254" t="s">
        <v>5712</v>
      </c>
      <c r="G394" s="252"/>
      <c r="H394" s="253" t="s">
        <v>1</v>
      </c>
      <c r="I394" s="255"/>
      <c r="J394" s="252"/>
      <c r="K394" s="252"/>
      <c r="L394" s="256"/>
      <c r="M394" s="257"/>
      <c r="N394" s="258"/>
      <c r="O394" s="258"/>
      <c r="P394" s="258"/>
      <c r="Q394" s="258"/>
      <c r="R394" s="258"/>
      <c r="S394" s="258"/>
      <c r="T394" s="259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60" t="s">
        <v>284</v>
      </c>
      <c r="AU394" s="260" t="s">
        <v>92</v>
      </c>
      <c r="AV394" s="13" t="s">
        <v>90</v>
      </c>
      <c r="AW394" s="13" t="s">
        <v>38</v>
      </c>
      <c r="AX394" s="13" t="s">
        <v>83</v>
      </c>
      <c r="AY394" s="260" t="s">
        <v>171</v>
      </c>
    </row>
    <row r="395" s="14" customFormat="1">
      <c r="A395" s="14"/>
      <c r="B395" s="261"/>
      <c r="C395" s="262"/>
      <c r="D395" s="242" t="s">
        <v>284</v>
      </c>
      <c r="E395" s="263" t="s">
        <v>1</v>
      </c>
      <c r="F395" s="264" t="s">
        <v>5713</v>
      </c>
      <c r="G395" s="262"/>
      <c r="H395" s="265">
        <v>148.92500000000001</v>
      </c>
      <c r="I395" s="266"/>
      <c r="J395" s="262"/>
      <c r="K395" s="262"/>
      <c r="L395" s="267"/>
      <c r="M395" s="268"/>
      <c r="N395" s="269"/>
      <c r="O395" s="269"/>
      <c r="P395" s="269"/>
      <c r="Q395" s="269"/>
      <c r="R395" s="269"/>
      <c r="S395" s="269"/>
      <c r="T395" s="27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71" t="s">
        <v>284</v>
      </c>
      <c r="AU395" s="271" t="s">
        <v>92</v>
      </c>
      <c r="AV395" s="14" t="s">
        <v>92</v>
      </c>
      <c r="AW395" s="14" t="s">
        <v>38</v>
      </c>
      <c r="AX395" s="14" t="s">
        <v>83</v>
      </c>
      <c r="AY395" s="271" t="s">
        <v>171</v>
      </c>
    </row>
    <row r="396" s="15" customFormat="1">
      <c r="A396" s="15"/>
      <c r="B396" s="272"/>
      <c r="C396" s="273"/>
      <c r="D396" s="242" t="s">
        <v>284</v>
      </c>
      <c r="E396" s="274" t="s">
        <v>1</v>
      </c>
      <c r="F396" s="275" t="s">
        <v>287</v>
      </c>
      <c r="G396" s="273"/>
      <c r="H396" s="276">
        <v>148.92500000000001</v>
      </c>
      <c r="I396" s="277"/>
      <c r="J396" s="273"/>
      <c r="K396" s="273"/>
      <c r="L396" s="278"/>
      <c r="M396" s="279"/>
      <c r="N396" s="280"/>
      <c r="O396" s="280"/>
      <c r="P396" s="280"/>
      <c r="Q396" s="280"/>
      <c r="R396" s="280"/>
      <c r="S396" s="280"/>
      <c r="T396" s="281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82" t="s">
        <v>284</v>
      </c>
      <c r="AU396" s="282" t="s">
        <v>92</v>
      </c>
      <c r="AV396" s="15" t="s">
        <v>192</v>
      </c>
      <c r="AW396" s="15" t="s">
        <v>38</v>
      </c>
      <c r="AX396" s="15" t="s">
        <v>83</v>
      </c>
      <c r="AY396" s="282" t="s">
        <v>171</v>
      </c>
    </row>
    <row r="397" s="14" customFormat="1">
      <c r="A397" s="14"/>
      <c r="B397" s="261"/>
      <c r="C397" s="262"/>
      <c r="D397" s="242" t="s">
        <v>284</v>
      </c>
      <c r="E397" s="263" t="s">
        <v>1</v>
      </c>
      <c r="F397" s="264" t="s">
        <v>1026</v>
      </c>
      <c r="G397" s="262"/>
      <c r="H397" s="265">
        <v>149</v>
      </c>
      <c r="I397" s="266"/>
      <c r="J397" s="262"/>
      <c r="K397" s="262"/>
      <c r="L397" s="267"/>
      <c r="M397" s="268"/>
      <c r="N397" s="269"/>
      <c r="O397" s="269"/>
      <c r="P397" s="269"/>
      <c r="Q397" s="269"/>
      <c r="R397" s="269"/>
      <c r="S397" s="269"/>
      <c r="T397" s="270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71" t="s">
        <v>284</v>
      </c>
      <c r="AU397" s="271" t="s">
        <v>92</v>
      </c>
      <c r="AV397" s="14" t="s">
        <v>92</v>
      </c>
      <c r="AW397" s="14" t="s">
        <v>38</v>
      </c>
      <c r="AX397" s="14" t="s">
        <v>83</v>
      </c>
      <c r="AY397" s="271" t="s">
        <v>171</v>
      </c>
    </row>
    <row r="398" s="15" customFormat="1">
      <c r="A398" s="15"/>
      <c r="B398" s="272"/>
      <c r="C398" s="273"/>
      <c r="D398" s="242" t="s">
        <v>284</v>
      </c>
      <c r="E398" s="274" t="s">
        <v>1</v>
      </c>
      <c r="F398" s="275" t="s">
        <v>287</v>
      </c>
      <c r="G398" s="273"/>
      <c r="H398" s="276">
        <v>149</v>
      </c>
      <c r="I398" s="277"/>
      <c r="J398" s="273"/>
      <c r="K398" s="273"/>
      <c r="L398" s="278"/>
      <c r="M398" s="279"/>
      <c r="N398" s="280"/>
      <c r="O398" s="280"/>
      <c r="P398" s="280"/>
      <c r="Q398" s="280"/>
      <c r="R398" s="280"/>
      <c r="S398" s="280"/>
      <c r="T398" s="281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82" t="s">
        <v>284</v>
      </c>
      <c r="AU398" s="282" t="s">
        <v>92</v>
      </c>
      <c r="AV398" s="15" t="s">
        <v>192</v>
      </c>
      <c r="AW398" s="15" t="s">
        <v>38</v>
      </c>
      <c r="AX398" s="15" t="s">
        <v>90</v>
      </c>
      <c r="AY398" s="282" t="s">
        <v>171</v>
      </c>
    </row>
    <row r="399" s="2" customFormat="1" ht="16.5" customHeight="1">
      <c r="A399" s="40"/>
      <c r="B399" s="41"/>
      <c r="C399" s="283" t="s">
        <v>688</v>
      </c>
      <c r="D399" s="283" t="s">
        <v>342</v>
      </c>
      <c r="E399" s="284" t="s">
        <v>5714</v>
      </c>
      <c r="F399" s="285" t="s">
        <v>5715</v>
      </c>
      <c r="G399" s="286" t="s">
        <v>458</v>
      </c>
      <c r="H399" s="287">
        <v>179.5</v>
      </c>
      <c r="I399" s="288"/>
      <c r="J399" s="289">
        <f>ROUND(I399*H399,2)</f>
        <v>0</v>
      </c>
      <c r="K399" s="285" t="s">
        <v>178</v>
      </c>
      <c r="L399" s="290"/>
      <c r="M399" s="291" t="s">
        <v>1</v>
      </c>
      <c r="N399" s="292" t="s">
        <v>48</v>
      </c>
      <c r="O399" s="93"/>
      <c r="P399" s="238">
        <f>O399*H399</f>
        <v>0</v>
      </c>
      <c r="Q399" s="238">
        <v>0.0010100000000000001</v>
      </c>
      <c r="R399" s="238">
        <f>Q399*H399</f>
        <v>0.18129500000000001</v>
      </c>
      <c r="S399" s="238">
        <v>0</v>
      </c>
      <c r="T399" s="239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40" t="s">
        <v>430</v>
      </c>
      <c r="AT399" s="240" t="s">
        <v>342</v>
      </c>
      <c r="AU399" s="240" t="s">
        <v>92</v>
      </c>
      <c r="AY399" s="18" t="s">
        <v>171</v>
      </c>
      <c r="BE399" s="241">
        <f>IF(N399="základní",J399,0)</f>
        <v>0</v>
      </c>
      <c r="BF399" s="241">
        <f>IF(N399="snížená",J399,0)</f>
        <v>0</v>
      </c>
      <c r="BG399" s="241">
        <f>IF(N399="zákl. přenesená",J399,0)</f>
        <v>0</v>
      </c>
      <c r="BH399" s="241">
        <f>IF(N399="sníž. přenesená",J399,0)</f>
        <v>0</v>
      </c>
      <c r="BI399" s="241">
        <f>IF(N399="nulová",J399,0)</f>
        <v>0</v>
      </c>
      <c r="BJ399" s="18" t="s">
        <v>90</v>
      </c>
      <c r="BK399" s="241">
        <f>ROUND(I399*H399,2)</f>
        <v>0</v>
      </c>
      <c r="BL399" s="18" t="s">
        <v>347</v>
      </c>
      <c r="BM399" s="240" t="s">
        <v>5716</v>
      </c>
    </row>
    <row r="400" s="13" customFormat="1">
      <c r="A400" s="13"/>
      <c r="B400" s="251"/>
      <c r="C400" s="252"/>
      <c r="D400" s="242" t="s">
        <v>284</v>
      </c>
      <c r="E400" s="253" t="s">
        <v>1</v>
      </c>
      <c r="F400" s="254" t="s">
        <v>5717</v>
      </c>
      <c r="G400" s="252"/>
      <c r="H400" s="253" t="s">
        <v>1</v>
      </c>
      <c r="I400" s="255"/>
      <c r="J400" s="252"/>
      <c r="K400" s="252"/>
      <c r="L400" s="256"/>
      <c r="M400" s="257"/>
      <c r="N400" s="258"/>
      <c r="O400" s="258"/>
      <c r="P400" s="258"/>
      <c r="Q400" s="258"/>
      <c r="R400" s="258"/>
      <c r="S400" s="258"/>
      <c r="T400" s="259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60" t="s">
        <v>284</v>
      </c>
      <c r="AU400" s="260" t="s">
        <v>92</v>
      </c>
      <c r="AV400" s="13" t="s">
        <v>90</v>
      </c>
      <c r="AW400" s="13" t="s">
        <v>38</v>
      </c>
      <c r="AX400" s="13" t="s">
        <v>83</v>
      </c>
      <c r="AY400" s="260" t="s">
        <v>171</v>
      </c>
    </row>
    <row r="401" s="14" customFormat="1">
      <c r="A401" s="14"/>
      <c r="B401" s="261"/>
      <c r="C401" s="262"/>
      <c r="D401" s="242" t="s">
        <v>284</v>
      </c>
      <c r="E401" s="263" t="s">
        <v>1</v>
      </c>
      <c r="F401" s="264" t="s">
        <v>5718</v>
      </c>
      <c r="G401" s="262"/>
      <c r="H401" s="265">
        <v>179.40000000000001</v>
      </c>
      <c r="I401" s="266"/>
      <c r="J401" s="262"/>
      <c r="K401" s="262"/>
      <c r="L401" s="267"/>
      <c r="M401" s="268"/>
      <c r="N401" s="269"/>
      <c r="O401" s="269"/>
      <c r="P401" s="269"/>
      <c r="Q401" s="269"/>
      <c r="R401" s="269"/>
      <c r="S401" s="269"/>
      <c r="T401" s="27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71" t="s">
        <v>284</v>
      </c>
      <c r="AU401" s="271" t="s">
        <v>92</v>
      </c>
      <c r="AV401" s="14" t="s">
        <v>92</v>
      </c>
      <c r="AW401" s="14" t="s">
        <v>38</v>
      </c>
      <c r="AX401" s="14" t="s">
        <v>83</v>
      </c>
      <c r="AY401" s="271" t="s">
        <v>171</v>
      </c>
    </row>
    <row r="402" s="15" customFormat="1">
      <c r="A402" s="15"/>
      <c r="B402" s="272"/>
      <c r="C402" s="273"/>
      <c r="D402" s="242" t="s">
        <v>284</v>
      </c>
      <c r="E402" s="274" t="s">
        <v>1</v>
      </c>
      <c r="F402" s="275" t="s">
        <v>287</v>
      </c>
      <c r="G402" s="273"/>
      <c r="H402" s="276">
        <v>179.40000000000001</v>
      </c>
      <c r="I402" s="277"/>
      <c r="J402" s="273"/>
      <c r="K402" s="273"/>
      <c r="L402" s="278"/>
      <c r="M402" s="279"/>
      <c r="N402" s="280"/>
      <c r="O402" s="280"/>
      <c r="P402" s="280"/>
      <c r="Q402" s="280"/>
      <c r="R402" s="280"/>
      <c r="S402" s="280"/>
      <c r="T402" s="281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82" t="s">
        <v>284</v>
      </c>
      <c r="AU402" s="282" t="s">
        <v>92</v>
      </c>
      <c r="AV402" s="15" t="s">
        <v>192</v>
      </c>
      <c r="AW402" s="15" t="s">
        <v>38</v>
      </c>
      <c r="AX402" s="15" t="s">
        <v>83</v>
      </c>
      <c r="AY402" s="282" t="s">
        <v>171</v>
      </c>
    </row>
    <row r="403" s="14" customFormat="1">
      <c r="A403" s="14"/>
      <c r="B403" s="261"/>
      <c r="C403" s="262"/>
      <c r="D403" s="242" t="s">
        <v>284</v>
      </c>
      <c r="E403" s="263" t="s">
        <v>1</v>
      </c>
      <c r="F403" s="264" t="s">
        <v>5719</v>
      </c>
      <c r="G403" s="262"/>
      <c r="H403" s="265">
        <v>179.5</v>
      </c>
      <c r="I403" s="266"/>
      <c r="J403" s="262"/>
      <c r="K403" s="262"/>
      <c r="L403" s="267"/>
      <c r="M403" s="268"/>
      <c r="N403" s="269"/>
      <c r="O403" s="269"/>
      <c r="P403" s="269"/>
      <c r="Q403" s="269"/>
      <c r="R403" s="269"/>
      <c r="S403" s="269"/>
      <c r="T403" s="27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71" t="s">
        <v>284</v>
      </c>
      <c r="AU403" s="271" t="s">
        <v>92</v>
      </c>
      <c r="AV403" s="14" t="s">
        <v>92</v>
      </c>
      <c r="AW403" s="14" t="s">
        <v>38</v>
      </c>
      <c r="AX403" s="14" t="s">
        <v>83</v>
      </c>
      <c r="AY403" s="271" t="s">
        <v>171</v>
      </c>
    </row>
    <row r="404" s="15" customFormat="1">
      <c r="A404" s="15"/>
      <c r="B404" s="272"/>
      <c r="C404" s="273"/>
      <c r="D404" s="242" t="s">
        <v>284</v>
      </c>
      <c r="E404" s="274" t="s">
        <v>1</v>
      </c>
      <c r="F404" s="275" t="s">
        <v>287</v>
      </c>
      <c r="G404" s="273"/>
      <c r="H404" s="276">
        <v>179.5</v>
      </c>
      <c r="I404" s="277"/>
      <c r="J404" s="273"/>
      <c r="K404" s="273"/>
      <c r="L404" s="278"/>
      <c r="M404" s="279"/>
      <c r="N404" s="280"/>
      <c r="O404" s="280"/>
      <c r="P404" s="280"/>
      <c r="Q404" s="280"/>
      <c r="R404" s="280"/>
      <c r="S404" s="280"/>
      <c r="T404" s="281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82" t="s">
        <v>284</v>
      </c>
      <c r="AU404" s="282" t="s">
        <v>92</v>
      </c>
      <c r="AV404" s="15" t="s">
        <v>192</v>
      </c>
      <c r="AW404" s="15" t="s">
        <v>38</v>
      </c>
      <c r="AX404" s="15" t="s">
        <v>90</v>
      </c>
      <c r="AY404" s="282" t="s">
        <v>171</v>
      </c>
    </row>
    <row r="405" s="2" customFormat="1" ht="16.5" customHeight="1">
      <c r="A405" s="40"/>
      <c r="B405" s="41"/>
      <c r="C405" s="283" t="s">
        <v>695</v>
      </c>
      <c r="D405" s="283" t="s">
        <v>342</v>
      </c>
      <c r="E405" s="284" t="s">
        <v>5720</v>
      </c>
      <c r="F405" s="285" t="s">
        <v>5721</v>
      </c>
      <c r="G405" s="286" t="s">
        <v>458</v>
      </c>
      <c r="H405" s="287">
        <v>113.5</v>
      </c>
      <c r="I405" s="288"/>
      <c r="J405" s="289">
        <f>ROUND(I405*H405,2)</f>
        <v>0</v>
      </c>
      <c r="K405" s="285" t="s">
        <v>178</v>
      </c>
      <c r="L405" s="290"/>
      <c r="M405" s="291" t="s">
        <v>1</v>
      </c>
      <c r="N405" s="292" t="s">
        <v>48</v>
      </c>
      <c r="O405" s="93"/>
      <c r="P405" s="238">
        <f>O405*H405</f>
        <v>0</v>
      </c>
      <c r="Q405" s="238">
        <v>0.00125</v>
      </c>
      <c r="R405" s="238">
        <f>Q405*H405</f>
        <v>0.141875</v>
      </c>
      <c r="S405" s="238">
        <v>0</v>
      </c>
      <c r="T405" s="239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40" t="s">
        <v>430</v>
      </c>
      <c r="AT405" s="240" t="s">
        <v>342</v>
      </c>
      <c r="AU405" s="240" t="s">
        <v>92</v>
      </c>
      <c r="AY405" s="18" t="s">
        <v>171</v>
      </c>
      <c r="BE405" s="241">
        <f>IF(N405="základní",J405,0)</f>
        <v>0</v>
      </c>
      <c r="BF405" s="241">
        <f>IF(N405="snížená",J405,0)</f>
        <v>0</v>
      </c>
      <c r="BG405" s="241">
        <f>IF(N405="zákl. přenesená",J405,0)</f>
        <v>0</v>
      </c>
      <c r="BH405" s="241">
        <f>IF(N405="sníž. přenesená",J405,0)</f>
        <v>0</v>
      </c>
      <c r="BI405" s="241">
        <f>IF(N405="nulová",J405,0)</f>
        <v>0</v>
      </c>
      <c r="BJ405" s="18" t="s">
        <v>90</v>
      </c>
      <c r="BK405" s="241">
        <f>ROUND(I405*H405,2)</f>
        <v>0</v>
      </c>
      <c r="BL405" s="18" t="s">
        <v>347</v>
      </c>
      <c r="BM405" s="240" t="s">
        <v>5722</v>
      </c>
    </row>
    <row r="406" s="13" customFormat="1">
      <c r="A406" s="13"/>
      <c r="B406" s="251"/>
      <c r="C406" s="252"/>
      <c r="D406" s="242" t="s">
        <v>284</v>
      </c>
      <c r="E406" s="253" t="s">
        <v>1</v>
      </c>
      <c r="F406" s="254" t="s">
        <v>5701</v>
      </c>
      <c r="G406" s="252"/>
      <c r="H406" s="253" t="s">
        <v>1</v>
      </c>
      <c r="I406" s="255"/>
      <c r="J406" s="252"/>
      <c r="K406" s="252"/>
      <c r="L406" s="256"/>
      <c r="M406" s="257"/>
      <c r="N406" s="258"/>
      <c r="O406" s="258"/>
      <c r="P406" s="258"/>
      <c r="Q406" s="258"/>
      <c r="R406" s="258"/>
      <c r="S406" s="258"/>
      <c r="T406" s="259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60" t="s">
        <v>284</v>
      </c>
      <c r="AU406" s="260" t="s">
        <v>92</v>
      </c>
      <c r="AV406" s="13" t="s">
        <v>90</v>
      </c>
      <c r="AW406" s="13" t="s">
        <v>38</v>
      </c>
      <c r="AX406" s="13" t="s">
        <v>83</v>
      </c>
      <c r="AY406" s="260" t="s">
        <v>171</v>
      </c>
    </row>
    <row r="407" s="14" customFormat="1">
      <c r="A407" s="14"/>
      <c r="B407" s="261"/>
      <c r="C407" s="262"/>
      <c r="D407" s="242" t="s">
        <v>284</v>
      </c>
      <c r="E407" s="263" t="s">
        <v>1</v>
      </c>
      <c r="F407" s="264" t="s">
        <v>5723</v>
      </c>
      <c r="G407" s="262"/>
      <c r="H407" s="265">
        <v>113.27500000000001</v>
      </c>
      <c r="I407" s="266"/>
      <c r="J407" s="262"/>
      <c r="K407" s="262"/>
      <c r="L407" s="267"/>
      <c r="M407" s="268"/>
      <c r="N407" s="269"/>
      <c r="O407" s="269"/>
      <c r="P407" s="269"/>
      <c r="Q407" s="269"/>
      <c r="R407" s="269"/>
      <c r="S407" s="269"/>
      <c r="T407" s="27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71" t="s">
        <v>284</v>
      </c>
      <c r="AU407" s="271" t="s">
        <v>92</v>
      </c>
      <c r="AV407" s="14" t="s">
        <v>92</v>
      </c>
      <c r="AW407" s="14" t="s">
        <v>38</v>
      </c>
      <c r="AX407" s="14" t="s">
        <v>83</v>
      </c>
      <c r="AY407" s="271" t="s">
        <v>171</v>
      </c>
    </row>
    <row r="408" s="15" customFormat="1">
      <c r="A408" s="15"/>
      <c r="B408" s="272"/>
      <c r="C408" s="273"/>
      <c r="D408" s="242" t="s">
        <v>284</v>
      </c>
      <c r="E408" s="274" t="s">
        <v>1</v>
      </c>
      <c r="F408" s="275" t="s">
        <v>287</v>
      </c>
      <c r="G408" s="273"/>
      <c r="H408" s="276">
        <v>113.27500000000001</v>
      </c>
      <c r="I408" s="277"/>
      <c r="J408" s="273"/>
      <c r="K408" s="273"/>
      <c r="L408" s="278"/>
      <c r="M408" s="279"/>
      <c r="N408" s="280"/>
      <c r="O408" s="280"/>
      <c r="P408" s="280"/>
      <c r="Q408" s="280"/>
      <c r="R408" s="280"/>
      <c r="S408" s="280"/>
      <c r="T408" s="281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82" t="s">
        <v>284</v>
      </c>
      <c r="AU408" s="282" t="s">
        <v>92</v>
      </c>
      <c r="AV408" s="15" t="s">
        <v>192</v>
      </c>
      <c r="AW408" s="15" t="s">
        <v>38</v>
      </c>
      <c r="AX408" s="15" t="s">
        <v>83</v>
      </c>
      <c r="AY408" s="282" t="s">
        <v>171</v>
      </c>
    </row>
    <row r="409" s="14" customFormat="1">
      <c r="A409" s="14"/>
      <c r="B409" s="261"/>
      <c r="C409" s="262"/>
      <c r="D409" s="242" t="s">
        <v>284</v>
      </c>
      <c r="E409" s="263" t="s">
        <v>1</v>
      </c>
      <c r="F409" s="264" t="s">
        <v>5724</v>
      </c>
      <c r="G409" s="262"/>
      <c r="H409" s="265">
        <v>113.5</v>
      </c>
      <c r="I409" s="266"/>
      <c r="J409" s="262"/>
      <c r="K409" s="262"/>
      <c r="L409" s="267"/>
      <c r="M409" s="268"/>
      <c r="N409" s="269"/>
      <c r="O409" s="269"/>
      <c r="P409" s="269"/>
      <c r="Q409" s="269"/>
      <c r="R409" s="269"/>
      <c r="S409" s="269"/>
      <c r="T409" s="27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71" t="s">
        <v>284</v>
      </c>
      <c r="AU409" s="271" t="s">
        <v>92</v>
      </c>
      <c r="AV409" s="14" t="s">
        <v>92</v>
      </c>
      <c r="AW409" s="14" t="s">
        <v>38</v>
      </c>
      <c r="AX409" s="14" t="s">
        <v>83</v>
      </c>
      <c r="AY409" s="271" t="s">
        <v>171</v>
      </c>
    </row>
    <row r="410" s="15" customFormat="1">
      <c r="A410" s="15"/>
      <c r="B410" s="272"/>
      <c r="C410" s="273"/>
      <c r="D410" s="242" t="s">
        <v>284</v>
      </c>
      <c r="E410" s="274" t="s">
        <v>1</v>
      </c>
      <c r="F410" s="275" t="s">
        <v>287</v>
      </c>
      <c r="G410" s="273"/>
      <c r="H410" s="276">
        <v>113.5</v>
      </c>
      <c r="I410" s="277"/>
      <c r="J410" s="273"/>
      <c r="K410" s="273"/>
      <c r="L410" s="278"/>
      <c r="M410" s="279"/>
      <c r="N410" s="280"/>
      <c r="O410" s="280"/>
      <c r="P410" s="280"/>
      <c r="Q410" s="280"/>
      <c r="R410" s="280"/>
      <c r="S410" s="280"/>
      <c r="T410" s="281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82" t="s">
        <v>284</v>
      </c>
      <c r="AU410" s="282" t="s">
        <v>92</v>
      </c>
      <c r="AV410" s="15" t="s">
        <v>192</v>
      </c>
      <c r="AW410" s="15" t="s">
        <v>38</v>
      </c>
      <c r="AX410" s="15" t="s">
        <v>90</v>
      </c>
      <c r="AY410" s="282" t="s">
        <v>171</v>
      </c>
    </row>
    <row r="411" s="2" customFormat="1" ht="16.5" customHeight="1">
      <c r="A411" s="40"/>
      <c r="B411" s="41"/>
      <c r="C411" s="283" t="s">
        <v>702</v>
      </c>
      <c r="D411" s="283" t="s">
        <v>342</v>
      </c>
      <c r="E411" s="284" t="s">
        <v>5725</v>
      </c>
      <c r="F411" s="285" t="s">
        <v>5726</v>
      </c>
      <c r="G411" s="286" t="s">
        <v>458</v>
      </c>
      <c r="H411" s="287">
        <v>37.5</v>
      </c>
      <c r="I411" s="288"/>
      <c r="J411" s="289">
        <f>ROUND(I411*H411,2)</f>
        <v>0</v>
      </c>
      <c r="K411" s="285" t="s">
        <v>178</v>
      </c>
      <c r="L411" s="290"/>
      <c r="M411" s="291" t="s">
        <v>1</v>
      </c>
      <c r="N411" s="292" t="s">
        <v>48</v>
      </c>
      <c r="O411" s="93"/>
      <c r="P411" s="238">
        <f>O411*H411</f>
        <v>0</v>
      </c>
      <c r="Q411" s="238">
        <v>0.00050000000000000001</v>
      </c>
      <c r="R411" s="238">
        <f>Q411*H411</f>
        <v>0.018749999999999999</v>
      </c>
      <c r="S411" s="238">
        <v>0</v>
      </c>
      <c r="T411" s="239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40" t="s">
        <v>430</v>
      </c>
      <c r="AT411" s="240" t="s">
        <v>342</v>
      </c>
      <c r="AU411" s="240" t="s">
        <v>92</v>
      </c>
      <c r="AY411" s="18" t="s">
        <v>171</v>
      </c>
      <c r="BE411" s="241">
        <f>IF(N411="základní",J411,0)</f>
        <v>0</v>
      </c>
      <c r="BF411" s="241">
        <f>IF(N411="snížená",J411,0)</f>
        <v>0</v>
      </c>
      <c r="BG411" s="241">
        <f>IF(N411="zákl. přenesená",J411,0)</f>
        <v>0</v>
      </c>
      <c r="BH411" s="241">
        <f>IF(N411="sníž. přenesená",J411,0)</f>
        <v>0</v>
      </c>
      <c r="BI411" s="241">
        <f>IF(N411="nulová",J411,0)</f>
        <v>0</v>
      </c>
      <c r="BJ411" s="18" t="s">
        <v>90</v>
      </c>
      <c r="BK411" s="241">
        <f>ROUND(I411*H411,2)</f>
        <v>0</v>
      </c>
      <c r="BL411" s="18" t="s">
        <v>347</v>
      </c>
      <c r="BM411" s="240" t="s">
        <v>5727</v>
      </c>
    </row>
    <row r="412" s="14" customFormat="1">
      <c r="A412" s="14"/>
      <c r="B412" s="261"/>
      <c r="C412" s="262"/>
      <c r="D412" s="242" t="s">
        <v>284</v>
      </c>
      <c r="E412" s="263" t="s">
        <v>1</v>
      </c>
      <c r="F412" s="264" t="s">
        <v>5728</v>
      </c>
      <c r="G412" s="262"/>
      <c r="H412" s="265">
        <v>37.375</v>
      </c>
      <c r="I412" s="266"/>
      <c r="J412" s="262"/>
      <c r="K412" s="262"/>
      <c r="L412" s="267"/>
      <c r="M412" s="268"/>
      <c r="N412" s="269"/>
      <c r="O412" s="269"/>
      <c r="P412" s="269"/>
      <c r="Q412" s="269"/>
      <c r="R412" s="269"/>
      <c r="S412" s="269"/>
      <c r="T412" s="27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71" t="s">
        <v>284</v>
      </c>
      <c r="AU412" s="271" t="s">
        <v>92</v>
      </c>
      <c r="AV412" s="14" t="s">
        <v>92</v>
      </c>
      <c r="AW412" s="14" t="s">
        <v>38</v>
      </c>
      <c r="AX412" s="14" t="s">
        <v>83</v>
      </c>
      <c r="AY412" s="271" t="s">
        <v>171</v>
      </c>
    </row>
    <row r="413" s="15" customFormat="1">
      <c r="A413" s="15"/>
      <c r="B413" s="272"/>
      <c r="C413" s="273"/>
      <c r="D413" s="242" t="s">
        <v>284</v>
      </c>
      <c r="E413" s="274" t="s">
        <v>1</v>
      </c>
      <c r="F413" s="275" t="s">
        <v>287</v>
      </c>
      <c r="G413" s="273"/>
      <c r="H413" s="276">
        <v>37.375</v>
      </c>
      <c r="I413" s="277"/>
      <c r="J413" s="273"/>
      <c r="K413" s="273"/>
      <c r="L413" s="278"/>
      <c r="M413" s="279"/>
      <c r="N413" s="280"/>
      <c r="O413" s="280"/>
      <c r="P413" s="280"/>
      <c r="Q413" s="280"/>
      <c r="R413" s="280"/>
      <c r="S413" s="280"/>
      <c r="T413" s="281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82" t="s">
        <v>284</v>
      </c>
      <c r="AU413" s="282" t="s">
        <v>92</v>
      </c>
      <c r="AV413" s="15" t="s">
        <v>192</v>
      </c>
      <c r="AW413" s="15" t="s">
        <v>38</v>
      </c>
      <c r="AX413" s="15" t="s">
        <v>83</v>
      </c>
      <c r="AY413" s="282" t="s">
        <v>171</v>
      </c>
    </row>
    <row r="414" s="14" customFormat="1">
      <c r="A414" s="14"/>
      <c r="B414" s="261"/>
      <c r="C414" s="262"/>
      <c r="D414" s="242" t="s">
        <v>284</v>
      </c>
      <c r="E414" s="263" t="s">
        <v>1</v>
      </c>
      <c r="F414" s="264" t="s">
        <v>5729</v>
      </c>
      <c r="G414" s="262"/>
      <c r="H414" s="265">
        <v>37.5</v>
      </c>
      <c r="I414" s="266"/>
      <c r="J414" s="262"/>
      <c r="K414" s="262"/>
      <c r="L414" s="267"/>
      <c r="M414" s="268"/>
      <c r="N414" s="269"/>
      <c r="O414" s="269"/>
      <c r="P414" s="269"/>
      <c r="Q414" s="269"/>
      <c r="R414" s="269"/>
      <c r="S414" s="269"/>
      <c r="T414" s="27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71" t="s">
        <v>284</v>
      </c>
      <c r="AU414" s="271" t="s">
        <v>92</v>
      </c>
      <c r="AV414" s="14" t="s">
        <v>92</v>
      </c>
      <c r="AW414" s="14" t="s">
        <v>38</v>
      </c>
      <c r="AX414" s="14" t="s">
        <v>83</v>
      </c>
      <c r="AY414" s="271" t="s">
        <v>171</v>
      </c>
    </row>
    <row r="415" s="15" customFormat="1">
      <c r="A415" s="15"/>
      <c r="B415" s="272"/>
      <c r="C415" s="273"/>
      <c r="D415" s="242" t="s">
        <v>284</v>
      </c>
      <c r="E415" s="274" t="s">
        <v>1</v>
      </c>
      <c r="F415" s="275" t="s">
        <v>287</v>
      </c>
      <c r="G415" s="273"/>
      <c r="H415" s="276">
        <v>37.5</v>
      </c>
      <c r="I415" s="277"/>
      <c r="J415" s="273"/>
      <c r="K415" s="273"/>
      <c r="L415" s="278"/>
      <c r="M415" s="279"/>
      <c r="N415" s="280"/>
      <c r="O415" s="280"/>
      <c r="P415" s="280"/>
      <c r="Q415" s="280"/>
      <c r="R415" s="280"/>
      <c r="S415" s="280"/>
      <c r="T415" s="281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82" t="s">
        <v>284</v>
      </c>
      <c r="AU415" s="282" t="s">
        <v>92</v>
      </c>
      <c r="AV415" s="15" t="s">
        <v>192</v>
      </c>
      <c r="AW415" s="15" t="s">
        <v>38</v>
      </c>
      <c r="AX415" s="15" t="s">
        <v>90</v>
      </c>
      <c r="AY415" s="282" t="s">
        <v>171</v>
      </c>
    </row>
    <row r="416" s="2" customFormat="1" ht="16.5" customHeight="1">
      <c r="A416" s="40"/>
      <c r="B416" s="41"/>
      <c r="C416" s="283" t="s">
        <v>707</v>
      </c>
      <c r="D416" s="283" t="s">
        <v>342</v>
      </c>
      <c r="E416" s="284" t="s">
        <v>5730</v>
      </c>
      <c r="F416" s="285" t="s">
        <v>5731</v>
      </c>
      <c r="G416" s="286" t="s">
        <v>458</v>
      </c>
      <c r="H416" s="287">
        <v>16</v>
      </c>
      <c r="I416" s="288"/>
      <c r="J416" s="289">
        <f>ROUND(I416*H416,2)</f>
        <v>0</v>
      </c>
      <c r="K416" s="285" t="s">
        <v>178</v>
      </c>
      <c r="L416" s="290"/>
      <c r="M416" s="291" t="s">
        <v>1</v>
      </c>
      <c r="N416" s="292" t="s">
        <v>48</v>
      </c>
      <c r="O416" s="93"/>
      <c r="P416" s="238">
        <f>O416*H416</f>
        <v>0</v>
      </c>
      <c r="Q416" s="238">
        <v>0.00125</v>
      </c>
      <c r="R416" s="238">
        <f>Q416*H416</f>
        <v>0.02</v>
      </c>
      <c r="S416" s="238">
        <v>0</v>
      </c>
      <c r="T416" s="239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40" t="s">
        <v>430</v>
      </c>
      <c r="AT416" s="240" t="s">
        <v>342</v>
      </c>
      <c r="AU416" s="240" t="s">
        <v>92</v>
      </c>
      <c r="AY416" s="18" t="s">
        <v>171</v>
      </c>
      <c r="BE416" s="241">
        <f>IF(N416="základní",J416,0)</f>
        <v>0</v>
      </c>
      <c r="BF416" s="241">
        <f>IF(N416="snížená",J416,0)</f>
        <v>0</v>
      </c>
      <c r="BG416" s="241">
        <f>IF(N416="zákl. přenesená",J416,0)</f>
        <v>0</v>
      </c>
      <c r="BH416" s="241">
        <f>IF(N416="sníž. přenesená",J416,0)</f>
        <v>0</v>
      </c>
      <c r="BI416" s="241">
        <f>IF(N416="nulová",J416,0)</f>
        <v>0</v>
      </c>
      <c r="BJ416" s="18" t="s">
        <v>90</v>
      </c>
      <c r="BK416" s="241">
        <f>ROUND(I416*H416,2)</f>
        <v>0</v>
      </c>
      <c r="BL416" s="18" t="s">
        <v>347</v>
      </c>
      <c r="BM416" s="240" t="s">
        <v>5732</v>
      </c>
    </row>
    <row r="417" s="14" customFormat="1">
      <c r="A417" s="14"/>
      <c r="B417" s="261"/>
      <c r="C417" s="262"/>
      <c r="D417" s="242" t="s">
        <v>284</v>
      </c>
      <c r="E417" s="263" t="s">
        <v>1</v>
      </c>
      <c r="F417" s="264" t="s">
        <v>5733</v>
      </c>
      <c r="G417" s="262"/>
      <c r="H417" s="265">
        <v>15.525</v>
      </c>
      <c r="I417" s="266"/>
      <c r="J417" s="262"/>
      <c r="K417" s="262"/>
      <c r="L417" s="267"/>
      <c r="M417" s="268"/>
      <c r="N417" s="269"/>
      <c r="O417" s="269"/>
      <c r="P417" s="269"/>
      <c r="Q417" s="269"/>
      <c r="R417" s="269"/>
      <c r="S417" s="269"/>
      <c r="T417" s="27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71" t="s">
        <v>284</v>
      </c>
      <c r="AU417" s="271" t="s">
        <v>92</v>
      </c>
      <c r="AV417" s="14" t="s">
        <v>92</v>
      </c>
      <c r="AW417" s="14" t="s">
        <v>38</v>
      </c>
      <c r="AX417" s="14" t="s">
        <v>83</v>
      </c>
      <c r="AY417" s="271" t="s">
        <v>171</v>
      </c>
    </row>
    <row r="418" s="15" customFormat="1">
      <c r="A418" s="15"/>
      <c r="B418" s="272"/>
      <c r="C418" s="273"/>
      <c r="D418" s="242" t="s">
        <v>284</v>
      </c>
      <c r="E418" s="274" t="s">
        <v>1</v>
      </c>
      <c r="F418" s="275" t="s">
        <v>287</v>
      </c>
      <c r="G418" s="273"/>
      <c r="H418" s="276">
        <v>15.525</v>
      </c>
      <c r="I418" s="277"/>
      <c r="J418" s="273"/>
      <c r="K418" s="273"/>
      <c r="L418" s="278"/>
      <c r="M418" s="279"/>
      <c r="N418" s="280"/>
      <c r="O418" s="280"/>
      <c r="P418" s="280"/>
      <c r="Q418" s="280"/>
      <c r="R418" s="280"/>
      <c r="S418" s="280"/>
      <c r="T418" s="281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82" t="s">
        <v>284</v>
      </c>
      <c r="AU418" s="282" t="s">
        <v>92</v>
      </c>
      <c r="AV418" s="15" t="s">
        <v>192</v>
      </c>
      <c r="AW418" s="15" t="s">
        <v>38</v>
      </c>
      <c r="AX418" s="15" t="s">
        <v>83</v>
      </c>
      <c r="AY418" s="282" t="s">
        <v>171</v>
      </c>
    </row>
    <row r="419" s="14" customFormat="1">
      <c r="A419" s="14"/>
      <c r="B419" s="261"/>
      <c r="C419" s="262"/>
      <c r="D419" s="242" t="s">
        <v>284</v>
      </c>
      <c r="E419" s="263" t="s">
        <v>1</v>
      </c>
      <c r="F419" s="264" t="s">
        <v>347</v>
      </c>
      <c r="G419" s="262"/>
      <c r="H419" s="265">
        <v>16</v>
      </c>
      <c r="I419" s="266"/>
      <c r="J419" s="262"/>
      <c r="K419" s="262"/>
      <c r="L419" s="267"/>
      <c r="M419" s="268"/>
      <c r="N419" s="269"/>
      <c r="O419" s="269"/>
      <c r="P419" s="269"/>
      <c r="Q419" s="269"/>
      <c r="R419" s="269"/>
      <c r="S419" s="269"/>
      <c r="T419" s="27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71" t="s">
        <v>284</v>
      </c>
      <c r="AU419" s="271" t="s">
        <v>92</v>
      </c>
      <c r="AV419" s="14" t="s">
        <v>92</v>
      </c>
      <c r="AW419" s="14" t="s">
        <v>38</v>
      </c>
      <c r="AX419" s="14" t="s">
        <v>83</v>
      </c>
      <c r="AY419" s="271" t="s">
        <v>171</v>
      </c>
    </row>
    <row r="420" s="15" customFormat="1">
      <c r="A420" s="15"/>
      <c r="B420" s="272"/>
      <c r="C420" s="273"/>
      <c r="D420" s="242" t="s">
        <v>284</v>
      </c>
      <c r="E420" s="274" t="s">
        <v>1</v>
      </c>
      <c r="F420" s="275" t="s">
        <v>287</v>
      </c>
      <c r="G420" s="273"/>
      <c r="H420" s="276">
        <v>16</v>
      </c>
      <c r="I420" s="277"/>
      <c r="J420" s="273"/>
      <c r="K420" s="273"/>
      <c r="L420" s="278"/>
      <c r="M420" s="279"/>
      <c r="N420" s="280"/>
      <c r="O420" s="280"/>
      <c r="P420" s="280"/>
      <c r="Q420" s="280"/>
      <c r="R420" s="280"/>
      <c r="S420" s="280"/>
      <c r="T420" s="281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82" t="s">
        <v>284</v>
      </c>
      <c r="AU420" s="282" t="s">
        <v>92</v>
      </c>
      <c r="AV420" s="15" t="s">
        <v>192</v>
      </c>
      <c r="AW420" s="15" t="s">
        <v>38</v>
      </c>
      <c r="AX420" s="15" t="s">
        <v>90</v>
      </c>
      <c r="AY420" s="282" t="s">
        <v>171</v>
      </c>
    </row>
    <row r="421" s="2" customFormat="1" ht="16.5" customHeight="1">
      <c r="A421" s="40"/>
      <c r="B421" s="41"/>
      <c r="C421" s="283" t="s">
        <v>712</v>
      </c>
      <c r="D421" s="283" t="s">
        <v>342</v>
      </c>
      <c r="E421" s="284" t="s">
        <v>5734</v>
      </c>
      <c r="F421" s="285" t="s">
        <v>5735</v>
      </c>
      <c r="G421" s="286" t="s">
        <v>458</v>
      </c>
      <c r="H421" s="287">
        <v>48</v>
      </c>
      <c r="I421" s="288"/>
      <c r="J421" s="289">
        <f>ROUND(I421*H421,2)</f>
        <v>0</v>
      </c>
      <c r="K421" s="285" t="s">
        <v>178</v>
      </c>
      <c r="L421" s="290"/>
      <c r="M421" s="291" t="s">
        <v>1</v>
      </c>
      <c r="N421" s="292" t="s">
        <v>48</v>
      </c>
      <c r="O421" s="93"/>
      <c r="P421" s="238">
        <f>O421*H421</f>
        <v>0</v>
      </c>
      <c r="Q421" s="238">
        <v>0.0015</v>
      </c>
      <c r="R421" s="238">
        <f>Q421*H421</f>
        <v>0.072000000000000008</v>
      </c>
      <c r="S421" s="238">
        <v>0</v>
      </c>
      <c r="T421" s="239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40" t="s">
        <v>430</v>
      </c>
      <c r="AT421" s="240" t="s">
        <v>342</v>
      </c>
      <c r="AU421" s="240" t="s">
        <v>92</v>
      </c>
      <c r="AY421" s="18" t="s">
        <v>171</v>
      </c>
      <c r="BE421" s="241">
        <f>IF(N421="základní",J421,0)</f>
        <v>0</v>
      </c>
      <c r="BF421" s="241">
        <f>IF(N421="snížená",J421,0)</f>
        <v>0</v>
      </c>
      <c r="BG421" s="241">
        <f>IF(N421="zákl. přenesená",J421,0)</f>
        <v>0</v>
      </c>
      <c r="BH421" s="241">
        <f>IF(N421="sníž. přenesená",J421,0)</f>
        <v>0</v>
      </c>
      <c r="BI421" s="241">
        <f>IF(N421="nulová",J421,0)</f>
        <v>0</v>
      </c>
      <c r="BJ421" s="18" t="s">
        <v>90</v>
      </c>
      <c r="BK421" s="241">
        <f>ROUND(I421*H421,2)</f>
        <v>0</v>
      </c>
      <c r="BL421" s="18" t="s">
        <v>347</v>
      </c>
      <c r="BM421" s="240" t="s">
        <v>5736</v>
      </c>
    </row>
    <row r="422" s="13" customFormat="1">
      <c r="A422" s="13"/>
      <c r="B422" s="251"/>
      <c r="C422" s="252"/>
      <c r="D422" s="242" t="s">
        <v>284</v>
      </c>
      <c r="E422" s="253" t="s">
        <v>1</v>
      </c>
      <c r="F422" s="254" t="s">
        <v>5717</v>
      </c>
      <c r="G422" s="252"/>
      <c r="H422" s="253" t="s">
        <v>1</v>
      </c>
      <c r="I422" s="255"/>
      <c r="J422" s="252"/>
      <c r="K422" s="252"/>
      <c r="L422" s="256"/>
      <c r="M422" s="257"/>
      <c r="N422" s="258"/>
      <c r="O422" s="258"/>
      <c r="P422" s="258"/>
      <c r="Q422" s="258"/>
      <c r="R422" s="258"/>
      <c r="S422" s="258"/>
      <c r="T422" s="259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60" t="s">
        <v>284</v>
      </c>
      <c r="AU422" s="260" t="s">
        <v>92</v>
      </c>
      <c r="AV422" s="13" t="s">
        <v>90</v>
      </c>
      <c r="AW422" s="13" t="s">
        <v>38</v>
      </c>
      <c r="AX422" s="13" t="s">
        <v>83</v>
      </c>
      <c r="AY422" s="260" t="s">
        <v>171</v>
      </c>
    </row>
    <row r="423" s="14" customFormat="1">
      <c r="A423" s="14"/>
      <c r="B423" s="261"/>
      <c r="C423" s="262"/>
      <c r="D423" s="242" t="s">
        <v>284</v>
      </c>
      <c r="E423" s="263" t="s">
        <v>1</v>
      </c>
      <c r="F423" s="264" t="s">
        <v>5737</v>
      </c>
      <c r="G423" s="262"/>
      <c r="H423" s="265">
        <v>47.725000000000001</v>
      </c>
      <c r="I423" s="266"/>
      <c r="J423" s="262"/>
      <c r="K423" s="262"/>
      <c r="L423" s="267"/>
      <c r="M423" s="268"/>
      <c r="N423" s="269"/>
      <c r="O423" s="269"/>
      <c r="P423" s="269"/>
      <c r="Q423" s="269"/>
      <c r="R423" s="269"/>
      <c r="S423" s="269"/>
      <c r="T423" s="27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71" t="s">
        <v>284</v>
      </c>
      <c r="AU423" s="271" t="s">
        <v>92</v>
      </c>
      <c r="AV423" s="14" t="s">
        <v>92</v>
      </c>
      <c r="AW423" s="14" t="s">
        <v>38</v>
      </c>
      <c r="AX423" s="14" t="s">
        <v>83</v>
      </c>
      <c r="AY423" s="271" t="s">
        <v>171</v>
      </c>
    </row>
    <row r="424" s="15" customFormat="1">
      <c r="A424" s="15"/>
      <c r="B424" s="272"/>
      <c r="C424" s="273"/>
      <c r="D424" s="242" t="s">
        <v>284</v>
      </c>
      <c r="E424" s="274" t="s">
        <v>1</v>
      </c>
      <c r="F424" s="275" t="s">
        <v>287</v>
      </c>
      <c r="G424" s="273"/>
      <c r="H424" s="276">
        <v>47.725000000000001</v>
      </c>
      <c r="I424" s="277"/>
      <c r="J424" s="273"/>
      <c r="K424" s="273"/>
      <c r="L424" s="278"/>
      <c r="M424" s="279"/>
      <c r="N424" s="280"/>
      <c r="O424" s="280"/>
      <c r="P424" s="280"/>
      <c r="Q424" s="280"/>
      <c r="R424" s="280"/>
      <c r="S424" s="280"/>
      <c r="T424" s="281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82" t="s">
        <v>284</v>
      </c>
      <c r="AU424" s="282" t="s">
        <v>92</v>
      </c>
      <c r="AV424" s="15" t="s">
        <v>192</v>
      </c>
      <c r="AW424" s="15" t="s">
        <v>38</v>
      </c>
      <c r="AX424" s="15" t="s">
        <v>83</v>
      </c>
      <c r="AY424" s="282" t="s">
        <v>171</v>
      </c>
    </row>
    <row r="425" s="14" customFormat="1">
      <c r="A425" s="14"/>
      <c r="B425" s="261"/>
      <c r="C425" s="262"/>
      <c r="D425" s="242" t="s">
        <v>284</v>
      </c>
      <c r="E425" s="263" t="s">
        <v>1</v>
      </c>
      <c r="F425" s="264" t="s">
        <v>506</v>
      </c>
      <c r="G425" s="262"/>
      <c r="H425" s="265">
        <v>48</v>
      </c>
      <c r="I425" s="266"/>
      <c r="J425" s="262"/>
      <c r="K425" s="262"/>
      <c r="L425" s="267"/>
      <c r="M425" s="268"/>
      <c r="N425" s="269"/>
      <c r="O425" s="269"/>
      <c r="P425" s="269"/>
      <c r="Q425" s="269"/>
      <c r="R425" s="269"/>
      <c r="S425" s="269"/>
      <c r="T425" s="27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71" t="s">
        <v>284</v>
      </c>
      <c r="AU425" s="271" t="s">
        <v>92</v>
      </c>
      <c r="AV425" s="14" t="s">
        <v>92</v>
      </c>
      <c r="AW425" s="14" t="s">
        <v>38</v>
      </c>
      <c r="AX425" s="14" t="s">
        <v>83</v>
      </c>
      <c r="AY425" s="271" t="s">
        <v>171</v>
      </c>
    </row>
    <row r="426" s="15" customFormat="1">
      <c r="A426" s="15"/>
      <c r="B426" s="272"/>
      <c r="C426" s="273"/>
      <c r="D426" s="242" t="s">
        <v>284</v>
      </c>
      <c r="E426" s="274" t="s">
        <v>1</v>
      </c>
      <c r="F426" s="275" t="s">
        <v>287</v>
      </c>
      <c r="G426" s="273"/>
      <c r="H426" s="276">
        <v>48</v>
      </c>
      <c r="I426" s="277"/>
      <c r="J426" s="273"/>
      <c r="K426" s="273"/>
      <c r="L426" s="278"/>
      <c r="M426" s="279"/>
      <c r="N426" s="280"/>
      <c r="O426" s="280"/>
      <c r="P426" s="280"/>
      <c r="Q426" s="280"/>
      <c r="R426" s="280"/>
      <c r="S426" s="280"/>
      <c r="T426" s="281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82" t="s">
        <v>284</v>
      </c>
      <c r="AU426" s="282" t="s">
        <v>92</v>
      </c>
      <c r="AV426" s="15" t="s">
        <v>192</v>
      </c>
      <c r="AW426" s="15" t="s">
        <v>38</v>
      </c>
      <c r="AX426" s="15" t="s">
        <v>90</v>
      </c>
      <c r="AY426" s="282" t="s">
        <v>171</v>
      </c>
    </row>
    <row r="427" s="2" customFormat="1" ht="16.5" customHeight="1">
      <c r="A427" s="40"/>
      <c r="B427" s="41"/>
      <c r="C427" s="229" t="s">
        <v>718</v>
      </c>
      <c r="D427" s="229" t="s">
        <v>174</v>
      </c>
      <c r="E427" s="230" t="s">
        <v>5738</v>
      </c>
      <c r="F427" s="231" t="s">
        <v>5739</v>
      </c>
      <c r="G427" s="232" t="s">
        <v>330</v>
      </c>
      <c r="H427" s="233">
        <v>1.288</v>
      </c>
      <c r="I427" s="234"/>
      <c r="J427" s="235">
        <f>ROUND(I427*H427,2)</f>
        <v>0</v>
      </c>
      <c r="K427" s="231" t="s">
        <v>178</v>
      </c>
      <c r="L427" s="46"/>
      <c r="M427" s="236" t="s">
        <v>1</v>
      </c>
      <c r="N427" s="237" t="s">
        <v>48</v>
      </c>
      <c r="O427" s="93"/>
      <c r="P427" s="238">
        <f>O427*H427</f>
        <v>0</v>
      </c>
      <c r="Q427" s="238">
        <v>0</v>
      </c>
      <c r="R427" s="238">
        <f>Q427*H427</f>
        <v>0</v>
      </c>
      <c r="S427" s="238">
        <v>0</v>
      </c>
      <c r="T427" s="239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40" t="s">
        <v>347</v>
      </c>
      <c r="AT427" s="240" t="s">
        <v>174</v>
      </c>
      <c r="AU427" s="240" t="s">
        <v>92</v>
      </c>
      <c r="AY427" s="18" t="s">
        <v>171</v>
      </c>
      <c r="BE427" s="241">
        <f>IF(N427="základní",J427,0)</f>
        <v>0</v>
      </c>
      <c r="BF427" s="241">
        <f>IF(N427="snížená",J427,0)</f>
        <v>0</v>
      </c>
      <c r="BG427" s="241">
        <f>IF(N427="zákl. přenesená",J427,0)</f>
        <v>0</v>
      </c>
      <c r="BH427" s="241">
        <f>IF(N427="sníž. přenesená",J427,0)</f>
        <v>0</v>
      </c>
      <c r="BI427" s="241">
        <f>IF(N427="nulová",J427,0)</f>
        <v>0</v>
      </c>
      <c r="BJ427" s="18" t="s">
        <v>90</v>
      </c>
      <c r="BK427" s="241">
        <f>ROUND(I427*H427,2)</f>
        <v>0</v>
      </c>
      <c r="BL427" s="18" t="s">
        <v>347</v>
      </c>
      <c r="BM427" s="240" t="s">
        <v>5740</v>
      </c>
    </row>
    <row r="428" s="12" customFormat="1" ht="22.8" customHeight="1">
      <c r="A428" s="12"/>
      <c r="B428" s="213"/>
      <c r="C428" s="214"/>
      <c r="D428" s="215" t="s">
        <v>82</v>
      </c>
      <c r="E428" s="227" t="s">
        <v>5741</v>
      </c>
      <c r="F428" s="227" t="s">
        <v>5742</v>
      </c>
      <c r="G428" s="214"/>
      <c r="H428" s="214"/>
      <c r="I428" s="217"/>
      <c r="J428" s="228">
        <f>BK428</f>
        <v>0</v>
      </c>
      <c r="K428" s="214"/>
      <c r="L428" s="219"/>
      <c r="M428" s="220"/>
      <c r="N428" s="221"/>
      <c r="O428" s="221"/>
      <c r="P428" s="222">
        <f>SUM(P429:P784)</f>
        <v>0</v>
      </c>
      <c r="Q428" s="221"/>
      <c r="R428" s="222">
        <f>SUM(R429:R784)</f>
        <v>4.2674131650000007</v>
      </c>
      <c r="S428" s="221"/>
      <c r="T428" s="223">
        <f>SUM(T429:T784)</f>
        <v>6.88706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24" t="s">
        <v>92</v>
      </c>
      <c r="AT428" s="225" t="s">
        <v>82</v>
      </c>
      <c r="AU428" s="225" t="s">
        <v>90</v>
      </c>
      <c r="AY428" s="224" t="s">
        <v>171</v>
      </c>
      <c r="BK428" s="226">
        <f>SUM(BK429:BK784)</f>
        <v>0</v>
      </c>
    </row>
    <row r="429" s="2" customFormat="1" ht="16.5" customHeight="1">
      <c r="A429" s="40"/>
      <c r="B429" s="41"/>
      <c r="C429" s="229" t="s">
        <v>722</v>
      </c>
      <c r="D429" s="229" t="s">
        <v>174</v>
      </c>
      <c r="E429" s="230" t="s">
        <v>5743</v>
      </c>
      <c r="F429" s="231" t="s">
        <v>5744</v>
      </c>
      <c r="G429" s="232" t="s">
        <v>428</v>
      </c>
      <c r="H429" s="233">
        <v>1</v>
      </c>
      <c r="I429" s="234"/>
      <c r="J429" s="235">
        <f>ROUND(I429*H429,2)</f>
        <v>0</v>
      </c>
      <c r="K429" s="231" t="s">
        <v>178</v>
      </c>
      <c r="L429" s="46"/>
      <c r="M429" s="236" t="s">
        <v>1</v>
      </c>
      <c r="N429" s="237" t="s">
        <v>48</v>
      </c>
      <c r="O429" s="93"/>
      <c r="P429" s="238">
        <f>O429*H429</f>
        <v>0</v>
      </c>
      <c r="Q429" s="238">
        <v>0.037428000000000003</v>
      </c>
      <c r="R429" s="238">
        <f>Q429*H429</f>
        <v>0.037428000000000003</v>
      </c>
      <c r="S429" s="238">
        <v>0</v>
      </c>
      <c r="T429" s="239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40" t="s">
        <v>347</v>
      </c>
      <c r="AT429" s="240" t="s">
        <v>174</v>
      </c>
      <c r="AU429" s="240" t="s">
        <v>92</v>
      </c>
      <c r="AY429" s="18" t="s">
        <v>171</v>
      </c>
      <c r="BE429" s="241">
        <f>IF(N429="základní",J429,0)</f>
        <v>0</v>
      </c>
      <c r="BF429" s="241">
        <f>IF(N429="snížená",J429,0)</f>
        <v>0</v>
      </c>
      <c r="BG429" s="241">
        <f>IF(N429="zákl. přenesená",J429,0)</f>
        <v>0</v>
      </c>
      <c r="BH429" s="241">
        <f>IF(N429="sníž. přenesená",J429,0)</f>
        <v>0</v>
      </c>
      <c r="BI429" s="241">
        <f>IF(N429="nulová",J429,0)</f>
        <v>0</v>
      </c>
      <c r="BJ429" s="18" t="s">
        <v>90</v>
      </c>
      <c r="BK429" s="241">
        <f>ROUND(I429*H429,2)</f>
        <v>0</v>
      </c>
      <c r="BL429" s="18" t="s">
        <v>347</v>
      </c>
      <c r="BM429" s="240" t="s">
        <v>5745</v>
      </c>
    </row>
    <row r="430" s="2" customFormat="1" ht="16.5" customHeight="1">
      <c r="A430" s="40"/>
      <c r="B430" s="41"/>
      <c r="C430" s="229" t="s">
        <v>727</v>
      </c>
      <c r="D430" s="229" t="s">
        <v>174</v>
      </c>
      <c r="E430" s="230" t="s">
        <v>5746</v>
      </c>
      <c r="F430" s="231" t="s">
        <v>5747</v>
      </c>
      <c r="G430" s="232" t="s">
        <v>458</v>
      </c>
      <c r="H430" s="233">
        <v>389</v>
      </c>
      <c r="I430" s="234"/>
      <c r="J430" s="235">
        <f>ROUND(I430*H430,2)</f>
        <v>0</v>
      </c>
      <c r="K430" s="231" t="s">
        <v>178</v>
      </c>
      <c r="L430" s="46"/>
      <c r="M430" s="236" t="s">
        <v>1</v>
      </c>
      <c r="N430" s="237" t="s">
        <v>48</v>
      </c>
      <c r="O430" s="93"/>
      <c r="P430" s="238">
        <f>O430*H430</f>
        <v>0</v>
      </c>
      <c r="Q430" s="238">
        <v>0</v>
      </c>
      <c r="R430" s="238">
        <f>Q430*H430</f>
        <v>0</v>
      </c>
      <c r="S430" s="238">
        <v>0.014919999999999999</v>
      </c>
      <c r="T430" s="239">
        <f>S430*H430</f>
        <v>5.8038799999999995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40" t="s">
        <v>347</v>
      </c>
      <c r="AT430" s="240" t="s">
        <v>174</v>
      </c>
      <c r="AU430" s="240" t="s">
        <v>92</v>
      </c>
      <c r="AY430" s="18" t="s">
        <v>171</v>
      </c>
      <c r="BE430" s="241">
        <f>IF(N430="základní",J430,0)</f>
        <v>0</v>
      </c>
      <c r="BF430" s="241">
        <f>IF(N430="snížená",J430,0)</f>
        <v>0</v>
      </c>
      <c r="BG430" s="241">
        <f>IF(N430="zákl. přenesená",J430,0)</f>
        <v>0</v>
      </c>
      <c r="BH430" s="241">
        <f>IF(N430="sníž. přenesená",J430,0)</f>
        <v>0</v>
      </c>
      <c r="BI430" s="241">
        <f>IF(N430="nulová",J430,0)</f>
        <v>0</v>
      </c>
      <c r="BJ430" s="18" t="s">
        <v>90</v>
      </c>
      <c r="BK430" s="241">
        <f>ROUND(I430*H430,2)</f>
        <v>0</v>
      </c>
      <c r="BL430" s="18" t="s">
        <v>347</v>
      </c>
      <c r="BM430" s="240" t="s">
        <v>5748</v>
      </c>
    </row>
    <row r="431" s="14" customFormat="1">
      <c r="A431" s="14"/>
      <c r="B431" s="261"/>
      <c r="C431" s="262"/>
      <c r="D431" s="242" t="s">
        <v>284</v>
      </c>
      <c r="E431" s="263" t="s">
        <v>1</v>
      </c>
      <c r="F431" s="264" t="s">
        <v>5749</v>
      </c>
      <c r="G431" s="262"/>
      <c r="H431" s="265">
        <v>389</v>
      </c>
      <c r="I431" s="266"/>
      <c r="J431" s="262"/>
      <c r="K431" s="262"/>
      <c r="L431" s="267"/>
      <c r="M431" s="268"/>
      <c r="N431" s="269"/>
      <c r="O431" s="269"/>
      <c r="P431" s="269"/>
      <c r="Q431" s="269"/>
      <c r="R431" s="269"/>
      <c r="S431" s="269"/>
      <c r="T431" s="270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71" t="s">
        <v>284</v>
      </c>
      <c r="AU431" s="271" t="s">
        <v>92</v>
      </c>
      <c r="AV431" s="14" t="s">
        <v>92</v>
      </c>
      <c r="AW431" s="14" t="s">
        <v>38</v>
      </c>
      <c r="AX431" s="14" t="s">
        <v>90</v>
      </c>
      <c r="AY431" s="271" t="s">
        <v>171</v>
      </c>
    </row>
    <row r="432" s="2" customFormat="1" ht="16.5" customHeight="1">
      <c r="A432" s="40"/>
      <c r="B432" s="41"/>
      <c r="C432" s="229" t="s">
        <v>734</v>
      </c>
      <c r="D432" s="229" t="s">
        <v>174</v>
      </c>
      <c r="E432" s="230" t="s">
        <v>5750</v>
      </c>
      <c r="F432" s="231" t="s">
        <v>5751</v>
      </c>
      <c r="G432" s="232" t="s">
        <v>428</v>
      </c>
      <c r="H432" s="233">
        <v>1</v>
      </c>
      <c r="I432" s="234"/>
      <c r="J432" s="235">
        <f>ROUND(I432*H432,2)</f>
        <v>0</v>
      </c>
      <c r="K432" s="231" t="s">
        <v>178</v>
      </c>
      <c r="L432" s="46"/>
      <c r="M432" s="236" t="s">
        <v>1</v>
      </c>
      <c r="N432" s="237" t="s">
        <v>48</v>
      </c>
      <c r="O432" s="93"/>
      <c r="P432" s="238">
        <f>O432*H432</f>
        <v>0</v>
      </c>
      <c r="Q432" s="238">
        <v>0.0020193300000000002</v>
      </c>
      <c r="R432" s="238">
        <f>Q432*H432</f>
        <v>0.0020193300000000002</v>
      </c>
      <c r="S432" s="238">
        <v>0</v>
      </c>
      <c r="T432" s="239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40" t="s">
        <v>347</v>
      </c>
      <c r="AT432" s="240" t="s">
        <v>174</v>
      </c>
      <c r="AU432" s="240" t="s">
        <v>92</v>
      </c>
      <c r="AY432" s="18" t="s">
        <v>171</v>
      </c>
      <c r="BE432" s="241">
        <f>IF(N432="základní",J432,0)</f>
        <v>0</v>
      </c>
      <c r="BF432" s="241">
        <f>IF(N432="snížená",J432,0)</f>
        <v>0</v>
      </c>
      <c r="BG432" s="241">
        <f>IF(N432="zákl. přenesená",J432,0)</f>
        <v>0</v>
      </c>
      <c r="BH432" s="241">
        <f>IF(N432="sníž. přenesená",J432,0)</f>
        <v>0</v>
      </c>
      <c r="BI432" s="241">
        <f>IF(N432="nulová",J432,0)</f>
        <v>0</v>
      </c>
      <c r="BJ432" s="18" t="s">
        <v>90</v>
      </c>
      <c r="BK432" s="241">
        <f>ROUND(I432*H432,2)</f>
        <v>0</v>
      </c>
      <c r="BL432" s="18" t="s">
        <v>347</v>
      </c>
      <c r="BM432" s="240" t="s">
        <v>5752</v>
      </c>
    </row>
    <row r="433" s="2" customFormat="1" ht="16.5" customHeight="1">
      <c r="A433" s="40"/>
      <c r="B433" s="41"/>
      <c r="C433" s="229" t="s">
        <v>739</v>
      </c>
      <c r="D433" s="229" t="s">
        <v>174</v>
      </c>
      <c r="E433" s="230" t="s">
        <v>5753</v>
      </c>
      <c r="F433" s="231" t="s">
        <v>5754</v>
      </c>
      <c r="G433" s="232" t="s">
        <v>458</v>
      </c>
      <c r="H433" s="233">
        <v>473.5</v>
      </c>
      <c r="I433" s="234"/>
      <c r="J433" s="235">
        <f>ROUND(I433*H433,2)</f>
        <v>0</v>
      </c>
      <c r="K433" s="231" t="s">
        <v>178</v>
      </c>
      <c r="L433" s="46"/>
      <c r="M433" s="236" t="s">
        <v>1</v>
      </c>
      <c r="N433" s="237" t="s">
        <v>48</v>
      </c>
      <c r="O433" s="93"/>
      <c r="P433" s="238">
        <f>O433*H433</f>
        <v>0</v>
      </c>
      <c r="Q433" s="238">
        <v>0</v>
      </c>
      <c r="R433" s="238">
        <f>Q433*H433</f>
        <v>0</v>
      </c>
      <c r="S433" s="238">
        <v>0.0020999999999999999</v>
      </c>
      <c r="T433" s="239">
        <f>S433*H433</f>
        <v>0.99434999999999996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40" t="s">
        <v>347</v>
      </c>
      <c r="AT433" s="240" t="s">
        <v>174</v>
      </c>
      <c r="AU433" s="240" t="s">
        <v>92</v>
      </c>
      <c r="AY433" s="18" t="s">
        <v>171</v>
      </c>
      <c r="BE433" s="241">
        <f>IF(N433="základní",J433,0)</f>
        <v>0</v>
      </c>
      <c r="BF433" s="241">
        <f>IF(N433="snížená",J433,0)</f>
        <v>0</v>
      </c>
      <c r="BG433" s="241">
        <f>IF(N433="zákl. přenesená",J433,0)</f>
        <v>0</v>
      </c>
      <c r="BH433" s="241">
        <f>IF(N433="sníž. přenesená",J433,0)</f>
        <v>0</v>
      </c>
      <c r="BI433" s="241">
        <f>IF(N433="nulová",J433,0)</f>
        <v>0</v>
      </c>
      <c r="BJ433" s="18" t="s">
        <v>90</v>
      </c>
      <c r="BK433" s="241">
        <f>ROUND(I433*H433,2)</f>
        <v>0</v>
      </c>
      <c r="BL433" s="18" t="s">
        <v>347</v>
      </c>
      <c r="BM433" s="240" t="s">
        <v>5755</v>
      </c>
    </row>
    <row r="434" s="14" customFormat="1">
      <c r="A434" s="14"/>
      <c r="B434" s="261"/>
      <c r="C434" s="262"/>
      <c r="D434" s="242" t="s">
        <v>284</v>
      </c>
      <c r="E434" s="263" t="s">
        <v>1</v>
      </c>
      <c r="F434" s="264" t="s">
        <v>5756</v>
      </c>
      <c r="G434" s="262"/>
      <c r="H434" s="265">
        <v>473.5</v>
      </c>
      <c r="I434" s="266"/>
      <c r="J434" s="262"/>
      <c r="K434" s="262"/>
      <c r="L434" s="267"/>
      <c r="M434" s="268"/>
      <c r="N434" s="269"/>
      <c r="O434" s="269"/>
      <c r="P434" s="269"/>
      <c r="Q434" s="269"/>
      <c r="R434" s="269"/>
      <c r="S434" s="269"/>
      <c r="T434" s="27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71" t="s">
        <v>284</v>
      </c>
      <c r="AU434" s="271" t="s">
        <v>92</v>
      </c>
      <c r="AV434" s="14" t="s">
        <v>92</v>
      </c>
      <c r="AW434" s="14" t="s">
        <v>38</v>
      </c>
      <c r="AX434" s="14" t="s">
        <v>90</v>
      </c>
      <c r="AY434" s="271" t="s">
        <v>171</v>
      </c>
    </row>
    <row r="435" s="2" customFormat="1" ht="16.5" customHeight="1">
      <c r="A435" s="40"/>
      <c r="B435" s="41"/>
      <c r="C435" s="229" t="s">
        <v>744</v>
      </c>
      <c r="D435" s="229" t="s">
        <v>174</v>
      </c>
      <c r="E435" s="230" t="s">
        <v>5757</v>
      </c>
      <c r="F435" s="231" t="s">
        <v>5758</v>
      </c>
      <c r="G435" s="232" t="s">
        <v>428</v>
      </c>
      <c r="H435" s="233">
        <v>1</v>
      </c>
      <c r="I435" s="234"/>
      <c r="J435" s="235">
        <f>ROUND(I435*H435,2)</f>
        <v>0</v>
      </c>
      <c r="K435" s="231" t="s">
        <v>178</v>
      </c>
      <c r="L435" s="46"/>
      <c r="M435" s="236" t="s">
        <v>1</v>
      </c>
      <c r="N435" s="237" t="s">
        <v>48</v>
      </c>
      <c r="O435" s="93"/>
      <c r="P435" s="238">
        <f>O435*H435</f>
        <v>0</v>
      </c>
      <c r="Q435" s="238">
        <v>0.00052309999999999998</v>
      </c>
      <c r="R435" s="238">
        <f>Q435*H435</f>
        <v>0.00052309999999999998</v>
      </c>
      <c r="S435" s="238">
        <v>0</v>
      </c>
      <c r="T435" s="239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40" t="s">
        <v>347</v>
      </c>
      <c r="AT435" s="240" t="s">
        <v>174</v>
      </c>
      <c r="AU435" s="240" t="s">
        <v>92</v>
      </c>
      <c r="AY435" s="18" t="s">
        <v>171</v>
      </c>
      <c r="BE435" s="241">
        <f>IF(N435="základní",J435,0)</f>
        <v>0</v>
      </c>
      <c r="BF435" s="241">
        <f>IF(N435="snížená",J435,0)</f>
        <v>0</v>
      </c>
      <c r="BG435" s="241">
        <f>IF(N435="zákl. přenesená",J435,0)</f>
        <v>0</v>
      </c>
      <c r="BH435" s="241">
        <f>IF(N435="sníž. přenesená",J435,0)</f>
        <v>0</v>
      </c>
      <c r="BI435" s="241">
        <f>IF(N435="nulová",J435,0)</f>
        <v>0</v>
      </c>
      <c r="BJ435" s="18" t="s">
        <v>90</v>
      </c>
      <c r="BK435" s="241">
        <f>ROUND(I435*H435,2)</f>
        <v>0</v>
      </c>
      <c r="BL435" s="18" t="s">
        <v>347</v>
      </c>
      <c r="BM435" s="240" t="s">
        <v>5759</v>
      </c>
    </row>
    <row r="436" s="2" customFormat="1" ht="16.5" customHeight="1">
      <c r="A436" s="40"/>
      <c r="B436" s="41"/>
      <c r="C436" s="229" t="s">
        <v>750</v>
      </c>
      <c r="D436" s="229" t="s">
        <v>174</v>
      </c>
      <c r="E436" s="230" t="s">
        <v>5760</v>
      </c>
      <c r="F436" s="231" t="s">
        <v>5761</v>
      </c>
      <c r="G436" s="232" t="s">
        <v>428</v>
      </c>
      <c r="H436" s="233">
        <v>10</v>
      </c>
      <c r="I436" s="234"/>
      <c r="J436" s="235">
        <f>ROUND(I436*H436,2)</f>
        <v>0</v>
      </c>
      <c r="K436" s="231" t="s">
        <v>178</v>
      </c>
      <c r="L436" s="46"/>
      <c r="M436" s="236" t="s">
        <v>1</v>
      </c>
      <c r="N436" s="237" t="s">
        <v>48</v>
      </c>
      <c r="O436" s="93"/>
      <c r="P436" s="238">
        <f>O436*H436</f>
        <v>0</v>
      </c>
      <c r="Q436" s="238">
        <v>0.0010005999999999999</v>
      </c>
      <c r="R436" s="238">
        <f>Q436*H436</f>
        <v>0.010005999999999999</v>
      </c>
      <c r="S436" s="238">
        <v>0</v>
      </c>
      <c r="T436" s="239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40" t="s">
        <v>347</v>
      </c>
      <c r="AT436" s="240" t="s">
        <v>174</v>
      </c>
      <c r="AU436" s="240" t="s">
        <v>92</v>
      </c>
      <c r="AY436" s="18" t="s">
        <v>171</v>
      </c>
      <c r="BE436" s="241">
        <f>IF(N436="základní",J436,0)</f>
        <v>0</v>
      </c>
      <c r="BF436" s="241">
        <f>IF(N436="snížená",J436,0)</f>
        <v>0</v>
      </c>
      <c r="BG436" s="241">
        <f>IF(N436="zákl. přenesená",J436,0)</f>
        <v>0</v>
      </c>
      <c r="BH436" s="241">
        <f>IF(N436="sníž. přenesená",J436,0)</f>
        <v>0</v>
      </c>
      <c r="BI436" s="241">
        <f>IF(N436="nulová",J436,0)</f>
        <v>0</v>
      </c>
      <c r="BJ436" s="18" t="s">
        <v>90</v>
      </c>
      <c r="BK436" s="241">
        <f>ROUND(I436*H436,2)</f>
        <v>0</v>
      </c>
      <c r="BL436" s="18" t="s">
        <v>347</v>
      </c>
      <c r="BM436" s="240" t="s">
        <v>5762</v>
      </c>
    </row>
    <row r="437" s="2" customFormat="1" ht="16.5" customHeight="1">
      <c r="A437" s="40"/>
      <c r="B437" s="41"/>
      <c r="C437" s="229" t="s">
        <v>754</v>
      </c>
      <c r="D437" s="229" t="s">
        <v>174</v>
      </c>
      <c r="E437" s="230" t="s">
        <v>5763</v>
      </c>
      <c r="F437" s="231" t="s">
        <v>5764</v>
      </c>
      <c r="G437" s="232" t="s">
        <v>428</v>
      </c>
      <c r="H437" s="233">
        <v>1</v>
      </c>
      <c r="I437" s="234"/>
      <c r="J437" s="235">
        <f>ROUND(I437*H437,2)</f>
        <v>0</v>
      </c>
      <c r="K437" s="231" t="s">
        <v>178</v>
      </c>
      <c r="L437" s="46"/>
      <c r="M437" s="236" t="s">
        <v>1</v>
      </c>
      <c r="N437" s="237" t="s">
        <v>48</v>
      </c>
      <c r="O437" s="93"/>
      <c r="P437" s="238">
        <f>O437*H437</f>
        <v>0</v>
      </c>
      <c r="Q437" s="238">
        <v>0.0077481</v>
      </c>
      <c r="R437" s="238">
        <f>Q437*H437</f>
        <v>0.0077481</v>
      </c>
      <c r="S437" s="238">
        <v>0</v>
      </c>
      <c r="T437" s="239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40" t="s">
        <v>347</v>
      </c>
      <c r="AT437" s="240" t="s">
        <v>174</v>
      </c>
      <c r="AU437" s="240" t="s">
        <v>92</v>
      </c>
      <c r="AY437" s="18" t="s">
        <v>171</v>
      </c>
      <c r="BE437" s="241">
        <f>IF(N437="základní",J437,0)</f>
        <v>0</v>
      </c>
      <c r="BF437" s="241">
        <f>IF(N437="snížená",J437,0)</f>
        <v>0</v>
      </c>
      <c r="BG437" s="241">
        <f>IF(N437="zákl. přenesená",J437,0)</f>
        <v>0</v>
      </c>
      <c r="BH437" s="241">
        <f>IF(N437="sníž. přenesená",J437,0)</f>
        <v>0</v>
      </c>
      <c r="BI437" s="241">
        <f>IF(N437="nulová",J437,0)</f>
        <v>0</v>
      </c>
      <c r="BJ437" s="18" t="s">
        <v>90</v>
      </c>
      <c r="BK437" s="241">
        <f>ROUND(I437*H437,2)</f>
        <v>0</v>
      </c>
      <c r="BL437" s="18" t="s">
        <v>347</v>
      </c>
      <c r="BM437" s="240" t="s">
        <v>5765</v>
      </c>
    </row>
    <row r="438" s="2" customFormat="1" ht="16.5" customHeight="1">
      <c r="A438" s="40"/>
      <c r="B438" s="41"/>
      <c r="C438" s="283" t="s">
        <v>758</v>
      </c>
      <c r="D438" s="283" t="s">
        <v>342</v>
      </c>
      <c r="E438" s="284" t="s">
        <v>5766</v>
      </c>
      <c r="F438" s="285" t="s">
        <v>5767</v>
      </c>
      <c r="G438" s="286" t="s">
        <v>428</v>
      </c>
      <c r="H438" s="287">
        <v>1</v>
      </c>
      <c r="I438" s="288"/>
      <c r="J438" s="289">
        <f>ROUND(I438*H438,2)</f>
        <v>0</v>
      </c>
      <c r="K438" s="285" t="s">
        <v>178</v>
      </c>
      <c r="L438" s="290"/>
      <c r="M438" s="291" t="s">
        <v>1</v>
      </c>
      <c r="N438" s="292" t="s">
        <v>48</v>
      </c>
      <c r="O438" s="93"/>
      <c r="P438" s="238">
        <f>O438*H438</f>
        <v>0</v>
      </c>
      <c r="Q438" s="238">
        <v>0.0014599999999999999</v>
      </c>
      <c r="R438" s="238">
        <f>Q438*H438</f>
        <v>0.0014599999999999999</v>
      </c>
      <c r="S438" s="238">
        <v>0</v>
      </c>
      <c r="T438" s="239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40" t="s">
        <v>430</v>
      </c>
      <c r="AT438" s="240" t="s">
        <v>342</v>
      </c>
      <c r="AU438" s="240" t="s">
        <v>92</v>
      </c>
      <c r="AY438" s="18" t="s">
        <v>171</v>
      </c>
      <c r="BE438" s="241">
        <f>IF(N438="základní",J438,0)</f>
        <v>0</v>
      </c>
      <c r="BF438" s="241">
        <f>IF(N438="snížená",J438,0)</f>
        <v>0</v>
      </c>
      <c r="BG438" s="241">
        <f>IF(N438="zákl. přenesená",J438,0)</f>
        <v>0</v>
      </c>
      <c r="BH438" s="241">
        <f>IF(N438="sníž. přenesená",J438,0)</f>
        <v>0</v>
      </c>
      <c r="BI438" s="241">
        <f>IF(N438="nulová",J438,0)</f>
        <v>0</v>
      </c>
      <c r="BJ438" s="18" t="s">
        <v>90</v>
      </c>
      <c r="BK438" s="241">
        <f>ROUND(I438*H438,2)</f>
        <v>0</v>
      </c>
      <c r="BL438" s="18" t="s">
        <v>347</v>
      </c>
      <c r="BM438" s="240" t="s">
        <v>5768</v>
      </c>
    </row>
    <row r="439" s="2" customFormat="1" ht="16.5" customHeight="1">
      <c r="A439" s="40"/>
      <c r="B439" s="41"/>
      <c r="C439" s="229" t="s">
        <v>763</v>
      </c>
      <c r="D439" s="229" t="s">
        <v>174</v>
      </c>
      <c r="E439" s="230" t="s">
        <v>5769</v>
      </c>
      <c r="F439" s="231" t="s">
        <v>5770</v>
      </c>
      <c r="G439" s="232" t="s">
        <v>458</v>
      </c>
      <c r="H439" s="233">
        <v>23.5</v>
      </c>
      <c r="I439" s="234"/>
      <c r="J439" s="235">
        <f>ROUND(I439*H439,2)</f>
        <v>0</v>
      </c>
      <c r="K439" s="231" t="s">
        <v>178</v>
      </c>
      <c r="L439" s="46"/>
      <c r="M439" s="236" t="s">
        <v>1</v>
      </c>
      <c r="N439" s="237" t="s">
        <v>48</v>
      </c>
      <c r="O439" s="93"/>
      <c r="P439" s="238">
        <f>O439*H439</f>
        <v>0</v>
      </c>
      <c r="Q439" s="238">
        <v>0.0016759800000000001</v>
      </c>
      <c r="R439" s="238">
        <f>Q439*H439</f>
        <v>0.039385530000000002</v>
      </c>
      <c r="S439" s="238">
        <v>0</v>
      </c>
      <c r="T439" s="239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40" t="s">
        <v>347</v>
      </c>
      <c r="AT439" s="240" t="s">
        <v>174</v>
      </c>
      <c r="AU439" s="240" t="s">
        <v>92</v>
      </c>
      <c r="AY439" s="18" t="s">
        <v>171</v>
      </c>
      <c r="BE439" s="241">
        <f>IF(N439="základní",J439,0)</f>
        <v>0</v>
      </c>
      <c r="BF439" s="241">
        <f>IF(N439="snížená",J439,0)</f>
        <v>0</v>
      </c>
      <c r="BG439" s="241">
        <f>IF(N439="zákl. přenesená",J439,0)</f>
        <v>0</v>
      </c>
      <c r="BH439" s="241">
        <f>IF(N439="sníž. přenesená",J439,0)</f>
        <v>0</v>
      </c>
      <c r="BI439" s="241">
        <f>IF(N439="nulová",J439,0)</f>
        <v>0</v>
      </c>
      <c r="BJ439" s="18" t="s">
        <v>90</v>
      </c>
      <c r="BK439" s="241">
        <f>ROUND(I439*H439,2)</f>
        <v>0</v>
      </c>
      <c r="BL439" s="18" t="s">
        <v>347</v>
      </c>
      <c r="BM439" s="240" t="s">
        <v>5771</v>
      </c>
    </row>
    <row r="440" s="13" customFormat="1">
      <c r="A440" s="13"/>
      <c r="B440" s="251"/>
      <c r="C440" s="252"/>
      <c r="D440" s="242" t="s">
        <v>284</v>
      </c>
      <c r="E440" s="253" t="s">
        <v>1</v>
      </c>
      <c r="F440" s="254" t="s">
        <v>5772</v>
      </c>
      <c r="G440" s="252"/>
      <c r="H440" s="253" t="s">
        <v>1</v>
      </c>
      <c r="I440" s="255"/>
      <c r="J440" s="252"/>
      <c r="K440" s="252"/>
      <c r="L440" s="256"/>
      <c r="M440" s="257"/>
      <c r="N440" s="258"/>
      <c r="O440" s="258"/>
      <c r="P440" s="258"/>
      <c r="Q440" s="258"/>
      <c r="R440" s="258"/>
      <c r="S440" s="258"/>
      <c r="T440" s="259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60" t="s">
        <v>284</v>
      </c>
      <c r="AU440" s="260" t="s">
        <v>92</v>
      </c>
      <c r="AV440" s="13" t="s">
        <v>90</v>
      </c>
      <c r="AW440" s="13" t="s">
        <v>38</v>
      </c>
      <c r="AX440" s="13" t="s">
        <v>83</v>
      </c>
      <c r="AY440" s="260" t="s">
        <v>171</v>
      </c>
    </row>
    <row r="441" s="14" customFormat="1">
      <c r="A441" s="14"/>
      <c r="B441" s="261"/>
      <c r="C441" s="262"/>
      <c r="D441" s="242" t="s">
        <v>284</v>
      </c>
      <c r="E441" s="263" t="s">
        <v>1</v>
      </c>
      <c r="F441" s="264" t="s">
        <v>5773</v>
      </c>
      <c r="G441" s="262"/>
      <c r="H441" s="265">
        <v>23.023</v>
      </c>
      <c r="I441" s="266"/>
      <c r="J441" s="262"/>
      <c r="K441" s="262"/>
      <c r="L441" s="267"/>
      <c r="M441" s="268"/>
      <c r="N441" s="269"/>
      <c r="O441" s="269"/>
      <c r="P441" s="269"/>
      <c r="Q441" s="269"/>
      <c r="R441" s="269"/>
      <c r="S441" s="269"/>
      <c r="T441" s="27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71" t="s">
        <v>284</v>
      </c>
      <c r="AU441" s="271" t="s">
        <v>92</v>
      </c>
      <c r="AV441" s="14" t="s">
        <v>92</v>
      </c>
      <c r="AW441" s="14" t="s">
        <v>38</v>
      </c>
      <c r="AX441" s="14" t="s">
        <v>83</v>
      </c>
      <c r="AY441" s="271" t="s">
        <v>171</v>
      </c>
    </row>
    <row r="442" s="15" customFormat="1">
      <c r="A442" s="15"/>
      <c r="B442" s="272"/>
      <c r="C442" s="273"/>
      <c r="D442" s="242" t="s">
        <v>284</v>
      </c>
      <c r="E442" s="274" t="s">
        <v>1</v>
      </c>
      <c r="F442" s="275" t="s">
        <v>287</v>
      </c>
      <c r="G442" s="273"/>
      <c r="H442" s="276">
        <v>23.023</v>
      </c>
      <c r="I442" s="277"/>
      <c r="J442" s="273"/>
      <c r="K442" s="273"/>
      <c r="L442" s="278"/>
      <c r="M442" s="279"/>
      <c r="N442" s="280"/>
      <c r="O442" s="280"/>
      <c r="P442" s="280"/>
      <c r="Q442" s="280"/>
      <c r="R442" s="280"/>
      <c r="S442" s="280"/>
      <c r="T442" s="281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82" t="s">
        <v>284</v>
      </c>
      <c r="AU442" s="282" t="s">
        <v>92</v>
      </c>
      <c r="AV442" s="15" t="s">
        <v>192</v>
      </c>
      <c r="AW442" s="15" t="s">
        <v>38</v>
      </c>
      <c r="AX442" s="15" t="s">
        <v>83</v>
      </c>
      <c r="AY442" s="282" t="s">
        <v>171</v>
      </c>
    </row>
    <row r="443" s="14" customFormat="1">
      <c r="A443" s="14"/>
      <c r="B443" s="261"/>
      <c r="C443" s="262"/>
      <c r="D443" s="242" t="s">
        <v>284</v>
      </c>
      <c r="E443" s="263" t="s">
        <v>1</v>
      </c>
      <c r="F443" s="264" t="s">
        <v>5774</v>
      </c>
      <c r="G443" s="262"/>
      <c r="H443" s="265">
        <v>23.5</v>
      </c>
      <c r="I443" s="266"/>
      <c r="J443" s="262"/>
      <c r="K443" s="262"/>
      <c r="L443" s="267"/>
      <c r="M443" s="268"/>
      <c r="N443" s="269"/>
      <c r="O443" s="269"/>
      <c r="P443" s="269"/>
      <c r="Q443" s="269"/>
      <c r="R443" s="269"/>
      <c r="S443" s="269"/>
      <c r="T443" s="27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71" t="s">
        <v>284</v>
      </c>
      <c r="AU443" s="271" t="s">
        <v>92</v>
      </c>
      <c r="AV443" s="14" t="s">
        <v>92</v>
      </c>
      <c r="AW443" s="14" t="s">
        <v>38</v>
      </c>
      <c r="AX443" s="14" t="s">
        <v>90</v>
      </c>
      <c r="AY443" s="271" t="s">
        <v>171</v>
      </c>
    </row>
    <row r="444" s="2" customFormat="1" ht="16.5" customHeight="1">
      <c r="A444" s="40"/>
      <c r="B444" s="41"/>
      <c r="C444" s="229" t="s">
        <v>767</v>
      </c>
      <c r="D444" s="229" t="s">
        <v>174</v>
      </c>
      <c r="E444" s="230" t="s">
        <v>5775</v>
      </c>
      <c r="F444" s="231" t="s">
        <v>5776</v>
      </c>
      <c r="G444" s="232" t="s">
        <v>458</v>
      </c>
      <c r="H444" s="233">
        <v>3.5</v>
      </c>
      <c r="I444" s="234"/>
      <c r="J444" s="235">
        <f>ROUND(I444*H444,2)</f>
        <v>0</v>
      </c>
      <c r="K444" s="231" t="s">
        <v>178</v>
      </c>
      <c r="L444" s="46"/>
      <c r="M444" s="236" t="s">
        <v>1</v>
      </c>
      <c r="N444" s="237" t="s">
        <v>48</v>
      </c>
      <c r="O444" s="93"/>
      <c r="P444" s="238">
        <f>O444*H444</f>
        <v>0</v>
      </c>
      <c r="Q444" s="238">
        <v>0.0019056800000000001</v>
      </c>
      <c r="R444" s="238">
        <f>Q444*H444</f>
        <v>0.0066698800000000004</v>
      </c>
      <c r="S444" s="238">
        <v>0</v>
      </c>
      <c r="T444" s="239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40" t="s">
        <v>347</v>
      </c>
      <c r="AT444" s="240" t="s">
        <v>174</v>
      </c>
      <c r="AU444" s="240" t="s">
        <v>92</v>
      </c>
      <c r="AY444" s="18" t="s">
        <v>171</v>
      </c>
      <c r="BE444" s="241">
        <f>IF(N444="základní",J444,0)</f>
        <v>0</v>
      </c>
      <c r="BF444" s="241">
        <f>IF(N444="snížená",J444,0)</f>
        <v>0</v>
      </c>
      <c r="BG444" s="241">
        <f>IF(N444="zákl. přenesená",J444,0)</f>
        <v>0</v>
      </c>
      <c r="BH444" s="241">
        <f>IF(N444="sníž. přenesená",J444,0)</f>
        <v>0</v>
      </c>
      <c r="BI444" s="241">
        <f>IF(N444="nulová",J444,0)</f>
        <v>0</v>
      </c>
      <c r="BJ444" s="18" t="s">
        <v>90</v>
      </c>
      <c r="BK444" s="241">
        <f>ROUND(I444*H444,2)</f>
        <v>0</v>
      </c>
      <c r="BL444" s="18" t="s">
        <v>347</v>
      </c>
      <c r="BM444" s="240" t="s">
        <v>5777</v>
      </c>
    </row>
    <row r="445" s="13" customFormat="1">
      <c r="A445" s="13"/>
      <c r="B445" s="251"/>
      <c r="C445" s="252"/>
      <c r="D445" s="242" t="s">
        <v>284</v>
      </c>
      <c r="E445" s="253" t="s">
        <v>1</v>
      </c>
      <c r="F445" s="254" t="s">
        <v>5772</v>
      </c>
      <c r="G445" s="252"/>
      <c r="H445" s="253" t="s">
        <v>1</v>
      </c>
      <c r="I445" s="255"/>
      <c r="J445" s="252"/>
      <c r="K445" s="252"/>
      <c r="L445" s="256"/>
      <c r="M445" s="257"/>
      <c r="N445" s="258"/>
      <c r="O445" s="258"/>
      <c r="P445" s="258"/>
      <c r="Q445" s="258"/>
      <c r="R445" s="258"/>
      <c r="S445" s="258"/>
      <c r="T445" s="259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60" t="s">
        <v>284</v>
      </c>
      <c r="AU445" s="260" t="s">
        <v>92</v>
      </c>
      <c r="AV445" s="13" t="s">
        <v>90</v>
      </c>
      <c r="AW445" s="13" t="s">
        <v>38</v>
      </c>
      <c r="AX445" s="13" t="s">
        <v>83</v>
      </c>
      <c r="AY445" s="260" t="s">
        <v>171</v>
      </c>
    </row>
    <row r="446" s="14" customFormat="1">
      <c r="A446" s="14"/>
      <c r="B446" s="261"/>
      <c r="C446" s="262"/>
      <c r="D446" s="242" t="s">
        <v>284</v>
      </c>
      <c r="E446" s="263" t="s">
        <v>1</v>
      </c>
      <c r="F446" s="264" t="s">
        <v>5778</v>
      </c>
      <c r="G446" s="262"/>
      <c r="H446" s="265">
        <v>3.0129999999999999</v>
      </c>
      <c r="I446" s="266"/>
      <c r="J446" s="262"/>
      <c r="K446" s="262"/>
      <c r="L446" s="267"/>
      <c r="M446" s="268"/>
      <c r="N446" s="269"/>
      <c r="O446" s="269"/>
      <c r="P446" s="269"/>
      <c r="Q446" s="269"/>
      <c r="R446" s="269"/>
      <c r="S446" s="269"/>
      <c r="T446" s="27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71" t="s">
        <v>284</v>
      </c>
      <c r="AU446" s="271" t="s">
        <v>92</v>
      </c>
      <c r="AV446" s="14" t="s">
        <v>92</v>
      </c>
      <c r="AW446" s="14" t="s">
        <v>38</v>
      </c>
      <c r="AX446" s="14" t="s">
        <v>83</v>
      </c>
      <c r="AY446" s="271" t="s">
        <v>171</v>
      </c>
    </row>
    <row r="447" s="15" customFormat="1">
      <c r="A447" s="15"/>
      <c r="B447" s="272"/>
      <c r="C447" s="273"/>
      <c r="D447" s="242" t="s">
        <v>284</v>
      </c>
      <c r="E447" s="274" t="s">
        <v>1</v>
      </c>
      <c r="F447" s="275" t="s">
        <v>287</v>
      </c>
      <c r="G447" s="273"/>
      <c r="H447" s="276">
        <v>3.0129999999999999</v>
      </c>
      <c r="I447" s="277"/>
      <c r="J447" s="273"/>
      <c r="K447" s="273"/>
      <c r="L447" s="278"/>
      <c r="M447" s="279"/>
      <c r="N447" s="280"/>
      <c r="O447" s="280"/>
      <c r="P447" s="280"/>
      <c r="Q447" s="280"/>
      <c r="R447" s="280"/>
      <c r="S447" s="280"/>
      <c r="T447" s="281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82" t="s">
        <v>284</v>
      </c>
      <c r="AU447" s="282" t="s">
        <v>92</v>
      </c>
      <c r="AV447" s="15" t="s">
        <v>192</v>
      </c>
      <c r="AW447" s="15" t="s">
        <v>38</v>
      </c>
      <c r="AX447" s="15" t="s">
        <v>83</v>
      </c>
      <c r="AY447" s="282" t="s">
        <v>171</v>
      </c>
    </row>
    <row r="448" s="14" customFormat="1">
      <c r="A448" s="14"/>
      <c r="B448" s="261"/>
      <c r="C448" s="262"/>
      <c r="D448" s="242" t="s">
        <v>284</v>
      </c>
      <c r="E448" s="263" t="s">
        <v>1</v>
      </c>
      <c r="F448" s="264" t="s">
        <v>5662</v>
      </c>
      <c r="G448" s="262"/>
      <c r="H448" s="265">
        <v>3.5</v>
      </c>
      <c r="I448" s="266"/>
      <c r="J448" s="262"/>
      <c r="K448" s="262"/>
      <c r="L448" s="267"/>
      <c r="M448" s="268"/>
      <c r="N448" s="269"/>
      <c r="O448" s="269"/>
      <c r="P448" s="269"/>
      <c r="Q448" s="269"/>
      <c r="R448" s="269"/>
      <c r="S448" s="269"/>
      <c r="T448" s="27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71" t="s">
        <v>284</v>
      </c>
      <c r="AU448" s="271" t="s">
        <v>92</v>
      </c>
      <c r="AV448" s="14" t="s">
        <v>92</v>
      </c>
      <c r="AW448" s="14" t="s">
        <v>38</v>
      </c>
      <c r="AX448" s="14" t="s">
        <v>83</v>
      </c>
      <c r="AY448" s="271" t="s">
        <v>171</v>
      </c>
    </row>
    <row r="449" s="15" customFormat="1">
      <c r="A449" s="15"/>
      <c r="B449" s="272"/>
      <c r="C449" s="273"/>
      <c r="D449" s="242" t="s">
        <v>284</v>
      </c>
      <c r="E449" s="274" t="s">
        <v>1</v>
      </c>
      <c r="F449" s="275" t="s">
        <v>287</v>
      </c>
      <c r="G449" s="273"/>
      <c r="H449" s="276">
        <v>3.5</v>
      </c>
      <c r="I449" s="277"/>
      <c r="J449" s="273"/>
      <c r="K449" s="273"/>
      <c r="L449" s="278"/>
      <c r="M449" s="279"/>
      <c r="N449" s="280"/>
      <c r="O449" s="280"/>
      <c r="P449" s="280"/>
      <c r="Q449" s="280"/>
      <c r="R449" s="280"/>
      <c r="S449" s="280"/>
      <c r="T449" s="281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82" t="s">
        <v>284</v>
      </c>
      <c r="AU449" s="282" t="s">
        <v>92</v>
      </c>
      <c r="AV449" s="15" t="s">
        <v>192</v>
      </c>
      <c r="AW449" s="15" t="s">
        <v>38</v>
      </c>
      <c r="AX449" s="15" t="s">
        <v>90</v>
      </c>
      <c r="AY449" s="282" t="s">
        <v>171</v>
      </c>
    </row>
    <row r="450" s="2" customFormat="1" ht="16.5" customHeight="1">
      <c r="A450" s="40"/>
      <c r="B450" s="41"/>
      <c r="C450" s="229" t="s">
        <v>772</v>
      </c>
      <c r="D450" s="229" t="s">
        <v>174</v>
      </c>
      <c r="E450" s="230" t="s">
        <v>5779</v>
      </c>
      <c r="F450" s="231" t="s">
        <v>5780</v>
      </c>
      <c r="G450" s="232" t="s">
        <v>458</v>
      </c>
      <c r="H450" s="233">
        <v>38.5</v>
      </c>
      <c r="I450" s="234"/>
      <c r="J450" s="235">
        <f>ROUND(I450*H450,2)</f>
        <v>0</v>
      </c>
      <c r="K450" s="231" t="s">
        <v>178</v>
      </c>
      <c r="L450" s="46"/>
      <c r="M450" s="236" t="s">
        <v>1</v>
      </c>
      <c r="N450" s="237" t="s">
        <v>48</v>
      </c>
      <c r="O450" s="93"/>
      <c r="P450" s="238">
        <f>O450*H450</f>
        <v>0</v>
      </c>
      <c r="Q450" s="238">
        <v>0.0014215499999999999</v>
      </c>
      <c r="R450" s="238">
        <f>Q450*H450</f>
        <v>0.054729674999999998</v>
      </c>
      <c r="S450" s="238">
        <v>0</v>
      </c>
      <c r="T450" s="239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40" t="s">
        <v>347</v>
      </c>
      <c r="AT450" s="240" t="s">
        <v>174</v>
      </c>
      <c r="AU450" s="240" t="s">
        <v>92</v>
      </c>
      <c r="AY450" s="18" t="s">
        <v>171</v>
      </c>
      <c r="BE450" s="241">
        <f>IF(N450="základní",J450,0)</f>
        <v>0</v>
      </c>
      <c r="BF450" s="241">
        <f>IF(N450="snížená",J450,0)</f>
        <v>0</v>
      </c>
      <c r="BG450" s="241">
        <f>IF(N450="zákl. přenesená",J450,0)</f>
        <v>0</v>
      </c>
      <c r="BH450" s="241">
        <f>IF(N450="sníž. přenesená",J450,0)</f>
        <v>0</v>
      </c>
      <c r="BI450" s="241">
        <f>IF(N450="nulová",J450,0)</f>
        <v>0</v>
      </c>
      <c r="BJ450" s="18" t="s">
        <v>90</v>
      </c>
      <c r="BK450" s="241">
        <f>ROUND(I450*H450,2)</f>
        <v>0</v>
      </c>
      <c r="BL450" s="18" t="s">
        <v>347</v>
      </c>
      <c r="BM450" s="240" t="s">
        <v>5781</v>
      </c>
    </row>
    <row r="451" s="14" customFormat="1">
      <c r="A451" s="14"/>
      <c r="B451" s="261"/>
      <c r="C451" s="262"/>
      <c r="D451" s="242" t="s">
        <v>284</v>
      </c>
      <c r="E451" s="263" t="s">
        <v>1</v>
      </c>
      <c r="F451" s="264" t="s">
        <v>5782</v>
      </c>
      <c r="G451" s="262"/>
      <c r="H451" s="265">
        <v>38.088000000000001</v>
      </c>
      <c r="I451" s="266"/>
      <c r="J451" s="262"/>
      <c r="K451" s="262"/>
      <c r="L451" s="267"/>
      <c r="M451" s="268"/>
      <c r="N451" s="269"/>
      <c r="O451" s="269"/>
      <c r="P451" s="269"/>
      <c r="Q451" s="269"/>
      <c r="R451" s="269"/>
      <c r="S451" s="269"/>
      <c r="T451" s="27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71" t="s">
        <v>284</v>
      </c>
      <c r="AU451" s="271" t="s">
        <v>92</v>
      </c>
      <c r="AV451" s="14" t="s">
        <v>92</v>
      </c>
      <c r="AW451" s="14" t="s">
        <v>38</v>
      </c>
      <c r="AX451" s="14" t="s">
        <v>83</v>
      </c>
      <c r="AY451" s="271" t="s">
        <v>171</v>
      </c>
    </row>
    <row r="452" s="15" customFormat="1">
      <c r="A452" s="15"/>
      <c r="B452" s="272"/>
      <c r="C452" s="273"/>
      <c r="D452" s="242" t="s">
        <v>284</v>
      </c>
      <c r="E452" s="274" t="s">
        <v>1</v>
      </c>
      <c r="F452" s="275" t="s">
        <v>287</v>
      </c>
      <c r="G452" s="273"/>
      <c r="H452" s="276">
        <v>38.088000000000001</v>
      </c>
      <c r="I452" s="277"/>
      <c r="J452" s="273"/>
      <c r="K452" s="273"/>
      <c r="L452" s="278"/>
      <c r="M452" s="279"/>
      <c r="N452" s="280"/>
      <c r="O452" s="280"/>
      <c r="P452" s="280"/>
      <c r="Q452" s="280"/>
      <c r="R452" s="280"/>
      <c r="S452" s="280"/>
      <c r="T452" s="281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82" t="s">
        <v>284</v>
      </c>
      <c r="AU452" s="282" t="s">
        <v>92</v>
      </c>
      <c r="AV452" s="15" t="s">
        <v>192</v>
      </c>
      <c r="AW452" s="15" t="s">
        <v>38</v>
      </c>
      <c r="AX452" s="15" t="s">
        <v>83</v>
      </c>
      <c r="AY452" s="282" t="s">
        <v>171</v>
      </c>
    </row>
    <row r="453" s="14" customFormat="1">
      <c r="A453" s="14"/>
      <c r="B453" s="261"/>
      <c r="C453" s="262"/>
      <c r="D453" s="242" t="s">
        <v>284</v>
      </c>
      <c r="E453" s="263" t="s">
        <v>1</v>
      </c>
      <c r="F453" s="264" t="s">
        <v>5783</v>
      </c>
      <c r="G453" s="262"/>
      <c r="H453" s="265">
        <v>38.5</v>
      </c>
      <c r="I453" s="266"/>
      <c r="J453" s="262"/>
      <c r="K453" s="262"/>
      <c r="L453" s="267"/>
      <c r="M453" s="268"/>
      <c r="N453" s="269"/>
      <c r="O453" s="269"/>
      <c r="P453" s="269"/>
      <c r="Q453" s="269"/>
      <c r="R453" s="269"/>
      <c r="S453" s="269"/>
      <c r="T453" s="27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71" t="s">
        <v>284</v>
      </c>
      <c r="AU453" s="271" t="s">
        <v>92</v>
      </c>
      <c r="AV453" s="14" t="s">
        <v>92</v>
      </c>
      <c r="AW453" s="14" t="s">
        <v>38</v>
      </c>
      <c r="AX453" s="14" t="s">
        <v>83</v>
      </c>
      <c r="AY453" s="271" t="s">
        <v>171</v>
      </c>
    </row>
    <row r="454" s="15" customFormat="1">
      <c r="A454" s="15"/>
      <c r="B454" s="272"/>
      <c r="C454" s="273"/>
      <c r="D454" s="242" t="s">
        <v>284</v>
      </c>
      <c r="E454" s="274" t="s">
        <v>1</v>
      </c>
      <c r="F454" s="275" t="s">
        <v>287</v>
      </c>
      <c r="G454" s="273"/>
      <c r="H454" s="276">
        <v>38.5</v>
      </c>
      <c r="I454" s="277"/>
      <c r="J454" s="273"/>
      <c r="K454" s="273"/>
      <c r="L454" s="278"/>
      <c r="M454" s="279"/>
      <c r="N454" s="280"/>
      <c r="O454" s="280"/>
      <c r="P454" s="280"/>
      <c r="Q454" s="280"/>
      <c r="R454" s="280"/>
      <c r="S454" s="280"/>
      <c r="T454" s="281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82" t="s">
        <v>284</v>
      </c>
      <c r="AU454" s="282" t="s">
        <v>92</v>
      </c>
      <c r="AV454" s="15" t="s">
        <v>192</v>
      </c>
      <c r="AW454" s="15" t="s">
        <v>38</v>
      </c>
      <c r="AX454" s="15" t="s">
        <v>90</v>
      </c>
      <c r="AY454" s="282" t="s">
        <v>171</v>
      </c>
    </row>
    <row r="455" s="2" customFormat="1" ht="16.5" customHeight="1">
      <c r="A455" s="40"/>
      <c r="B455" s="41"/>
      <c r="C455" s="229" t="s">
        <v>776</v>
      </c>
      <c r="D455" s="229" t="s">
        <v>174</v>
      </c>
      <c r="E455" s="230" t="s">
        <v>5784</v>
      </c>
      <c r="F455" s="231" t="s">
        <v>5785</v>
      </c>
      <c r="G455" s="232" t="s">
        <v>458</v>
      </c>
      <c r="H455" s="233">
        <v>108</v>
      </c>
      <c r="I455" s="234"/>
      <c r="J455" s="235">
        <f>ROUND(I455*H455,2)</f>
        <v>0</v>
      </c>
      <c r="K455" s="231" t="s">
        <v>178</v>
      </c>
      <c r="L455" s="46"/>
      <c r="M455" s="236" t="s">
        <v>1</v>
      </c>
      <c r="N455" s="237" t="s">
        <v>48</v>
      </c>
      <c r="O455" s="93"/>
      <c r="P455" s="238">
        <f>O455*H455</f>
        <v>0</v>
      </c>
      <c r="Q455" s="238">
        <v>0.007443</v>
      </c>
      <c r="R455" s="238">
        <f>Q455*H455</f>
        <v>0.803844</v>
      </c>
      <c r="S455" s="238">
        <v>0</v>
      </c>
      <c r="T455" s="239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40" t="s">
        <v>347</v>
      </c>
      <c r="AT455" s="240" t="s">
        <v>174</v>
      </c>
      <c r="AU455" s="240" t="s">
        <v>92</v>
      </c>
      <c r="AY455" s="18" t="s">
        <v>171</v>
      </c>
      <c r="BE455" s="241">
        <f>IF(N455="základní",J455,0)</f>
        <v>0</v>
      </c>
      <c r="BF455" s="241">
        <f>IF(N455="snížená",J455,0)</f>
        <v>0</v>
      </c>
      <c r="BG455" s="241">
        <f>IF(N455="zákl. přenesená",J455,0)</f>
        <v>0</v>
      </c>
      <c r="BH455" s="241">
        <f>IF(N455="sníž. přenesená",J455,0)</f>
        <v>0</v>
      </c>
      <c r="BI455" s="241">
        <f>IF(N455="nulová",J455,0)</f>
        <v>0</v>
      </c>
      <c r="BJ455" s="18" t="s">
        <v>90</v>
      </c>
      <c r="BK455" s="241">
        <f>ROUND(I455*H455,2)</f>
        <v>0</v>
      </c>
      <c r="BL455" s="18" t="s">
        <v>347</v>
      </c>
      <c r="BM455" s="240" t="s">
        <v>5786</v>
      </c>
    </row>
    <row r="456" s="14" customFormat="1">
      <c r="A456" s="14"/>
      <c r="B456" s="261"/>
      <c r="C456" s="262"/>
      <c r="D456" s="242" t="s">
        <v>284</v>
      </c>
      <c r="E456" s="263" t="s">
        <v>1</v>
      </c>
      <c r="F456" s="264" t="s">
        <v>5787</v>
      </c>
      <c r="G456" s="262"/>
      <c r="H456" s="265">
        <v>107.571</v>
      </c>
      <c r="I456" s="266"/>
      <c r="J456" s="262"/>
      <c r="K456" s="262"/>
      <c r="L456" s="267"/>
      <c r="M456" s="268"/>
      <c r="N456" s="269"/>
      <c r="O456" s="269"/>
      <c r="P456" s="269"/>
      <c r="Q456" s="269"/>
      <c r="R456" s="269"/>
      <c r="S456" s="269"/>
      <c r="T456" s="27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71" t="s">
        <v>284</v>
      </c>
      <c r="AU456" s="271" t="s">
        <v>92</v>
      </c>
      <c r="AV456" s="14" t="s">
        <v>92</v>
      </c>
      <c r="AW456" s="14" t="s">
        <v>38</v>
      </c>
      <c r="AX456" s="14" t="s">
        <v>83</v>
      </c>
      <c r="AY456" s="271" t="s">
        <v>171</v>
      </c>
    </row>
    <row r="457" s="15" customFormat="1">
      <c r="A457" s="15"/>
      <c r="B457" s="272"/>
      <c r="C457" s="273"/>
      <c r="D457" s="242" t="s">
        <v>284</v>
      </c>
      <c r="E457" s="274" t="s">
        <v>1</v>
      </c>
      <c r="F457" s="275" t="s">
        <v>287</v>
      </c>
      <c r="G457" s="273"/>
      <c r="H457" s="276">
        <v>107.571</v>
      </c>
      <c r="I457" s="277"/>
      <c r="J457" s="273"/>
      <c r="K457" s="273"/>
      <c r="L457" s="278"/>
      <c r="M457" s="279"/>
      <c r="N457" s="280"/>
      <c r="O457" s="280"/>
      <c r="P457" s="280"/>
      <c r="Q457" s="280"/>
      <c r="R457" s="280"/>
      <c r="S457" s="280"/>
      <c r="T457" s="281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82" t="s">
        <v>284</v>
      </c>
      <c r="AU457" s="282" t="s">
        <v>92</v>
      </c>
      <c r="AV457" s="15" t="s">
        <v>192</v>
      </c>
      <c r="AW457" s="15" t="s">
        <v>38</v>
      </c>
      <c r="AX457" s="15" t="s">
        <v>83</v>
      </c>
      <c r="AY457" s="282" t="s">
        <v>171</v>
      </c>
    </row>
    <row r="458" s="14" customFormat="1">
      <c r="A458" s="14"/>
      <c r="B458" s="261"/>
      <c r="C458" s="262"/>
      <c r="D458" s="242" t="s">
        <v>284</v>
      </c>
      <c r="E458" s="263" t="s">
        <v>1</v>
      </c>
      <c r="F458" s="264" t="s">
        <v>800</v>
      </c>
      <c r="G458" s="262"/>
      <c r="H458" s="265">
        <v>108</v>
      </c>
      <c r="I458" s="266"/>
      <c r="J458" s="262"/>
      <c r="K458" s="262"/>
      <c r="L458" s="267"/>
      <c r="M458" s="268"/>
      <c r="N458" s="269"/>
      <c r="O458" s="269"/>
      <c r="P458" s="269"/>
      <c r="Q458" s="269"/>
      <c r="R458" s="269"/>
      <c r="S458" s="269"/>
      <c r="T458" s="27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71" t="s">
        <v>284</v>
      </c>
      <c r="AU458" s="271" t="s">
        <v>92</v>
      </c>
      <c r="AV458" s="14" t="s">
        <v>92</v>
      </c>
      <c r="AW458" s="14" t="s">
        <v>38</v>
      </c>
      <c r="AX458" s="14" t="s">
        <v>83</v>
      </c>
      <c r="AY458" s="271" t="s">
        <v>171</v>
      </c>
    </row>
    <row r="459" s="15" customFormat="1">
      <c r="A459" s="15"/>
      <c r="B459" s="272"/>
      <c r="C459" s="273"/>
      <c r="D459" s="242" t="s">
        <v>284</v>
      </c>
      <c r="E459" s="274" t="s">
        <v>1</v>
      </c>
      <c r="F459" s="275" t="s">
        <v>287</v>
      </c>
      <c r="G459" s="273"/>
      <c r="H459" s="276">
        <v>108</v>
      </c>
      <c r="I459" s="277"/>
      <c r="J459" s="273"/>
      <c r="K459" s="273"/>
      <c r="L459" s="278"/>
      <c r="M459" s="279"/>
      <c r="N459" s="280"/>
      <c r="O459" s="280"/>
      <c r="P459" s="280"/>
      <c r="Q459" s="280"/>
      <c r="R459" s="280"/>
      <c r="S459" s="280"/>
      <c r="T459" s="281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82" t="s">
        <v>284</v>
      </c>
      <c r="AU459" s="282" t="s">
        <v>92</v>
      </c>
      <c r="AV459" s="15" t="s">
        <v>192</v>
      </c>
      <c r="AW459" s="15" t="s">
        <v>38</v>
      </c>
      <c r="AX459" s="15" t="s">
        <v>90</v>
      </c>
      <c r="AY459" s="282" t="s">
        <v>171</v>
      </c>
    </row>
    <row r="460" s="2" customFormat="1" ht="16.5" customHeight="1">
      <c r="A460" s="40"/>
      <c r="B460" s="41"/>
      <c r="C460" s="229" t="s">
        <v>780</v>
      </c>
      <c r="D460" s="229" t="s">
        <v>174</v>
      </c>
      <c r="E460" s="230" t="s">
        <v>5788</v>
      </c>
      <c r="F460" s="231" t="s">
        <v>5789</v>
      </c>
      <c r="G460" s="232" t="s">
        <v>458</v>
      </c>
      <c r="H460" s="233">
        <v>74</v>
      </c>
      <c r="I460" s="234"/>
      <c r="J460" s="235">
        <f>ROUND(I460*H460,2)</f>
        <v>0</v>
      </c>
      <c r="K460" s="231" t="s">
        <v>178</v>
      </c>
      <c r="L460" s="46"/>
      <c r="M460" s="236" t="s">
        <v>1</v>
      </c>
      <c r="N460" s="237" t="s">
        <v>48</v>
      </c>
      <c r="O460" s="93"/>
      <c r="P460" s="238">
        <f>O460*H460</f>
        <v>0</v>
      </c>
      <c r="Q460" s="238">
        <v>0.01232225</v>
      </c>
      <c r="R460" s="238">
        <f>Q460*H460</f>
        <v>0.9118465</v>
      </c>
      <c r="S460" s="238">
        <v>0</v>
      </c>
      <c r="T460" s="239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40" t="s">
        <v>347</v>
      </c>
      <c r="AT460" s="240" t="s">
        <v>174</v>
      </c>
      <c r="AU460" s="240" t="s">
        <v>92</v>
      </c>
      <c r="AY460" s="18" t="s">
        <v>171</v>
      </c>
      <c r="BE460" s="241">
        <f>IF(N460="základní",J460,0)</f>
        <v>0</v>
      </c>
      <c r="BF460" s="241">
        <f>IF(N460="snížená",J460,0)</f>
        <v>0</v>
      </c>
      <c r="BG460" s="241">
        <f>IF(N460="zákl. přenesená",J460,0)</f>
        <v>0</v>
      </c>
      <c r="BH460" s="241">
        <f>IF(N460="sníž. přenesená",J460,0)</f>
        <v>0</v>
      </c>
      <c r="BI460" s="241">
        <f>IF(N460="nulová",J460,0)</f>
        <v>0</v>
      </c>
      <c r="BJ460" s="18" t="s">
        <v>90</v>
      </c>
      <c r="BK460" s="241">
        <f>ROUND(I460*H460,2)</f>
        <v>0</v>
      </c>
      <c r="BL460" s="18" t="s">
        <v>347</v>
      </c>
      <c r="BM460" s="240" t="s">
        <v>5790</v>
      </c>
    </row>
    <row r="461" s="14" customFormat="1">
      <c r="A461" s="14"/>
      <c r="B461" s="261"/>
      <c r="C461" s="262"/>
      <c r="D461" s="242" t="s">
        <v>284</v>
      </c>
      <c r="E461" s="263" t="s">
        <v>1</v>
      </c>
      <c r="F461" s="264" t="s">
        <v>5791</v>
      </c>
      <c r="G461" s="262"/>
      <c r="H461" s="265">
        <v>73.727000000000004</v>
      </c>
      <c r="I461" s="266"/>
      <c r="J461" s="262"/>
      <c r="K461" s="262"/>
      <c r="L461" s="267"/>
      <c r="M461" s="268"/>
      <c r="N461" s="269"/>
      <c r="O461" s="269"/>
      <c r="P461" s="269"/>
      <c r="Q461" s="269"/>
      <c r="R461" s="269"/>
      <c r="S461" s="269"/>
      <c r="T461" s="27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71" t="s">
        <v>284</v>
      </c>
      <c r="AU461" s="271" t="s">
        <v>92</v>
      </c>
      <c r="AV461" s="14" t="s">
        <v>92</v>
      </c>
      <c r="AW461" s="14" t="s">
        <v>38</v>
      </c>
      <c r="AX461" s="14" t="s">
        <v>83</v>
      </c>
      <c r="AY461" s="271" t="s">
        <v>171</v>
      </c>
    </row>
    <row r="462" s="15" customFormat="1">
      <c r="A462" s="15"/>
      <c r="B462" s="272"/>
      <c r="C462" s="273"/>
      <c r="D462" s="242" t="s">
        <v>284</v>
      </c>
      <c r="E462" s="274" t="s">
        <v>1</v>
      </c>
      <c r="F462" s="275" t="s">
        <v>287</v>
      </c>
      <c r="G462" s="273"/>
      <c r="H462" s="276">
        <v>73.727000000000004</v>
      </c>
      <c r="I462" s="277"/>
      <c r="J462" s="273"/>
      <c r="K462" s="273"/>
      <c r="L462" s="278"/>
      <c r="M462" s="279"/>
      <c r="N462" s="280"/>
      <c r="O462" s="280"/>
      <c r="P462" s="280"/>
      <c r="Q462" s="280"/>
      <c r="R462" s="280"/>
      <c r="S462" s="280"/>
      <c r="T462" s="281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82" t="s">
        <v>284</v>
      </c>
      <c r="AU462" s="282" t="s">
        <v>92</v>
      </c>
      <c r="AV462" s="15" t="s">
        <v>192</v>
      </c>
      <c r="AW462" s="15" t="s">
        <v>38</v>
      </c>
      <c r="AX462" s="15" t="s">
        <v>83</v>
      </c>
      <c r="AY462" s="282" t="s">
        <v>171</v>
      </c>
    </row>
    <row r="463" s="14" customFormat="1">
      <c r="A463" s="14"/>
      <c r="B463" s="261"/>
      <c r="C463" s="262"/>
      <c r="D463" s="242" t="s">
        <v>284</v>
      </c>
      <c r="E463" s="263" t="s">
        <v>1</v>
      </c>
      <c r="F463" s="264" t="s">
        <v>627</v>
      </c>
      <c r="G463" s="262"/>
      <c r="H463" s="265">
        <v>74</v>
      </c>
      <c r="I463" s="266"/>
      <c r="J463" s="262"/>
      <c r="K463" s="262"/>
      <c r="L463" s="267"/>
      <c r="M463" s="268"/>
      <c r="N463" s="269"/>
      <c r="O463" s="269"/>
      <c r="P463" s="269"/>
      <c r="Q463" s="269"/>
      <c r="R463" s="269"/>
      <c r="S463" s="269"/>
      <c r="T463" s="270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71" t="s">
        <v>284</v>
      </c>
      <c r="AU463" s="271" t="s">
        <v>92</v>
      </c>
      <c r="AV463" s="14" t="s">
        <v>92</v>
      </c>
      <c r="AW463" s="14" t="s">
        <v>38</v>
      </c>
      <c r="AX463" s="14" t="s">
        <v>83</v>
      </c>
      <c r="AY463" s="271" t="s">
        <v>171</v>
      </c>
    </row>
    <row r="464" s="15" customFormat="1">
      <c r="A464" s="15"/>
      <c r="B464" s="272"/>
      <c r="C464" s="273"/>
      <c r="D464" s="242" t="s">
        <v>284</v>
      </c>
      <c r="E464" s="274" t="s">
        <v>1</v>
      </c>
      <c r="F464" s="275" t="s">
        <v>287</v>
      </c>
      <c r="G464" s="273"/>
      <c r="H464" s="276">
        <v>74</v>
      </c>
      <c r="I464" s="277"/>
      <c r="J464" s="273"/>
      <c r="K464" s="273"/>
      <c r="L464" s="278"/>
      <c r="M464" s="279"/>
      <c r="N464" s="280"/>
      <c r="O464" s="280"/>
      <c r="P464" s="280"/>
      <c r="Q464" s="280"/>
      <c r="R464" s="280"/>
      <c r="S464" s="280"/>
      <c r="T464" s="281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82" t="s">
        <v>284</v>
      </c>
      <c r="AU464" s="282" t="s">
        <v>92</v>
      </c>
      <c r="AV464" s="15" t="s">
        <v>192</v>
      </c>
      <c r="AW464" s="15" t="s">
        <v>38</v>
      </c>
      <c r="AX464" s="15" t="s">
        <v>90</v>
      </c>
      <c r="AY464" s="282" t="s">
        <v>171</v>
      </c>
    </row>
    <row r="465" s="2" customFormat="1" ht="16.5" customHeight="1">
      <c r="A465" s="40"/>
      <c r="B465" s="41"/>
      <c r="C465" s="229" t="s">
        <v>785</v>
      </c>
      <c r="D465" s="229" t="s">
        <v>174</v>
      </c>
      <c r="E465" s="230" t="s">
        <v>5792</v>
      </c>
      <c r="F465" s="231" t="s">
        <v>5793</v>
      </c>
      <c r="G465" s="232" t="s">
        <v>458</v>
      </c>
      <c r="H465" s="233">
        <v>11</v>
      </c>
      <c r="I465" s="234"/>
      <c r="J465" s="235">
        <f>ROUND(I465*H465,2)</f>
        <v>0</v>
      </c>
      <c r="K465" s="231" t="s">
        <v>178</v>
      </c>
      <c r="L465" s="46"/>
      <c r="M465" s="236" t="s">
        <v>1</v>
      </c>
      <c r="N465" s="237" t="s">
        <v>48</v>
      </c>
      <c r="O465" s="93"/>
      <c r="P465" s="238">
        <f>O465*H465</f>
        <v>0</v>
      </c>
      <c r="Q465" s="238">
        <v>0.01975375</v>
      </c>
      <c r="R465" s="238">
        <f>Q465*H465</f>
        <v>0.21729124999999999</v>
      </c>
      <c r="S465" s="238">
        <v>0</v>
      </c>
      <c r="T465" s="239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40" t="s">
        <v>347</v>
      </c>
      <c r="AT465" s="240" t="s">
        <v>174</v>
      </c>
      <c r="AU465" s="240" t="s">
        <v>92</v>
      </c>
      <c r="AY465" s="18" t="s">
        <v>171</v>
      </c>
      <c r="BE465" s="241">
        <f>IF(N465="základní",J465,0)</f>
        <v>0</v>
      </c>
      <c r="BF465" s="241">
        <f>IF(N465="snížená",J465,0)</f>
        <v>0</v>
      </c>
      <c r="BG465" s="241">
        <f>IF(N465="zákl. přenesená",J465,0)</f>
        <v>0</v>
      </c>
      <c r="BH465" s="241">
        <f>IF(N465="sníž. přenesená",J465,0)</f>
        <v>0</v>
      </c>
      <c r="BI465" s="241">
        <f>IF(N465="nulová",J465,0)</f>
        <v>0</v>
      </c>
      <c r="BJ465" s="18" t="s">
        <v>90</v>
      </c>
      <c r="BK465" s="241">
        <f>ROUND(I465*H465,2)</f>
        <v>0</v>
      </c>
      <c r="BL465" s="18" t="s">
        <v>347</v>
      </c>
      <c r="BM465" s="240" t="s">
        <v>5794</v>
      </c>
    </row>
    <row r="466" s="14" customFormat="1">
      <c r="A466" s="14"/>
      <c r="B466" s="261"/>
      <c r="C466" s="262"/>
      <c r="D466" s="242" t="s">
        <v>284</v>
      </c>
      <c r="E466" s="263" t="s">
        <v>1</v>
      </c>
      <c r="F466" s="264" t="s">
        <v>5795</v>
      </c>
      <c r="G466" s="262"/>
      <c r="H466" s="265">
        <v>10.833</v>
      </c>
      <c r="I466" s="266"/>
      <c r="J466" s="262"/>
      <c r="K466" s="262"/>
      <c r="L466" s="267"/>
      <c r="M466" s="268"/>
      <c r="N466" s="269"/>
      <c r="O466" s="269"/>
      <c r="P466" s="269"/>
      <c r="Q466" s="269"/>
      <c r="R466" s="269"/>
      <c r="S466" s="269"/>
      <c r="T466" s="270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71" t="s">
        <v>284</v>
      </c>
      <c r="AU466" s="271" t="s">
        <v>92</v>
      </c>
      <c r="AV466" s="14" t="s">
        <v>92</v>
      </c>
      <c r="AW466" s="14" t="s">
        <v>38</v>
      </c>
      <c r="AX466" s="14" t="s">
        <v>83</v>
      </c>
      <c r="AY466" s="271" t="s">
        <v>171</v>
      </c>
    </row>
    <row r="467" s="15" customFormat="1">
      <c r="A467" s="15"/>
      <c r="B467" s="272"/>
      <c r="C467" s="273"/>
      <c r="D467" s="242" t="s">
        <v>284</v>
      </c>
      <c r="E467" s="274" t="s">
        <v>1</v>
      </c>
      <c r="F467" s="275" t="s">
        <v>287</v>
      </c>
      <c r="G467" s="273"/>
      <c r="H467" s="276">
        <v>10.833</v>
      </c>
      <c r="I467" s="277"/>
      <c r="J467" s="273"/>
      <c r="K467" s="273"/>
      <c r="L467" s="278"/>
      <c r="M467" s="279"/>
      <c r="N467" s="280"/>
      <c r="O467" s="280"/>
      <c r="P467" s="280"/>
      <c r="Q467" s="280"/>
      <c r="R467" s="280"/>
      <c r="S467" s="280"/>
      <c r="T467" s="281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82" t="s">
        <v>284</v>
      </c>
      <c r="AU467" s="282" t="s">
        <v>92</v>
      </c>
      <c r="AV467" s="15" t="s">
        <v>192</v>
      </c>
      <c r="AW467" s="15" t="s">
        <v>38</v>
      </c>
      <c r="AX467" s="15" t="s">
        <v>83</v>
      </c>
      <c r="AY467" s="282" t="s">
        <v>171</v>
      </c>
    </row>
    <row r="468" s="14" customFormat="1">
      <c r="A468" s="14"/>
      <c r="B468" s="261"/>
      <c r="C468" s="262"/>
      <c r="D468" s="242" t="s">
        <v>284</v>
      </c>
      <c r="E468" s="263" t="s">
        <v>1</v>
      </c>
      <c r="F468" s="264" t="s">
        <v>234</v>
      </c>
      <c r="G468" s="262"/>
      <c r="H468" s="265">
        <v>11</v>
      </c>
      <c r="I468" s="266"/>
      <c r="J468" s="262"/>
      <c r="K468" s="262"/>
      <c r="L468" s="267"/>
      <c r="M468" s="268"/>
      <c r="N468" s="269"/>
      <c r="O468" s="269"/>
      <c r="P468" s="269"/>
      <c r="Q468" s="269"/>
      <c r="R468" s="269"/>
      <c r="S468" s="269"/>
      <c r="T468" s="27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71" t="s">
        <v>284</v>
      </c>
      <c r="AU468" s="271" t="s">
        <v>92</v>
      </c>
      <c r="AV468" s="14" t="s">
        <v>92</v>
      </c>
      <c r="AW468" s="14" t="s">
        <v>38</v>
      </c>
      <c r="AX468" s="14" t="s">
        <v>83</v>
      </c>
      <c r="AY468" s="271" t="s">
        <v>171</v>
      </c>
    </row>
    <row r="469" s="15" customFormat="1">
      <c r="A469" s="15"/>
      <c r="B469" s="272"/>
      <c r="C469" s="273"/>
      <c r="D469" s="242" t="s">
        <v>284</v>
      </c>
      <c r="E469" s="274" t="s">
        <v>1</v>
      </c>
      <c r="F469" s="275" t="s">
        <v>287</v>
      </c>
      <c r="G469" s="273"/>
      <c r="H469" s="276">
        <v>11</v>
      </c>
      <c r="I469" s="277"/>
      <c r="J469" s="273"/>
      <c r="K469" s="273"/>
      <c r="L469" s="278"/>
      <c r="M469" s="279"/>
      <c r="N469" s="280"/>
      <c r="O469" s="280"/>
      <c r="P469" s="280"/>
      <c r="Q469" s="280"/>
      <c r="R469" s="280"/>
      <c r="S469" s="280"/>
      <c r="T469" s="281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82" t="s">
        <v>284</v>
      </c>
      <c r="AU469" s="282" t="s">
        <v>92</v>
      </c>
      <c r="AV469" s="15" t="s">
        <v>192</v>
      </c>
      <c r="AW469" s="15" t="s">
        <v>38</v>
      </c>
      <c r="AX469" s="15" t="s">
        <v>90</v>
      </c>
      <c r="AY469" s="282" t="s">
        <v>171</v>
      </c>
    </row>
    <row r="470" s="2" customFormat="1" ht="16.5" customHeight="1">
      <c r="A470" s="40"/>
      <c r="B470" s="41"/>
      <c r="C470" s="229" t="s">
        <v>789</v>
      </c>
      <c r="D470" s="229" t="s">
        <v>174</v>
      </c>
      <c r="E470" s="230" t="s">
        <v>5796</v>
      </c>
      <c r="F470" s="231" t="s">
        <v>5797</v>
      </c>
      <c r="G470" s="232" t="s">
        <v>458</v>
      </c>
      <c r="H470" s="233">
        <v>53</v>
      </c>
      <c r="I470" s="234"/>
      <c r="J470" s="235">
        <f>ROUND(I470*H470,2)</f>
        <v>0</v>
      </c>
      <c r="K470" s="231" t="s">
        <v>178</v>
      </c>
      <c r="L470" s="46"/>
      <c r="M470" s="236" t="s">
        <v>1</v>
      </c>
      <c r="N470" s="237" t="s">
        <v>48</v>
      </c>
      <c r="O470" s="93"/>
      <c r="P470" s="238">
        <f>O470*H470</f>
        <v>0</v>
      </c>
      <c r="Q470" s="238">
        <v>0.00071290000000000004</v>
      </c>
      <c r="R470" s="238">
        <f>Q470*H470</f>
        <v>0.037783700000000003</v>
      </c>
      <c r="S470" s="238">
        <v>0</v>
      </c>
      <c r="T470" s="239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40" t="s">
        <v>347</v>
      </c>
      <c r="AT470" s="240" t="s">
        <v>174</v>
      </c>
      <c r="AU470" s="240" t="s">
        <v>92</v>
      </c>
      <c r="AY470" s="18" t="s">
        <v>171</v>
      </c>
      <c r="BE470" s="241">
        <f>IF(N470="základní",J470,0)</f>
        <v>0</v>
      </c>
      <c r="BF470" s="241">
        <f>IF(N470="snížená",J470,0)</f>
        <v>0</v>
      </c>
      <c r="BG470" s="241">
        <f>IF(N470="zákl. přenesená",J470,0)</f>
        <v>0</v>
      </c>
      <c r="BH470" s="241">
        <f>IF(N470="sníž. přenesená",J470,0)</f>
        <v>0</v>
      </c>
      <c r="BI470" s="241">
        <f>IF(N470="nulová",J470,0)</f>
        <v>0</v>
      </c>
      <c r="BJ470" s="18" t="s">
        <v>90</v>
      </c>
      <c r="BK470" s="241">
        <f>ROUND(I470*H470,2)</f>
        <v>0</v>
      </c>
      <c r="BL470" s="18" t="s">
        <v>347</v>
      </c>
      <c r="BM470" s="240" t="s">
        <v>5798</v>
      </c>
    </row>
    <row r="471" s="13" customFormat="1">
      <c r="A471" s="13"/>
      <c r="B471" s="251"/>
      <c r="C471" s="252"/>
      <c r="D471" s="242" t="s">
        <v>284</v>
      </c>
      <c r="E471" s="253" t="s">
        <v>1</v>
      </c>
      <c r="F471" s="254" t="s">
        <v>5799</v>
      </c>
      <c r="G471" s="252"/>
      <c r="H471" s="253" t="s">
        <v>1</v>
      </c>
      <c r="I471" s="255"/>
      <c r="J471" s="252"/>
      <c r="K471" s="252"/>
      <c r="L471" s="256"/>
      <c r="M471" s="257"/>
      <c r="N471" s="258"/>
      <c r="O471" s="258"/>
      <c r="P471" s="258"/>
      <c r="Q471" s="258"/>
      <c r="R471" s="258"/>
      <c r="S471" s="258"/>
      <c r="T471" s="259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60" t="s">
        <v>284</v>
      </c>
      <c r="AU471" s="260" t="s">
        <v>92</v>
      </c>
      <c r="AV471" s="13" t="s">
        <v>90</v>
      </c>
      <c r="AW471" s="13" t="s">
        <v>38</v>
      </c>
      <c r="AX471" s="13" t="s">
        <v>83</v>
      </c>
      <c r="AY471" s="260" t="s">
        <v>171</v>
      </c>
    </row>
    <row r="472" s="14" customFormat="1">
      <c r="A472" s="14"/>
      <c r="B472" s="261"/>
      <c r="C472" s="262"/>
      <c r="D472" s="242" t="s">
        <v>284</v>
      </c>
      <c r="E472" s="263" t="s">
        <v>1</v>
      </c>
      <c r="F472" s="264" t="s">
        <v>5800</v>
      </c>
      <c r="G472" s="262"/>
      <c r="H472" s="265">
        <v>11.4</v>
      </c>
      <c r="I472" s="266"/>
      <c r="J472" s="262"/>
      <c r="K472" s="262"/>
      <c r="L472" s="267"/>
      <c r="M472" s="268"/>
      <c r="N472" s="269"/>
      <c r="O472" s="269"/>
      <c r="P472" s="269"/>
      <c r="Q472" s="269"/>
      <c r="R472" s="269"/>
      <c r="S472" s="269"/>
      <c r="T472" s="27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71" t="s">
        <v>284</v>
      </c>
      <c r="AU472" s="271" t="s">
        <v>92</v>
      </c>
      <c r="AV472" s="14" t="s">
        <v>92</v>
      </c>
      <c r="AW472" s="14" t="s">
        <v>38</v>
      </c>
      <c r="AX472" s="14" t="s">
        <v>83</v>
      </c>
      <c r="AY472" s="271" t="s">
        <v>171</v>
      </c>
    </row>
    <row r="473" s="13" customFormat="1">
      <c r="A473" s="13"/>
      <c r="B473" s="251"/>
      <c r="C473" s="252"/>
      <c r="D473" s="242" t="s">
        <v>284</v>
      </c>
      <c r="E473" s="253" t="s">
        <v>1</v>
      </c>
      <c r="F473" s="254" t="s">
        <v>5801</v>
      </c>
      <c r="G473" s="252"/>
      <c r="H473" s="253" t="s">
        <v>1</v>
      </c>
      <c r="I473" s="255"/>
      <c r="J473" s="252"/>
      <c r="K473" s="252"/>
      <c r="L473" s="256"/>
      <c r="M473" s="257"/>
      <c r="N473" s="258"/>
      <c r="O473" s="258"/>
      <c r="P473" s="258"/>
      <c r="Q473" s="258"/>
      <c r="R473" s="258"/>
      <c r="S473" s="258"/>
      <c r="T473" s="259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60" t="s">
        <v>284</v>
      </c>
      <c r="AU473" s="260" t="s">
        <v>92</v>
      </c>
      <c r="AV473" s="13" t="s">
        <v>90</v>
      </c>
      <c r="AW473" s="13" t="s">
        <v>38</v>
      </c>
      <c r="AX473" s="13" t="s">
        <v>83</v>
      </c>
      <c r="AY473" s="260" t="s">
        <v>171</v>
      </c>
    </row>
    <row r="474" s="14" customFormat="1">
      <c r="A474" s="14"/>
      <c r="B474" s="261"/>
      <c r="C474" s="262"/>
      <c r="D474" s="242" t="s">
        <v>284</v>
      </c>
      <c r="E474" s="263" t="s">
        <v>1</v>
      </c>
      <c r="F474" s="264" t="s">
        <v>5802</v>
      </c>
      <c r="G474" s="262"/>
      <c r="H474" s="265">
        <v>6.5</v>
      </c>
      <c r="I474" s="266"/>
      <c r="J474" s="262"/>
      <c r="K474" s="262"/>
      <c r="L474" s="267"/>
      <c r="M474" s="268"/>
      <c r="N474" s="269"/>
      <c r="O474" s="269"/>
      <c r="P474" s="269"/>
      <c r="Q474" s="269"/>
      <c r="R474" s="269"/>
      <c r="S474" s="269"/>
      <c r="T474" s="27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71" t="s">
        <v>284</v>
      </c>
      <c r="AU474" s="271" t="s">
        <v>92</v>
      </c>
      <c r="AV474" s="14" t="s">
        <v>92</v>
      </c>
      <c r="AW474" s="14" t="s">
        <v>38</v>
      </c>
      <c r="AX474" s="14" t="s">
        <v>83</v>
      </c>
      <c r="AY474" s="271" t="s">
        <v>171</v>
      </c>
    </row>
    <row r="475" s="14" customFormat="1">
      <c r="A475" s="14"/>
      <c r="B475" s="261"/>
      <c r="C475" s="262"/>
      <c r="D475" s="242" t="s">
        <v>284</v>
      </c>
      <c r="E475" s="263" t="s">
        <v>1</v>
      </c>
      <c r="F475" s="264" t="s">
        <v>5803</v>
      </c>
      <c r="G475" s="262"/>
      <c r="H475" s="265">
        <v>0.5</v>
      </c>
      <c r="I475" s="266"/>
      <c r="J475" s="262"/>
      <c r="K475" s="262"/>
      <c r="L475" s="267"/>
      <c r="M475" s="268"/>
      <c r="N475" s="269"/>
      <c r="O475" s="269"/>
      <c r="P475" s="269"/>
      <c r="Q475" s="269"/>
      <c r="R475" s="269"/>
      <c r="S475" s="269"/>
      <c r="T475" s="27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71" t="s">
        <v>284</v>
      </c>
      <c r="AU475" s="271" t="s">
        <v>92</v>
      </c>
      <c r="AV475" s="14" t="s">
        <v>92</v>
      </c>
      <c r="AW475" s="14" t="s">
        <v>38</v>
      </c>
      <c r="AX475" s="14" t="s">
        <v>83</v>
      </c>
      <c r="AY475" s="271" t="s">
        <v>171</v>
      </c>
    </row>
    <row r="476" s="13" customFormat="1">
      <c r="A476" s="13"/>
      <c r="B476" s="251"/>
      <c r="C476" s="252"/>
      <c r="D476" s="242" t="s">
        <v>284</v>
      </c>
      <c r="E476" s="253" t="s">
        <v>1</v>
      </c>
      <c r="F476" s="254" t="s">
        <v>5804</v>
      </c>
      <c r="G476" s="252"/>
      <c r="H476" s="253" t="s">
        <v>1</v>
      </c>
      <c r="I476" s="255"/>
      <c r="J476" s="252"/>
      <c r="K476" s="252"/>
      <c r="L476" s="256"/>
      <c r="M476" s="257"/>
      <c r="N476" s="258"/>
      <c r="O476" s="258"/>
      <c r="P476" s="258"/>
      <c r="Q476" s="258"/>
      <c r="R476" s="258"/>
      <c r="S476" s="258"/>
      <c r="T476" s="259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60" t="s">
        <v>284</v>
      </c>
      <c r="AU476" s="260" t="s">
        <v>92</v>
      </c>
      <c r="AV476" s="13" t="s">
        <v>90</v>
      </c>
      <c r="AW476" s="13" t="s">
        <v>38</v>
      </c>
      <c r="AX476" s="13" t="s">
        <v>83</v>
      </c>
      <c r="AY476" s="260" t="s">
        <v>171</v>
      </c>
    </row>
    <row r="477" s="14" customFormat="1">
      <c r="A477" s="14"/>
      <c r="B477" s="261"/>
      <c r="C477" s="262"/>
      <c r="D477" s="242" t="s">
        <v>284</v>
      </c>
      <c r="E477" s="263" t="s">
        <v>1</v>
      </c>
      <c r="F477" s="264" t="s">
        <v>5805</v>
      </c>
      <c r="G477" s="262"/>
      <c r="H477" s="265">
        <v>10.300000000000001</v>
      </c>
      <c r="I477" s="266"/>
      <c r="J477" s="262"/>
      <c r="K477" s="262"/>
      <c r="L477" s="267"/>
      <c r="M477" s="268"/>
      <c r="N477" s="269"/>
      <c r="O477" s="269"/>
      <c r="P477" s="269"/>
      <c r="Q477" s="269"/>
      <c r="R477" s="269"/>
      <c r="S477" s="269"/>
      <c r="T477" s="27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71" t="s">
        <v>284</v>
      </c>
      <c r="AU477" s="271" t="s">
        <v>92</v>
      </c>
      <c r="AV477" s="14" t="s">
        <v>92</v>
      </c>
      <c r="AW477" s="14" t="s">
        <v>38</v>
      </c>
      <c r="AX477" s="14" t="s">
        <v>83</v>
      </c>
      <c r="AY477" s="271" t="s">
        <v>171</v>
      </c>
    </row>
    <row r="478" s="14" customFormat="1">
      <c r="A478" s="14"/>
      <c r="B478" s="261"/>
      <c r="C478" s="262"/>
      <c r="D478" s="242" t="s">
        <v>284</v>
      </c>
      <c r="E478" s="263" t="s">
        <v>1</v>
      </c>
      <c r="F478" s="264" t="s">
        <v>92</v>
      </c>
      <c r="G478" s="262"/>
      <c r="H478" s="265">
        <v>2</v>
      </c>
      <c r="I478" s="266"/>
      <c r="J478" s="262"/>
      <c r="K478" s="262"/>
      <c r="L478" s="267"/>
      <c r="M478" s="268"/>
      <c r="N478" s="269"/>
      <c r="O478" s="269"/>
      <c r="P478" s="269"/>
      <c r="Q478" s="269"/>
      <c r="R478" s="269"/>
      <c r="S478" s="269"/>
      <c r="T478" s="27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71" t="s">
        <v>284</v>
      </c>
      <c r="AU478" s="271" t="s">
        <v>92</v>
      </c>
      <c r="AV478" s="14" t="s">
        <v>92</v>
      </c>
      <c r="AW478" s="14" t="s">
        <v>38</v>
      </c>
      <c r="AX478" s="14" t="s">
        <v>83</v>
      </c>
      <c r="AY478" s="271" t="s">
        <v>171</v>
      </c>
    </row>
    <row r="479" s="13" customFormat="1">
      <c r="A479" s="13"/>
      <c r="B479" s="251"/>
      <c r="C479" s="252"/>
      <c r="D479" s="242" t="s">
        <v>284</v>
      </c>
      <c r="E479" s="253" t="s">
        <v>1</v>
      </c>
      <c r="F479" s="254" t="s">
        <v>5660</v>
      </c>
      <c r="G479" s="252"/>
      <c r="H479" s="253" t="s">
        <v>1</v>
      </c>
      <c r="I479" s="255"/>
      <c r="J479" s="252"/>
      <c r="K479" s="252"/>
      <c r="L479" s="256"/>
      <c r="M479" s="257"/>
      <c r="N479" s="258"/>
      <c r="O479" s="258"/>
      <c r="P479" s="258"/>
      <c r="Q479" s="258"/>
      <c r="R479" s="258"/>
      <c r="S479" s="258"/>
      <c r="T479" s="259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60" t="s">
        <v>284</v>
      </c>
      <c r="AU479" s="260" t="s">
        <v>92</v>
      </c>
      <c r="AV479" s="13" t="s">
        <v>90</v>
      </c>
      <c r="AW479" s="13" t="s">
        <v>38</v>
      </c>
      <c r="AX479" s="13" t="s">
        <v>83</v>
      </c>
      <c r="AY479" s="260" t="s">
        <v>171</v>
      </c>
    </row>
    <row r="480" s="14" customFormat="1">
      <c r="A480" s="14"/>
      <c r="B480" s="261"/>
      <c r="C480" s="262"/>
      <c r="D480" s="242" t="s">
        <v>284</v>
      </c>
      <c r="E480" s="263" t="s">
        <v>1</v>
      </c>
      <c r="F480" s="264" t="s">
        <v>5806</v>
      </c>
      <c r="G480" s="262"/>
      <c r="H480" s="265">
        <v>14.6</v>
      </c>
      <c r="I480" s="266"/>
      <c r="J480" s="262"/>
      <c r="K480" s="262"/>
      <c r="L480" s="267"/>
      <c r="M480" s="268"/>
      <c r="N480" s="269"/>
      <c r="O480" s="269"/>
      <c r="P480" s="269"/>
      <c r="Q480" s="269"/>
      <c r="R480" s="269"/>
      <c r="S480" s="269"/>
      <c r="T480" s="27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71" t="s">
        <v>284</v>
      </c>
      <c r="AU480" s="271" t="s">
        <v>92</v>
      </c>
      <c r="AV480" s="14" t="s">
        <v>92</v>
      </c>
      <c r="AW480" s="14" t="s">
        <v>38</v>
      </c>
      <c r="AX480" s="14" t="s">
        <v>83</v>
      </c>
      <c r="AY480" s="271" t="s">
        <v>171</v>
      </c>
    </row>
    <row r="481" s="14" customFormat="1">
      <c r="A481" s="14"/>
      <c r="B481" s="261"/>
      <c r="C481" s="262"/>
      <c r="D481" s="242" t="s">
        <v>284</v>
      </c>
      <c r="E481" s="263" t="s">
        <v>1</v>
      </c>
      <c r="F481" s="264" t="s">
        <v>5803</v>
      </c>
      <c r="G481" s="262"/>
      <c r="H481" s="265">
        <v>0.5</v>
      </c>
      <c r="I481" s="266"/>
      <c r="J481" s="262"/>
      <c r="K481" s="262"/>
      <c r="L481" s="267"/>
      <c r="M481" s="268"/>
      <c r="N481" s="269"/>
      <c r="O481" s="269"/>
      <c r="P481" s="269"/>
      <c r="Q481" s="269"/>
      <c r="R481" s="269"/>
      <c r="S481" s="269"/>
      <c r="T481" s="270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71" t="s">
        <v>284</v>
      </c>
      <c r="AU481" s="271" t="s">
        <v>92</v>
      </c>
      <c r="AV481" s="14" t="s">
        <v>92</v>
      </c>
      <c r="AW481" s="14" t="s">
        <v>38</v>
      </c>
      <c r="AX481" s="14" t="s">
        <v>83</v>
      </c>
      <c r="AY481" s="271" t="s">
        <v>171</v>
      </c>
    </row>
    <row r="482" s="15" customFormat="1">
      <c r="A482" s="15"/>
      <c r="B482" s="272"/>
      <c r="C482" s="273"/>
      <c r="D482" s="242" t="s">
        <v>284</v>
      </c>
      <c r="E482" s="274" t="s">
        <v>1</v>
      </c>
      <c r="F482" s="275" t="s">
        <v>287</v>
      </c>
      <c r="G482" s="273"/>
      <c r="H482" s="276">
        <v>45.799999999999997</v>
      </c>
      <c r="I482" s="277"/>
      <c r="J482" s="273"/>
      <c r="K482" s="273"/>
      <c r="L482" s="278"/>
      <c r="M482" s="279"/>
      <c r="N482" s="280"/>
      <c r="O482" s="280"/>
      <c r="P482" s="280"/>
      <c r="Q482" s="280"/>
      <c r="R482" s="280"/>
      <c r="S482" s="280"/>
      <c r="T482" s="281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82" t="s">
        <v>284</v>
      </c>
      <c r="AU482" s="282" t="s">
        <v>92</v>
      </c>
      <c r="AV482" s="15" t="s">
        <v>192</v>
      </c>
      <c r="AW482" s="15" t="s">
        <v>38</v>
      </c>
      <c r="AX482" s="15" t="s">
        <v>83</v>
      </c>
      <c r="AY482" s="282" t="s">
        <v>171</v>
      </c>
    </row>
    <row r="483" s="14" customFormat="1">
      <c r="A483" s="14"/>
      <c r="B483" s="261"/>
      <c r="C483" s="262"/>
      <c r="D483" s="242" t="s">
        <v>284</v>
      </c>
      <c r="E483" s="263" t="s">
        <v>1</v>
      </c>
      <c r="F483" s="264" t="s">
        <v>5807</v>
      </c>
      <c r="G483" s="262"/>
      <c r="H483" s="265">
        <v>52.670000000000002</v>
      </c>
      <c r="I483" s="266"/>
      <c r="J483" s="262"/>
      <c r="K483" s="262"/>
      <c r="L483" s="267"/>
      <c r="M483" s="268"/>
      <c r="N483" s="269"/>
      <c r="O483" s="269"/>
      <c r="P483" s="269"/>
      <c r="Q483" s="269"/>
      <c r="R483" s="269"/>
      <c r="S483" s="269"/>
      <c r="T483" s="27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71" t="s">
        <v>284</v>
      </c>
      <c r="AU483" s="271" t="s">
        <v>92</v>
      </c>
      <c r="AV483" s="14" t="s">
        <v>92</v>
      </c>
      <c r="AW483" s="14" t="s">
        <v>38</v>
      </c>
      <c r="AX483" s="14" t="s">
        <v>83</v>
      </c>
      <c r="AY483" s="271" t="s">
        <v>171</v>
      </c>
    </row>
    <row r="484" s="15" customFormat="1">
      <c r="A484" s="15"/>
      <c r="B484" s="272"/>
      <c r="C484" s="273"/>
      <c r="D484" s="242" t="s">
        <v>284</v>
      </c>
      <c r="E484" s="274" t="s">
        <v>1</v>
      </c>
      <c r="F484" s="275" t="s">
        <v>287</v>
      </c>
      <c r="G484" s="273"/>
      <c r="H484" s="276">
        <v>52.670000000000002</v>
      </c>
      <c r="I484" s="277"/>
      <c r="J484" s="273"/>
      <c r="K484" s="273"/>
      <c r="L484" s="278"/>
      <c r="M484" s="279"/>
      <c r="N484" s="280"/>
      <c r="O484" s="280"/>
      <c r="P484" s="280"/>
      <c r="Q484" s="280"/>
      <c r="R484" s="280"/>
      <c r="S484" s="280"/>
      <c r="T484" s="281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82" t="s">
        <v>284</v>
      </c>
      <c r="AU484" s="282" t="s">
        <v>92</v>
      </c>
      <c r="AV484" s="15" t="s">
        <v>192</v>
      </c>
      <c r="AW484" s="15" t="s">
        <v>38</v>
      </c>
      <c r="AX484" s="15" t="s">
        <v>83</v>
      </c>
      <c r="AY484" s="282" t="s">
        <v>171</v>
      </c>
    </row>
    <row r="485" s="14" customFormat="1">
      <c r="A485" s="14"/>
      <c r="B485" s="261"/>
      <c r="C485" s="262"/>
      <c r="D485" s="242" t="s">
        <v>284</v>
      </c>
      <c r="E485" s="263" t="s">
        <v>1</v>
      </c>
      <c r="F485" s="264" t="s">
        <v>534</v>
      </c>
      <c r="G485" s="262"/>
      <c r="H485" s="265">
        <v>53</v>
      </c>
      <c r="I485" s="266"/>
      <c r="J485" s="262"/>
      <c r="K485" s="262"/>
      <c r="L485" s="267"/>
      <c r="M485" s="268"/>
      <c r="N485" s="269"/>
      <c r="O485" s="269"/>
      <c r="P485" s="269"/>
      <c r="Q485" s="269"/>
      <c r="R485" s="269"/>
      <c r="S485" s="269"/>
      <c r="T485" s="270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71" t="s">
        <v>284</v>
      </c>
      <c r="AU485" s="271" t="s">
        <v>92</v>
      </c>
      <c r="AV485" s="14" t="s">
        <v>92</v>
      </c>
      <c r="AW485" s="14" t="s">
        <v>38</v>
      </c>
      <c r="AX485" s="14" t="s">
        <v>83</v>
      </c>
      <c r="AY485" s="271" t="s">
        <v>171</v>
      </c>
    </row>
    <row r="486" s="15" customFormat="1">
      <c r="A486" s="15"/>
      <c r="B486" s="272"/>
      <c r="C486" s="273"/>
      <c r="D486" s="242" t="s">
        <v>284</v>
      </c>
      <c r="E486" s="274" t="s">
        <v>1</v>
      </c>
      <c r="F486" s="275" t="s">
        <v>287</v>
      </c>
      <c r="G486" s="273"/>
      <c r="H486" s="276">
        <v>53</v>
      </c>
      <c r="I486" s="277"/>
      <c r="J486" s="273"/>
      <c r="K486" s="273"/>
      <c r="L486" s="278"/>
      <c r="M486" s="279"/>
      <c r="N486" s="280"/>
      <c r="O486" s="280"/>
      <c r="P486" s="280"/>
      <c r="Q486" s="280"/>
      <c r="R486" s="280"/>
      <c r="S486" s="280"/>
      <c r="T486" s="281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82" t="s">
        <v>284</v>
      </c>
      <c r="AU486" s="282" t="s">
        <v>92</v>
      </c>
      <c r="AV486" s="15" t="s">
        <v>192</v>
      </c>
      <c r="AW486" s="15" t="s">
        <v>38</v>
      </c>
      <c r="AX486" s="15" t="s">
        <v>90</v>
      </c>
      <c r="AY486" s="282" t="s">
        <v>171</v>
      </c>
    </row>
    <row r="487" s="2" customFormat="1" ht="16.5" customHeight="1">
      <c r="A487" s="40"/>
      <c r="B487" s="41"/>
      <c r="C487" s="229" t="s">
        <v>793</v>
      </c>
      <c r="D487" s="229" t="s">
        <v>174</v>
      </c>
      <c r="E487" s="230" t="s">
        <v>5808</v>
      </c>
      <c r="F487" s="231" t="s">
        <v>5809</v>
      </c>
      <c r="G487" s="232" t="s">
        <v>458</v>
      </c>
      <c r="H487" s="233">
        <v>95</v>
      </c>
      <c r="I487" s="234"/>
      <c r="J487" s="235">
        <f>ROUND(I487*H487,2)</f>
        <v>0</v>
      </c>
      <c r="K487" s="231" t="s">
        <v>178</v>
      </c>
      <c r="L487" s="46"/>
      <c r="M487" s="236" t="s">
        <v>1</v>
      </c>
      <c r="N487" s="237" t="s">
        <v>48</v>
      </c>
      <c r="O487" s="93"/>
      <c r="P487" s="238">
        <f>O487*H487</f>
        <v>0</v>
      </c>
      <c r="Q487" s="238">
        <v>0.0020607999999999998</v>
      </c>
      <c r="R487" s="238">
        <f>Q487*H487</f>
        <v>0.19577599999999998</v>
      </c>
      <c r="S487" s="238">
        <v>0</v>
      </c>
      <c r="T487" s="239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40" t="s">
        <v>347</v>
      </c>
      <c r="AT487" s="240" t="s">
        <v>174</v>
      </c>
      <c r="AU487" s="240" t="s">
        <v>92</v>
      </c>
      <c r="AY487" s="18" t="s">
        <v>171</v>
      </c>
      <c r="BE487" s="241">
        <f>IF(N487="základní",J487,0)</f>
        <v>0</v>
      </c>
      <c r="BF487" s="241">
        <f>IF(N487="snížená",J487,0)</f>
        <v>0</v>
      </c>
      <c r="BG487" s="241">
        <f>IF(N487="zákl. přenesená",J487,0)</f>
        <v>0</v>
      </c>
      <c r="BH487" s="241">
        <f>IF(N487="sníž. přenesená",J487,0)</f>
        <v>0</v>
      </c>
      <c r="BI487" s="241">
        <f>IF(N487="nulová",J487,0)</f>
        <v>0</v>
      </c>
      <c r="BJ487" s="18" t="s">
        <v>90</v>
      </c>
      <c r="BK487" s="241">
        <f>ROUND(I487*H487,2)</f>
        <v>0</v>
      </c>
      <c r="BL487" s="18" t="s">
        <v>347</v>
      </c>
      <c r="BM487" s="240" t="s">
        <v>5810</v>
      </c>
    </row>
    <row r="488" s="13" customFormat="1">
      <c r="A488" s="13"/>
      <c r="B488" s="251"/>
      <c r="C488" s="252"/>
      <c r="D488" s="242" t="s">
        <v>284</v>
      </c>
      <c r="E488" s="253" t="s">
        <v>1</v>
      </c>
      <c r="F488" s="254" t="s">
        <v>5799</v>
      </c>
      <c r="G488" s="252"/>
      <c r="H488" s="253" t="s">
        <v>1</v>
      </c>
      <c r="I488" s="255"/>
      <c r="J488" s="252"/>
      <c r="K488" s="252"/>
      <c r="L488" s="256"/>
      <c r="M488" s="257"/>
      <c r="N488" s="258"/>
      <c r="O488" s="258"/>
      <c r="P488" s="258"/>
      <c r="Q488" s="258"/>
      <c r="R488" s="258"/>
      <c r="S488" s="258"/>
      <c r="T488" s="259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60" t="s">
        <v>284</v>
      </c>
      <c r="AU488" s="260" t="s">
        <v>92</v>
      </c>
      <c r="AV488" s="13" t="s">
        <v>90</v>
      </c>
      <c r="AW488" s="13" t="s">
        <v>38</v>
      </c>
      <c r="AX488" s="13" t="s">
        <v>83</v>
      </c>
      <c r="AY488" s="260" t="s">
        <v>171</v>
      </c>
    </row>
    <row r="489" s="14" customFormat="1">
      <c r="A489" s="14"/>
      <c r="B489" s="261"/>
      <c r="C489" s="262"/>
      <c r="D489" s="242" t="s">
        <v>284</v>
      </c>
      <c r="E489" s="263" t="s">
        <v>1</v>
      </c>
      <c r="F489" s="264" t="s">
        <v>5811</v>
      </c>
      <c r="G489" s="262"/>
      <c r="H489" s="265">
        <v>8.8000000000000007</v>
      </c>
      <c r="I489" s="266"/>
      <c r="J489" s="262"/>
      <c r="K489" s="262"/>
      <c r="L489" s="267"/>
      <c r="M489" s="268"/>
      <c r="N489" s="269"/>
      <c r="O489" s="269"/>
      <c r="P489" s="269"/>
      <c r="Q489" s="269"/>
      <c r="R489" s="269"/>
      <c r="S489" s="269"/>
      <c r="T489" s="270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71" t="s">
        <v>284</v>
      </c>
      <c r="AU489" s="271" t="s">
        <v>92</v>
      </c>
      <c r="AV489" s="14" t="s">
        <v>92</v>
      </c>
      <c r="AW489" s="14" t="s">
        <v>38</v>
      </c>
      <c r="AX489" s="14" t="s">
        <v>83</v>
      </c>
      <c r="AY489" s="271" t="s">
        <v>171</v>
      </c>
    </row>
    <row r="490" s="14" customFormat="1">
      <c r="A490" s="14"/>
      <c r="B490" s="261"/>
      <c r="C490" s="262"/>
      <c r="D490" s="242" t="s">
        <v>284</v>
      </c>
      <c r="E490" s="263" t="s">
        <v>1</v>
      </c>
      <c r="F490" s="264" t="s">
        <v>90</v>
      </c>
      <c r="G490" s="262"/>
      <c r="H490" s="265">
        <v>1</v>
      </c>
      <c r="I490" s="266"/>
      <c r="J490" s="262"/>
      <c r="K490" s="262"/>
      <c r="L490" s="267"/>
      <c r="M490" s="268"/>
      <c r="N490" s="269"/>
      <c r="O490" s="269"/>
      <c r="P490" s="269"/>
      <c r="Q490" s="269"/>
      <c r="R490" s="269"/>
      <c r="S490" s="269"/>
      <c r="T490" s="270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71" t="s">
        <v>284</v>
      </c>
      <c r="AU490" s="271" t="s">
        <v>92</v>
      </c>
      <c r="AV490" s="14" t="s">
        <v>92</v>
      </c>
      <c r="AW490" s="14" t="s">
        <v>38</v>
      </c>
      <c r="AX490" s="14" t="s">
        <v>83</v>
      </c>
      <c r="AY490" s="271" t="s">
        <v>171</v>
      </c>
    </row>
    <row r="491" s="13" customFormat="1">
      <c r="A491" s="13"/>
      <c r="B491" s="251"/>
      <c r="C491" s="252"/>
      <c r="D491" s="242" t="s">
        <v>284</v>
      </c>
      <c r="E491" s="253" t="s">
        <v>1</v>
      </c>
      <c r="F491" s="254" t="s">
        <v>5801</v>
      </c>
      <c r="G491" s="252"/>
      <c r="H491" s="253" t="s">
        <v>1</v>
      </c>
      <c r="I491" s="255"/>
      <c r="J491" s="252"/>
      <c r="K491" s="252"/>
      <c r="L491" s="256"/>
      <c r="M491" s="257"/>
      <c r="N491" s="258"/>
      <c r="O491" s="258"/>
      <c r="P491" s="258"/>
      <c r="Q491" s="258"/>
      <c r="R491" s="258"/>
      <c r="S491" s="258"/>
      <c r="T491" s="259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60" t="s">
        <v>284</v>
      </c>
      <c r="AU491" s="260" t="s">
        <v>92</v>
      </c>
      <c r="AV491" s="13" t="s">
        <v>90</v>
      </c>
      <c r="AW491" s="13" t="s">
        <v>38</v>
      </c>
      <c r="AX491" s="13" t="s">
        <v>83</v>
      </c>
      <c r="AY491" s="260" t="s">
        <v>171</v>
      </c>
    </row>
    <row r="492" s="14" customFormat="1">
      <c r="A492" s="14"/>
      <c r="B492" s="261"/>
      <c r="C492" s="262"/>
      <c r="D492" s="242" t="s">
        <v>284</v>
      </c>
      <c r="E492" s="263" t="s">
        <v>1</v>
      </c>
      <c r="F492" s="264" t="s">
        <v>5812</v>
      </c>
      <c r="G492" s="262"/>
      <c r="H492" s="265">
        <v>5.7999999999999998</v>
      </c>
      <c r="I492" s="266"/>
      <c r="J492" s="262"/>
      <c r="K492" s="262"/>
      <c r="L492" s="267"/>
      <c r="M492" s="268"/>
      <c r="N492" s="269"/>
      <c r="O492" s="269"/>
      <c r="P492" s="269"/>
      <c r="Q492" s="269"/>
      <c r="R492" s="269"/>
      <c r="S492" s="269"/>
      <c r="T492" s="27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71" t="s">
        <v>284</v>
      </c>
      <c r="AU492" s="271" t="s">
        <v>92</v>
      </c>
      <c r="AV492" s="14" t="s">
        <v>92</v>
      </c>
      <c r="AW492" s="14" t="s">
        <v>38</v>
      </c>
      <c r="AX492" s="14" t="s">
        <v>83</v>
      </c>
      <c r="AY492" s="271" t="s">
        <v>171</v>
      </c>
    </row>
    <row r="493" s="14" customFormat="1">
      <c r="A493" s="14"/>
      <c r="B493" s="261"/>
      <c r="C493" s="262"/>
      <c r="D493" s="242" t="s">
        <v>284</v>
      </c>
      <c r="E493" s="263" t="s">
        <v>1</v>
      </c>
      <c r="F493" s="264" t="s">
        <v>5803</v>
      </c>
      <c r="G493" s="262"/>
      <c r="H493" s="265">
        <v>0.5</v>
      </c>
      <c r="I493" s="266"/>
      <c r="J493" s="262"/>
      <c r="K493" s="262"/>
      <c r="L493" s="267"/>
      <c r="M493" s="268"/>
      <c r="N493" s="269"/>
      <c r="O493" s="269"/>
      <c r="P493" s="269"/>
      <c r="Q493" s="269"/>
      <c r="R493" s="269"/>
      <c r="S493" s="269"/>
      <c r="T493" s="27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71" t="s">
        <v>284</v>
      </c>
      <c r="AU493" s="271" t="s">
        <v>92</v>
      </c>
      <c r="AV493" s="14" t="s">
        <v>92</v>
      </c>
      <c r="AW493" s="14" t="s">
        <v>38</v>
      </c>
      <c r="AX493" s="14" t="s">
        <v>83</v>
      </c>
      <c r="AY493" s="271" t="s">
        <v>171</v>
      </c>
    </row>
    <row r="494" s="13" customFormat="1">
      <c r="A494" s="13"/>
      <c r="B494" s="251"/>
      <c r="C494" s="252"/>
      <c r="D494" s="242" t="s">
        <v>284</v>
      </c>
      <c r="E494" s="253" t="s">
        <v>1</v>
      </c>
      <c r="F494" s="254" t="s">
        <v>5804</v>
      </c>
      <c r="G494" s="252"/>
      <c r="H494" s="253" t="s">
        <v>1</v>
      </c>
      <c r="I494" s="255"/>
      <c r="J494" s="252"/>
      <c r="K494" s="252"/>
      <c r="L494" s="256"/>
      <c r="M494" s="257"/>
      <c r="N494" s="258"/>
      <c r="O494" s="258"/>
      <c r="P494" s="258"/>
      <c r="Q494" s="258"/>
      <c r="R494" s="258"/>
      <c r="S494" s="258"/>
      <c r="T494" s="259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60" t="s">
        <v>284</v>
      </c>
      <c r="AU494" s="260" t="s">
        <v>92</v>
      </c>
      <c r="AV494" s="13" t="s">
        <v>90</v>
      </c>
      <c r="AW494" s="13" t="s">
        <v>38</v>
      </c>
      <c r="AX494" s="13" t="s">
        <v>83</v>
      </c>
      <c r="AY494" s="260" t="s">
        <v>171</v>
      </c>
    </row>
    <row r="495" s="14" customFormat="1">
      <c r="A495" s="14"/>
      <c r="B495" s="261"/>
      <c r="C495" s="262"/>
      <c r="D495" s="242" t="s">
        <v>284</v>
      </c>
      <c r="E495" s="263" t="s">
        <v>1</v>
      </c>
      <c r="F495" s="264" t="s">
        <v>5813</v>
      </c>
      <c r="G495" s="262"/>
      <c r="H495" s="265">
        <v>4</v>
      </c>
      <c r="I495" s="266"/>
      <c r="J495" s="262"/>
      <c r="K495" s="262"/>
      <c r="L495" s="267"/>
      <c r="M495" s="268"/>
      <c r="N495" s="269"/>
      <c r="O495" s="269"/>
      <c r="P495" s="269"/>
      <c r="Q495" s="269"/>
      <c r="R495" s="269"/>
      <c r="S495" s="269"/>
      <c r="T495" s="270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71" t="s">
        <v>284</v>
      </c>
      <c r="AU495" s="271" t="s">
        <v>92</v>
      </c>
      <c r="AV495" s="14" t="s">
        <v>92</v>
      </c>
      <c r="AW495" s="14" t="s">
        <v>38</v>
      </c>
      <c r="AX495" s="14" t="s">
        <v>83</v>
      </c>
      <c r="AY495" s="271" t="s">
        <v>171</v>
      </c>
    </row>
    <row r="496" s="14" customFormat="1">
      <c r="A496" s="14"/>
      <c r="B496" s="261"/>
      <c r="C496" s="262"/>
      <c r="D496" s="242" t="s">
        <v>284</v>
      </c>
      <c r="E496" s="263" t="s">
        <v>1</v>
      </c>
      <c r="F496" s="264" t="s">
        <v>5814</v>
      </c>
      <c r="G496" s="262"/>
      <c r="H496" s="265">
        <v>9.6999999999999993</v>
      </c>
      <c r="I496" s="266"/>
      <c r="J496" s="262"/>
      <c r="K496" s="262"/>
      <c r="L496" s="267"/>
      <c r="M496" s="268"/>
      <c r="N496" s="269"/>
      <c r="O496" s="269"/>
      <c r="P496" s="269"/>
      <c r="Q496" s="269"/>
      <c r="R496" s="269"/>
      <c r="S496" s="269"/>
      <c r="T496" s="27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71" t="s">
        <v>284</v>
      </c>
      <c r="AU496" s="271" t="s">
        <v>92</v>
      </c>
      <c r="AV496" s="14" t="s">
        <v>92</v>
      </c>
      <c r="AW496" s="14" t="s">
        <v>38</v>
      </c>
      <c r="AX496" s="14" t="s">
        <v>83</v>
      </c>
      <c r="AY496" s="271" t="s">
        <v>171</v>
      </c>
    </row>
    <row r="497" s="13" customFormat="1">
      <c r="A497" s="13"/>
      <c r="B497" s="251"/>
      <c r="C497" s="252"/>
      <c r="D497" s="242" t="s">
        <v>284</v>
      </c>
      <c r="E497" s="253" t="s">
        <v>1</v>
      </c>
      <c r="F497" s="254" t="s">
        <v>5660</v>
      </c>
      <c r="G497" s="252"/>
      <c r="H497" s="253" t="s">
        <v>1</v>
      </c>
      <c r="I497" s="255"/>
      <c r="J497" s="252"/>
      <c r="K497" s="252"/>
      <c r="L497" s="256"/>
      <c r="M497" s="257"/>
      <c r="N497" s="258"/>
      <c r="O497" s="258"/>
      <c r="P497" s="258"/>
      <c r="Q497" s="258"/>
      <c r="R497" s="258"/>
      <c r="S497" s="258"/>
      <c r="T497" s="259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60" t="s">
        <v>284</v>
      </c>
      <c r="AU497" s="260" t="s">
        <v>92</v>
      </c>
      <c r="AV497" s="13" t="s">
        <v>90</v>
      </c>
      <c r="AW497" s="13" t="s">
        <v>38</v>
      </c>
      <c r="AX497" s="13" t="s">
        <v>83</v>
      </c>
      <c r="AY497" s="260" t="s">
        <v>171</v>
      </c>
    </row>
    <row r="498" s="14" customFormat="1">
      <c r="A498" s="14"/>
      <c r="B498" s="261"/>
      <c r="C498" s="262"/>
      <c r="D498" s="242" t="s">
        <v>284</v>
      </c>
      <c r="E498" s="263" t="s">
        <v>1</v>
      </c>
      <c r="F498" s="264" t="s">
        <v>5815</v>
      </c>
      <c r="G498" s="262"/>
      <c r="H498" s="265">
        <v>52.5</v>
      </c>
      <c r="I498" s="266"/>
      <c r="J498" s="262"/>
      <c r="K498" s="262"/>
      <c r="L498" s="267"/>
      <c r="M498" s="268"/>
      <c r="N498" s="269"/>
      <c r="O498" s="269"/>
      <c r="P498" s="269"/>
      <c r="Q498" s="269"/>
      <c r="R498" s="269"/>
      <c r="S498" s="269"/>
      <c r="T498" s="27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71" t="s">
        <v>284</v>
      </c>
      <c r="AU498" s="271" t="s">
        <v>92</v>
      </c>
      <c r="AV498" s="14" t="s">
        <v>92</v>
      </c>
      <c r="AW498" s="14" t="s">
        <v>38</v>
      </c>
      <c r="AX498" s="14" t="s">
        <v>83</v>
      </c>
      <c r="AY498" s="271" t="s">
        <v>171</v>
      </c>
    </row>
    <row r="499" s="15" customFormat="1">
      <c r="A499" s="15"/>
      <c r="B499" s="272"/>
      <c r="C499" s="273"/>
      <c r="D499" s="242" t="s">
        <v>284</v>
      </c>
      <c r="E499" s="274" t="s">
        <v>1</v>
      </c>
      <c r="F499" s="275" t="s">
        <v>287</v>
      </c>
      <c r="G499" s="273"/>
      <c r="H499" s="276">
        <v>82.299999999999997</v>
      </c>
      <c r="I499" s="277"/>
      <c r="J499" s="273"/>
      <c r="K499" s="273"/>
      <c r="L499" s="278"/>
      <c r="M499" s="279"/>
      <c r="N499" s="280"/>
      <c r="O499" s="280"/>
      <c r="P499" s="280"/>
      <c r="Q499" s="280"/>
      <c r="R499" s="280"/>
      <c r="S499" s="280"/>
      <c r="T499" s="281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82" t="s">
        <v>284</v>
      </c>
      <c r="AU499" s="282" t="s">
        <v>92</v>
      </c>
      <c r="AV499" s="15" t="s">
        <v>192</v>
      </c>
      <c r="AW499" s="15" t="s">
        <v>38</v>
      </c>
      <c r="AX499" s="15" t="s">
        <v>83</v>
      </c>
      <c r="AY499" s="282" t="s">
        <v>171</v>
      </c>
    </row>
    <row r="500" s="14" customFormat="1">
      <c r="A500" s="14"/>
      <c r="B500" s="261"/>
      <c r="C500" s="262"/>
      <c r="D500" s="242" t="s">
        <v>284</v>
      </c>
      <c r="E500" s="263" t="s">
        <v>1</v>
      </c>
      <c r="F500" s="264" t="s">
        <v>5816</v>
      </c>
      <c r="G500" s="262"/>
      <c r="H500" s="265">
        <v>94.644999999999996</v>
      </c>
      <c r="I500" s="266"/>
      <c r="J500" s="262"/>
      <c r="K500" s="262"/>
      <c r="L500" s="267"/>
      <c r="M500" s="268"/>
      <c r="N500" s="269"/>
      <c r="O500" s="269"/>
      <c r="P500" s="269"/>
      <c r="Q500" s="269"/>
      <c r="R500" s="269"/>
      <c r="S500" s="269"/>
      <c r="T500" s="27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71" t="s">
        <v>284</v>
      </c>
      <c r="AU500" s="271" t="s">
        <v>92</v>
      </c>
      <c r="AV500" s="14" t="s">
        <v>92</v>
      </c>
      <c r="AW500" s="14" t="s">
        <v>38</v>
      </c>
      <c r="AX500" s="14" t="s">
        <v>83</v>
      </c>
      <c r="AY500" s="271" t="s">
        <v>171</v>
      </c>
    </row>
    <row r="501" s="15" customFormat="1">
      <c r="A501" s="15"/>
      <c r="B501" s="272"/>
      <c r="C501" s="273"/>
      <c r="D501" s="242" t="s">
        <v>284</v>
      </c>
      <c r="E501" s="274" t="s">
        <v>1</v>
      </c>
      <c r="F501" s="275" t="s">
        <v>287</v>
      </c>
      <c r="G501" s="273"/>
      <c r="H501" s="276">
        <v>94.644999999999996</v>
      </c>
      <c r="I501" s="277"/>
      <c r="J501" s="273"/>
      <c r="K501" s="273"/>
      <c r="L501" s="278"/>
      <c r="M501" s="279"/>
      <c r="N501" s="280"/>
      <c r="O501" s="280"/>
      <c r="P501" s="280"/>
      <c r="Q501" s="280"/>
      <c r="R501" s="280"/>
      <c r="S501" s="280"/>
      <c r="T501" s="281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82" t="s">
        <v>284</v>
      </c>
      <c r="AU501" s="282" t="s">
        <v>92</v>
      </c>
      <c r="AV501" s="15" t="s">
        <v>192</v>
      </c>
      <c r="AW501" s="15" t="s">
        <v>38</v>
      </c>
      <c r="AX501" s="15" t="s">
        <v>83</v>
      </c>
      <c r="AY501" s="282" t="s">
        <v>171</v>
      </c>
    </row>
    <row r="502" s="14" customFormat="1">
      <c r="A502" s="14"/>
      <c r="B502" s="261"/>
      <c r="C502" s="262"/>
      <c r="D502" s="242" t="s">
        <v>284</v>
      </c>
      <c r="E502" s="263" t="s">
        <v>1</v>
      </c>
      <c r="F502" s="264" t="s">
        <v>739</v>
      </c>
      <c r="G502" s="262"/>
      <c r="H502" s="265">
        <v>95</v>
      </c>
      <c r="I502" s="266"/>
      <c r="J502" s="262"/>
      <c r="K502" s="262"/>
      <c r="L502" s="267"/>
      <c r="M502" s="268"/>
      <c r="N502" s="269"/>
      <c r="O502" s="269"/>
      <c r="P502" s="269"/>
      <c r="Q502" s="269"/>
      <c r="R502" s="269"/>
      <c r="S502" s="269"/>
      <c r="T502" s="27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71" t="s">
        <v>284</v>
      </c>
      <c r="AU502" s="271" t="s">
        <v>92</v>
      </c>
      <c r="AV502" s="14" t="s">
        <v>92</v>
      </c>
      <c r="AW502" s="14" t="s">
        <v>38</v>
      </c>
      <c r="AX502" s="14" t="s">
        <v>83</v>
      </c>
      <c r="AY502" s="271" t="s">
        <v>171</v>
      </c>
    </row>
    <row r="503" s="15" customFormat="1">
      <c r="A503" s="15"/>
      <c r="B503" s="272"/>
      <c r="C503" s="273"/>
      <c r="D503" s="242" t="s">
        <v>284</v>
      </c>
      <c r="E503" s="274" t="s">
        <v>1</v>
      </c>
      <c r="F503" s="275" t="s">
        <v>287</v>
      </c>
      <c r="G503" s="273"/>
      <c r="H503" s="276">
        <v>95</v>
      </c>
      <c r="I503" s="277"/>
      <c r="J503" s="273"/>
      <c r="K503" s="273"/>
      <c r="L503" s="278"/>
      <c r="M503" s="279"/>
      <c r="N503" s="280"/>
      <c r="O503" s="280"/>
      <c r="P503" s="280"/>
      <c r="Q503" s="280"/>
      <c r="R503" s="280"/>
      <c r="S503" s="280"/>
      <c r="T503" s="281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82" t="s">
        <v>284</v>
      </c>
      <c r="AU503" s="282" t="s">
        <v>92</v>
      </c>
      <c r="AV503" s="15" t="s">
        <v>192</v>
      </c>
      <c r="AW503" s="15" t="s">
        <v>38</v>
      </c>
      <c r="AX503" s="15" t="s">
        <v>90</v>
      </c>
      <c r="AY503" s="282" t="s">
        <v>171</v>
      </c>
    </row>
    <row r="504" s="2" customFormat="1" ht="16.5" customHeight="1">
      <c r="A504" s="40"/>
      <c r="B504" s="41"/>
      <c r="C504" s="229" t="s">
        <v>800</v>
      </c>
      <c r="D504" s="229" t="s">
        <v>174</v>
      </c>
      <c r="E504" s="230" t="s">
        <v>5817</v>
      </c>
      <c r="F504" s="231" t="s">
        <v>5818</v>
      </c>
      <c r="G504" s="232" t="s">
        <v>458</v>
      </c>
      <c r="H504" s="233">
        <v>186.5</v>
      </c>
      <c r="I504" s="234"/>
      <c r="J504" s="235">
        <f>ROUND(I504*H504,2)</f>
        <v>0</v>
      </c>
      <c r="K504" s="231" t="s">
        <v>178</v>
      </c>
      <c r="L504" s="46"/>
      <c r="M504" s="236" t="s">
        <v>1</v>
      </c>
      <c r="N504" s="237" t="s">
        <v>48</v>
      </c>
      <c r="O504" s="93"/>
      <c r="P504" s="238">
        <f>O504*H504</f>
        <v>0</v>
      </c>
      <c r="Q504" s="238">
        <v>0.00058679999999999995</v>
      </c>
      <c r="R504" s="238">
        <f>Q504*H504</f>
        <v>0.10943819999999999</v>
      </c>
      <c r="S504" s="238">
        <v>0</v>
      </c>
      <c r="T504" s="239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40" t="s">
        <v>347</v>
      </c>
      <c r="AT504" s="240" t="s">
        <v>174</v>
      </c>
      <c r="AU504" s="240" t="s">
        <v>92</v>
      </c>
      <c r="AY504" s="18" t="s">
        <v>171</v>
      </c>
      <c r="BE504" s="241">
        <f>IF(N504="základní",J504,0)</f>
        <v>0</v>
      </c>
      <c r="BF504" s="241">
        <f>IF(N504="snížená",J504,0)</f>
        <v>0</v>
      </c>
      <c r="BG504" s="241">
        <f>IF(N504="zákl. přenesená",J504,0)</f>
        <v>0</v>
      </c>
      <c r="BH504" s="241">
        <f>IF(N504="sníž. přenesená",J504,0)</f>
        <v>0</v>
      </c>
      <c r="BI504" s="241">
        <f>IF(N504="nulová",J504,0)</f>
        <v>0</v>
      </c>
      <c r="BJ504" s="18" t="s">
        <v>90</v>
      </c>
      <c r="BK504" s="241">
        <f>ROUND(I504*H504,2)</f>
        <v>0</v>
      </c>
      <c r="BL504" s="18" t="s">
        <v>347</v>
      </c>
      <c r="BM504" s="240" t="s">
        <v>5819</v>
      </c>
    </row>
    <row r="505" s="13" customFormat="1">
      <c r="A505" s="13"/>
      <c r="B505" s="251"/>
      <c r="C505" s="252"/>
      <c r="D505" s="242" t="s">
        <v>284</v>
      </c>
      <c r="E505" s="253" t="s">
        <v>1</v>
      </c>
      <c r="F505" s="254" t="s">
        <v>5820</v>
      </c>
      <c r="G505" s="252"/>
      <c r="H505" s="253" t="s">
        <v>1</v>
      </c>
      <c r="I505" s="255"/>
      <c r="J505" s="252"/>
      <c r="K505" s="252"/>
      <c r="L505" s="256"/>
      <c r="M505" s="257"/>
      <c r="N505" s="258"/>
      <c r="O505" s="258"/>
      <c r="P505" s="258"/>
      <c r="Q505" s="258"/>
      <c r="R505" s="258"/>
      <c r="S505" s="258"/>
      <c r="T505" s="259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60" t="s">
        <v>284</v>
      </c>
      <c r="AU505" s="260" t="s">
        <v>92</v>
      </c>
      <c r="AV505" s="13" t="s">
        <v>90</v>
      </c>
      <c r="AW505" s="13" t="s">
        <v>38</v>
      </c>
      <c r="AX505" s="13" t="s">
        <v>83</v>
      </c>
      <c r="AY505" s="260" t="s">
        <v>171</v>
      </c>
    </row>
    <row r="506" s="14" customFormat="1">
      <c r="A506" s="14"/>
      <c r="B506" s="261"/>
      <c r="C506" s="262"/>
      <c r="D506" s="242" t="s">
        <v>284</v>
      </c>
      <c r="E506" s="263" t="s">
        <v>1</v>
      </c>
      <c r="F506" s="264" t="s">
        <v>5821</v>
      </c>
      <c r="G506" s="262"/>
      <c r="H506" s="265">
        <v>10.856</v>
      </c>
      <c r="I506" s="266"/>
      <c r="J506" s="262"/>
      <c r="K506" s="262"/>
      <c r="L506" s="267"/>
      <c r="M506" s="268"/>
      <c r="N506" s="269"/>
      <c r="O506" s="269"/>
      <c r="P506" s="269"/>
      <c r="Q506" s="269"/>
      <c r="R506" s="269"/>
      <c r="S506" s="269"/>
      <c r="T506" s="270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71" t="s">
        <v>284</v>
      </c>
      <c r="AU506" s="271" t="s">
        <v>92</v>
      </c>
      <c r="AV506" s="14" t="s">
        <v>92</v>
      </c>
      <c r="AW506" s="14" t="s">
        <v>38</v>
      </c>
      <c r="AX506" s="14" t="s">
        <v>83</v>
      </c>
      <c r="AY506" s="271" t="s">
        <v>171</v>
      </c>
    </row>
    <row r="507" s="13" customFormat="1">
      <c r="A507" s="13"/>
      <c r="B507" s="251"/>
      <c r="C507" s="252"/>
      <c r="D507" s="242" t="s">
        <v>284</v>
      </c>
      <c r="E507" s="253" t="s">
        <v>1</v>
      </c>
      <c r="F507" s="254" t="s">
        <v>5822</v>
      </c>
      <c r="G507" s="252"/>
      <c r="H507" s="253" t="s">
        <v>1</v>
      </c>
      <c r="I507" s="255"/>
      <c r="J507" s="252"/>
      <c r="K507" s="252"/>
      <c r="L507" s="256"/>
      <c r="M507" s="257"/>
      <c r="N507" s="258"/>
      <c r="O507" s="258"/>
      <c r="P507" s="258"/>
      <c r="Q507" s="258"/>
      <c r="R507" s="258"/>
      <c r="S507" s="258"/>
      <c r="T507" s="259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60" t="s">
        <v>284</v>
      </c>
      <c r="AU507" s="260" t="s">
        <v>92</v>
      </c>
      <c r="AV507" s="13" t="s">
        <v>90</v>
      </c>
      <c r="AW507" s="13" t="s">
        <v>38</v>
      </c>
      <c r="AX507" s="13" t="s">
        <v>83</v>
      </c>
      <c r="AY507" s="260" t="s">
        <v>171</v>
      </c>
    </row>
    <row r="508" s="14" customFormat="1">
      <c r="A508" s="14"/>
      <c r="B508" s="261"/>
      <c r="C508" s="262"/>
      <c r="D508" s="242" t="s">
        <v>284</v>
      </c>
      <c r="E508" s="263" t="s">
        <v>1</v>
      </c>
      <c r="F508" s="264" t="s">
        <v>5823</v>
      </c>
      <c r="G508" s="262"/>
      <c r="H508" s="265">
        <v>119</v>
      </c>
      <c r="I508" s="266"/>
      <c r="J508" s="262"/>
      <c r="K508" s="262"/>
      <c r="L508" s="267"/>
      <c r="M508" s="268"/>
      <c r="N508" s="269"/>
      <c r="O508" s="269"/>
      <c r="P508" s="269"/>
      <c r="Q508" s="269"/>
      <c r="R508" s="269"/>
      <c r="S508" s="269"/>
      <c r="T508" s="27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71" t="s">
        <v>284</v>
      </c>
      <c r="AU508" s="271" t="s">
        <v>92</v>
      </c>
      <c r="AV508" s="14" t="s">
        <v>92</v>
      </c>
      <c r="AW508" s="14" t="s">
        <v>38</v>
      </c>
      <c r="AX508" s="14" t="s">
        <v>83</v>
      </c>
      <c r="AY508" s="271" t="s">
        <v>171</v>
      </c>
    </row>
    <row r="509" s="14" customFormat="1">
      <c r="A509" s="14"/>
      <c r="B509" s="261"/>
      <c r="C509" s="262"/>
      <c r="D509" s="242" t="s">
        <v>284</v>
      </c>
      <c r="E509" s="263" t="s">
        <v>1</v>
      </c>
      <c r="F509" s="264" t="s">
        <v>5824</v>
      </c>
      <c r="G509" s="262"/>
      <c r="H509" s="265">
        <v>32</v>
      </c>
      <c r="I509" s="266"/>
      <c r="J509" s="262"/>
      <c r="K509" s="262"/>
      <c r="L509" s="267"/>
      <c r="M509" s="268"/>
      <c r="N509" s="269"/>
      <c r="O509" s="269"/>
      <c r="P509" s="269"/>
      <c r="Q509" s="269"/>
      <c r="R509" s="269"/>
      <c r="S509" s="269"/>
      <c r="T509" s="27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71" t="s">
        <v>284</v>
      </c>
      <c r="AU509" s="271" t="s">
        <v>92</v>
      </c>
      <c r="AV509" s="14" t="s">
        <v>92</v>
      </c>
      <c r="AW509" s="14" t="s">
        <v>38</v>
      </c>
      <c r="AX509" s="14" t="s">
        <v>83</v>
      </c>
      <c r="AY509" s="271" t="s">
        <v>171</v>
      </c>
    </row>
    <row r="510" s="15" customFormat="1">
      <c r="A510" s="15"/>
      <c r="B510" s="272"/>
      <c r="C510" s="273"/>
      <c r="D510" s="242" t="s">
        <v>284</v>
      </c>
      <c r="E510" s="274" t="s">
        <v>1</v>
      </c>
      <c r="F510" s="275" t="s">
        <v>287</v>
      </c>
      <c r="G510" s="273"/>
      <c r="H510" s="276">
        <v>161.856</v>
      </c>
      <c r="I510" s="277"/>
      <c r="J510" s="273"/>
      <c r="K510" s="273"/>
      <c r="L510" s="278"/>
      <c r="M510" s="279"/>
      <c r="N510" s="280"/>
      <c r="O510" s="280"/>
      <c r="P510" s="280"/>
      <c r="Q510" s="280"/>
      <c r="R510" s="280"/>
      <c r="S510" s="280"/>
      <c r="T510" s="281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82" t="s">
        <v>284</v>
      </c>
      <c r="AU510" s="282" t="s">
        <v>92</v>
      </c>
      <c r="AV510" s="15" t="s">
        <v>192</v>
      </c>
      <c r="AW510" s="15" t="s">
        <v>38</v>
      </c>
      <c r="AX510" s="15" t="s">
        <v>83</v>
      </c>
      <c r="AY510" s="282" t="s">
        <v>171</v>
      </c>
    </row>
    <row r="511" s="14" customFormat="1">
      <c r="A511" s="14"/>
      <c r="B511" s="261"/>
      <c r="C511" s="262"/>
      <c r="D511" s="242" t="s">
        <v>284</v>
      </c>
      <c r="E511" s="263" t="s">
        <v>1</v>
      </c>
      <c r="F511" s="264" t="s">
        <v>5825</v>
      </c>
      <c r="G511" s="262"/>
      <c r="H511" s="265">
        <v>186.13399999999999</v>
      </c>
      <c r="I511" s="266"/>
      <c r="J511" s="262"/>
      <c r="K511" s="262"/>
      <c r="L511" s="267"/>
      <c r="M511" s="268"/>
      <c r="N511" s="269"/>
      <c r="O511" s="269"/>
      <c r="P511" s="269"/>
      <c r="Q511" s="269"/>
      <c r="R511" s="269"/>
      <c r="S511" s="269"/>
      <c r="T511" s="270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71" t="s">
        <v>284</v>
      </c>
      <c r="AU511" s="271" t="s">
        <v>92</v>
      </c>
      <c r="AV511" s="14" t="s">
        <v>92</v>
      </c>
      <c r="AW511" s="14" t="s">
        <v>38</v>
      </c>
      <c r="AX511" s="14" t="s">
        <v>83</v>
      </c>
      <c r="AY511" s="271" t="s">
        <v>171</v>
      </c>
    </row>
    <row r="512" s="15" customFormat="1">
      <c r="A512" s="15"/>
      <c r="B512" s="272"/>
      <c r="C512" s="273"/>
      <c r="D512" s="242" t="s">
        <v>284</v>
      </c>
      <c r="E512" s="274" t="s">
        <v>1</v>
      </c>
      <c r="F512" s="275" t="s">
        <v>287</v>
      </c>
      <c r="G512" s="273"/>
      <c r="H512" s="276">
        <v>186.13399999999999</v>
      </c>
      <c r="I512" s="277"/>
      <c r="J512" s="273"/>
      <c r="K512" s="273"/>
      <c r="L512" s="278"/>
      <c r="M512" s="279"/>
      <c r="N512" s="280"/>
      <c r="O512" s="280"/>
      <c r="P512" s="280"/>
      <c r="Q512" s="280"/>
      <c r="R512" s="280"/>
      <c r="S512" s="280"/>
      <c r="T512" s="281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82" t="s">
        <v>284</v>
      </c>
      <c r="AU512" s="282" t="s">
        <v>92</v>
      </c>
      <c r="AV512" s="15" t="s">
        <v>192</v>
      </c>
      <c r="AW512" s="15" t="s">
        <v>38</v>
      </c>
      <c r="AX512" s="15" t="s">
        <v>83</v>
      </c>
      <c r="AY512" s="282" t="s">
        <v>171</v>
      </c>
    </row>
    <row r="513" s="14" customFormat="1">
      <c r="A513" s="14"/>
      <c r="B513" s="261"/>
      <c r="C513" s="262"/>
      <c r="D513" s="242" t="s">
        <v>284</v>
      </c>
      <c r="E513" s="263" t="s">
        <v>1</v>
      </c>
      <c r="F513" s="264" t="s">
        <v>5826</v>
      </c>
      <c r="G513" s="262"/>
      <c r="H513" s="265">
        <v>186.5</v>
      </c>
      <c r="I513" s="266"/>
      <c r="J513" s="262"/>
      <c r="K513" s="262"/>
      <c r="L513" s="267"/>
      <c r="M513" s="268"/>
      <c r="N513" s="269"/>
      <c r="O513" s="269"/>
      <c r="P513" s="269"/>
      <c r="Q513" s="269"/>
      <c r="R513" s="269"/>
      <c r="S513" s="269"/>
      <c r="T513" s="270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71" t="s">
        <v>284</v>
      </c>
      <c r="AU513" s="271" t="s">
        <v>92</v>
      </c>
      <c r="AV513" s="14" t="s">
        <v>92</v>
      </c>
      <c r="AW513" s="14" t="s">
        <v>38</v>
      </c>
      <c r="AX513" s="14" t="s">
        <v>83</v>
      </c>
      <c r="AY513" s="271" t="s">
        <v>171</v>
      </c>
    </row>
    <row r="514" s="15" customFormat="1">
      <c r="A514" s="15"/>
      <c r="B514" s="272"/>
      <c r="C514" s="273"/>
      <c r="D514" s="242" t="s">
        <v>284</v>
      </c>
      <c r="E514" s="274" t="s">
        <v>1</v>
      </c>
      <c r="F514" s="275" t="s">
        <v>287</v>
      </c>
      <c r="G514" s="273"/>
      <c r="H514" s="276">
        <v>186.5</v>
      </c>
      <c r="I514" s="277"/>
      <c r="J514" s="273"/>
      <c r="K514" s="273"/>
      <c r="L514" s="278"/>
      <c r="M514" s="279"/>
      <c r="N514" s="280"/>
      <c r="O514" s="280"/>
      <c r="P514" s="280"/>
      <c r="Q514" s="280"/>
      <c r="R514" s="280"/>
      <c r="S514" s="280"/>
      <c r="T514" s="281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82" t="s">
        <v>284</v>
      </c>
      <c r="AU514" s="282" t="s">
        <v>92</v>
      </c>
      <c r="AV514" s="15" t="s">
        <v>192</v>
      </c>
      <c r="AW514" s="15" t="s">
        <v>38</v>
      </c>
      <c r="AX514" s="15" t="s">
        <v>90</v>
      </c>
      <c r="AY514" s="282" t="s">
        <v>171</v>
      </c>
    </row>
    <row r="515" s="2" customFormat="1" ht="16.5" customHeight="1">
      <c r="A515" s="40"/>
      <c r="B515" s="41"/>
      <c r="C515" s="229" t="s">
        <v>805</v>
      </c>
      <c r="D515" s="229" t="s">
        <v>174</v>
      </c>
      <c r="E515" s="230" t="s">
        <v>5827</v>
      </c>
      <c r="F515" s="231" t="s">
        <v>5828</v>
      </c>
      <c r="G515" s="232" t="s">
        <v>458</v>
      </c>
      <c r="H515" s="233">
        <v>379.5</v>
      </c>
      <c r="I515" s="234"/>
      <c r="J515" s="235">
        <f>ROUND(I515*H515,2)</f>
        <v>0</v>
      </c>
      <c r="K515" s="231" t="s">
        <v>178</v>
      </c>
      <c r="L515" s="46"/>
      <c r="M515" s="236" t="s">
        <v>1</v>
      </c>
      <c r="N515" s="237" t="s">
        <v>48</v>
      </c>
      <c r="O515" s="93"/>
      <c r="P515" s="238">
        <f>O515*H515</f>
        <v>0</v>
      </c>
      <c r="Q515" s="238">
        <v>0.0020098999999999998</v>
      </c>
      <c r="R515" s="238">
        <f>Q515*H515</f>
        <v>0.76275704999999994</v>
      </c>
      <c r="S515" s="238">
        <v>0</v>
      </c>
      <c r="T515" s="239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40" t="s">
        <v>347</v>
      </c>
      <c r="AT515" s="240" t="s">
        <v>174</v>
      </c>
      <c r="AU515" s="240" t="s">
        <v>92</v>
      </c>
      <c r="AY515" s="18" t="s">
        <v>171</v>
      </c>
      <c r="BE515" s="241">
        <f>IF(N515="základní",J515,0)</f>
        <v>0</v>
      </c>
      <c r="BF515" s="241">
        <f>IF(N515="snížená",J515,0)</f>
        <v>0</v>
      </c>
      <c r="BG515" s="241">
        <f>IF(N515="zákl. přenesená",J515,0)</f>
        <v>0</v>
      </c>
      <c r="BH515" s="241">
        <f>IF(N515="sníž. přenesená",J515,0)</f>
        <v>0</v>
      </c>
      <c r="BI515" s="241">
        <f>IF(N515="nulová",J515,0)</f>
        <v>0</v>
      </c>
      <c r="BJ515" s="18" t="s">
        <v>90</v>
      </c>
      <c r="BK515" s="241">
        <f>ROUND(I515*H515,2)</f>
        <v>0</v>
      </c>
      <c r="BL515" s="18" t="s">
        <v>347</v>
      </c>
      <c r="BM515" s="240" t="s">
        <v>5829</v>
      </c>
    </row>
    <row r="516" s="13" customFormat="1">
      <c r="A516" s="13"/>
      <c r="B516" s="251"/>
      <c r="C516" s="252"/>
      <c r="D516" s="242" t="s">
        <v>284</v>
      </c>
      <c r="E516" s="253" t="s">
        <v>1</v>
      </c>
      <c r="F516" s="254" t="s">
        <v>5830</v>
      </c>
      <c r="G516" s="252"/>
      <c r="H516" s="253" t="s">
        <v>1</v>
      </c>
      <c r="I516" s="255"/>
      <c r="J516" s="252"/>
      <c r="K516" s="252"/>
      <c r="L516" s="256"/>
      <c r="M516" s="257"/>
      <c r="N516" s="258"/>
      <c r="O516" s="258"/>
      <c r="P516" s="258"/>
      <c r="Q516" s="258"/>
      <c r="R516" s="258"/>
      <c r="S516" s="258"/>
      <c r="T516" s="259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60" t="s">
        <v>284</v>
      </c>
      <c r="AU516" s="260" t="s">
        <v>92</v>
      </c>
      <c r="AV516" s="13" t="s">
        <v>90</v>
      </c>
      <c r="AW516" s="13" t="s">
        <v>38</v>
      </c>
      <c r="AX516" s="13" t="s">
        <v>83</v>
      </c>
      <c r="AY516" s="260" t="s">
        <v>171</v>
      </c>
    </row>
    <row r="517" s="14" customFormat="1">
      <c r="A517" s="14"/>
      <c r="B517" s="261"/>
      <c r="C517" s="262"/>
      <c r="D517" s="242" t="s">
        <v>284</v>
      </c>
      <c r="E517" s="263" t="s">
        <v>1</v>
      </c>
      <c r="F517" s="264" t="s">
        <v>5831</v>
      </c>
      <c r="G517" s="262"/>
      <c r="H517" s="265">
        <v>228</v>
      </c>
      <c r="I517" s="266"/>
      <c r="J517" s="262"/>
      <c r="K517" s="262"/>
      <c r="L517" s="267"/>
      <c r="M517" s="268"/>
      <c r="N517" s="269"/>
      <c r="O517" s="269"/>
      <c r="P517" s="269"/>
      <c r="Q517" s="269"/>
      <c r="R517" s="269"/>
      <c r="S517" s="269"/>
      <c r="T517" s="270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71" t="s">
        <v>284</v>
      </c>
      <c r="AU517" s="271" t="s">
        <v>92</v>
      </c>
      <c r="AV517" s="14" t="s">
        <v>92</v>
      </c>
      <c r="AW517" s="14" t="s">
        <v>38</v>
      </c>
      <c r="AX517" s="14" t="s">
        <v>83</v>
      </c>
      <c r="AY517" s="271" t="s">
        <v>171</v>
      </c>
    </row>
    <row r="518" s="13" customFormat="1">
      <c r="A518" s="13"/>
      <c r="B518" s="251"/>
      <c r="C518" s="252"/>
      <c r="D518" s="242" t="s">
        <v>284</v>
      </c>
      <c r="E518" s="253" t="s">
        <v>1</v>
      </c>
      <c r="F518" s="254" t="s">
        <v>5832</v>
      </c>
      <c r="G518" s="252"/>
      <c r="H518" s="253" t="s">
        <v>1</v>
      </c>
      <c r="I518" s="255"/>
      <c r="J518" s="252"/>
      <c r="K518" s="252"/>
      <c r="L518" s="256"/>
      <c r="M518" s="257"/>
      <c r="N518" s="258"/>
      <c r="O518" s="258"/>
      <c r="P518" s="258"/>
      <c r="Q518" s="258"/>
      <c r="R518" s="258"/>
      <c r="S518" s="258"/>
      <c r="T518" s="259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60" t="s">
        <v>284</v>
      </c>
      <c r="AU518" s="260" t="s">
        <v>92</v>
      </c>
      <c r="AV518" s="13" t="s">
        <v>90</v>
      </c>
      <c r="AW518" s="13" t="s">
        <v>38</v>
      </c>
      <c r="AX518" s="13" t="s">
        <v>83</v>
      </c>
      <c r="AY518" s="260" t="s">
        <v>171</v>
      </c>
    </row>
    <row r="519" s="14" customFormat="1">
      <c r="A519" s="14"/>
      <c r="B519" s="261"/>
      <c r="C519" s="262"/>
      <c r="D519" s="242" t="s">
        <v>284</v>
      </c>
      <c r="E519" s="263" t="s">
        <v>1</v>
      </c>
      <c r="F519" s="264" t="s">
        <v>5833</v>
      </c>
      <c r="G519" s="262"/>
      <c r="H519" s="265">
        <v>102</v>
      </c>
      <c r="I519" s="266"/>
      <c r="J519" s="262"/>
      <c r="K519" s="262"/>
      <c r="L519" s="267"/>
      <c r="M519" s="268"/>
      <c r="N519" s="269"/>
      <c r="O519" s="269"/>
      <c r="P519" s="269"/>
      <c r="Q519" s="269"/>
      <c r="R519" s="269"/>
      <c r="S519" s="269"/>
      <c r="T519" s="270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71" t="s">
        <v>284</v>
      </c>
      <c r="AU519" s="271" t="s">
        <v>92</v>
      </c>
      <c r="AV519" s="14" t="s">
        <v>92</v>
      </c>
      <c r="AW519" s="14" t="s">
        <v>38</v>
      </c>
      <c r="AX519" s="14" t="s">
        <v>83</v>
      </c>
      <c r="AY519" s="271" t="s">
        <v>171</v>
      </c>
    </row>
    <row r="520" s="15" customFormat="1">
      <c r="A520" s="15"/>
      <c r="B520" s="272"/>
      <c r="C520" s="273"/>
      <c r="D520" s="242" t="s">
        <v>284</v>
      </c>
      <c r="E520" s="274" t="s">
        <v>1</v>
      </c>
      <c r="F520" s="275" t="s">
        <v>287</v>
      </c>
      <c r="G520" s="273"/>
      <c r="H520" s="276">
        <v>330</v>
      </c>
      <c r="I520" s="277"/>
      <c r="J520" s="273"/>
      <c r="K520" s="273"/>
      <c r="L520" s="278"/>
      <c r="M520" s="279"/>
      <c r="N520" s="280"/>
      <c r="O520" s="280"/>
      <c r="P520" s="280"/>
      <c r="Q520" s="280"/>
      <c r="R520" s="280"/>
      <c r="S520" s="280"/>
      <c r="T520" s="281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82" t="s">
        <v>284</v>
      </c>
      <c r="AU520" s="282" t="s">
        <v>92</v>
      </c>
      <c r="AV520" s="15" t="s">
        <v>192</v>
      </c>
      <c r="AW520" s="15" t="s">
        <v>38</v>
      </c>
      <c r="AX520" s="15" t="s">
        <v>83</v>
      </c>
      <c r="AY520" s="282" t="s">
        <v>171</v>
      </c>
    </row>
    <row r="521" s="14" customFormat="1">
      <c r="A521" s="14"/>
      <c r="B521" s="261"/>
      <c r="C521" s="262"/>
      <c r="D521" s="242" t="s">
        <v>284</v>
      </c>
      <c r="E521" s="263" t="s">
        <v>1</v>
      </c>
      <c r="F521" s="264" t="s">
        <v>5834</v>
      </c>
      <c r="G521" s="262"/>
      <c r="H521" s="265">
        <v>379.5</v>
      </c>
      <c r="I521" s="266"/>
      <c r="J521" s="262"/>
      <c r="K521" s="262"/>
      <c r="L521" s="267"/>
      <c r="M521" s="268"/>
      <c r="N521" s="269"/>
      <c r="O521" s="269"/>
      <c r="P521" s="269"/>
      <c r="Q521" s="269"/>
      <c r="R521" s="269"/>
      <c r="S521" s="269"/>
      <c r="T521" s="270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71" t="s">
        <v>284</v>
      </c>
      <c r="AU521" s="271" t="s">
        <v>92</v>
      </c>
      <c r="AV521" s="14" t="s">
        <v>92</v>
      </c>
      <c r="AW521" s="14" t="s">
        <v>38</v>
      </c>
      <c r="AX521" s="14" t="s">
        <v>83</v>
      </c>
      <c r="AY521" s="271" t="s">
        <v>171</v>
      </c>
    </row>
    <row r="522" s="15" customFormat="1">
      <c r="A522" s="15"/>
      <c r="B522" s="272"/>
      <c r="C522" s="273"/>
      <c r="D522" s="242" t="s">
        <v>284</v>
      </c>
      <c r="E522" s="274" t="s">
        <v>1</v>
      </c>
      <c r="F522" s="275" t="s">
        <v>287</v>
      </c>
      <c r="G522" s="273"/>
      <c r="H522" s="276">
        <v>379.5</v>
      </c>
      <c r="I522" s="277"/>
      <c r="J522" s="273"/>
      <c r="K522" s="273"/>
      <c r="L522" s="278"/>
      <c r="M522" s="279"/>
      <c r="N522" s="280"/>
      <c r="O522" s="280"/>
      <c r="P522" s="280"/>
      <c r="Q522" s="280"/>
      <c r="R522" s="280"/>
      <c r="S522" s="280"/>
      <c r="T522" s="281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82" t="s">
        <v>284</v>
      </c>
      <c r="AU522" s="282" t="s">
        <v>92</v>
      </c>
      <c r="AV522" s="15" t="s">
        <v>192</v>
      </c>
      <c r="AW522" s="15" t="s">
        <v>38</v>
      </c>
      <c r="AX522" s="15" t="s">
        <v>90</v>
      </c>
      <c r="AY522" s="282" t="s">
        <v>171</v>
      </c>
    </row>
    <row r="523" s="2" customFormat="1" ht="16.5" customHeight="1">
      <c r="A523" s="40"/>
      <c r="B523" s="41"/>
      <c r="C523" s="229" t="s">
        <v>810</v>
      </c>
      <c r="D523" s="229" t="s">
        <v>174</v>
      </c>
      <c r="E523" s="230" t="s">
        <v>5835</v>
      </c>
      <c r="F523" s="231" t="s">
        <v>5836</v>
      </c>
      <c r="G523" s="232" t="s">
        <v>458</v>
      </c>
      <c r="H523" s="233">
        <v>71</v>
      </c>
      <c r="I523" s="234"/>
      <c r="J523" s="235">
        <f>ROUND(I523*H523,2)</f>
        <v>0</v>
      </c>
      <c r="K523" s="231" t="s">
        <v>5531</v>
      </c>
      <c r="L523" s="46"/>
      <c r="M523" s="236" t="s">
        <v>1</v>
      </c>
      <c r="N523" s="237" t="s">
        <v>48</v>
      </c>
      <c r="O523" s="93"/>
      <c r="P523" s="238">
        <f>O523*H523</f>
        <v>0</v>
      </c>
      <c r="Q523" s="238">
        <v>0.00029</v>
      </c>
      <c r="R523" s="238">
        <f>Q523*H523</f>
        <v>0.020590000000000001</v>
      </c>
      <c r="S523" s="238">
        <v>0</v>
      </c>
      <c r="T523" s="239">
        <f>S523*H523</f>
        <v>0</v>
      </c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R523" s="240" t="s">
        <v>347</v>
      </c>
      <c r="AT523" s="240" t="s">
        <v>174</v>
      </c>
      <c r="AU523" s="240" t="s">
        <v>92</v>
      </c>
      <c r="AY523" s="18" t="s">
        <v>171</v>
      </c>
      <c r="BE523" s="241">
        <f>IF(N523="základní",J523,0)</f>
        <v>0</v>
      </c>
      <c r="BF523" s="241">
        <f>IF(N523="snížená",J523,0)</f>
        <v>0</v>
      </c>
      <c r="BG523" s="241">
        <f>IF(N523="zákl. přenesená",J523,0)</f>
        <v>0</v>
      </c>
      <c r="BH523" s="241">
        <f>IF(N523="sníž. přenesená",J523,0)</f>
        <v>0</v>
      </c>
      <c r="BI523" s="241">
        <f>IF(N523="nulová",J523,0)</f>
        <v>0</v>
      </c>
      <c r="BJ523" s="18" t="s">
        <v>90</v>
      </c>
      <c r="BK523" s="241">
        <f>ROUND(I523*H523,2)</f>
        <v>0</v>
      </c>
      <c r="BL523" s="18" t="s">
        <v>347</v>
      </c>
      <c r="BM523" s="240" t="s">
        <v>5837</v>
      </c>
    </row>
    <row r="524" s="13" customFormat="1">
      <c r="A524" s="13"/>
      <c r="B524" s="251"/>
      <c r="C524" s="252"/>
      <c r="D524" s="242" t="s">
        <v>284</v>
      </c>
      <c r="E524" s="253" t="s">
        <v>1</v>
      </c>
      <c r="F524" s="254" t="s">
        <v>5801</v>
      </c>
      <c r="G524" s="252"/>
      <c r="H524" s="253" t="s">
        <v>1</v>
      </c>
      <c r="I524" s="255"/>
      <c r="J524" s="252"/>
      <c r="K524" s="252"/>
      <c r="L524" s="256"/>
      <c r="M524" s="257"/>
      <c r="N524" s="258"/>
      <c r="O524" s="258"/>
      <c r="P524" s="258"/>
      <c r="Q524" s="258"/>
      <c r="R524" s="258"/>
      <c r="S524" s="258"/>
      <c r="T524" s="259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60" t="s">
        <v>284</v>
      </c>
      <c r="AU524" s="260" t="s">
        <v>92</v>
      </c>
      <c r="AV524" s="13" t="s">
        <v>90</v>
      </c>
      <c r="AW524" s="13" t="s">
        <v>38</v>
      </c>
      <c r="AX524" s="13" t="s">
        <v>83</v>
      </c>
      <c r="AY524" s="260" t="s">
        <v>171</v>
      </c>
    </row>
    <row r="525" s="14" customFormat="1">
      <c r="A525" s="14"/>
      <c r="B525" s="261"/>
      <c r="C525" s="262"/>
      <c r="D525" s="242" t="s">
        <v>284</v>
      </c>
      <c r="E525" s="263" t="s">
        <v>1</v>
      </c>
      <c r="F525" s="264" t="s">
        <v>5838</v>
      </c>
      <c r="G525" s="262"/>
      <c r="H525" s="265">
        <v>17.800000000000001</v>
      </c>
      <c r="I525" s="266"/>
      <c r="J525" s="262"/>
      <c r="K525" s="262"/>
      <c r="L525" s="267"/>
      <c r="M525" s="268"/>
      <c r="N525" s="269"/>
      <c r="O525" s="269"/>
      <c r="P525" s="269"/>
      <c r="Q525" s="269"/>
      <c r="R525" s="269"/>
      <c r="S525" s="269"/>
      <c r="T525" s="27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71" t="s">
        <v>284</v>
      </c>
      <c r="AU525" s="271" t="s">
        <v>92</v>
      </c>
      <c r="AV525" s="14" t="s">
        <v>92</v>
      </c>
      <c r="AW525" s="14" t="s">
        <v>38</v>
      </c>
      <c r="AX525" s="14" t="s">
        <v>83</v>
      </c>
      <c r="AY525" s="271" t="s">
        <v>171</v>
      </c>
    </row>
    <row r="526" s="14" customFormat="1">
      <c r="A526" s="14"/>
      <c r="B526" s="261"/>
      <c r="C526" s="262"/>
      <c r="D526" s="242" t="s">
        <v>284</v>
      </c>
      <c r="E526" s="263" t="s">
        <v>1</v>
      </c>
      <c r="F526" s="264" t="s">
        <v>5839</v>
      </c>
      <c r="G526" s="262"/>
      <c r="H526" s="265">
        <v>13.5</v>
      </c>
      <c r="I526" s="266"/>
      <c r="J526" s="262"/>
      <c r="K526" s="262"/>
      <c r="L526" s="267"/>
      <c r="M526" s="268"/>
      <c r="N526" s="269"/>
      <c r="O526" s="269"/>
      <c r="P526" s="269"/>
      <c r="Q526" s="269"/>
      <c r="R526" s="269"/>
      <c r="S526" s="269"/>
      <c r="T526" s="270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71" t="s">
        <v>284</v>
      </c>
      <c r="AU526" s="271" t="s">
        <v>92</v>
      </c>
      <c r="AV526" s="14" t="s">
        <v>92</v>
      </c>
      <c r="AW526" s="14" t="s">
        <v>4</v>
      </c>
      <c r="AX526" s="14" t="s">
        <v>83</v>
      </c>
      <c r="AY526" s="271" t="s">
        <v>171</v>
      </c>
    </row>
    <row r="527" s="13" customFormat="1">
      <c r="A527" s="13"/>
      <c r="B527" s="251"/>
      <c r="C527" s="252"/>
      <c r="D527" s="242" t="s">
        <v>284</v>
      </c>
      <c r="E527" s="253" t="s">
        <v>1</v>
      </c>
      <c r="F527" s="254" t="s">
        <v>5804</v>
      </c>
      <c r="G527" s="252"/>
      <c r="H527" s="253" t="s">
        <v>1</v>
      </c>
      <c r="I527" s="255"/>
      <c r="J527" s="252"/>
      <c r="K527" s="252"/>
      <c r="L527" s="256"/>
      <c r="M527" s="257"/>
      <c r="N527" s="258"/>
      <c r="O527" s="258"/>
      <c r="P527" s="258"/>
      <c r="Q527" s="258"/>
      <c r="R527" s="258"/>
      <c r="S527" s="258"/>
      <c r="T527" s="259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60" t="s">
        <v>284</v>
      </c>
      <c r="AU527" s="260" t="s">
        <v>92</v>
      </c>
      <c r="AV527" s="13" t="s">
        <v>90</v>
      </c>
      <c r="AW527" s="13" t="s">
        <v>38</v>
      </c>
      <c r="AX527" s="13" t="s">
        <v>83</v>
      </c>
      <c r="AY527" s="260" t="s">
        <v>171</v>
      </c>
    </row>
    <row r="528" s="14" customFormat="1">
      <c r="A528" s="14"/>
      <c r="B528" s="261"/>
      <c r="C528" s="262"/>
      <c r="D528" s="242" t="s">
        <v>284</v>
      </c>
      <c r="E528" s="263" t="s">
        <v>1</v>
      </c>
      <c r="F528" s="264" t="s">
        <v>5840</v>
      </c>
      <c r="G528" s="262"/>
      <c r="H528" s="265">
        <v>13.800000000000001</v>
      </c>
      <c r="I528" s="266"/>
      <c r="J528" s="262"/>
      <c r="K528" s="262"/>
      <c r="L528" s="267"/>
      <c r="M528" s="268"/>
      <c r="N528" s="269"/>
      <c r="O528" s="269"/>
      <c r="P528" s="269"/>
      <c r="Q528" s="269"/>
      <c r="R528" s="269"/>
      <c r="S528" s="269"/>
      <c r="T528" s="270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71" t="s">
        <v>284</v>
      </c>
      <c r="AU528" s="271" t="s">
        <v>92</v>
      </c>
      <c r="AV528" s="14" t="s">
        <v>92</v>
      </c>
      <c r="AW528" s="14" t="s">
        <v>38</v>
      </c>
      <c r="AX528" s="14" t="s">
        <v>83</v>
      </c>
      <c r="AY528" s="271" t="s">
        <v>171</v>
      </c>
    </row>
    <row r="529" s="13" customFormat="1">
      <c r="A529" s="13"/>
      <c r="B529" s="251"/>
      <c r="C529" s="252"/>
      <c r="D529" s="242" t="s">
        <v>284</v>
      </c>
      <c r="E529" s="253" t="s">
        <v>1</v>
      </c>
      <c r="F529" s="254" t="s">
        <v>5660</v>
      </c>
      <c r="G529" s="252"/>
      <c r="H529" s="253" t="s">
        <v>1</v>
      </c>
      <c r="I529" s="255"/>
      <c r="J529" s="252"/>
      <c r="K529" s="252"/>
      <c r="L529" s="256"/>
      <c r="M529" s="257"/>
      <c r="N529" s="258"/>
      <c r="O529" s="258"/>
      <c r="P529" s="258"/>
      <c r="Q529" s="258"/>
      <c r="R529" s="258"/>
      <c r="S529" s="258"/>
      <c r="T529" s="259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60" t="s">
        <v>284</v>
      </c>
      <c r="AU529" s="260" t="s">
        <v>92</v>
      </c>
      <c r="AV529" s="13" t="s">
        <v>90</v>
      </c>
      <c r="AW529" s="13" t="s">
        <v>38</v>
      </c>
      <c r="AX529" s="13" t="s">
        <v>83</v>
      </c>
      <c r="AY529" s="260" t="s">
        <v>171</v>
      </c>
    </row>
    <row r="530" s="14" customFormat="1">
      <c r="A530" s="14"/>
      <c r="B530" s="261"/>
      <c r="C530" s="262"/>
      <c r="D530" s="242" t="s">
        <v>284</v>
      </c>
      <c r="E530" s="263" t="s">
        <v>1</v>
      </c>
      <c r="F530" s="264" t="s">
        <v>192</v>
      </c>
      <c r="G530" s="262"/>
      <c r="H530" s="265">
        <v>4</v>
      </c>
      <c r="I530" s="266"/>
      <c r="J530" s="262"/>
      <c r="K530" s="262"/>
      <c r="L530" s="267"/>
      <c r="M530" s="268"/>
      <c r="N530" s="269"/>
      <c r="O530" s="269"/>
      <c r="P530" s="269"/>
      <c r="Q530" s="269"/>
      <c r="R530" s="269"/>
      <c r="S530" s="269"/>
      <c r="T530" s="27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71" t="s">
        <v>284</v>
      </c>
      <c r="AU530" s="271" t="s">
        <v>92</v>
      </c>
      <c r="AV530" s="14" t="s">
        <v>92</v>
      </c>
      <c r="AW530" s="14" t="s">
        <v>38</v>
      </c>
      <c r="AX530" s="14" t="s">
        <v>83</v>
      </c>
      <c r="AY530" s="271" t="s">
        <v>171</v>
      </c>
    </row>
    <row r="531" s="14" customFormat="1">
      <c r="A531" s="14"/>
      <c r="B531" s="261"/>
      <c r="C531" s="262"/>
      <c r="D531" s="242" t="s">
        <v>284</v>
      </c>
      <c r="E531" s="263" t="s">
        <v>1</v>
      </c>
      <c r="F531" s="264" t="s">
        <v>5841</v>
      </c>
      <c r="G531" s="262"/>
      <c r="H531" s="265">
        <v>12.5</v>
      </c>
      <c r="I531" s="266"/>
      <c r="J531" s="262"/>
      <c r="K531" s="262"/>
      <c r="L531" s="267"/>
      <c r="M531" s="268"/>
      <c r="N531" s="269"/>
      <c r="O531" s="269"/>
      <c r="P531" s="269"/>
      <c r="Q531" s="269"/>
      <c r="R531" s="269"/>
      <c r="S531" s="269"/>
      <c r="T531" s="27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71" t="s">
        <v>284</v>
      </c>
      <c r="AU531" s="271" t="s">
        <v>92</v>
      </c>
      <c r="AV531" s="14" t="s">
        <v>92</v>
      </c>
      <c r="AW531" s="14" t="s">
        <v>38</v>
      </c>
      <c r="AX531" s="14" t="s">
        <v>83</v>
      </c>
      <c r="AY531" s="271" t="s">
        <v>171</v>
      </c>
    </row>
    <row r="532" s="15" customFormat="1">
      <c r="A532" s="15"/>
      <c r="B532" s="272"/>
      <c r="C532" s="273"/>
      <c r="D532" s="242" t="s">
        <v>284</v>
      </c>
      <c r="E532" s="274" t="s">
        <v>1</v>
      </c>
      <c r="F532" s="275" t="s">
        <v>287</v>
      </c>
      <c r="G532" s="273"/>
      <c r="H532" s="276">
        <v>61.600000000000001</v>
      </c>
      <c r="I532" s="277"/>
      <c r="J532" s="273"/>
      <c r="K532" s="273"/>
      <c r="L532" s="278"/>
      <c r="M532" s="279"/>
      <c r="N532" s="280"/>
      <c r="O532" s="280"/>
      <c r="P532" s="280"/>
      <c r="Q532" s="280"/>
      <c r="R532" s="280"/>
      <c r="S532" s="280"/>
      <c r="T532" s="281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82" t="s">
        <v>284</v>
      </c>
      <c r="AU532" s="282" t="s">
        <v>92</v>
      </c>
      <c r="AV532" s="15" t="s">
        <v>192</v>
      </c>
      <c r="AW532" s="15" t="s">
        <v>38</v>
      </c>
      <c r="AX532" s="15" t="s">
        <v>83</v>
      </c>
      <c r="AY532" s="282" t="s">
        <v>171</v>
      </c>
    </row>
    <row r="533" s="14" customFormat="1">
      <c r="A533" s="14"/>
      <c r="B533" s="261"/>
      <c r="C533" s="262"/>
      <c r="D533" s="242" t="s">
        <v>284</v>
      </c>
      <c r="E533" s="263" t="s">
        <v>1</v>
      </c>
      <c r="F533" s="264" t="s">
        <v>5842</v>
      </c>
      <c r="G533" s="262"/>
      <c r="H533" s="265">
        <v>70.840000000000003</v>
      </c>
      <c r="I533" s="266"/>
      <c r="J533" s="262"/>
      <c r="K533" s="262"/>
      <c r="L533" s="267"/>
      <c r="M533" s="268"/>
      <c r="N533" s="269"/>
      <c r="O533" s="269"/>
      <c r="P533" s="269"/>
      <c r="Q533" s="269"/>
      <c r="R533" s="269"/>
      <c r="S533" s="269"/>
      <c r="T533" s="270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71" t="s">
        <v>284</v>
      </c>
      <c r="AU533" s="271" t="s">
        <v>92</v>
      </c>
      <c r="AV533" s="14" t="s">
        <v>92</v>
      </c>
      <c r="AW533" s="14" t="s">
        <v>38</v>
      </c>
      <c r="AX533" s="14" t="s">
        <v>83</v>
      </c>
      <c r="AY533" s="271" t="s">
        <v>171</v>
      </c>
    </row>
    <row r="534" s="15" customFormat="1">
      <c r="A534" s="15"/>
      <c r="B534" s="272"/>
      <c r="C534" s="273"/>
      <c r="D534" s="242" t="s">
        <v>284</v>
      </c>
      <c r="E534" s="274" t="s">
        <v>1</v>
      </c>
      <c r="F534" s="275" t="s">
        <v>287</v>
      </c>
      <c r="G534" s="273"/>
      <c r="H534" s="276">
        <v>70.840000000000003</v>
      </c>
      <c r="I534" s="277"/>
      <c r="J534" s="273"/>
      <c r="K534" s="273"/>
      <c r="L534" s="278"/>
      <c r="M534" s="279"/>
      <c r="N534" s="280"/>
      <c r="O534" s="280"/>
      <c r="P534" s="280"/>
      <c r="Q534" s="280"/>
      <c r="R534" s="280"/>
      <c r="S534" s="280"/>
      <c r="T534" s="281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82" t="s">
        <v>284</v>
      </c>
      <c r="AU534" s="282" t="s">
        <v>92</v>
      </c>
      <c r="AV534" s="15" t="s">
        <v>192</v>
      </c>
      <c r="AW534" s="15" t="s">
        <v>38</v>
      </c>
      <c r="AX534" s="15" t="s">
        <v>83</v>
      </c>
      <c r="AY534" s="282" t="s">
        <v>171</v>
      </c>
    </row>
    <row r="535" s="14" customFormat="1">
      <c r="A535" s="14"/>
      <c r="B535" s="261"/>
      <c r="C535" s="262"/>
      <c r="D535" s="242" t="s">
        <v>284</v>
      </c>
      <c r="E535" s="263" t="s">
        <v>1</v>
      </c>
      <c r="F535" s="264" t="s">
        <v>613</v>
      </c>
      <c r="G535" s="262"/>
      <c r="H535" s="265">
        <v>71</v>
      </c>
      <c r="I535" s="266"/>
      <c r="J535" s="262"/>
      <c r="K535" s="262"/>
      <c r="L535" s="267"/>
      <c r="M535" s="268"/>
      <c r="N535" s="269"/>
      <c r="O535" s="269"/>
      <c r="P535" s="269"/>
      <c r="Q535" s="269"/>
      <c r="R535" s="269"/>
      <c r="S535" s="269"/>
      <c r="T535" s="270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71" t="s">
        <v>284</v>
      </c>
      <c r="AU535" s="271" t="s">
        <v>92</v>
      </c>
      <c r="AV535" s="14" t="s">
        <v>92</v>
      </c>
      <c r="AW535" s="14" t="s">
        <v>38</v>
      </c>
      <c r="AX535" s="14" t="s">
        <v>83</v>
      </c>
      <c r="AY535" s="271" t="s">
        <v>171</v>
      </c>
    </row>
    <row r="536" s="15" customFormat="1">
      <c r="A536" s="15"/>
      <c r="B536" s="272"/>
      <c r="C536" s="273"/>
      <c r="D536" s="242" t="s">
        <v>284</v>
      </c>
      <c r="E536" s="274" t="s">
        <v>1</v>
      </c>
      <c r="F536" s="275" t="s">
        <v>287</v>
      </c>
      <c r="G536" s="273"/>
      <c r="H536" s="276">
        <v>71</v>
      </c>
      <c r="I536" s="277"/>
      <c r="J536" s="273"/>
      <c r="K536" s="273"/>
      <c r="L536" s="278"/>
      <c r="M536" s="279"/>
      <c r="N536" s="280"/>
      <c r="O536" s="280"/>
      <c r="P536" s="280"/>
      <c r="Q536" s="280"/>
      <c r="R536" s="280"/>
      <c r="S536" s="280"/>
      <c r="T536" s="281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82" t="s">
        <v>284</v>
      </c>
      <c r="AU536" s="282" t="s">
        <v>92</v>
      </c>
      <c r="AV536" s="15" t="s">
        <v>192</v>
      </c>
      <c r="AW536" s="15" t="s">
        <v>38</v>
      </c>
      <c r="AX536" s="15" t="s">
        <v>90</v>
      </c>
      <c r="AY536" s="282" t="s">
        <v>171</v>
      </c>
    </row>
    <row r="537" s="2" customFormat="1" ht="16.5" customHeight="1">
      <c r="A537" s="40"/>
      <c r="B537" s="41"/>
      <c r="C537" s="229" t="s">
        <v>816</v>
      </c>
      <c r="D537" s="229" t="s">
        <v>174</v>
      </c>
      <c r="E537" s="230" t="s">
        <v>5843</v>
      </c>
      <c r="F537" s="231" t="s">
        <v>5844</v>
      </c>
      <c r="G537" s="232" t="s">
        <v>458</v>
      </c>
      <c r="H537" s="233">
        <v>102.5</v>
      </c>
      <c r="I537" s="234"/>
      <c r="J537" s="235">
        <f>ROUND(I537*H537,2)</f>
        <v>0</v>
      </c>
      <c r="K537" s="231" t="s">
        <v>178</v>
      </c>
      <c r="L537" s="46"/>
      <c r="M537" s="236" t="s">
        <v>1</v>
      </c>
      <c r="N537" s="237" t="s">
        <v>48</v>
      </c>
      <c r="O537" s="93"/>
      <c r="P537" s="238">
        <f>O537*H537</f>
        <v>0</v>
      </c>
      <c r="Q537" s="238">
        <v>0.00041189999999999998</v>
      </c>
      <c r="R537" s="238">
        <f>Q537*H537</f>
        <v>0.04221975</v>
      </c>
      <c r="S537" s="238">
        <v>0</v>
      </c>
      <c r="T537" s="239">
        <f>S537*H537</f>
        <v>0</v>
      </c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R537" s="240" t="s">
        <v>347</v>
      </c>
      <c r="AT537" s="240" t="s">
        <v>174</v>
      </c>
      <c r="AU537" s="240" t="s">
        <v>92</v>
      </c>
      <c r="AY537" s="18" t="s">
        <v>171</v>
      </c>
      <c r="BE537" s="241">
        <f>IF(N537="základní",J537,0)</f>
        <v>0</v>
      </c>
      <c r="BF537" s="241">
        <f>IF(N537="snížená",J537,0)</f>
        <v>0</v>
      </c>
      <c r="BG537" s="241">
        <f>IF(N537="zákl. přenesená",J537,0)</f>
        <v>0</v>
      </c>
      <c r="BH537" s="241">
        <f>IF(N537="sníž. přenesená",J537,0)</f>
        <v>0</v>
      </c>
      <c r="BI537" s="241">
        <f>IF(N537="nulová",J537,0)</f>
        <v>0</v>
      </c>
      <c r="BJ537" s="18" t="s">
        <v>90</v>
      </c>
      <c r="BK537" s="241">
        <f>ROUND(I537*H537,2)</f>
        <v>0</v>
      </c>
      <c r="BL537" s="18" t="s">
        <v>347</v>
      </c>
      <c r="BM537" s="240" t="s">
        <v>5845</v>
      </c>
    </row>
    <row r="538" s="13" customFormat="1">
      <c r="A538" s="13"/>
      <c r="B538" s="251"/>
      <c r="C538" s="252"/>
      <c r="D538" s="242" t="s">
        <v>284</v>
      </c>
      <c r="E538" s="253" t="s">
        <v>1</v>
      </c>
      <c r="F538" s="254" t="s">
        <v>5801</v>
      </c>
      <c r="G538" s="252"/>
      <c r="H538" s="253" t="s">
        <v>1</v>
      </c>
      <c r="I538" s="255"/>
      <c r="J538" s="252"/>
      <c r="K538" s="252"/>
      <c r="L538" s="256"/>
      <c r="M538" s="257"/>
      <c r="N538" s="258"/>
      <c r="O538" s="258"/>
      <c r="P538" s="258"/>
      <c r="Q538" s="258"/>
      <c r="R538" s="258"/>
      <c r="S538" s="258"/>
      <c r="T538" s="259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60" t="s">
        <v>284</v>
      </c>
      <c r="AU538" s="260" t="s">
        <v>92</v>
      </c>
      <c r="AV538" s="13" t="s">
        <v>90</v>
      </c>
      <c r="AW538" s="13" t="s">
        <v>38</v>
      </c>
      <c r="AX538" s="13" t="s">
        <v>83</v>
      </c>
      <c r="AY538" s="260" t="s">
        <v>171</v>
      </c>
    </row>
    <row r="539" s="14" customFormat="1">
      <c r="A539" s="14"/>
      <c r="B539" s="261"/>
      <c r="C539" s="262"/>
      <c r="D539" s="242" t="s">
        <v>284</v>
      </c>
      <c r="E539" s="263" t="s">
        <v>1</v>
      </c>
      <c r="F539" s="264" t="s">
        <v>5846</v>
      </c>
      <c r="G539" s="262"/>
      <c r="H539" s="265">
        <v>9.6999999999999993</v>
      </c>
      <c r="I539" s="266"/>
      <c r="J539" s="262"/>
      <c r="K539" s="262"/>
      <c r="L539" s="267"/>
      <c r="M539" s="268"/>
      <c r="N539" s="269"/>
      <c r="O539" s="269"/>
      <c r="P539" s="269"/>
      <c r="Q539" s="269"/>
      <c r="R539" s="269"/>
      <c r="S539" s="269"/>
      <c r="T539" s="270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71" t="s">
        <v>284</v>
      </c>
      <c r="AU539" s="271" t="s">
        <v>92</v>
      </c>
      <c r="AV539" s="14" t="s">
        <v>92</v>
      </c>
      <c r="AW539" s="14" t="s">
        <v>38</v>
      </c>
      <c r="AX539" s="14" t="s">
        <v>83</v>
      </c>
      <c r="AY539" s="271" t="s">
        <v>171</v>
      </c>
    </row>
    <row r="540" s="14" customFormat="1">
      <c r="A540" s="14"/>
      <c r="B540" s="261"/>
      <c r="C540" s="262"/>
      <c r="D540" s="242" t="s">
        <v>284</v>
      </c>
      <c r="E540" s="263" t="s">
        <v>1</v>
      </c>
      <c r="F540" s="264" t="s">
        <v>5847</v>
      </c>
      <c r="G540" s="262"/>
      <c r="H540" s="265">
        <v>30.699999999999999</v>
      </c>
      <c r="I540" s="266"/>
      <c r="J540" s="262"/>
      <c r="K540" s="262"/>
      <c r="L540" s="267"/>
      <c r="M540" s="268"/>
      <c r="N540" s="269"/>
      <c r="O540" s="269"/>
      <c r="P540" s="269"/>
      <c r="Q540" s="269"/>
      <c r="R540" s="269"/>
      <c r="S540" s="269"/>
      <c r="T540" s="27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71" t="s">
        <v>284</v>
      </c>
      <c r="AU540" s="271" t="s">
        <v>92</v>
      </c>
      <c r="AV540" s="14" t="s">
        <v>92</v>
      </c>
      <c r="AW540" s="14" t="s">
        <v>38</v>
      </c>
      <c r="AX540" s="14" t="s">
        <v>83</v>
      </c>
      <c r="AY540" s="271" t="s">
        <v>171</v>
      </c>
    </row>
    <row r="541" s="13" customFormat="1">
      <c r="A541" s="13"/>
      <c r="B541" s="251"/>
      <c r="C541" s="252"/>
      <c r="D541" s="242" t="s">
        <v>284</v>
      </c>
      <c r="E541" s="253" t="s">
        <v>1</v>
      </c>
      <c r="F541" s="254" t="s">
        <v>5804</v>
      </c>
      <c r="G541" s="252"/>
      <c r="H541" s="253" t="s">
        <v>1</v>
      </c>
      <c r="I541" s="255"/>
      <c r="J541" s="252"/>
      <c r="K541" s="252"/>
      <c r="L541" s="256"/>
      <c r="M541" s="257"/>
      <c r="N541" s="258"/>
      <c r="O541" s="258"/>
      <c r="P541" s="258"/>
      <c r="Q541" s="258"/>
      <c r="R541" s="258"/>
      <c r="S541" s="258"/>
      <c r="T541" s="259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60" t="s">
        <v>284</v>
      </c>
      <c r="AU541" s="260" t="s">
        <v>92</v>
      </c>
      <c r="AV541" s="13" t="s">
        <v>90</v>
      </c>
      <c r="AW541" s="13" t="s">
        <v>38</v>
      </c>
      <c r="AX541" s="13" t="s">
        <v>83</v>
      </c>
      <c r="AY541" s="260" t="s">
        <v>171</v>
      </c>
    </row>
    <row r="542" s="14" customFormat="1">
      <c r="A542" s="14"/>
      <c r="B542" s="261"/>
      <c r="C542" s="262"/>
      <c r="D542" s="242" t="s">
        <v>284</v>
      </c>
      <c r="E542" s="263" t="s">
        <v>1</v>
      </c>
      <c r="F542" s="264" t="s">
        <v>5662</v>
      </c>
      <c r="G542" s="262"/>
      <c r="H542" s="265">
        <v>3.5</v>
      </c>
      <c r="I542" s="266"/>
      <c r="J542" s="262"/>
      <c r="K542" s="262"/>
      <c r="L542" s="267"/>
      <c r="M542" s="268"/>
      <c r="N542" s="269"/>
      <c r="O542" s="269"/>
      <c r="P542" s="269"/>
      <c r="Q542" s="269"/>
      <c r="R542" s="269"/>
      <c r="S542" s="269"/>
      <c r="T542" s="27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71" t="s">
        <v>284</v>
      </c>
      <c r="AU542" s="271" t="s">
        <v>92</v>
      </c>
      <c r="AV542" s="14" t="s">
        <v>92</v>
      </c>
      <c r="AW542" s="14" t="s">
        <v>38</v>
      </c>
      <c r="AX542" s="14" t="s">
        <v>83</v>
      </c>
      <c r="AY542" s="271" t="s">
        <v>171</v>
      </c>
    </row>
    <row r="543" s="14" customFormat="1">
      <c r="A543" s="14"/>
      <c r="B543" s="261"/>
      <c r="C543" s="262"/>
      <c r="D543" s="242" t="s">
        <v>284</v>
      </c>
      <c r="E543" s="263" t="s">
        <v>1</v>
      </c>
      <c r="F543" s="264" t="s">
        <v>5848</v>
      </c>
      <c r="G543" s="262"/>
      <c r="H543" s="265">
        <v>18.5</v>
      </c>
      <c r="I543" s="266"/>
      <c r="J543" s="262"/>
      <c r="K543" s="262"/>
      <c r="L543" s="267"/>
      <c r="M543" s="268"/>
      <c r="N543" s="269"/>
      <c r="O543" s="269"/>
      <c r="P543" s="269"/>
      <c r="Q543" s="269"/>
      <c r="R543" s="269"/>
      <c r="S543" s="269"/>
      <c r="T543" s="270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71" t="s">
        <v>284</v>
      </c>
      <c r="AU543" s="271" t="s">
        <v>92</v>
      </c>
      <c r="AV543" s="14" t="s">
        <v>92</v>
      </c>
      <c r="AW543" s="14" t="s">
        <v>38</v>
      </c>
      <c r="AX543" s="14" t="s">
        <v>83</v>
      </c>
      <c r="AY543" s="271" t="s">
        <v>171</v>
      </c>
    </row>
    <row r="544" s="13" customFormat="1">
      <c r="A544" s="13"/>
      <c r="B544" s="251"/>
      <c r="C544" s="252"/>
      <c r="D544" s="242" t="s">
        <v>284</v>
      </c>
      <c r="E544" s="253" t="s">
        <v>1</v>
      </c>
      <c r="F544" s="254" t="s">
        <v>5660</v>
      </c>
      <c r="G544" s="252"/>
      <c r="H544" s="253" t="s">
        <v>1</v>
      </c>
      <c r="I544" s="255"/>
      <c r="J544" s="252"/>
      <c r="K544" s="252"/>
      <c r="L544" s="256"/>
      <c r="M544" s="257"/>
      <c r="N544" s="258"/>
      <c r="O544" s="258"/>
      <c r="P544" s="258"/>
      <c r="Q544" s="258"/>
      <c r="R544" s="258"/>
      <c r="S544" s="258"/>
      <c r="T544" s="259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60" t="s">
        <v>284</v>
      </c>
      <c r="AU544" s="260" t="s">
        <v>92</v>
      </c>
      <c r="AV544" s="13" t="s">
        <v>90</v>
      </c>
      <c r="AW544" s="13" t="s">
        <v>38</v>
      </c>
      <c r="AX544" s="13" t="s">
        <v>83</v>
      </c>
      <c r="AY544" s="260" t="s">
        <v>171</v>
      </c>
    </row>
    <row r="545" s="14" customFormat="1">
      <c r="A545" s="14"/>
      <c r="B545" s="261"/>
      <c r="C545" s="262"/>
      <c r="D545" s="242" t="s">
        <v>284</v>
      </c>
      <c r="E545" s="263" t="s">
        <v>1</v>
      </c>
      <c r="F545" s="264" t="s">
        <v>92</v>
      </c>
      <c r="G545" s="262"/>
      <c r="H545" s="265">
        <v>2</v>
      </c>
      <c r="I545" s="266"/>
      <c r="J545" s="262"/>
      <c r="K545" s="262"/>
      <c r="L545" s="267"/>
      <c r="M545" s="268"/>
      <c r="N545" s="269"/>
      <c r="O545" s="269"/>
      <c r="P545" s="269"/>
      <c r="Q545" s="269"/>
      <c r="R545" s="269"/>
      <c r="S545" s="269"/>
      <c r="T545" s="270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71" t="s">
        <v>284</v>
      </c>
      <c r="AU545" s="271" t="s">
        <v>92</v>
      </c>
      <c r="AV545" s="14" t="s">
        <v>92</v>
      </c>
      <c r="AW545" s="14" t="s">
        <v>38</v>
      </c>
      <c r="AX545" s="14" t="s">
        <v>83</v>
      </c>
      <c r="AY545" s="271" t="s">
        <v>171</v>
      </c>
    </row>
    <row r="546" s="14" customFormat="1">
      <c r="A546" s="14"/>
      <c r="B546" s="261"/>
      <c r="C546" s="262"/>
      <c r="D546" s="242" t="s">
        <v>284</v>
      </c>
      <c r="E546" s="263" t="s">
        <v>1</v>
      </c>
      <c r="F546" s="264" t="s">
        <v>5849</v>
      </c>
      <c r="G546" s="262"/>
      <c r="H546" s="265">
        <v>24.5</v>
      </c>
      <c r="I546" s="266"/>
      <c r="J546" s="262"/>
      <c r="K546" s="262"/>
      <c r="L546" s="267"/>
      <c r="M546" s="268"/>
      <c r="N546" s="269"/>
      <c r="O546" s="269"/>
      <c r="P546" s="269"/>
      <c r="Q546" s="269"/>
      <c r="R546" s="269"/>
      <c r="S546" s="269"/>
      <c r="T546" s="270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71" t="s">
        <v>284</v>
      </c>
      <c r="AU546" s="271" t="s">
        <v>92</v>
      </c>
      <c r="AV546" s="14" t="s">
        <v>92</v>
      </c>
      <c r="AW546" s="14" t="s">
        <v>38</v>
      </c>
      <c r="AX546" s="14" t="s">
        <v>83</v>
      </c>
      <c r="AY546" s="271" t="s">
        <v>171</v>
      </c>
    </row>
    <row r="547" s="15" customFormat="1">
      <c r="A547" s="15"/>
      <c r="B547" s="272"/>
      <c r="C547" s="273"/>
      <c r="D547" s="242" t="s">
        <v>284</v>
      </c>
      <c r="E547" s="274" t="s">
        <v>1</v>
      </c>
      <c r="F547" s="275" t="s">
        <v>287</v>
      </c>
      <c r="G547" s="273"/>
      <c r="H547" s="276">
        <v>88.900000000000006</v>
      </c>
      <c r="I547" s="277"/>
      <c r="J547" s="273"/>
      <c r="K547" s="273"/>
      <c r="L547" s="278"/>
      <c r="M547" s="279"/>
      <c r="N547" s="280"/>
      <c r="O547" s="280"/>
      <c r="P547" s="280"/>
      <c r="Q547" s="280"/>
      <c r="R547" s="280"/>
      <c r="S547" s="280"/>
      <c r="T547" s="281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82" t="s">
        <v>284</v>
      </c>
      <c r="AU547" s="282" t="s">
        <v>92</v>
      </c>
      <c r="AV547" s="15" t="s">
        <v>192</v>
      </c>
      <c r="AW547" s="15" t="s">
        <v>38</v>
      </c>
      <c r="AX547" s="15" t="s">
        <v>83</v>
      </c>
      <c r="AY547" s="282" t="s">
        <v>171</v>
      </c>
    </row>
    <row r="548" s="14" customFormat="1">
      <c r="A548" s="14"/>
      <c r="B548" s="261"/>
      <c r="C548" s="262"/>
      <c r="D548" s="242" t="s">
        <v>284</v>
      </c>
      <c r="E548" s="263" t="s">
        <v>1</v>
      </c>
      <c r="F548" s="264" t="s">
        <v>5850</v>
      </c>
      <c r="G548" s="262"/>
      <c r="H548" s="265">
        <v>102.235</v>
      </c>
      <c r="I548" s="266"/>
      <c r="J548" s="262"/>
      <c r="K548" s="262"/>
      <c r="L548" s="267"/>
      <c r="M548" s="268"/>
      <c r="N548" s="269"/>
      <c r="O548" s="269"/>
      <c r="P548" s="269"/>
      <c r="Q548" s="269"/>
      <c r="R548" s="269"/>
      <c r="S548" s="269"/>
      <c r="T548" s="270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71" t="s">
        <v>284</v>
      </c>
      <c r="AU548" s="271" t="s">
        <v>92</v>
      </c>
      <c r="AV548" s="14" t="s">
        <v>92</v>
      </c>
      <c r="AW548" s="14" t="s">
        <v>38</v>
      </c>
      <c r="AX548" s="14" t="s">
        <v>83</v>
      </c>
      <c r="AY548" s="271" t="s">
        <v>171</v>
      </c>
    </row>
    <row r="549" s="15" customFormat="1">
      <c r="A549" s="15"/>
      <c r="B549" s="272"/>
      <c r="C549" s="273"/>
      <c r="D549" s="242" t="s">
        <v>284</v>
      </c>
      <c r="E549" s="274" t="s">
        <v>1</v>
      </c>
      <c r="F549" s="275" t="s">
        <v>287</v>
      </c>
      <c r="G549" s="273"/>
      <c r="H549" s="276">
        <v>102.235</v>
      </c>
      <c r="I549" s="277"/>
      <c r="J549" s="273"/>
      <c r="K549" s="273"/>
      <c r="L549" s="278"/>
      <c r="M549" s="279"/>
      <c r="N549" s="280"/>
      <c r="O549" s="280"/>
      <c r="P549" s="280"/>
      <c r="Q549" s="280"/>
      <c r="R549" s="280"/>
      <c r="S549" s="280"/>
      <c r="T549" s="281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T549" s="282" t="s">
        <v>284</v>
      </c>
      <c r="AU549" s="282" t="s">
        <v>92</v>
      </c>
      <c r="AV549" s="15" t="s">
        <v>192</v>
      </c>
      <c r="AW549" s="15" t="s">
        <v>38</v>
      </c>
      <c r="AX549" s="15" t="s">
        <v>83</v>
      </c>
      <c r="AY549" s="282" t="s">
        <v>171</v>
      </c>
    </row>
    <row r="550" s="14" customFormat="1">
      <c r="A550" s="14"/>
      <c r="B550" s="261"/>
      <c r="C550" s="262"/>
      <c r="D550" s="242" t="s">
        <v>284</v>
      </c>
      <c r="E550" s="263" t="s">
        <v>1</v>
      </c>
      <c r="F550" s="264" t="s">
        <v>5851</v>
      </c>
      <c r="G550" s="262"/>
      <c r="H550" s="265">
        <v>102.5</v>
      </c>
      <c r="I550" s="266"/>
      <c r="J550" s="262"/>
      <c r="K550" s="262"/>
      <c r="L550" s="267"/>
      <c r="M550" s="268"/>
      <c r="N550" s="269"/>
      <c r="O550" s="269"/>
      <c r="P550" s="269"/>
      <c r="Q550" s="269"/>
      <c r="R550" s="269"/>
      <c r="S550" s="269"/>
      <c r="T550" s="27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71" t="s">
        <v>284</v>
      </c>
      <c r="AU550" s="271" t="s">
        <v>92</v>
      </c>
      <c r="AV550" s="14" t="s">
        <v>92</v>
      </c>
      <c r="AW550" s="14" t="s">
        <v>38</v>
      </c>
      <c r="AX550" s="14" t="s">
        <v>83</v>
      </c>
      <c r="AY550" s="271" t="s">
        <v>171</v>
      </c>
    </row>
    <row r="551" s="15" customFormat="1">
      <c r="A551" s="15"/>
      <c r="B551" s="272"/>
      <c r="C551" s="273"/>
      <c r="D551" s="242" t="s">
        <v>284</v>
      </c>
      <c r="E551" s="274" t="s">
        <v>1</v>
      </c>
      <c r="F551" s="275" t="s">
        <v>287</v>
      </c>
      <c r="G551" s="273"/>
      <c r="H551" s="276">
        <v>102.5</v>
      </c>
      <c r="I551" s="277"/>
      <c r="J551" s="273"/>
      <c r="K551" s="273"/>
      <c r="L551" s="278"/>
      <c r="M551" s="279"/>
      <c r="N551" s="280"/>
      <c r="O551" s="280"/>
      <c r="P551" s="280"/>
      <c r="Q551" s="280"/>
      <c r="R551" s="280"/>
      <c r="S551" s="280"/>
      <c r="T551" s="281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82" t="s">
        <v>284</v>
      </c>
      <c r="AU551" s="282" t="s">
        <v>92</v>
      </c>
      <c r="AV551" s="15" t="s">
        <v>192</v>
      </c>
      <c r="AW551" s="15" t="s">
        <v>38</v>
      </c>
      <c r="AX551" s="15" t="s">
        <v>90</v>
      </c>
      <c r="AY551" s="282" t="s">
        <v>171</v>
      </c>
    </row>
    <row r="552" s="2" customFormat="1" ht="16.5" customHeight="1">
      <c r="A552" s="40"/>
      <c r="B552" s="41"/>
      <c r="C552" s="229" t="s">
        <v>822</v>
      </c>
      <c r="D552" s="229" t="s">
        <v>174</v>
      </c>
      <c r="E552" s="230" t="s">
        <v>5852</v>
      </c>
      <c r="F552" s="231" t="s">
        <v>5853</v>
      </c>
      <c r="G552" s="232" t="s">
        <v>458</v>
      </c>
      <c r="H552" s="233">
        <v>281</v>
      </c>
      <c r="I552" s="234"/>
      <c r="J552" s="235">
        <f>ROUND(I552*H552,2)</f>
        <v>0</v>
      </c>
      <c r="K552" s="231" t="s">
        <v>178</v>
      </c>
      <c r="L552" s="46"/>
      <c r="M552" s="236" t="s">
        <v>1</v>
      </c>
      <c r="N552" s="237" t="s">
        <v>48</v>
      </c>
      <c r="O552" s="93"/>
      <c r="P552" s="238">
        <f>O552*H552</f>
        <v>0</v>
      </c>
      <c r="Q552" s="238">
        <v>0.00047649999999999998</v>
      </c>
      <c r="R552" s="238">
        <f>Q552*H552</f>
        <v>0.1338965</v>
      </c>
      <c r="S552" s="238">
        <v>0</v>
      </c>
      <c r="T552" s="239">
        <f>S552*H552</f>
        <v>0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40" t="s">
        <v>347</v>
      </c>
      <c r="AT552" s="240" t="s">
        <v>174</v>
      </c>
      <c r="AU552" s="240" t="s">
        <v>92</v>
      </c>
      <c r="AY552" s="18" t="s">
        <v>171</v>
      </c>
      <c r="BE552" s="241">
        <f>IF(N552="základní",J552,0)</f>
        <v>0</v>
      </c>
      <c r="BF552" s="241">
        <f>IF(N552="snížená",J552,0)</f>
        <v>0</v>
      </c>
      <c r="BG552" s="241">
        <f>IF(N552="zákl. přenesená",J552,0)</f>
        <v>0</v>
      </c>
      <c r="BH552" s="241">
        <f>IF(N552="sníž. přenesená",J552,0)</f>
        <v>0</v>
      </c>
      <c r="BI552" s="241">
        <f>IF(N552="nulová",J552,0)</f>
        <v>0</v>
      </c>
      <c r="BJ552" s="18" t="s">
        <v>90</v>
      </c>
      <c r="BK552" s="241">
        <f>ROUND(I552*H552,2)</f>
        <v>0</v>
      </c>
      <c r="BL552" s="18" t="s">
        <v>347</v>
      </c>
      <c r="BM552" s="240" t="s">
        <v>5854</v>
      </c>
    </row>
    <row r="553" s="13" customFormat="1">
      <c r="A553" s="13"/>
      <c r="B553" s="251"/>
      <c r="C553" s="252"/>
      <c r="D553" s="242" t="s">
        <v>284</v>
      </c>
      <c r="E553" s="253" t="s">
        <v>1</v>
      </c>
      <c r="F553" s="254" t="s">
        <v>5799</v>
      </c>
      <c r="G553" s="252"/>
      <c r="H553" s="253" t="s">
        <v>1</v>
      </c>
      <c r="I553" s="255"/>
      <c r="J553" s="252"/>
      <c r="K553" s="252"/>
      <c r="L553" s="256"/>
      <c r="M553" s="257"/>
      <c r="N553" s="258"/>
      <c r="O553" s="258"/>
      <c r="P553" s="258"/>
      <c r="Q553" s="258"/>
      <c r="R553" s="258"/>
      <c r="S553" s="258"/>
      <c r="T553" s="259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60" t="s">
        <v>284</v>
      </c>
      <c r="AU553" s="260" t="s">
        <v>92</v>
      </c>
      <c r="AV553" s="13" t="s">
        <v>90</v>
      </c>
      <c r="AW553" s="13" t="s">
        <v>38</v>
      </c>
      <c r="AX553" s="13" t="s">
        <v>83</v>
      </c>
      <c r="AY553" s="260" t="s">
        <v>171</v>
      </c>
    </row>
    <row r="554" s="14" customFormat="1">
      <c r="A554" s="14"/>
      <c r="B554" s="261"/>
      <c r="C554" s="262"/>
      <c r="D554" s="242" t="s">
        <v>284</v>
      </c>
      <c r="E554" s="263" t="s">
        <v>1</v>
      </c>
      <c r="F554" s="264" t="s">
        <v>5855</v>
      </c>
      <c r="G554" s="262"/>
      <c r="H554" s="265">
        <v>7</v>
      </c>
      <c r="I554" s="266"/>
      <c r="J554" s="262"/>
      <c r="K554" s="262"/>
      <c r="L554" s="267"/>
      <c r="M554" s="268"/>
      <c r="N554" s="269"/>
      <c r="O554" s="269"/>
      <c r="P554" s="269"/>
      <c r="Q554" s="269"/>
      <c r="R554" s="269"/>
      <c r="S554" s="269"/>
      <c r="T554" s="270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71" t="s">
        <v>284</v>
      </c>
      <c r="AU554" s="271" t="s">
        <v>92</v>
      </c>
      <c r="AV554" s="14" t="s">
        <v>92</v>
      </c>
      <c r="AW554" s="14" t="s">
        <v>38</v>
      </c>
      <c r="AX554" s="14" t="s">
        <v>83</v>
      </c>
      <c r="AY554" s="271" t="s">
        <v>171</v>
      </c>
    </row>
    <row r="555" s="13" customFormat="1">
      <c r="A555" s="13"/>
      <c r="B555" s="251"/>
      <c r="C555" s="252"/>
      <c r="D555" s="242" t="s">
        <v>284</v>
      </c>
      <c r="E555" s="253" t="s">
        <v>1</v>
      </c>
      <c r="F555" s="254" t="s">
        <v>5801</v>
      </c>
      <c r="G555" s="252"/>
      <c r="H555" s="253" t="s">
        <v>1</v>
      </c>
      <c r="I555" s="255"/>
      <c r="J555" s="252"/>
      <c r="K555" s="252"/>
      <c r="L555" s="256"/>
      <c r="M555" s="257"/>
      <c r="N555" s="258"/>
      <c r="O555" s="258"/>
      <c r="P555" s="258"/>
      <c r="Q555" s="258"/>
      <c r="R555" s="258"/>
      <c r="S555" s="258"/>
      <c r="T555" s="259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60" t="s">
        <v>284</v>
      </c>
      <c r="AU555" s="260" t="s">
        <v>92</v>
      </c>
      <c r="AV555" s="13" t="s">
        <v>90</v>
      </c>
      <c r="AW555" s="13" t="s">
        <v>38</v>
      </c>
      <c r="AX555" s="13" t="s">
        <v>83</v>
      </c>
      <c r="AY555" s="260" t="s">
        <v>171</v>
      </c>
    </row>
    <row r="556" s="14" customFormat="1">
      <c r="A556" s="14"/>
      <c r="B556" s="261"/>
      <c r="C556" s="262"/>
      <c r="D556" s="242" t="s">
        <v>284</v>
      </c>
      <c r="E556" s="263" t="s">
        <v>1</v>
      </c>
      <c r="F556" s="264" t="s">
        <v>5856</v>
      </c>
      <c r="G556" s="262"/>
      <c r="H556" s="265">
        <v>2</v>
      </c>
      <c r="I556" s="266"/>
      <c r="J556" s="262"/>
      <c r="K556" s="262"/>
      <c r="L556" s="267"/>
      <c r="M556" s="268"/>
      <c r="N556" s="269"/>
      <c r="O556" s="269"/>
      <c r="P556" s="269"/>
      <c r="Q556" s="269"/>
      <c r="R556" s="269"/>
      <c r="S556" s="269"/>
      <c r="T556" s="270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71" t="s">
        <v>284</v>
      </c>
      <c r="AU556" s="271" t="s">
        <v>92</v>
      </c>
      <c r="AV556" s="14" t="s">
        <v>92</v>
      </c>
      <c r="AW556" s="14" t="s">
        <v>38</v>
      </c>
      <c r="AX556" s="14" t="s">
        <v>83</v>
      </c>
      <c r="AY556" s="271" t="s">
        <v>171</v>
      </c>
    </row>
    <row r="557" s="14" customFormat="1">
      <c r="A557" s="14"/>
      <c r="B557" s="261"/>
      <c r="C557" s="262"/>
      <c r="D557" s="242" t="s">
        <v>284</v>
      </c>
      <c r="E557" s="263" t="s">
        <v>1</v>
      </c>
      <c r="F557" s="264" t="s">
        <v>5857</v>
      </c>
      <c r="G557" s="262"/>
      <c r="H557" s="265">
        <v>49.399999999999999</v>
      </c>
      <c r="I557" s="266"/>
      <c r="J557" s="262"/>
      <c r="K557" s="262"/>
      <c r="L557" s="267"/>
      <c r="M557" s="268"/>
      <c r="N557" s="269"/>
      <c r="O557" s="269"/>
      <c r="P557" s="269"/>
      <c r="Q557" s="269"/>
      <c r="R557" s="269"/>
      <c r="S557" s="269"/>
      <c r="T557" s="27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71" t="s">
        <v>284</v>
      </c>
      <c r="AU557" s="271" t="s">
        <v>92</v>
      </c>
      <c r="AV557" s="14" t="s">
        <v>92</v>
      </c>
      <c r="AW557" s="14" t="s">
        <v>38</v>
      </c>
      <c r="AX557" s="14" t="s">
        <v>83</v>
      </c>
      <c r="AY557" s="271" t="s">
        <v>171</v>
      </c>
    </row>
    <row r="558" s="13" customFormat="1">
      <c r="A558" s="13"/>
      <c r="B558" s="251"/>
      <c r="C558" s="252"/>
      <c r="D558" s="242" t="s">
        <v>284</v>
      </c>
      <c r="E558" s="253" t="s">
        <v>1</v>
      </c>
      <c r="F558" s="254" t="s">
        <v>5804</v>
      </c>
      <c r="G558" s="252"/>
      <c r="H558" s="253" t="s">
        <v>1</v>
      </c>
      <c r="I558" s="255"/>
      <c r="J558" s="252"/>
      <c r="K558" s="252"/>
      <c r="L558" s="256"/>
      <c r="M558" s="257"/>
      <c r="N558" s="258"/>
      <c r="O558" s="258"/>
      <c r="P558" s="258"/>
      <c r="Q558" s="258"/>
      <c r="R558" s="258"/>
      <c r="S558" s="258"/>
      <c r="T558" s="259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60" t="s">
        <v>284</v>
      </c>
      <c r="AU558" s="260" t="s">
        <v>92</v>
      </c>
      <c r="AV558" s="13" t="s">
        <v>90</v>
      </c>
      <c r="AW558" s="13" t="s">
        <v>38</v>
      </c>
      <c r="AX558" s="13" t="s">
        <v>83</v>
      </c>
      <c r="AY558" s="260" t="s">
        <v>171</v>
      </c>
    </row>
    <row r="559" s="14" customFormat="1">
      <c r="A559" s="14"/>
      <c r="B559" s="261"/>
      <c r="C559" s="262"/>
      <c r="D559" s="242" t="s">
        <v>284</v>
      </c>
      <c r="E559" s="263" t="s">
        <v>1</v>
      </c>
      <c r="F559" s="264" t="s">
        <v>5858</v>
      </c>
      <c r="G559" s="262"/>
      <c r="H559" s="265">
        <v>59.299999999999997</v>
      </c>
      <c r="I559" s="266"/>
      <c r="J559" s="262"/>
      <c r="K559" s="262"/>
      <c r="L559" s="267"/>
      <c r="M559" s="268"/>
      <c r="N559" s="269"/>
      <c r="O559" s="269"/>
      <c r="P559" s="269"/>
      <c r="Q559" s="269"/>
      <c r="R559" s="269"/>
      <c r="S559" s="269"/>
      <c r="T559" s="270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71" t="s">
        <v>284</v>
      </c>
      <c r="AU559" s="271" t="s">
        <v>92</v>
      </c>
      <c r="AV559" s="14" t="s">
        <v>92</v>
      </c>
      <c r="AW559" s="14" t="s">
        <v>38</v>
      </c>
      <c r="AX559" s="14" t="s">
        <v>83</v>
      </c>
      <c r="AY559" s="271" t="s">
        <v>171</v>
      </c>
    </row>
    <row r="560" s="14" customFormat="1">
      <c r="A560" s="14"/>
      <c r="B560" s="261"/>
      <c r="C560" s="262"/>
      <c r="D560" s="242" t="s">
        <v>284</v>
      </c>
      <c r="E560" s="263" t="s">
        <v>1</v>
      </c>
      <c r="F560" s="264" t="s">
        <v>5859</v>
      </c>
      <c r="G560" s="262"/>
      <c r="H560" s="265">
        <v>32.600000000000001</v>
      </c>
      <c r="I560" s="266"/>
      <c r="J560" s="262"/>
      <c r="K560" s="262"/>
      <c r="L560" s="267"/>
      <c r="M560" s="268"/>
      <c r="N560" s="269"/>
      <c r="O560" s="269"/>
      <c r="P560" s="269"/>
      <c r="Q560" s="269"/>
      <c r="R560" s="269"/>
      <c r="S560" s="269"/>
      <c r="T560" s="27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71" t="s">
        <v>284</v>
      </c>
      <c r="AU560" s="271" t="s">
        <v>92</v>
      </c>
      <c r="AV560" s="14" t="s">
        <v>92</v>
      </c>
      <c r="AW560" s="14" t="s">
        <v>38</v>
      </c>
      <c r="AX560" s="14" t="s">
        <v>83</v>
      </c>
      <c r="AY560" s="271" t="s">
        <v>171</v>
      </c>
    </row>
    <row r="561" s="13" customFormat="1">
      <c r="A561" s="13"/>
      <c r="B561" s="251"/>
      <c r="C561" s="252"/>
      <c r="D561" s="242" t="s">
        <v>284</v>
      </c>
      <c r="E561" s="253" t="s">
        <v>1</v>
      </c>
      <c r="F561" s="254" t="s">
        <v>5660</v>
      </c>
      <c r="G561" s="252"/>
      <c r="H561" s="253" t="s">
        <v>1</v>
      </c>
      <c r="I561" s="255"/>
      <c r="J561" s="252"/>
      <c r="K561" s="252"/>
      <c r="L561" s="256"/>
      <c r="M561" s="257"/>
      <c r="N561" s="258"/>
      <c r="O561" s="258"/>
      <c r="P561" s="258"/>
      <c r="Q561" s="258"/>
      <c r="R561" s="258"/>
      <c r="S561" s="258"/>
      <c r="T561" s="259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60" t="s">
        <v>284</v>
      </c>
      <c r="AU561" s="260" t="s">
        <v>92</v>
      </c>
      <c r="AV561" s="13" t="s">
        <v>90</v>
      </c>
      <c r="AW561" s="13" t="s">
        <v>38</v>
      </c>
      <c r="AX561" s="13" t="s">
        <v>83</v>
      </c>
      <c r="AY561" s="260" t="s">
        <v>171</v>
      </c>
    </row>
    <row r="562" s="14" customFormat="1">
      <c r="A562" s="14"/>
      <c r="B562" s="261"/>
      <c r="C562" s="262"/>
      <c r="D562" s="242" t="s">
        <v>284</v>
      </c>
      <c r="E562" s="263" t="s">
        <v>1</v>
      </c>
      <c r="F562" s="264" t="s">
        <v>5860</v>
      </c>
      <c r="G562" s="262"/>
      <c r="H562" s="265">
        <v>57.200000000000003</v>
      </c>
      <c r="I562" s="266"/>
      <c r="J562" s="262"/>
      <c r="K562" s="262"/>
      <c r="L562" s="267"/>
      <c r="M562" s="268"/>
      <c r="N562" s="269"/>
      <c r="O562" s="269"/>
      <c r="P562" s="269"/>
      <c r="Q562" s="269"/>
      <c r="R562" s="269"/>
      <c r="S562" s="269"/>
      <c r="T562" s="270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71" t="s">
        <v>284</v>
      </c>
      <c r="AU562" s="271" t="s">
        <v>92</v>
      </c>
      <c r="AV562" s="14" t="s">
        <v>92</v>
      </c>
      <c r="AW562" s="14" t="s">
        <v>38</v>
      </c>
      <c r="AX562" s="14" t="s">
        <v>83</v>
      </c>
      <c r="AY562" s="271" t="s">
        <v>171</v>
      </c>
    </row>
    <row r="563" s="14" customFormat="1">
      <c r="A563" s="14"/>
      <c r="B563" s="261"/>
      <c r="C563" s="262"/>
      <c r="D563" s="242" t="s">
        <v>284</v>
      </c>
      <c r="E563" s="263" t="s">
        <v>1</v>
      </c>
      <c r="F563" s="264" t="s">
        <v>5861</v>
      </c>
      <c r="G563" s="262"/>
      <c r="H563" s="265">
        <v>32.700000000000003</v>
      </c>
      <c r="I563" s="266"/>
      <c r="J563" s="262"/>
      <c r="K563" s="262"/>
      <c r="L563" s="267"/>
      <c r="M563" s="268"/>
      <c r="N563" s="269"/>
      <c r="O563" s="269"/>
      <c r="P563" s="269"/>
      <c r="Q563" s="269"/>
      <c r="R563" s="269"/>
      <c r="S563" s="269"/>
      <c r="T563" s="270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71" t="s">
        <v>284</v>
      </c>
      <c r="AU563" s="271" t="s">
        <v>92</v>
      </c>
      <c r="AV563" s="14" t="s">
        <v>92</v>
      </c>
      <c r="AW563" s="14" t="s">
        <v>38</v>
      </c>
      <c r="AX563" s="14" t="s">
        <v>83</v>
      </c>
      <c r="AY563" s="271" t="s">
        <v>171</v>
      </c>
    </row>
    <row r="564" s="13" customFormat="1">
      <c r="A564" s="13"/>
      <c r="B564" s="251"/>
      <c r="C564" s="252"/>
      <c r="D564" s="242" t="s">
        <v>284</v>
      </c>
      <c r="E564" s="253" t="s">
        <v>1</v>
      </c>
      <c r="F564" s="254" t="s">
        <v>5862</v>
      </c>
      <c r="G564" s="252"/>
      <c r="H564" s="253" t="s">
        <v>1</v>
      </c>
      <c r="I564" s="255"/>
      <c r="J564" s="252"/>
      <c r="K564" s="252"/>
      <c r="L564" s="256"/>
      <c r="M564" s="257"/>
      <c r="N564" s="258"/>
      <c r="O564" s="258"/>
      <c r="P564" s="258"/>
      <c r="Q564" s="258"/>
      <c r="R564" s="258"/>
      <c r="S564" s="258"/>
      <c r="T564" s="259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60" t="s">
        <v>284</v>
      </c>
      <c r="AU564" s="260" t="s">
        <v>92</v>
      </c>
      <c r="AV564" s="13" t="s">
        <v>90</v>
      </c>
      <c r="AW564" s="13" t="s">
        <v>38</v>
      </c>
      <c r="AX564" s="13" t="s">
        <v>83</v>
      </c>
      <c r="AY564" s="260" t="s">
        <v>171</v>
      </c>
    </row>
    <row r="565" s="14" customFormat="1">
      <c r="A565" s="14"/>
      <c r="B565" s="261"/>
      <c r="C565" s="262"/>
      <c r="D565" s="242" t="s">
        <v>284</v>
      </c>
      <c r="E565" s="263" t="s">
        <v>1</v>
      </c>
      <c r="F565" s="264" t="s">
        <v>5813</v>
      </c>
      <c r="G565" s="262"/>
      <c r="H565" s="265">
        <v>4</v>
      </c>
      <c r="I565" s="266"/>
      <c r="J565" s="262"/>
      <c r="K565" s="262"/>
      <c r="L565" s="267"/>
      <c r="M565" s="268"/>
      <c r="N565" s="269"/>
      <c r="O565" s="269"/>
      <c r="P565" s="269"/>
      <c r="Q565" s="269"/>
      <c r="R565" s="269"/>
      <c r="S565" s="269"/>
      <c r="T565" s="270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71" t="s">
        <v>284</v>
      </c>
      <c r="AU565" s="271" t="s">
        <v>92</v>
      </c>
      <c r="AV565" s="14" t="s">
        <v>92</v>
      </c>
      <c r="AW565" s="14" t="s">
        <v>38</v>
      </c>
      <c r="AX565" s="14" t="s">
        <v>83</v>
      </c>
      <c r="AY565" s="271" t="s">
        <v>171</v>
      </c>
    </row>
    <row r="566" s="15" customFormat="1">
      <c r="A566" s="15"/>
      <c r="B566" s="272"/>
      <c r="C566" s="273"/>
      <c r="D566" s="242" t="s">
        <v>284</v>
      </c>
      <c r="E566" s="274" t="s">
        <v>1</v>
      </c>
      <c r="F566" s="275" t="s">
        <v>287</v>
      </c>
      <c r="G566" s="273"/>
      <c r="H566" s="276">
        <v>244.19999999999999</v>
      </c>
      <c r="I566" s="277"/>
      <c r="J566" s="273"/>
      <c r="K566" s="273"/>
      <c r="L566" s="278"/>
      <c r="M566" s="279"/>
      <c r="N566" s="280"/>
      <c r="O566" s="280"/>
      <c r="P566" s="280"/>
      <c r="Q566" s="280"/>
      <c r="R566" s="280"/>
      <c r="S566" s="280"/>
      <c r="T566" s="281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82" t="s">
        <v>284</v>
      </c>
      <c r="AU566" s="282" t="s">
        <v>92</v>
      </c>
      <c r="AV566" s="15" t="s">
        <v>192</v>
      </c>
      <c r="AW566" s="15" t="s">
        <v>38</v>
      </c>
      <c r="AX566" s="15" t="s">
        <v>83</v>
      </c>
      <c r="AY566" s="282" t="s">
        <v>171</v>
      </c>
    </row>
    <row r="567" s="14" customFormat="1">
      <c r="A567" s="14"/>
      <c r="B567" s="261"/>
      <c r="C567" s="262"/>
      <c r="D567" s="242" t="s">
        <v>284</v>
      </c>
      <c r="E567" s="263" t="s">
        <v>1</v>
      </c>
      <c r="F567" s="264" t="s">
        <v>5863</v>
      </c>
      <c r="G567" s="262"/>
      <c r="H567" s="265">
        <v>280.82999999999998</v>
      </c>
      <c r="I567" s="266"/>
      <c r="J567" s="262"/>
      <c r="K567" s="262"/>
      <c r="L567" s="267"/>
      <c r="M567" s="268"/>
      <c r="N567" s="269"/>
      <c r="O567" s="269"/>
      <c r="P567" s="269"/>
      <c r="Q567" s="269"/>
      <c r="R567" s="269"/>
      <c r="S567" s="269"/>
      <c r="T567" s="27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71" t="s">
        <v>284</v>
      </c>
      <c r="AU567" s="271" t="s">
        <v>92</v>
      </c>
      <c r="AV567" s="14" t="s">
        <v>92</v>
      </c>
      <c r="AW567" s="14" t="s">
        <v>38</v>
      </c>
      <c r="AX567" s="14" t="s">
        <v>83</v>
      </c>
      <c r="AY567" s="271" t="s">
        <v>171</v>
      </c>
    </row>
    <row r="568" s="15" customFormat="1">
      <c r="A568" s="15"/>
      <c r="B568" s="272"/>
      <c r="C568" s="273"/>
      <c r="D568" s="242" t="s">
        <v>284</v>
      </c>
      <c r="E568" s="274" t="s">
        <v>1</v>
      </c>
      <c r="F568" s="275" t="s">
        <v>287</v>
      </c>
      <c r="G568" s="273"/>
      <c r="H568" s="276">
        <v>280.82999999999998</v>
      </c>
      <c r="I568" s="277"/>
      <c r="J568" s="273"/>
      <c r="K568" s="273"/>
      <c r="L568" s="278"/>
      <c r="M568" s="279"/>
      <c r="N568" s="280"/>
      <c r="O568" s="280"/>
      <c r="P568" s="280"/>
      <c r="Q568" s="280"/>
      <c r="R568" s="280"/>
      <c r="S568" s="280"/>
      <c r="T568" s="281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82" t="s">
        <v>284</v>
      </c>
      <c r="AU568" s="282" t="s">
        <v>92</v>
      </c>
      <c r="AV568" s="15" t="s">
        <v>192</v>
      </c>
      <c r="AW568" s="15" t="s">
        <v>38</v>
      </c>
      <c r="AX568" s="15" t="s">
        <v>83</v>
      </c>
      <c r="AY568" s="282" t="s">
        <v>171</v>
      </c>
    </row>
    <row r="569" s="14" customFormat="1">
      <c r="A569" s="14"/>
      <c r="B569" s="261"/>
      <c r="C569" s="262"/>
      <c r="D569" s="242" t="s">
        <v>284</v>
      </c>
      <c r="E569" s="263" t="s">
        <v>1</v>
      </c>
      <c r="F569" s="264" t="s">
        <v>1669</v>
      </c>
      <c r="G569" s="262"/>
      <c r="H569" s="265">
        <v>281</v>
      </c>
      <c r="I569" s="266"/>
      <c r="J569" s="262"/>
      <c r="K569" s="262"/>
      <c r="L569" s="267"/>
      <c r="M569" s="268"/>
      <c r="N569" s="269"/>
      <c r="O569" s="269"/>
      <c r="P569" s="269"/>
      <c r="Q569" s="269"/>
      <c r="R569" s="269"/>
      <c r="S569" s="269"/>
      <c r="T569" s="270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71" t="s">
        <v>284</v>
      </c>
      <c r="AU569" s="271" t="s">
        <v>92</v>
      </c>
      <c r="AV569" s="14" t="s">
        <v>92</v>
      </c>
      <c r="AW569" s="14" t="s">
        <v>38</v>
      </c>
      <c r="AX569" s="14" t="s">
        <v>83</v>
      </c>
      <c r="AY569" s="271" t="s">
        <v>171</v>
      </c>
    </row>
    <row r="570" s="15" customFormat="1">
      <c r="A570" s="15"/>
      <c r="B570" s="272"/>
      <c r="C570" s="273"/>
      <c r="D570" s="242" t="s">
        <v>284</v>
      </c>
      <c r="E570" s="274" t="s">
        <v>1</v>
      </c>
      <c r="F570" s="275" t="s">
        <v>287</v>
      </c>
      <c r="G570" s="273"/>
      <c r="H570" s="276">
        <v>281</v>
      </c>
      <c r="I570" s="277"/>
      <c r="J570" s="273"/>
      <c r="K570" s="273"/>
      <c r="L570" s="278"/>
      <c r="M570" s="279"/>
      <c r="N570" s="280"/>
      <c r="O570" s="280"/>
      <c r="P570" s="280"/>
      <c r="Q570" s="280"/>
      <c r="R570" s="280"/>
      <c r="S570" s="280"/>
      <c r="T570" s="281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T570" s="282" t="s">
        <v>284</v>
      </c>
      <c r="AU570" s="282" t="s">
        <v>92</v>
      </c>
      <c r="AV570" s="15" t="s">
        <v>192</v>
      </c>
      <c r="AW570" s="15" t="s">
        <v>38</v>
      </c>
      <c r="AX570" s="15" t="s">
        <v>90</v>
      </c>
      <c r="AY570" s="282" t="s">
        <v>171</v>
      </c>
    </row>
    <row r="571" s="2" customFormat="1" ht="16.5" customHeight="1">
      <c r="A571" s="40"/>
      <c r="B571" s="41"/>
      <c r="C571" s="229" t="s">
        <v>827</v>
      </c>
      <c r="D571" s="229" t="s">
        <v>174</v>
      </c>
      <c r="E571" s="230" t="s">
        <v>5864</v>
      </c>
      <c r="F571" s="231" t="s">
        <v>5865</v>
      </c>
      <c r="G571" s="232" t="s">
        <v>458</v>
      </c>
      <c r="H571" s="233">
        <v>10.5</v>
      </c>
      <c r="I571" s="234"/>
      <c r="J571" s="235">
        <f>ROUND(I571*H571,2)</f>
        <v>0</v>
      </c>
      <c r="K571" s="231" t="s">
        <v>178</v>
      </c>
      <c r="L571" s="46"/>
      <c r="M571" s="236" t="s">
        <v>1</v>
      </c>
      <c r="N571" s="237" t="s">
        <v>48</v>
      </c>
      <c r="O571" s="93"/>
      <c r="P571" s="238">
        <f>O571*H571</f>
        <v>0</v>
      </c>
      <c r="Q571" s="238">
        <v>0.0007092</v>
      </c>
      <c r="R571" s="238">
        <f>Q571*H571</f>
        <v>0.0074466000000000003</v>
      </c>
      <c r="S571" s="238">
        <v>0</v>
      </c>
      <c r="T571" s="239">
        <f>S571*H571</f>
        <v>0</v>
      </c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R571" s="240" t="s">
        <v>347</v>
      </c>
      <c r="AT571" s="240" t="s">
        <v>174</v>
      </c>
      <c r="AU571" s="240" t="s">
        <v>92</v>
      </c>
      <c r="AY571" s="18" t="s">
        <v>171</v>
      </c>
      <c r="BE571" s="241">
        <f>IF(N571="základní",J571,0)</f>
        <v>0</v>
      </c>
      <c r="BF571" s="241">
        <f>IF(N571="snížená",J571,0)</f>
        <v>0</v>
      </c>
      <c r="BG571" s="241">
        <f>IF(N571="zákl. přenesená",J571,0)</f>
        <v>0</v>
      </c>
      <c r="BH571" s="241">
        <f>IF(N571="sníž. přenesená",J571,0)</f>
        <v>0</v>
      </c>
      <c r="BI571" s="241">
        <f>IF(N571="nulová",J571,0)</f>
        <v>0</v>
      </c>
      <c r="BJ571" s="18" t="s">
        <v>90</v>
      </c>
      <c r="BK571" s="241">
        <f>ROUND(I571*H571,2)</f>
        <v>0</v>
      </c>
      <c r="BL571" s="18" t="s">
        <v>347</v>
      </c>
      <c r="BM571" s="240" t="s">
        <v>5866</v>
      </c>
    </row>
    <row r="572" s="13" customFormat="1">
      <c r="A572" s="13"/>
      <c r="B572" s="251"/>
      <c r="C572" s="252"/>
      <c r="D572" s="242" t="s">
        <v>284</v>
      </c>
      <c r="E572" s="253" t="s">
        <v>1</v>
      </c>
      <c r="F572" s="254" t="s">
        <v>5804</v>
      </c>
      <c r="G572" s="252"/>
      <c r="H572" s="253" t="s">
        <v>1</v>
      </c>
      <c r="I572" s="255"/>
      <c r="J572" s="252"/>
      <c r="K572" s="252"/>
      <c r="L572" s="256"/>
      <c r="M572" s="257"/>
      <c r="N572" s="258"/>
      <c r="O572" s="258"/>
      <c r="P572" s="258"/>
      <c r="Q572" s="258"/>
      <c r="R572" s="258"/>
      <c r="S572" s="258"/>
      <c r="T572" s="259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60" t="s">
        <v>284</v>
      </c>
      <c r="AU572" s="260" t="s">
        <v>92</v>
      </c>
      <c r="AV572" s="13" t="s">
        <v>90</v>
      </c>
      <c r="AW572" s="13" t="s">
        <v>38</v>
      </c>
      <c r="AX572" s="13" t="s">
        <v>83</v>
      </c>
      <c r="AY572" s="260" t="s">
        <v>171</v>
      </c>
    </row>
    <row r="573" s="14" customFormat="1">
      <c r="A573" s="14"/>
      <c r="B573" s="261"/>
      <c r="C573" s="262"/>
      <c r="D573" s="242" t="s">
        <v>284</v>
      </c>
      <c r="E573" s="263" t="s">
        <v>1</v>
      </c>
      <c r="F573" s="264" t="s">
        <v>5867</v>
      </c>
      <c r="G573" s="262"/>
      <c r="H573" s="265">
        <v>1.5</v>
      </c>
      <c r="I573" s="266"/>
      <c r="J573" s="262"/>
      <c r="K573" s="262"/>
      <c r="L573" s="267"/>
      <c r="M573" s="268"/>
      <c r="N573" s="269"/>
      <c r="O573" s="269"/>
      <c r="P573" s="269"/>
      <c r="Q573" s="269"/>
      <c r="R573" s="269"/>
      <c r="S573" s="269"/>
      <c r="T573" s="27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71" t="s">
        <v>284</v>
      </c>
      <c r="AU573" s="271" t="s">
        <v>92</v>
      </c>
      <c r="AV573" s="14" t="s">
        <v>92</v>
      </c>
      <c r="AW573" s="14" t="s">
        <v>38</v>
      </c>
      <c r="AX573" s="14" t="s">
        <v>83</v>
      </c>
      <c r="AY573" s="271" t="s">
        <v>171</v>
      </c>
    </row>
    <row r="574" s="14" customFormat="1">
      <c r="A574" s="14"/>
      <c r="B574" s="261"/>
      <c r="C574" s="262"/>
      <c r="D574" s="242" t="s">
        <v>284</v>
      </c>
      <c r="E574" s="263" t="s">
        <v>1</v>
      </c>
      <c r="F574" s="264" t="s">
        <v>5868</v>
      </c>
      <c r="G574" s="262"/>
      <c r="H574" s="265">
        <v>5</v>
      </c>
      <c r="I574" s="266"/>
      <c r="J574" s="262"/>
      <c r="K574" s="262"/>
      <c r="L574" s="267"/>
      <c r="M574" s="268"/>
      <c r="N574" s="269"/>
      <c r="O574" s="269"/>
      <c r="P574" s="269"/>
      <c r="Q574" s="269"/>
      <c r="R574" s="269"/>
      <c r="S574" s="269"/>
      <c r="T574" s="27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71" t="s">
        <v>284</v>
      </c>
      <c r="AU574" s="271" t="s">
        <v>92</v>
      </c>
      <c r="AV574" s="14" t="s">
        <v>92</v>
      </c>
      <c r="AW574" s="14" t="s">
        <v>38</v>
      </c>
      <c r="AX574" s="14" t="s">
        <v>83</v>
      </c>
      <c r="AY574" s="271" t="s">
        <v>171</v>
      </c>
    </row>
    <row r="575" s="13" customFormat="1">
      <c r="A575" s="13"/>
      <c r="B575" s="251"/>
      <c r="C575" s="252"/>
      <c r="D575" s="242" t="s">
        <v>284</v>
      </c>
      <c r="E575" s="253" t="s">
        <v>1</v>
      </c>
      <c r="F575" s="254" t="s">
        <v>5660</v>
      </c>
      <c r="G575" s="252"/>
      <c r="H575" s="253" t="s">
        <v>1</v>
      </c>
      <c r="I575" s="255"/>
      <c r="J575" s="252"/>
      <c r="K575" s="252"/>
      <c r="L575" s="256"/>
      <c r="M575" s="257"/>
      <c r="N575" s="258"/>
      <c r="O575" s="258"/>
      <c r="P575" s="258"/>
      <c r="Q575" s="258"/>
      <c r="R575" s="258"/>
      <c r="S575" s="258"/>
      <c r="T575" s="259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60" t="s">
        <v>284</v>
      </c>
      <c r="AU575" s="260" t="s">
        <v>92</v>
      </c>
      <c r="AV575" s="13" t="s">
        <v>90</v>
      </c>
      <c r="AW575" s="13" t="s">
        <v>38</v>
      </c>
      <c r="AX575" s="13" t="s">
        <v>83</v>
      </c>
      <c r="AY575" s="260" t="s">
        <v>171</v>
      </c>
    </row>
    <row r="576" s="14" customFormat="1">
      <c r="A576" s="14"/>
      <c r="B576" s="261"/>
      <c r="C576" s="262"/>
      <c r="D576" s="242" t="s">
        <v>284</v>
      </c>
      <c r="E576" s="263" t="s">
        <v>1</v>
      </c>
      <c r="F576" s="264" t="s">
        <v>5869</v>
      </c>
      <c r="G576" s="262"/>
      <c r="H576" s="265">
        <v>2.5</v>
      </c>
      <c r="I576" s="266"/>
      <c r="J576" s="262"/>
      <c r="K576" s="262"/>
      <c r="L576" s="267"/>
      <c r="M576" s="268"/>
      <c r="N576" s="269"/>
      <c r="O576" s="269"/>
      <c r="P576" s="269"/>
      <c r="Q576" s="269"/>
      <c r="R576" s="269"/>
      <c r="S576" s="269"/>
      <c r="T576" s="27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71" t="s">
        <v>284</v>
      </c>
      <c r="AU576" s="271" t="s">
        <v>92</v>
      </c>
      <c r="AV576" s="14" t="s">
        <v>92</v>
      </c>
      <c r="AW576" s="14" t="s">
        <v>38</v>
      </c>
      <c r="AX576" s="14" t="s">
        <v>83</v>
      </c>
      <c r="AY576" s="271" t="s">
        <v>171</v>
      </c>
    </row>
    <row r="577" s="15" customFormat="1">
      <c r="A577" s="15"/>
      <c r="B577" s="272"/>
      <c r="C577" s="273"/>
      <c r="D577" s="242" t="s">
        <v>284</v>
      </c>
      <c r="E577" s="274" t="s">
        <v>1</v>
      </c>
      <c r="F577" s="275" t="s">
        <v>287</v>
      </c>
      <c r="G577" s="273"/>
      <c r="H577" s="276">
        <v>9</v>
      </c>
      <c r="I577" s="277"/>
      <c r="J577" s="273"/>
      <c r="K577" s="273"/>
      <c r="L577" s="278"/>
      <c r="M577" s="279"/>
      <c r="N577" s="280"/>
      <c r="O577" s="280"/>
      <c r="P577" s="280"/>
      <c r="Q577" s="280"/>
      <c r="R577" s="280"/>
      <c r="S577" s="280"/>
      <c r="T577" s="281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82" t="s">
        <v>284</v>
      </c>
      <c r="AU577" s="282" t="s">
        <v>92</v>
      </c>
      <c r="AV577" s="15" t="s">
        <v>192</v>
      </c>
      <c r="AW577" s="15" t="s">
        <v>38</v>
      </c>
      <c r="AX577" s="15" t="s">
        <v>83</v>
      </c>
      <c r="AY577" s="282" t="s">
        <v>171</v>
      </c>
    </row>
    <row r="578" s="14" customFormat="1">
      <c r="A578" s="14"/>
      <c r="B578" s="261"/>
      <c r="C578" s="262"/>
      <c r="D578" s="242" t="s">
        <v>284</v>
      </c>
      <c r="E578" s="263" t="s">
        <v>1</v>
      </c>
      <c r="F578" s="264" t="s">
        <v>5870</v>
      </c>
      <c r="G578" s="262"/>
      <c r="H578" s="265">
        <v>10.35</v>
      </c>
      <c r="I578" s="266"/>
      <c r="J578" s="262"/>
      <c r="K578" s="262"/>
      <c r="L578" s="267"/>
      <c r="M578" s="268"/>
      <c r="N578" s="269"/>
      <c r="O578" s="269"/>
      <c r="P578" s="269"/>
      <c r="Q578" s="269"/>
      <c r="R578" s="269"/>
      <c r="S578" s="269"/>
      <c r="T578" s="270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71" t="s">
        <v>284</v>
      </c>
      <c r="AU578" s="271" t="s">
        <v>92</v>
      </c>
      <c r="AV578" s="14" t="s">
        <v>92</v>
      </c>
      <c r="AW578" s="14" t="s">
        <v>38</v>
      </c>
      <c r="AX578" s="14" t="s">
        <v>83</v>
      </c>
      <c r="AY578" s="271" t="s">
        <v>171</v>
      </c>
    </row>
    <row r="579" s="15" customFormat="1">
      <c r="A579" s="15"/>
      <c r="B579" s="272"/>
      <c r="C579" s="273"/>
      <c r="D579" s="242" t="s">
        <v>284</v>
      </c>
      <c r="E579" s="274" t="s">
        <v>1</v>
      </c>
      <c r="F579" s="275" t="s">
        <v>287</v>
      </c>
      <c r="G579" s="273"/>
      <c r="H579" s="276">
        <v>10.35</v>
      </c>
      <c r="I579" s="277"/>
      <c r="J579" s="273"/>
      <c r="K579" s="273"/>
      <c r="L579" s="278"/>
      <c r="M579" s="279"/>
      <c r="N579" s="280"/>
      <c r="O579" s="280"/>
      <c r="P579" s="280"/>
      <c r="Q579" s="280"/>
      <c r="R579" s="280"/>
      <c r="S579" s="280"/>
      <c r="T579" s="281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82" t="s">
        <v>284</v>
      </c>
      <c r="AU579" s="282" t="s">
        <v>92</v>
      </c>
      <c r="AV579" s="15" t="s">
        <v>192</v>
      </c>
      <c r="AW579" s="15" t="s">
        <v>38</v>
      </c>
      <c r="AX579" s="15" t="s">
        <v>83</v>
      </c>
      <c r="AY579" s="282" t="s">
        <v>171</v>
      </c>
    </row>
    <row r="580" s="14" customFormat="1">
      <c r="A580" s="14"/>
      <c r="B580" s="261"/>
      <c r="C580" s="262"/>
      <c r="D580" s="242" t="s">
        <v>284</v>
      </c>
      <c r="E580" s="263" t="s">
        <v>1</v>
      </c>
      <c r="F580" s="264" t="s">
        <v>5871</v>
      </c>
      <c r="G580" s="262"/>
      <c r="H580" s="265">
        <v>10.5</v>
      </c>
      <c r="I580" s="266"/>
      <c r="J580" s="262"/>
      <c r="K580" s="262"/>
      <c r="L580" s="267"/>
      <c r="M580" s="268"/>
      <c r="N580" s="269"/>
      <c r="O580" s="269"/>
      <c r="P580" s="269"/>
      <c r="Q580" s="269"/>
      <c r="R580" s="269"/>
      <c r="S580" s="269"/>
      <c r="T580" s="270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71" t="s">
        <v>284</v>
      </c>
      <c r="AU580" s="271" t="s">
        <v>92</v>
      </c>
      <c r="AV580" s="14" t="s">
        <v>92</v>
      </c>
      <c r="AW580" s="14" t="s">
        <v>38</v>
      </c>
      <c r="AX580" s="14" t="s">
        <v>83</v>
      </c>
      <c r="AY580" s="271" t="s">
        <v>171</v>
      </c>
    </row>
    <row r="581" s="15" customFormat="1">
      <c r="A581" s="15"/>
      <c r="B581" s="272"/>
      <c r="C581" s="273"/>
      <c r="D581" s="242" t="s">
        <v>284</v>
      </c>
      <c r="E581" s="274" t="s">
        <v>1</v>
      </c>
      <c r="F581" s="275" t="s">
        <v>287</v>
      </c>
      <c r="G581" s="273"/>
      <c r="H581" s="276">
        <v>10.5</v>
      </c>
      <c r="I581" s="277"/>
      <c r="J581" s="273"/>
      <c r="K581" s="273"/>
      <c r="L581" s="278"/>
      <c r="M581" s="279"/>
      <c r="N581" s="280"/>
      <c r="O581" s="280"/>
      <c r="P581" s="280"/>
      <c r="Q581" s="280"/>
      <c r="R581" s="280"/>
      <c r="S581" s="280"/>
      <c r="T581" s="281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82" t="s">
        <v>284</v>
      </c>
      <c r="AU581" s="282" t="s">
        <v>92</v>
      </c>
      <c r="AV581" s="15" t="s">
        <v>192</v>
      </c>
      <c r="AW581" s="15" t="s">
        <v>38</v>
      </c>
      <c r="AX581" s="15" t="s">
        <v>90</v>
      </c>
      <c r="AY581" s="282" t="s">
        <v>171</v>
      </c>
    </row>
    <row r="582" s="2" customFormat="1" ht="16.5" customHeight="1">
      <c r="A582" s="40"/>
      <c r="B582" s="41"/>
      <c r="C582" s="229" t="s">
        <v>832</v>
      </c>
      <c r="D582" s="229" t="s">
        <v>174</v>
      </c>
      <c r="E582" s="230" t="s">
        <v>5872</v>
      </c>
      <c r="F582" s="231" t="s">
        <v>5873</v>
      </c>
      <c r="G582" s="232" t="s">
        <v>458</v>
      </c>
      <c r="H582" s="233">
        <v>80</v>
      </c>
      <c r="I582" s="234"/>
      <c r="J582" s="235">
        <f>ROUND(I582*H582,2)</f>
        <v>0</v>
      </c>
      <c r="K582" s="231" t="s">
        <v>178</v>
      </c>
      <c r="L582" s="46"/>
      <c r="M582" s="236" t="s">
        <v>1</v>
      </c>
      <c r="N582" s="237" t="s">
        <v>48</v>
      </c>
      <c r="O582" s="93"/>
      <c r="P582" s="238">
        <f>O582*H582</f>
        <v>0</v>
      </c>
      <c r="Q582" s="238">
        <v>0.0022361999999999998</v>
      </c>
      <c r="R582" s="238">
        <f>Q582*H582</f>
        <v>0.178896</v>
      </c>
      <c r="S582" s="238">
        <v>0</v>
      </c>
      <c r="T582" s="239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40" t="s">
        <v>347</v>
      </c>
      <c r="AT582" s="240" t="s">
        <v>174</v>
      </c>
      <c r="AU582" s="240" t="s">
        <v>92</v>
      </c>
      <c r="AY582" s="18" t="s">
        <v>171</v>
      </c>
      <c r="BE582" s="241">
        <f>IF(N582="základní",J582,0)</f>
        <v>0</v>
      </c>
      <c r="BF582" s="241">
        <f>IF(N582="snížená",J582,0)</f>
        <v>0</v>
      </c>
      <c r="BG582" s="241">
        <f>IF(N582="zákl. přenesená",J582,0)</f>
        <v>0</v>
      </c>
      <c r="BH582" s="241">
        <f>IF(N582="sníž. přenesená",J582,0)</f>
        <v>0</v>
      </c>
      <c r="BI582" s="241">
        <f>IF(N582="nulová",J582,0)</f>
        <v>0</v>
      </c>
      <c r="BJ582" s="18" t="s">
        <v>90</v>
      </c>
      <c r="BK582" s="241">
        <f>ROUND(I582*H582,2)</f>
        <v>0</v>
      </c>
      <c r="BL582" s="18" t="s">
        <v>347</v>
      </c>
      <c r="BM582" s="240" t="s">
        <v>5874</v>
      </c>
    </row>
    <row r="583" s="13" customFormat="1">
      <c r="A583" s="13"/>
      <c r="B583" s="251"/>
      <c r="C583" s="252"/>
      <c r="D583" s="242" t="s">
        <v>284</v>
      </c>
      <c r="E583" s="253" t="s">
        <v>1</v>
      </c>
      <c r="F583" s="254" t="s">
        <v>5799</v>
      </c>
      <c r="G583" s="252"/>
      <c r="H583" s="253" t="s">
        <v>1</v>
      </c>
      <c r="I583" s="255"/>
      <c r="J583" s="252"/>
      <c r="K583" s="252"/>
      <c r="L583" s="256"/>
      <c r="M583" s="257"/>
      <c r="N583" s="258"/>
      <c r="O583" s="258"/>
      <c r="P583" s="258"/>
      <c r="Q583" s="258"/>
      <c r="R583" s="258"/>
      <c r="S583" s="258"/>
      <c r="T583" s="259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60" t="s">
        <v>284</v>
      </c>
      <c r="AU583" s="260" t="s">
        <v>92</v>
      </c>
      <c r="AV583" s="13" t="s">
        <v>90</v>
      </c>
      <c r="AW583" s="13" t="s">
        <v>38</v>
      </c>
      <c r="AX583" s="13" t="s">
        <v>83</v>
      </c>
      <c r="AY583" s="260" t="s">
        <v>171</v>
      </c>
    </row>
    <row r="584" s="14" customFormat="1">
      <c r="A584" s="14"/>
      <c r="B584" s="261"/>
      <c r="C584" s="262"/>
      <c r="D584" s="242" t="s">
        <v>284</v>
      </c>
      <c r="E584" s="263" t="s">
        <v>1</v>
      </c>
      <c r="F584" s="264" t="s">
        <v>5875</v>
      </c>
      <c r="G584" s="262"/>
      <c r="H584" s="265">
        <v>4.5</v>
      </c>
      <c r="I584" s="266"/>
      <c r="J584" s="262"/>
      <c r="K584" s="262"/>
      <c r="L584" s="267"/>
      <c r="M584" s="268"/>
      <c r="N584" s="269"/>
      <c r="O584" s="269"/>
      <c r="P584" s="269"/>
      <c r="Q584" s="269"/>
      <c r="R584" s="269"/>
      <c r="S584" s="269"/>
      <c r="T584" s="270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71" t="s">
        <v>284</v>
      </c>
      <c r="AU584" s="271" t="s">
        <v>92</v>
      </c>
      <c r="AV584" s="14" t="s">
        <v>92</v>
      </c>
      <c r="AW584" s="14" t="s">
        <v>38</v>
      </c>
      <c r="AX584" s="14" t="s">
        <v>83</v>
      </c>
      <c r="AY584" s="271" t="s">
        <v>171</v>
      </c>
    </row>
    <row r="585" s="13" customFormat="1">
      <c r="A585" s="13"/>
      <c r="B585" s="251"/>
      <c r="C585" s="252"/>
      <c r="D585" s="242" t="s">
        <v>284</v>
      </c>
      <c r="E585" s="253" t="s">
        <v>1</v>
      </c>
      <c r="F585" s="254" t="s">
        <v>5801</v>
      </c>
      <c r="G585" s="252"/>
      <c r="H585" s="253" t="s">
        <v>1</v>
      </c>
      <c r="I585" s="255"/>
      <c r="J585" s="252"/>
      <c r="K585" s="252"/>
      <c r="L585" s="256"/>
      <c r="M585" s="257"/>
      <c r="N585" s="258"/>
      <c r="O585" s="258"/>
      <c r="P585" s="258"/>
      <c r="Q585" s="258"/>
      <c r="R585" s="258"/>
      <c r="S585" s="258"/>
      <c r="T585" s="259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60" t="s">
        <v>284</v>
      </c>
      <c r="AU585" s="260" t="s">
        <v>92</v>
      </c>
      <c r="AV585" s="13" t="s">
        <v>90</v>
      </c>
      <c r="AW585" s="13" t="s">
        <v>38</v>
      </c>
      <c r="AX585" s="13" t="s">
        <v>83</v>
      </c>
      <c r="AY585" s="260" t="s">
        <v>171</v>
      </c>
    </row>
    <row r="586" s="14" customFormat="1">
      <c r="A586" s="14"/>
      <c r="B586" s="261"/>
      <c r="C586" s="262"/>
      <c r="D586" s="242" t="s">
        <v>284</v>
      </c>
      <c r="E586" s="263" t="s">
        <v>1</v>
      </c>
      <c r="F586" s="264" t="s">
        <v>5876</v>
      </c>
      <c r="G586" s="262"/>
      <c r="H586" s="265">
        <v>12.800000000000001</v>
      </c>
      <c r="I586" s="266"/>
      <c r="J586" s="262"/>
      <c r="K586" s="262"/>
      <c r="L586" s="267"/>
      <c r="M586" s="268"/>
      <c r="N586" s="269"/>
      <c r="O586" s="269"/>
      <c r="P586" s="269"/>
      <c r="Q586" s="269"/>
      <c r="R586" s="269"/>
      <c r="S586" s="269"/>
      <c r="T586" s="270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71" t="s">
        <v>284</v>
      </c>
      <c r="AU586" s="271" t="s">
        <v>92</v>
      </c>
      <c r="AV586" s="14" t="s">
        <v>92</v>
      </c>
      <c r="AW586" s="14" t="s">
        <v>38</v>
      </c>
      <c r="AX586" s="14" t="s">
        <v>83</v>
      </c>
      <c r="AY586" s="271" t="s">
        <v>171</v>
      </c>
    </row>
    <row r="587" s="13" customFormat="1">
      <c r="A587" s="13"/>
      <c r="B587" s="251"/>
      <c r="C587" s="252"/>
      <c r="D587" s="242" t="s">
        <v>284</v>
      </c>
      <c r="E587" s="253" t="s">
        <v>1</v>
      </c>
      <c r="F587" s="254" t="s">
        <v>5804</v>
      </c>
      <c r="G587" s="252"/>
      <c r="H587" s="253" t="s">
        <v>1</v>
      </c>
      <c r="I587" s="255"/>
      <c r="J587" s="252"/>
      <c r="K587" s="252"/>
      <c r="L587" s="256"/>
      <c r="M587" s="257"/>
      <c r="N587" s="258"/>
      <c r="O587" s="258"/>
      <c r="P587" s="258"/>
      <c r="Q587" s="258"/>
      <c r="R587" s="258"/>
      <c r="S587" s="258"/>
      <c r="T587" s="259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60" t="s">
        <v>284</v>
      </c>
      <c r="AU587" s="260" t="s">
        <v>92</v>
      </c>
      <c r="AV587" s="13" t="s">
        <v>90</v>
      </c>
      <c r="AW587" s="13" t="s">
        <v>38</v>
      </c>
      <c r="AX587" s="13" t="s">
        <v>83</v>
      </c>
      <c r="AY587" s="260" t="s">
        <v>171</v>
      </c>
    </row>
    <row r="588" s="14" customFormat="1">
      <c r="A588" s="14"/>
      <c r="B588" s="261"/>
      <c r="C588" s="262"/>
      <c r="D588" s="242" t="s">
        <v>284</v>
      </c>
      <c r="E588" s="263" t="s">
        <v>1</v>
      </c>
      <c r="F588" s="264" t="s">
        <v>5877</v>
      </c>
      <c r="G588" s="262"/>
      <c r="H588" s="265">
        <v>15</v>
      </c>
      <c r="I588" s="266"/>
      <c r="J588" s="262"/>
      <c r="K588" s="262"/>
      <c r="L588" s="267"/>
      <c r="M588" s="268"/>
      <c r="N588" s="269"/>
      <c r="O588" s="269"/>
      <c r="P588" s="269"/>
      <c r="Q588" s="269"/>
      <c r="R588" s="269"/>
      <c r="S588" s="269"/>
      <c r="T588" s="27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71" t="s">
        <v>284</v>
      </c>
      <c r="AU588" s="271" t="s">
        <v>92</v>
      </c>
      <c r="AV588" s="14" t="s">
        <v>92</v>
      </c>
      <c r="AW588" s="14" t="s">
        <v>38</v>
      </c>
      <c r="AX588" s="14" t="s">
        <v>83</v>
      </c>
      <c r="AY588" s="271" t="s">
        <v>171</v>
      </c>
    </row>
    <row r="589" s="14" customFormat="1">
      <c r="A589" s="14"/>
      <c r="B589" s="261"/>
      <c r="C589" s="262"/>
      <c r="D589" s="242" t="s">
        <v>284</v>
      </c>
      <c r="E589" s="263" t="s">
        <v>1</v>
      </c>
      <c r="F589" s="264" t="s">
        <v>5878</v>
      </c>
      <c r="G589" s="262"/>
      <c r="H589" s="265">
        <v>11</v>
      </c>
      <c r="I589" s="266"/>
      <c r="J589" s="262"/>
      <c r="K589" s="262"/>
      <c r="L589" s="267"/>
      <c r="M589" s="268"/>
      <c r="N589" s="269"/>
      <c r="O589" s="269"/>
      <c r="P589" s="269"/>
      <c r="Q589" s="269"/>
      <c r="R589" s="269"/>
      <c r="S589" s="269"/>
      <c r="T589" s="270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71" t="s">
        <v>284</v>
      </c>
      <c r="AU589" s="271" t="s">
        <v>92</v>
      </c>
      <c r="AV589" s="14" t="s">
        <v>92</v>
      </c>
      <c r="AW589" s="14" t="s">
        <v>38</v>
      </c>
      <c r="AX589" s="14" t="s">
        <v>83</v>
      </c>
      <c r="AY589" s="271" t="s">
        <v>171</v>
      </c>
    </row>
    <row r="590" s="13" customFormat="1">
      <c r="A590" s="13"/>
      <c r="B590" s="251"/>
      <c r="C590" s="252"/>
      <c r="D590" s="242" t="s">
        <v>284</v>
      </c>
      <c r="E590" s="253" t="s">
        <v>1</v>
      </c>
      <c r="F590" s="254" t="s">
        <v>5660</v>
      </c>
      <c r="G590" s="252"/>
      <c r="H590" s="253" t="s">
        <v>1</v>
      </c>
      <c r="I590" s="255"/>
      <c r="J590" s="252"/>
      <c r="K590" s="252"/>
      <c r="L590" s="256"/>
      <c r="M590" s="257"/>
      <c r="N590" s="258"/>
      <c r="O590" s="258"/>
      <c r="P590" s="258"/>
      <c r="Q590" s="258"/>
      <c r="R590" s="258"/>
      <c r="S590" s="258"/>
      <c r="T590" s="259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60" t="s">
        <v>284</v>
      </c>
      <c r="AU590" s="260" t="s">
        <v>92</v>
      </c>
      <c r="AV590" s="13" t="s">
        <v>90</v>
      </c>
      <c r="AW590" s="13" t="s">
        <v>38</v>
      </c>
      <c r="AX590" s="13" t="s">
        <v>83</v>
      </c>
      <c r="AY590" s="260" t="s">
        <v>171</v>
      </c>
    </row>
    <row r="591" s="14" customFormat="1">
      <c r="A591" s="14"/>
      <c r="B591" s="261"/>
      <c r="C591" s="262"/>
      <c r="D591" s="242" t="s">
        <v>284</v>
      </c>
      <c r="E591" s="263" t="s">
        <v>1</v>
      </c>
      <c r="F591" s="264" t="s">
        <v>5879</v>
      </c>
      <c r="G591" s="262"/>
      <c r="H591" s="265">
        <v>16.5</v>
      </c>
      <c r="I591" s="266"/>
      <c r="J591" s="262"/>
      <c r="K591" s="262"/>
      <c r="L591" s="267"/>
      <c r="M591" s="268"/>
      <c r="N591" s="269"/>
      <c r="O591" s="269"/>
      <c r="P591" s="269"/>
      <c r="Q591" s="269"/>
      <c r="R591" s="269"/>
      <c r="S591" s="269"/>
      <c r="T591" s="270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71" t="s">
        <v>284</v>
      </c>
      <c r="AU591" s="271" t="s">
        <v>92</v>
      </c>
      <c r="AV591" s="14" t="s">
        <v>92</v>
      </c>
      <c r="AW591" s="14" t="s">
        <v>38</v>
      </c>
      <c r="AX591" s="14" t="s">
        <v>83</v>
      </c>
      <c r="AY591" s="271" t="s">
        <v>171</v>
      </c>
    </row>
    <row r="592" s="14" customFormat="1">
      <c r="A592" s="14"/>
      <c r="B592" s="261"/>
      <c r="C592" s="262"/>
      <c r="D592" s="242" t="s">
        <v>284</v>
      </c>
      <c r="E592" s="263" t="s">
        <v>1</v>
      </c>
      <c r="F592" s="264" t="s">
        <v>5880</v>
      </c>
      <c r="G592" s="262"/>
      <c r="H592" s="265">
        <v>9.3000000000000007</v>
      </c>
      <c r="I592" s="266"/>
      <c r="J592" s="262"/>
      <c r="K592" s="262"/>
      <c r="L592" s="267"/>
      <c r="M592" s="268"/>
      <c r="N592" s="269"/>
      <c r="O592" s="269"/>
      <c r="P592" s="269"/>
      <c r="Q592" s="269"/>
      <c r="R592" s="269"/>
      <c r="S592" s="269"/>
      <c r="T592" s="27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71" t="s">
        <v>284</v>
      </c>
      <c r="AU592" s="271" t="s">
        <v>92</v>
      </c>
      <c r="AV592" s="14" t="s">
        <v>92</v>
      </c>
      <c r="AW592" s="14" t="s">
        <v>38</v>
      </c>
      <c r="AX592" s="14" t="s">
        <v>83</v>
      </c>
      <c r="AY592" s="271" t="s">
        <v>171</v>
      </c>
    </row>
    <row r="593" s="15" customFormat="1">
      <c r="A593" s="15"/>
      <c r="B593" s="272"/>
      <c r="C593" s="273"/>
      <c r="D593" s="242" t="s">
        <v>284</v>
      </c>
      <c r="E593" s="274" t="s">
        <v>1</v>
      </c>
      <c r="F593" s="275" t="s">
        <v>287</v>
      </c>
      <c r="G593" s="273"/>
      <c r="H593" s="276">
        <v>69.099999999999994</v>
      </c>
      <c r="I593" s="277"/>
      <c r="J593" s="273"/>
      <c r="K593" s="273"/>
      <c r="L593" s="278"/>
      <c r="M593" s="279"/>
      <c r="N593" s="280"/>
      <c r="O593" s="280"/>
      <c r="P593" s="280"/>
      <c r="Q593" s="280"/>
      <c r="R593" s="280"/>
      <c r="S593" s="280"/>
      <c r="T593" s="281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82" t="s">
        <v>284</v>
      </c>
      <c r="AU593" s="282" t="s">
        <v>92</v>
      </c>
      <c r="AV593" s="15" t="s">
        <v>192</v>
      </c>
      <c r="AW593" s="15" t="s">
        <v>38</v>
      </c>
      <c r="AX593" s="15" t="s">
        <v>83</v>
      </c>
      <c r="AY593" s="282" t="s">
        <v>171</v>
      </c>
    </row>
    <row r="594" s="14" customFormat="1">
      <c r="A594" s="14"/>
      <c r="B594" s="261"/>
      <c r="C594" s="262"/>
      <c r="D594" s="242" t="s">
        <v>284</v>
      </c>
      <c r="E594" s="263" t="s">
        <v>1</v>
      </c>
      <c r="F594" s="264" t="s">
        <v>5881</v>
      </c>
      <c r="G594" s="262"/>
      <c r="H594" s="265">
        <v>79.465000000000003</v>
      </c>
      <c r="I594" s="266"/>
      <c r="J594" s="262"/>
      <c r="K594" s="262"/>
      <c r="L594" s="267"/>
      <c r="M594" s="268"/>
      <c r="N594" s="269"/>
      <c r="O594" s="269"/>
      <c r="P594" s="269"/>
      <c r="Q594" s="269"/>
      <c r="R594" s="269"/>
      <c r="S594" s="269"/>
      <c r="T594" s="27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71" t="s">
        <v>284</v>
      </c>
      <c r="AU594" s="271" t="s">
        <v>92</v>
      </c>
      <c r="AV594" s="14" t="s">
        <v>92</v>
      </c>
      <c r="AW594" s="14" t="s">
        <v>38</v>
      </c>
      <c r="AX594" s="14" t="s">
        <v>83</v>
      </c>
      <c r="AY594" s="271" t="s">
        <v>171</v>
      </c>
    </row>
    <row r="595" s="15" customFormat="1">
      <c r="A595" s="15"/>
      <c r="B595" s="272"/>
      <c r="C595" s="273"/>
      <c r="D595" s="242" t="s">
        <v>284</v>
      </c>
      <c r="E595" s="274" t="s">
        <v>1</v>
      </c>
      <c r="F595" s="275" t="s">
        <v>287</v>
      </c>
      <c r="G595" s="273"/>
      <c r="H595" s="276">
        <v>79.465000000000003</v>
      </c>
      <c r="I595" s="277"/>
      <c r="J595" s="273"/>
      <c r="K595" s="273"/>
      <c r="L595" s="278"/>
      <c r="M595" s="279"/>
      <c r="N595" s="280"/>
      <c r="O595" s="280"/>
      <c r="P595" s="280"/>
      <c r="Q595" s="280"/>
      <c r="R595" s="280"/>
      <c r="S595" s="280"/>
      <c r="T595" s="281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82" t="s">
        <v>284</v>
      </c>
      <c r="AU595" s="282" t="s">
        <v>92</v>
      </c>
      <c r="AV595" s="15" t="s">
        <v>192</v>
      </c>
      <c r="AW595" s="15" t="s">
        <v>38</v>
      </c>
      <c r="AX595" s="15" t="s">
        <v>83</v>
      </c>
      <c r="AY595" s="282" t="s">
        <v>171</v>
      </c>
    </row>
    <row r="596" s="14" customFormat="1">
      <c r="A596" s="14"/>
      <c r="B596" s="261"/>
      <c r="C596" s="262"/>
      <c r="D596" s="242" t="s">
        <v>284</v>
      </c>
      <c r="E596" s="263" t="s">
        <v>1</v>
      </c>
      <c r="F596" s="264" t="s">
        <v>654</v>
      </c>
      <c r="G596" s="262"/>
      <c r="H596" s="265">
        <v>80</v>
      </c>
      <c r="I596" s="266"/>
      <c r="J596" s="262"/>
      <c r="K596" s="262"/>
      <c r="L596" s="267"/>
      <c r="M596" s="268"/>
      <c r="N596" s="269"/>
      <c r="O596" s="269"/>
      <c r="P596" s="269"/>
      <c r="Q596" s="269"/>
      <c r="R596" s="269"/>
      <c r="S596" s="269"/>
      <c r="T596" s="270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71" t="s">
        <v>284</v>
      </c>
      <c r="AU596" s="271" t="s">
        <v>92</v>
      </c>
      <c r="AV596" s="14" t="s">
        <v>92</v>
      </c>
      <c r="AW596" s="14" t="s">
        <v>38</v>
      </c>
      <c r="AX596" s="14" t="s">
        <v>90</v>
      </c>
      <c r="AY596" s="271" t="s">
        <v>171</v>
      </c>
    </row>
    <row r="597" s="2" customFormat="1" ht="16.5" customHeight="1">
      <c r="A597" s="40"/>
      <c r="B597" s="41"/>
      <c r="C597" s="229" t="s">
        <v>837</v>
      </c>
      <c r="D597" s="229" t="s">
        <v>174</v>
      </c>
      <c r="E597" s="230" t="s">
        <v>5882</v>
      </c>
      <c r="F597" s="231" t="s">
        <v>5883</v>
      </c>
      <c r="G597" s="232" t="s">
        <v>458</v>
      </c>
      <c r="H597" s="233">
        <v>11</v>
      </c>
      <c r="I597" s="234"/>
      <c r="J597" s="235">
        <f>ROUND(I597*H597,2)</f>
        <v>0</v>
      </c>
      <c r="K597" s="231" t="s">
        <v>178</v>
      </c>
      <c r="L597" s="46"/>
      <c r="M597" s="236" t="s">
        <v>1</v>
      </c>
      <c r="N597" s="237" t="s">
        <v>48</v>
      </c>
      <c r="O597" s="93"/>
      <c r="P597" s="238">
        <f>O597*H597</f>
        <v>0</v>
      </c>
      <c r="Q597" s="238">
        <v>0.0015297500000000001</v>
      </c>
      <c r="R597" s="238">
        <f>Q597*H597</f>
        <v>0.016827250000000002</v>
      </c>
      <c r="S597" s="238">
        <v>0</v>
      </c>
      <c r="T597" s="239">
        <f>S597*H597</f>
        <v>0</v>
      </c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R597" s="240" t="s">
        <v>347</v>
      </c>
      <c r="AT597" s="240" t="s">
        <v>174</v>
      </c>
      <c r="AU597" s="240" t="s">
        <v>92</v>
      </c>
      <c r="AY597" s="18" t="s">
        <v>171</v>
      </c>
      <c r="BE597" s="241">
        <f>IF(N597="základní",J597,0)</f>
        <v>0</v>
      </c>
      <c r="BF597" s="241">
        <f>IF(N597="snížená",J597,0)</f>
        <v>0</v>
      </c>
      <c r="BG597" s="241">
        <f>IF(N597="zákl. přenesená",J597,0)</f>
        <v>0</v>
      </c>
      <c r="BH597" s="241">
        <f>IF(N597="sníž. přenesená",J597,0)</f>
        <v>0</v>
      </c>
      <c r="BI597" s="241">
        <f>IF(N597="nulová",J597,0)</f>
        <v>0</v>
      </c>
      <c r="BJ597" s="18" t="s">
        <v>90</v>
      </c>
      <c r="BK597" s="241">
        <f>ROUND(I597*H597,2)</f>
        <v>0</v>
      </c>
      <c r="BL597" s="18" t="s">
        <v>347</v>
      </c>
      <c r="BM597" s="240" t="s">
        <v>5884</v>
      </c>
    </row>
    <row r="598" s="14" customFormat="1">
      <c r="A598" s="14"/>
      <c r="B598" s="261"/>
      <c r="C598" s="262"/>
      <c r="D598" s="242" t="s">
        <v>284</v>
      </c>
      <c r="E598" s="263" t="s">
        <v>1</v>
      </c>
      <c r="F598" s="264" t="s">
        <v>5885</v>
      </c>
      <c r="G598" s="262"/>
      <c r="H598" s="265">
        <v>9.5</v>
      </c>
      <c r="I598" s="266"/>
      <c r="J598" s="262"/>
      <c r="K598" s="262"/>
      <c r="L598" s="267"/>
      <c r="M598" s="268"/>
      <c r="N598" s="269"/>
      <c r="O598" s="269"/>
      <c r="P598" s="269"/>
      <c r="Q598" s="269"/>
      <c r="R598" s="269"/>
      <c r="S598" s="269"/>
      <c r="T598" s="270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71" t="s">
        <v>284</v>
      </c>
      <c r="AU598" s="271" t="s">
        <v>92</v>
      </c>
      <c r="AV598" s="14" t="s">
        <v>92</v>
      </c>
      <c r="AW598" s="14" t="s">
        <v>38</v>
      </c>
      <c r="AX598" s="14" t="s">
        <v>83</v>
      </c>
      <c r="AY598" s="271" t="s">
        <v>171</v>
      </c>
    </row>
    <row r="599" s="15" customFormat="1">
      <c r="A599" s="15"/>
      <c r="B599" s="272"/>
      <c r="C599" s="273"/>
      <c r="D599" s="242" t="s">
        <v>284</v>
      </c>
      <c r="E599" s="274" t="s">
        <v>1</v>
      </c>
      <c r="F599" s="275" t="s">
        <v>287</v>
      </c>
      <c r="G599" s="273"/>
      <c r="H599" s="276">
        <v>9.5</v>
      </c>
      <c r="I599" s="277"/>
      <c r="J599" s="273"/>
      <c r="K599" s="273"/>
      <c r="L599" s="278"/>
      <c r="M599" s="279"/>
      <c r="N599" s="280"/>
      <c r="O599" s="280"/>
      <c r="P599" s="280"/>
      <c r="Q599" s="280"/>
      <c r="R599" s="280"/>
      <c r="S599" s="280"/>
      <c r="T599" s="281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82" t="s">
        <v>284</v>
      </c>
      <c r="AU599" s="282" t="s">
        <v>92</v>
      </c>
      <c r="AV599" s="15" t="s">
        <v>192</v>
      </c>
      <c r="AW599" s="15" t="s">
        <v>38</v>
      </c>
      <c r="AX599" s="15" t="s">
        <v>83</v>
      </c>
      <c r="AY599" s="282" t="s">
        <v>171</v>
      </c>
    </row>
    <row r="600" s="14" customFormat="1">
      <c r="A600" s="14"/>
      <c r="B600" s="261"/>
      <c r="C600" s="262"/>
      <c r="D600" s="242" t="s">
        <v>284</v>
      </c>
      <c r="E600" s="263" t="s">
        <v>1</v>
      </c>
      <c r="F600" s="264" t="s">
        <v>5886</v>
      </c>
      <c r="G600" s="262"/>
      <c r="H600" s="265">
        <v>10.925000000000001</v>
      </c>
      <c r="I600" s="266"/>
      <c r="J600" s="262"/>
      <c r="K600" s="262"/>
      <c r="L600" s="267"/>
      <c r="M600" s="268"/>
      <c r="N600" s="269"/>
      <c r="O600" s="269"/>
      <c r="P600" s="269"/>
      <c r="Q600" s="269"/>
      <c r="R600" s="269"/>
      <c r="S600" s="269"/>
      <c r="T600" s="27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71" t="s">
        <v>284</v>
      </c>
      <c r="AU600" s="271" t="s">
        <v>92</v>
      </c>
      <c r="AV600" s="14" t="s">
        <v>92</v>
      </c>
      <c r="AW600" s="14" t="s">
        <v>38</v>
      </c>
      <c r="AX600" s="14" t="s">
        <v>83</v>
      </c>
      <c r="AY600" s="271" t="s">
        <v>171</v>
      </c>
    </row>
    <row r="601" s="15" customFormat="1">
      <c r="A601" s="15"/>
      <c r="B601" s="272"/>
      <c r="C601" s="273"/>
      <c r="D601" s="242" t="s">
        <v>284</v>
      </c>
      <c r="E601" s="274" t="s">
        <v>1</v>
      </c>
      <c r="F601" s="275" t="s">
        <v>287</v>
      </c>
      <c r="G601" s="273"/>
      <c r="H601" s="276">
        <v>10.925000000000001</v>
      </c>
      <c r="I601" s="277"/>
      <c r="J601" s="273"/>
      <c r="K601" s="273"/>
      <c r="L601" s="278"/>
      <c r="M601" s="279"/>
      <c r="N601" s="280"/>
      <c r="O601" s="280"/>
      <c r="P601" s="280"/>
      <c r="Q601" s="280"/>
      <c r="R601" s="280"/>
      <c r="S601" s="280"/>
      <c r="T601" s="281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82" t="s">
        <v>284</v>
      </c>
      <c r="AU601" s="282" t="s">
        <v>92</v>
      </c>
      <c r="AV601" s="15" t="s">
        <v>192</v>
      </c>
      <c r="AW601" s="15" t="s">
        <v>38</v>
      </c>
      <c r="AX601" s="15" t="s">
        <v>83</v>
      </c>
      <c r="AY601" s="282" t="s">
        <v>171</v>
      </c>
    </row>
    <row r="602" s="14" customFormat="1">
      <c r="A602" s="14"/>
      <c r="B602" s="261"/>
      <c r="C602" s="262"/>
      <c r="D602" s="242" t="s">
        <v>284</v>
      </c>
      <c r="E602" s="263" t="s">
        <v>1</v>
      </c>
      <c r="F602" s="264" t="s">
        <v>234</v>
      </c>
      <c r="G602" s="262"/>
      <c r="H602" s="265">
        <v>11</v>
      </c>
      <c r="I602" s="266"/>
      <c r="J602" s="262"/>
      <c r="K602" s="262"/>
      <c r="L602" s="267"/>
      <c r="M602" s="268"/>
      <c r="N602" s="269"/>
      <c r="O602" s="269"/>
      <c r="P602" s="269"/>
      <c r="Q602" s="269"/>
      <c r="R602" s="269"/>
      <c r="S602" s="269"/>
      <c r="T602" s="27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71" t="s">
        <v>284</v>
      </c>
      <c r="AU602" s="271" t="s">
        <v>92</v>
      </c>
      <c r="AV602" s="14" t="s">
        <v>92</v>
      </c>
      <c r="AW602" s="14" t="s">
        <v>38</v>
      </c>
      <c r="AX602" s="14" t="s">
        <v>83</v>
      </c>
      <c r="AY602" s="271" t="s">
        <v>171</v>
      </c>
    </row>
    <row r="603" s="15" customFormat="1">
      <c r="A603" s="15"/>
      <c r="B603" s="272"/>
      <c r="C603" s="273"/>
      <c r="D603" s="242" t="s">
        <v>284</v>
      </c>
      <c r="E603" s="274" t="s">
        <v>1</v>
      </c>
      <c r="F603" s="275" t="s">
        <v>287</v>
      </c>
      <c r="G603" s="273"/>
      <c r="H603" s="276">
        <v>11</v>
      </c>
      <c r="I603" s="277"/>
      <c r="J603" s="273"/>
      <c r="K603" s="273"/>
      <c r="L603" s="278"/>
      <c r="M603" s="279"/>
      <c r="N603" s="280"/>
      <c r="O603" s="280"/>
      <c r="P603" s="280"/>
      <c r="Q603" s="280"/>
      <c r="R603" s="280"/>
      <c r="S603" s="280"/>
      <c r="T603" s="281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82" t="s">
        <v>284</v>
      </c>
      <c r="AU603" s="282" t="s">
        <v>92</v>
      </c>
      <c r="AV603" s="15" t="s">
        <v>192</v>
      </c>
      <c r="AW603" s="15" t="s">
        <v>38</v>
      </c>
      <c r="AX603" s="15" t="s">
        <v>90</v>
      </c>
      <c r="AY603" s="282" t="s">
        <v>171</v>
      </c>
    </row>
    <row r="604" s="2" customFormat="1" ht="16.5" customHeight="1">
      <c r="A604" s="40"/>
      <c r="B604" s="41"/>
      <c r="C604" s="229" t="s">
        <v>842</v>
      </c>
      <c r="D604" s="229" t="s">
        <v>174</v>
      </c>
      <c r="E604" s="230" t="s">
        <v>5887</v>
      </c>
      <c r="F604" s="231" t="s">
        <v>5888</v>
      </c>
      <c r="G604" s="232" t="s">
        <v>458</v>
      </c>
      <c r="H604" s="233">
        <v>69</v>
      </c>
      <c r="I604" s="234"/>
      <c r="J604" s="235">
        <f>ROUND(I604*H604,2)</f>
        <v>0</v>
      </c>
      <c r="K604" s="231" t="s">
        <v>178</v>
      </c>
      <c r="L604" s="46"/>
      <c r="M604" s="236" t="s">
        <v>1</v>
      </c>
      <c r="N604" s="237" t="s">
        <v>48</v>
      </c>
      <c r="O604" s="93"/>
      <c r="P604" s="238">
        <f>O604*H604</f>
        <v>0</v>
      </c>
      <c r="Q604" s="238">
        <v>0.0028777500000000001</v>
      </c>
      <c r="R604" s="238">
        <f>Q604*H604</f>
        <v>0.19856475000000001</v>
      </c>
      <c r="S604" s="238">
        <v>0</v>
      </c>
      <c r="T604" s="239">
        <f>S604*H604</f>
        <v>0</v>
      </c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R604" s="240" t="s">
        <v>347</v>
      </c>
      <c r="AT604" s="240" t="s">
        <v>174</v>
      </c>
      <c r="AU604" s="240" t="s">
        <v>92</v>
      </c>
      <c r="AY604" s="18" t="s">
        <v>171</v>
      </c>
      <c r="BE604" s="241">
        <f>IF(N604="základní",J604,0)</f>
        <v>0</v>
      </c>
      <c r="BF604" s="241">
        <f>IF(N604="snížená",J604,0)</f>
        <v>0</v>
      </c>
      <c r="BG604" s="241">
        <f>IF(N604="zákl. přenesená",J604,0)</f>
        <v>0</v>
      </c>
      <c r="BH604" s="241">
        <f>IF(N604="sníž. přenesená",J604,0)</f>
        <v>0</v>
      </c>
      <c r="BI604" s="241">
        <f>IF(N604="nulová",J604,0)</f>
        <v>0</v>
      </c>
      <c r="BJ604" s="18" t="s">
        <v>90</v>
      </c>
      <c r="BK604" s="241">
        <f>ROUND(I604*H604,2)</f>
        <v>0</v>
      </c>
      <c r="BL604" s="18" t="s">
        <v>347</v>
      </c>
      <c r="BM604" s="240" t="s">
        <v>5889</v>
      </c>
    </row>
    <row r="605" s="14" customFormat="1">
      <c r="A605" s="14"/>
      <c r="B605" s="261"/>
      <c r="C605" s="262"/>
      <c r="D605" s="242" t="s">
        <v>284</v>
      </c>
      <c r="E605" s="263" t="s">
        <v>1</v>
      </c>
      <c r="F605" s="264" t="s">
        <v>5890</v>
      </c>
      <c r="G605" s="262"/>
      <c r="H605" s="265">
        <v>59.600000000000001</v>
      </c>
      <c r="I605" s="266"/>
      <c r="J605" s="262"/>
      <c r="K605" s="262"/>
      <c r="L605" s="267"/>
      <c r="M605" s="268"/>
      <c r="N605" s="269"/>
      <c r="O605" s="269"/>
      <c r="P605" s="269"/>
      <c r="Q605" s="269"/>
      <c r="R605" s="269"/>
      <c r="S605" s="269"/>
      <c r="T605" s="270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71" t="s">
        <v>284</v>
      </c>
      <c r="AU605" s="271" t="s">
        <v>92</v>
      </c>
      <c r="AV605" s="14" t="s">
        <v>92</v>
      </c>
      <c r="AW605" s="14" t="s">
        <v>38</v>
      </c>
      <c r="AX605" s="14" t="s">
        <v>83</v>
      </c>
      <c r="AY605" s="271" t="s">
        <v>171</v>
      </c>
    </row>
    <row r="606" s="15" customFormat="1">
      <c r="A606" s="15"/>
      <c r="B606" s="272"/>
      <c r="C606" s="273"/>
      <c r="D606" s="242" t="s">
        <v>284</v>
      </c>
      <c r="E606" s="274" t="s">
        <v>1</v>
      </c>
      <c r="F606" s="275" t="s">
        <v>287</v>
      </c>
      <c r="G606" s="273"/>
      <c r="H606" s="276">
        <v>59.600000000000001</v>
      </c>
      <c r="I606" s="277"/>
      <c r="J606" s="273"/>
      <c r="K606" s="273"/>
      <c r="L606" s="278"/>
      <c r="M606" s="279"/>
      <c r="N606" s="280"/>
      <c r="O606" s="280"/>
      <c r="P606" s="280"/>
      <c r="Q606" s="280"/>
      <c r="R606" s="280"/>
      <c r="S606" s="280"/>
      <c r="T606" s="281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82" t="s">
        <v>284</v>
      </c>
      <c r="AU606" s="282" t="s">
        <v>92</v>
      </c>
      <c r="AV606" s="15" t="s">
        <v>192</v>
      </c>
      <c r="AW606" s="15" t="s">
        <v>38</v>
      </c>
      <c r="AX606" s="15" t="s">
        <v>83</v>
      </c>
      <c r="AY606" s="282" t="s">
        <v>171</v>
      </c>
    </row>
    <row r="607" s="14" customFormat="1">
      <c r="A607" s="14"/>
      <c r="B607" s="261"/>
      <c r="C607" s="262"/>
      <c r="D607" s="242" t="s">
        <v>284</v>
      </c>
      <c r="E607" s="263" t="s">
        <v>1</v>
      </c>
      <c r="F607" s="264" t="s">
        <v>5891</v>
      </c>
      <c r="G607" s="262"/>
      <c r="H607" s="265">
        <v>68.540000000000006</v>
      </c>
      <c r="I607" s="266"/>
      <c r="J607" s="262"/>
      <c r="K607" s="262"/>
      <c r="L607" s="267"/>
      <c r="M607" s="268"/>
      <c r="N607" s="269"/>
      <c r="O607" s="269"/>
      <c r="P607" s="269"/>
      <c r="Q607" s="269"/>
      <c r="R607" s="269"/>
      <c r="S607" s="269"/>
      <c r="T607" s="270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71" t="s">
        <v>284</v>
      </c>
      <c r="AU607" s="271" t="s">
        <v>92</v>
      </c>
      <c r="AV607" s="14" t="s">
        <v>92</v>
      </c>
      <c r="AW607" s="14" t="s">
        <v>38</v>
      </c>
      <c r="AX607" s="14" t="s">
        <v>83</v>
      </c>
      <c r="AY607" s="271" t="s">
        <v>171</v>
      </c>
    </row>
    <row r="608" s="15" customFormat="1">
      <c r="A608" s="15"/>
      <c r="B608" s="272"/>
      <c r="C608" s="273"/>
      <c r="D608" s="242" t="s">
        <v>284</v>
      </c>
      <c r="E608" s="274" t="s">
        <v>1</v>
      </c>
      <c r="F608" s="275" t="s">
        <v>287</v>
      </c>
      <c r="G608" s="273"/>
      <c r="H608" s="276">
        <v>68.540000000000006</v>
      </c>
      <c r="I608" s="277"/>
      <c r="J608" s="273"/>
      <c r="K608" s="273"/>
      <c r="L608" s="278"/>
      <c r="M608" s="279"/>
      <c r="N608" s="280"/>
      <c r="O608" s="280"/>
      <c r="P608" s="280"/>
      <c r="Q608" s="280"/>
      <c r="R608" s="280"/>
      <c r="S608" s="280"/>
      <c r="T608" s="281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82" t="s">
        <v>284</v>
      </c>
      <c r="AU608" s="282" t="s">
        <v>92</v>
      </c>
      <c r="AV608" s="15" t="s">
        <v>192</v>
      </c>
      <c r="AW608" s="15" t="s">
        <v>38</v>
      </c>
      <c r="AX608" s="15" t="s">
        <v>83</v>
      </c>
      <c r="AY608" s="282" t="s">
        <v>171</v>
      </c>
    </row>
    <row r="609" s="14" customFormat="1">
      <c r="A609" s="14"/>
      <c r="B609" s="261"/>
      <c r="C609" s="262"/>
      <c r="D609" s="242" t="s">
        <v>284</v>
      </c>
      <c r="E609" s="263" t="s">
        <v>1</v>
      </c>
      <c r="F609" s="264" t="s">
        <v>605</v>
      </c>
      <c r="G609" s="262"/>
      <c r="H609" s="265">
        <v>69</v>
      </c>
      <c r="I609" s="266"/>
      <c r="J609" s="262"/>
      <c r="K609" s="262"/>
      <c r="L609" s="267"/>
      <c r="M609" s="268"/>
      <c r="N609" s="269"/>
      <c r="O609" s="269"/>
      <c r="P609" s="269"/>
      <c r="Q609" s="269"/>
      <c r="R609" s="269"/>
      <c r="S609" s="269"/>
      <c r="T609" s="270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71" t="s">
        <v>284</v>
      </c>
      <c r="AU609" s="271" t="s">
        <v>92</v>
      </c>
      <c r="AV609" s="14" t="s">
        <v>92</v>
      </c>
      <c r="AW609" s="14" t="s">
        <v>38</v>
      </c>
      <c r="AX609" s="14" t="s">
        <v>83</v>
      </c>
      <c r="AY609" s="271" t="s">
        <v>171</v>
      </c>
    </row>
    <row r="610" s="15" customFormat="1">
      <c r="A610" s="15"/>
      <c r="B610" s="272"/>
      <c r="C610" s="273"/>
      <c r="D610" s="242" t="s">
        <v>284</v>
      </c>
      <c r="E610" s="274" t="s">
        <v>1</v>
      </c>
      <c r="F610" s="275" t="s">
        <v>287</v>
      </c>
      <c r="G610" s="273"/>
      <c r="H610" s="276">
        <v>69</v>
      </c>
      <c r="I610" s="277"/>
      <c r="J610" s="273"/>
      <c r="K610" s="273"/>
      <c r="L610" s="278"/>
      <c r="M610" s="279"/>
      <c r="N610" s="280"/>
      <c r="O610" s="280"/>
      <c r="P610" s="280"/>
      <c r="Q610" s="280"/>
      <c r="R610" s="280"/>
      <c r="S610" s="280"/>
      <c r="T610" s="281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82" t="s">
        <v>284</v>
      </c>
      <c r="AU610" s="282" t="s">
        <v>92</v>
      </c>
      <c r="AV610" s="15" t="s">
        <v>192</v>
      </c>
      <c r="AW610" s="15" t="s">
        <v>38</v>
      </c>
      <c r="AX610" s="15" t="s">
        <v>90</v>
      </c>
      <c r="AY610" s="282" t="s">
        <v>171</v>
      </c>
    </row>
    <row r="611" s="2" customFormat="1" ht="16.5" customHeight="1">
      <c r="A611" s="40"/>
      <c r="B611" s="41"/>
      <c r="C611" s="229" t="s">
        <v>846</v>
      </c>
      <c r="D611" s="229" t="s">
        <v>174</v>
      </c>
      <c r="E611" s="230" t="s">
        <v>5892</v>
      </c>
      <c r="F611" s="231" t="s">
        <v>5893</v>
      </c>
      <c r="G611" s="232" t="s">
        <v>458</v>
      </c>
      <c r="H611" s="233">
        <v>64.5</v>
      </c>
      <c r="I611" s="234"/>
      <c r="J611" s="235">
        <f>ROUND(I611*H611,2)</f>
        <v>0</v>
      </c>
      <c r="K611" s="231" t="s">
        <v>178</v>
      </c>
      <c r="L611" s="46"/>
      <c r="M611" s="236" t="s">
        <v>1</v>
      </c>
      <c r="N611" s="237" t="s">
        <v>48</v>
      </c>
      <c r="O611" s="93"/>
      <c r="P611" s="238">
        <f>O611*H611</f>
        <v>0</v>
      </c>
      <c r="Q611" s="238">
        <v>0.00160425</v>
      </c>
      <c r="R611" s="238">
        <f>Q611*H611</f>
        <v>0.103474125</v>
      </c>
      <c r="S611" s="238">
        <v>0</v>
      </c>
      <c r="T611" s="239">
        <f>S611*H611</f>
        <v>0</v>
      </c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R611" s="240" t="s">
        <v>347</v>
      </c>
      <c r="AT611" s="240" t="s">
        <v>174</v>
      </c>
      <c r="AU611" s="240" t="s">
        <v>92</v>
      </c>
      <c r="AY611" s="18" t="s">
        <v>171</v>
      </c>
      <c r="BE611" s="241">
        <f>IF(N611="základní",J611,0)</f>
        <v>0</v>
      </c>
      <c r="BF611" s="241">
        <f>IF(N611="snížená",J611,0)</f>
        <v>0</v>
      </c>
      <c r="BG611" s="241">
        <f>IF(N611="zákl. přenesená",J611,0)</f>
        <v>0</v>
      </c>
      <c r="BH611" s="241">
        <f>IF(N611="sníž. přenesená",J611,0)</f>
        <v>0</v>
      </c>
      <c r="BI611" s="241">
        <f>IF(N611="nulová",J611,0)</f>
        <v>0</v>
      </c>
      <c r="BJ611" s="18" t="s">
        <v>90</v>
      </c>
      <c r="BK611" s="241">
        <f>ROUND(I611*H611,2)</f>
        <v>0</v>
      </c>
      <c r="BL611" s="18" t="s">
        <v>347</v>
      </c>
      <c r="BM611" s="240" t="s">
        <v>5894</v>
      </c>
    </row>
    <row r="612" s="13" customFormat="1">
      <c r="A612" s="13"/>
      <c r="B612" s="251"/>
      <c r="C612" s="252"/>
      <c r="D612" s="242" t="s">
        <v>284</v>
      </c>
      <c r="E612" s="253" t="s">
        <v>1</v>
      </c>
      <c r="F612" s="254" t="s">
        <v>5801</v>
      </c>
      <c r="G612" s="252"/>
      <c r="H612" s="253" t="s">
        <v>1</v>
      </c>
      <c r="I612" s="255"/>
      <c r="J612" s="252"/>
      <c r="K612" s="252"/>
      <c r="L612" s="256"/>
      <c r="M612" s="257"/>
      <c r="N612" s="258"/>
      <c r="O612" s="258"/>
      <c r="P612" s="258"/>
      <c r="Q612" s="258"/>
      <c r="R612" s="258"/>
      <c r="S612" s="258"/>
      <c r="T612" s="259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60" t="s">
        <v>284</v>
      </c>
      <c r="AU612" s="260" t="s">
        <v>92</v>
      </c>
      <c r="AV612" s="13" t="s">
        <v>90</v>
      </c>
      <c r="AW612" s="13" t="s">
        <v>38</v>
      </c>
      <c r="AX612" s="13" t="s">
        <v>83</v>
      </c>
      <c r="AY612" s="260" t="s">
        <v>171</v>
      </c>
    </row>
    <row r="613" s="14" customFormat="1">
      <c r="A613" s="14"/>
      <c r="B613" s="261"/>
      <c r="C613" s="262"/>
      <c r="D613" s="242" t="s">
        <v>284</v>
      </c>
      <c r="E613" s="263" t="s">
        <v>1</v>
      </c>
      <c r="F613" s="264" t="s">
        <v>5895</v>
      </c>
      <c r="G613" s="262"/>
      <c r="H613" s="265">
        <v>31.5</v>
      </c>
      <c r="I613" s="266"/>
      <c r="J613" s="262"/>
      <c r="K613" s="262"/>
      <c r="L613" s="267"/>
      <c r="M613" s="268"/>
      <c r="N613" s="269"/>
      <c r="O613" s="269"/>
      <c r="P613" s="269"/>
      <c r="Q613" s="269"/>
      <c r="R613" s="269"/>
      <c r="S613" s="269"/>
      <c r="T613" s="270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71" t="s">
        <v>284</v>
      </c>
      <c r="AU613" s="271" t="s">
        <v>92</v>
      </c>
      <c r="AV613" s="14" t="s">
        <v>92</v>
      </c>
      <c r="AW613" s="14" t="s">
        <v>38</v>
      </c>
      <c r="AX613" s="14" t="s">
        <v>83</v>
      </c>
      <c r="AY613" s="271" t="s">
        <v>171</v>
      </c>
    </row>
    <row r="614" s="14" customFormat="1">
      <c r="A614" s="14"/>
      <c r="B614" s="261"/>
      <c r="C614" s="262"/>
      <c r="D614" s="242" t="s">
        <v>284</v>
      </c>
      <c r="E614" s="263" t="s">
        <v>1</v>
      </c>
      <c r="F614" s="264" t="s">
        <v>5896</v>
      </c>
      <c r="G614" s="262"/>
      <c r="H614" s="265">
        <v>15.5</v>
      </c>
      <c r="I614" s="266"/>
      <c r="J614" s="262"/>
      <c r="K614" s="262"/>
      <c r="L614" s="267"/>
      <c r="M614" s="268"/>
      <c r="N614" s="269"/>
      <c r="O614" s="269"/>
      <c r="P614" s="269"/>
      <c r="Q614" s="269"/>
      <c r="R614" s="269"/>
      <c r="S614" s="269"/>
      <c r="T614" s="270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71" t="s">
        <v>284</v>
      </c>
      <c r="AU614" s="271" t="s">
        <v>92</v>
      </c>
      <c r="AV614" s="14" t="s">
        <v>92</v>
      </c>
      <c r="AW614" s="14" t="s">
        <v>38</v>
      </c>
      <c r="AX614" s="14" t="s">
        <v>83</v>
      </c>
      <c r="AY614" s="271" t="s">
        <v>171</v>
      </c>
    </row>
    <row r="615" s="13" customFormat="1">
      <c r="A615" s="13"/>
      <c r="B615" s="251"/>
      <c r="C615" s="252"/>
      <c r="D615" s="242" t="s">
        <v>284</v>
      </c>
      <c r="E615" s="253" t="s">
        <v>1</v>
      </c>
      <c r="F615" s="254" t="s">
        <v>5804</v>
      </c>
      <c r="G615" s="252"/>
      <c r="H615" s="253" t="s">
        <v>1</v>
      </c>
      <c r="I615" s="255"/>
      <c r="J615" s="252"/>
      <c r="K615" s="252"/>
      <c r="L615" s="256"/>
      <c r="M615" s="257"/>
      <c r="N615" s="258"/>
      <c r="O615" s="258"/>
      <c r="P615" s="258"/>
      <c r="Q615" s="258"/>
      <c r="R615" s="258"/>
      <c r="S615" s="258"/>
      <c r="T615" s="259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60" t="s">
        <v>284</v>
      </c>
      <c r="AU615" s="260" t="s">
        <v>92</v>
      </c>
      <c r="AV615" s="13" t="s">
        <v>90</v>
      </c>
      <c r="AW615" s="13" t="s">
        <v>38</v>
      </c>
      <c r="AX615" s="13" t="s">
        <v>83</v>
      </c>
      <c r="AY615" s="260" t="s">
        <v>171</v>
      </c>
    </row>
    <row r="616" s="14" customFormat="1">
      <c r="A616" s="14"/>
      <c r="B616" s="261"/>
      <c r="C616" s="262"/>
      <c r="D616" s="242" t="s">
        <v>284</v>
      </c>
      <c r="E616" s="263" t="s">
        <v>1</v>
      </c>
      <c r="F616" s="264" t="s">
        <v>5897</v>
      </c>
      <c r="G616" s="262"/>
      <c r="H616" s="265">
        <v>9</v>
      </c>
      <c r="I616" s="266"/>
      <c r="J616" s="262"/>
      <c r="K616" s="262"/>
      <c r="L616" s="267"/>
      <c r="M616" s="268"/>
      <c r="N616" s="269"/>
      <c r="O616" s="269"/>
      <c r="P616" s="269"/>
      <c r="Q616" s="269"/>
      <c r="R616" s="269"/>
      <c r="S616" s="269"/>
      <c r="T616" s="27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71" t="s">
        <v>284</v>
      </c>
      <c r="AU616" s="271" t="s">
        <v>92</v>
      </c>
      <c r="AV616" s="14" t="s">
        <v>92</v>
      </c>
      <c r="AW616" s="14" t="s">
        <v>38</v>
      </c>
      <c r="AX616" s="14" t="s">
        <v>83</v>
      </c>
      <c r="AY616" s="271" t="s">
        <v>171</v>
      </c>
    </row>
    <row r="617" s="15" customFormat="1">
      <c r="A617" s="15"/>
      <c r="B617" s="272"/>
      <c r="C617" s="273"/>
      <c r="D617" s="242" t="s">
        <v>284</v>
      </c>
      <c r="E617" s="274" t="s">
        <v>1</v>
      </c>
      <c r="F617" s="275" t="s">
        <v>287</v>
      </c>
      <c r="G617" s="273"/>
      <c r="H617" s="276">
        <v>56</v>
      </c>
      <c r="I617" s="277"/>
      <c r="J617" s="273"/>
      <c r="K617" s="273"/>
      <c r="L617" s="278"/>
      <c r="M617" s="279"/>
      <c r="N617" s="280"/>
      <c r="O617" s="280"/>
      <c r="P617" s="280"/>
      <c r="Q617" s="280"/>
      <c r="R617" s="280"/>
      <c r="S617" s="280"/>
      <c r="T617" s="281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82" t="s">
        <v>284</v>
      </c>
      <c r="AU617" s="282" t="s">
        <v>92</v>
      </c>
      <c r="AV617" s="15" t="s">
        <v>192</v>
      </c>
      <c r="AW617" s="15" t="s">
        <v>38</v>
      </c>
      <c r="AX617" s="15" t="s">
        <v>83</v>
      </c>
      <c r="AY617" s="282" t="s">
        <v>171</v>
      </c>
    </row>
    <row r="618" s="14" customFormat="1">
      <c r="A618" s="14"/>
      <c r="B618" s="261"/>
      <c r="C618" s="262"/>
      <c r="D618" s="242" t="s">
        <v>284</v>
      </c>
      <c r="E618" s="263" t="s">
        <v>1</v>
      </c>
      <c r="F618" s="264" t="s">
        <v>5898</v>
      </c>
      <c r="G618" s="262"/>
      <c r="H618" s="265">
        <v>64.400000000000006</v>
      </c>
      <c r="I618" s="266"/>
      <c r="J618" s="262"/>
      <c r="K618" s="262"/>
      <c r="L618" s="267"/>
      <c r="M618" s="268"/>
      <c r="N618" s="269"/>
      <c r="O618" s="269"/>
      <c r="P618" s="269"/>
      <c r="Q618" s="269"/>
      <c r="R618" s="269"/>
      <c r="S618" s="269"/>
      <c r="T618" s="27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71" t="s">
        <v>284</v>
      </c>
      <c r="AU618" s="271" t="s">
        <v>92</v>
      </c>
      <c r="AV618" s="14" t="s">
        <v>92</v>
      </c>
      <c r="AW618" s="14" t="s">
        <v>38</v>
      </c>
      <c r="AX618" s="14" t="s">
        <v>83</v>
      </c>
      <c r="AY618" s="271" t="s">
        <v>171</v>
      </c>
    </row>
    <row r="619" s="15" customFormat="1">
      <c r="A619" s="15"/>
      <c r="B619" s="272"/>
      <c r="C619" s="273"/>
      <c r="D619" s="242" t="s">
        <v>284</v>
      </c>
      <c r="E619" s="274" t="s">
        <v>1</v>
      </c>
      <c r="F619" s="275" t="s">
        <v>287</v>
      </c>
      <c r="G619" s="273"/>
      <c r="H619" s="276">
        <v>64.400000000000006</v>
      </c>
      <c r="I619" s="277"/>
      <c r="J619" s="273"/>
      <c r="K619" s="273"/>
      <c r="L619" s="278"/>
      <c r="M619" s="279"/>
      <c r="N619" s="280"/>
      <c r="O619" s="280"/>
      <c r="P619" s="280"/>
      <c r="Q619" s="280"/>
      <c r="R619" s="280"/>
      <c r="S619" s="280"/>
      <c r="T619" s="281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82" t="s">
        <v>284</v>
      </c>
      <c r="AU619" s="282" t="s">
        <v>92</v>
      </c>
      <c r="AV619" s="15" t="s">
        <v>192</v>
      </c>
      <c r="AW619" s="15" t="s">
        <v>38</v>
      </c>
      <c r="AX619" s="15" t="s">
        <v>83</v>
      </c>
      <c r="AY619" s="282" t="s">
        <v>171</v>
      </c>
    </row>
    <row r="620" s="14" customFormat="1">
      <c r="A620" s="14"/>
      <c r="B620" s="261"/>
      <c r="C620" s="262"/>
      <c r="D620" s="242" t="s">
        <v>284</v>
      </c>
      <c r="E620" s="263" t="s">
        <v>1</v>
      </c>
      <c r="F620" s="264" t="s">
        <v>5899</v>
      </c>
      <c r="G620" s="262"/>
      <c r="H620" s="265">
        <v>64.5</v>
      </c>
      <c r="I620" s="266"/>
      <c r="J620" s="262"/>
      <c r="K620" s="262"/>
      <c r="L620" s="267"/>
      <c r="M620" s="268"/>
      <c r="N620" s="269"/>
      <c r="O620" s="269"/>
      <c r="P620" s="269"/>
      <c r="Q620" s="269"/>
      <c r="R620" s="269"/>
      <c r="S620" s="269"/>
      <c r="T620" s="27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71" t="s">
        <v>284</v>
      </c>
      <c r="AU620" s="271" t="s">
        <v>92</v>
      </c>
      <c r="AV620" s="14" t="s">
        <v>92</v>
      </c>
      <c r="AW620" s="14" t="s">
        <v>38</v>
      </c>
      <c r="AX620" s="14" t="s">
        <v>83</v>
      </c>
      <c r="AY620" s="271" t="s">
        <v>171</v>
      </c>
    </row>
    <row r="621" s="15" customFormat="1">
      <c r="A621" s="15"/>
      <c r="B621" s="272"/>
      <c r="C621" s="273"/>
      <c r="D621" s="242" t="s">
        <v>284</v>
      </c>
      <c r="E621" s="274" t="s">
        <v>1</v>
      </c>
      <c r="F621" s="275" t="s">
        <v>287</v>
      </c>
      <c r="G621" s="273"/>
      <c r="H621" s="276">
        <v>64.5</v>
      </c>
      <c r="I621" s="277"/>
      <c r="J621" s="273"/>
      <c r="K621" s="273"/>
      <c r="L621" s="278"/>
      <c r="M621" s="279"/>
      <c r="N621" s="280"/>
      <c r="O621" s="280"/>
      <c r="P621" s="280"/>
      <c r="Q621" s="280"/>
      <c r="R621" s="280"/>
      <c r="S621" s="280"/>
      <c r="T621" s="281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82" t="s">
        <v>284</v>
      </c>
      <c r="AU621" s="282" t="s">
        <v>92</v>
      </c>
      <c r="AV621" s="15" t="s">
        <v>192</v>
      </c>
      <c r="AW621" s="15" t="s">
        <v>38</v>
      </c>
      <c r="AX621" s="15" t="s">
        <v>90</v>
      </c>
      <c r="AY621" s="282" t="s">
        <v>171</v>
      </c>
    </row>
    <row r="622" s="2" customFormat="1" ht="16.5" customHeight="1">
      <c r="A622" s="40"/>
      <c r="B622" s="41"/>
      <c r="C622" s="229" t="s">
        <v>857</v>
      </c>
      <c r="D622" s="229" t="s">
        <v>174</v>
      </c>
      <c r="E622" s="230" t="s">
        <v>5900</v>
      </c>
      <c r="F622" s="231" t="s">
        <v>5901</v>
      </c>
      <c r="G622" s="232" t="s">
        <v>458</v>
      </c>
      <c r="H622" s="233">
        <v>60.5</v>
      </c>
      <c r="I622" s="234"/>
      <c r="J622" s="235">
        <f>ROUND(I622*H622,2)</f>
        <v>0</v>
      </c>
      <c r="K622" s="231" t="s">
        <v>178</v>
      </c>
      <c r="L622" s="46"/>
      <c r="M622" s="236" t="s">
        <v>1</v>
      </c>
      <c r="N622" s="237" t="s">
        <v>48</v>
      </c>
      <c r="O622" s="93"/>
      <c r="P622" s="238">
        <f>O622*H622</f>
        <v>0</v>
      </c>
      <c r="Q622" s="238">
        <v>0.00295525</v>
      </c>
      <c r="R622" s="238">
        <f>Q622*H622</f>
        <v>0.17879262500000001</v>
      </c>
      <c r="S622" s="238">
        <v>0</v>
      </c>
      <c r="T622" s="239">
        <f>S622*H622</f>
        <v>0</v>
      </c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R622" s="240" t="s">
        <v>347</v>
      </c>
      <c r="AT622" s="240" t="s">
        <v>174</v>
      </c>
      <c r="AU622" s="240" t="s">
        <v>92</v>
      </c>
      <c r="AY622" s="18" t="s">
        <v>171</v>
      </c>
      <c r="BE622" s="241">
        <f>IF(N622="základní",J622,0)</f>
        <v>0</v>
      </c>
      <c r="BF622" s="241">
        <f>IF(N622="snížená",J622,0)</f>
        <v>0</v>
      </c>
      <c r="BG622" s="241">
        <f>IF(N622="zákl. přenesená",J622,0)</f>
        <v>0</v>
      </c>
      <c r="BH622" s="241">
        <f>IF(N622="sníž. přenesená",J622,0)</f>
        <v>0</v>
      </c>
      <c r="BI622" s="241">
        <f>IF(N622="nulová",J622,0)</f>
        <v>0</v>
      </c>
      <c r="BJ622" s="18" t="s">
        <v>90</v>
      </c>
      <c r="BK622" s="241">
        <f>ROUND(I622*H622,2)</f>
        <v>0</v>
      </c>
      <c r="BL622" s="18" t="s">
        <v>347</v>
      </c>
      <c r="BM622" s="240" t="s">
        <v>5902</v>
      </c>
    </row>
    <row r="623" s="13" customFormat="1">
      <c r="A623" s="13"/>
      <c r="B623" s="251"/>
      <c r="C623" s="252"/>
      <c r="D623" s="242" t="s">
        <v>284</v>
      </c>
      <c r="E623" s="253" t="s">
        <v>1</v>
      </c>
      <c r="F623" s="254" t="s">
        <v>5801</v>
      </c>
      <c r="G623" s="252"/>
      <c r="H623" s="253" t="s">
        <v>1</v>
      </c>
      <c r="I623" s="255"/>
      <c r="J623" s="252"/>
      <c r="K623" s="252"/>
      <c r="L623" s="256"/>
      <c r="M623" s="257"/>
      <c r="N623" s="258"/>
      <c r="O623" s="258"/>
      <c r="P623" s="258"/>
      <c r="Q623" s="258"/>
      <c r="R623" s="258"/>
      <c r="S623" s="258"/>
      <c r="T623" s="259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60" t="s">
        <v>284</v>
      </c>
      <c r="AU623" s="260" t="s">
        <v>92</v>
      </c>
      <c r="AV623" s="13" t="s">
        <v>90</v>
      </c>
      <c r="AW623" s="13" t="s">
        <v>38</v>
      </c>
      <c r="AX623" s="13" t="s">
        <v>83</v>
      </c>
      <c r="AY623" s="260" t="s">
        <v>171</v>
      </c>
    </row>
    <row r="624" s="14" customFormat="1">
      <c r="A624" s="14"/>
      <c r="B624" s="261"/>
      <c r="C624" s="262"/>
      <c r="D624" s="242" t="s">
        <v>284</v>
      </c>
      <c r="E624" s="263" t="s">
        <v>1</v>
      </c>
      <c r="F624" s="264" t="s">
        <v>5903</v>
      </c>
      <c r="G624" s="262"/>
      <c r="H624" s="265">
        <v>20</v>
      </c>
      <c r="I624" s="266"/>
      <c r="J624" s="262"/>
      <c r="K624" s="262"/>
      <c r="L624" s="267"/>
      <c r="M624" s="268"/>
      <c r="N624" s="269"/>
      <c r="O624" s="269"/>
      <c r="P624" s="269"/>
      <c r="Q624" s="269"/>
      <c r="R624" s="269"/>
      <c r="S624" s="269"/>
      <c r="T624" s="27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71" t="s">
        <v>284</v>
      </c>
      <c r="AU624" s="271" t="s">
        <v>92</v>
      </c>
      <c r="AV624" s="14" t="s">
        <v>92</v>
      </c>
      <c r="AW624" s="14" t="s">
        <v>38</v>
      </c>
      <c r="AX624" s="14" t="s">
        <v>83</v>
      </c>
      <c r="AY624" s="271" t="s">
        <v>171</v>
      </c>
    </row>
    <row r="625" s="14" customFormat="1">
      <c r="A625" s="14"/>
      <c r="B625" s="261"/>
      <c r="C625" s="262"/>
      <c r="D625" s="242" t="s">
        <v>284</v>
      </c>
      <c r="E625" s="263" t="s">
        <v>1</v>
      </c>
      <c r="F625" s="264" t="s">
        <v>5904</v>
      </c>
      <c r="G625" s="262"/>
      <c r="H625" s="265">
        <v>16.699999999999999</v>
      </c>
      <c r="I625" s="266"/>
      <c r="J625" s="262"/>
      <c r="K625" s="262"/>
      <c r="L625" s="267"/>
      <c r="M625" s="268"/>
      <c r="N625" s="269"/>
      <c r="O625" s="269"/>
      <c r="P625" s="269"/>
      <c r="Q625" s="269"/>
      <c r="R625" s="269"/>
      <c r="S625" s="269"/>
      <c r="T625" s="270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71" t="s">
        <v>284</v>
      </c>
      <c r="AU625" s="271" t="s">
        <v>92</v>
      </c>
      <c r="AV625" s="14" t="s">
        <v>92</v>
      </c>
      <c r="AW625" s="14" t="s">
        <v>38</v>
      </c>
      <c r="AX625" s="14" t="s">
        <v>83</v>
      </c>
      <c r="AY625" s="271" t="s">
        <v>171</v>
      </c>
    </row>
    <row r="626" s="13" customFormat="1">
      <c r="A626" s="13"/>
      <c r="B626" s="251"/>
      <c r="C626" s="252"/>
      <c r="D626" s="242" t="s">
        <v>284</v>
      </c>
      <c r="E626" s="253" t="s">
        <v>1</v>
      </c>
      <c r="F626" s="254" t="s">
        <v>5804</v>
      </c>
      <c r="G626" s="252"/>
      <c r="H626" s="253" t="s">
        <v>1</v>
      </c>
      <c r="I626" s="255"/>
      <c r="J626" s="252"/>
      <c r="K626" s="252"/>
      <c r="L626" s="256"/>
      <c r="M626" s="257"/>
      <c r="N626" s="258"/>
      <c r="O626" s="258"/>
      <c r="P626" s="258"/>
      <c r="Q626" s="258"/>
      <c r="R626" s="258"/>
      <c r="S626" s="258"/>
      <c r="T626" s="259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60" t="s">
        <v>284</v>
      </c>
      <c r="AU626" s="260" t="s">
        <v>92</v>
      </c>
      <c r="AV626" s="13" t="s">
        <v>90</v>
      </c>
      <c r="AW626" s="13" t="s">
        <v>38</v>
      </c>
      <c r="AX626" s="13" t="s">
        <v>83</v>
      </c>
      <c r="AY626" s="260" t="s">
        <v>171</v>
      </c>
    </row>
    <row r="627" s="14" customFormat="1">
      <c r="A627" s="14"/>
      <c r="B627" s="261"/>
      <c r="C627" s="262"/>
      <c r="D627" s="242" t="s">
        <v>284</v>
      </c>
      <c r="E627" s="263" t="s">
        <v>1</v>
      </c>
      <c r="F627" s="264" t="s">
        <v>5905</v>
      </c>
      <c r="G627" s="262"/>
      <c r="H627" s="265">
        <v>15.5</v>
      </c>
      <c r="I627" s="266"/>
      <c r="J627" s="262"/>
      <c r="K627" s="262"/>
      <c r="L627" s="267"/>
      <c r="M627" s="268"/>
      <c r="N627" s="269"/>
      <c r="O627" s="269"/>
      <c r="P627" s="269"/>
      <c r="Q627" s="269"/>
      <c r="R627" s="269"/>
      <c r="S627" s="269"/>
      <c r="T627" s="270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71" t="s">
        <v>284</v>
      </c>
      <c r="AU627" s="271" t="s">
        <v>92</v>
      </c>
      <c r="AV627" s="14" t="s">
        <v>92</v>
      </c>
      <c r="AW627" s="14" t="s">
        <v>38</v>
      </c>
      <c r="AX627" s="14" t="s">
        <v>83</v>
      </c>
      <c r="AY627" s="271" t="s">
        <v>171</v>
      </c>
    </row>
    <row r="628" s="15" customFormat="1">
      <c r="A628" s="15"/>
      <c r="B628" s="272"/>
      <c r="C628" s="273"/>
      <c r="D628" s="242" t="s">
        <v>284</v>
      </c>
      <c r="E628" s="274" t="s">
        <v>1</v>
      </c>
      <c r="F628" s="275" t="s">
        <v>287</v>
      </c>
      <c r="G628" s="273"/>
      <c r="H628" s="276">
        <v>52.200000000000003</v>
      </c>
      <c r="I628" s="277"/>
      <c r="J628" s="273"/>
      <c r="K628" s="273"/>
      <c r="L628" s="278"/>
      <c r="M628" s="279"/>
      <c r="N628" s="280"/>
      <c r="O628" s="280"/>
      <c r="P628" s="280"/>
      <c r="Q628" s="280"/>
      <c r="R628" s="280"/>
      <c r="S628" s="280"/>
      <c r="T628" s="281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82" t="s">
        <v>284</v>
      </c>
      <c r="AU628" s="282" t="s">
        <v>92</v>
      </c>
      <c r="AV628" s="15" t="s">
        <v>192</v>
      </c>
      <c r="AW628" s="15" t="s">
        <v>38</v>
      </c>
      <c r="AX628" s="15" t="s">
        <v>83</v>
      </c>
      <c r="AY628" s="282" t="s">
        <v>171</v>
      </c>
    </row>
    <row r="629" s="14" customFormat="1">
      <c r="A629" s="14"/>
      <c r="B629" s="261"/>
      <c r="C629" s="262"/>
      <c r="D629" s="242" t="s">
        <v>284</v>
      </c>
      <c r="E629" s="263" t="s">
        <v>1</v>
      </c>
      <c r="F629" s="264" t="s">
        <v>5906</v>
      </c>
      <c r="G629" s="262"/>
      <c r="H629" s="265">
        <v>60.030000000000001</v>
      </c>
      <c r="I629" s="266"/>
      <c r="J629" s="262"/>
      <c r="K629" s="262"/>
      <c r="L629" s="267"/>
      <c r="M629" s="268"/>
      <c r="N629" s="269"/>
      <c r="O629" s="269"/>
      <c r="P629" s="269"/>
      <c r="Q629" s="269"/>
      <c r="R629" s="269"/>
      <c r="S629" s="269"/>
      <c r="T629" s="270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71" t="s">
        <v>284</v>
      </c>
      <c r="AU629" s="271" t="s">
        <v>92</v>
      </c>
      <c r="AV629" s="14" t="s">
        <v>92</v>
      </c>
      <c r="AW629" s="14" t="s">
        <v>38</v>
      </c>
      <c r="AX629" s="14" t="s">
        <v>83</v>
      </c>
      <c r="AY629" s="271" t="s">
        <v>171</v>
      </c>
    </row>
    <row r="630" s="15" customFormat="1">
      <c r="A630" s="15"/>
      <c r="B630" s="272"/>
      <c r="C630" s="273"/>
      <c r="D630" s="242" t="s">
        <v>284</v>
      </c>
      <c r="E630" s="274" t="s">
        <v>1</v>
      </c>
      <c r="F630" s="275" t="s">
        <v>287</v>
      </c>
      <c r="G630" s="273"/>
      <c r="H630" s="276">
        <v>60.030000000000001</v>
      </c>
      <c r="I630" s="277"/>
      <c r="J630" s="273"/>
      <c r="K630" s="273"/>
      <c r="L630" s="278"/>
      <c r="M630" s="279"/>
      <c r="N630" s="280"/>
      <c r="O630" s="280"/>
      <c r="P630" s="280"/>
      <c r="Q630" s="280"/>
      <c r="R630" s="280"/>
      <c r="S630" s="280"/>
      <c r="T630" s="281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T630" s="282" t="s">
        <v>284</v>
      </c>
      <c r="AU630" s="282" t="s">
        <v>92</v>
      </c>
      <c r="AV630" s="15" t="s">
        <v>192</v>
      </c>
      <c r="AW630" s="15" t="s">
        <v>38</v>
      </c>
      <c r="AX630" s="15" t="s">
        <v>83</v>
      </c>
      <c r="AY630" s="282" t="s">
        <v>171</v>
      </c>
    </row>
    <row r="631" s="14" customFormat="1">
      <c r="A631" s="14"/>
      <c r="B631" s="261"/>
      <c r="C631" s="262"/>
      <c r="D631" s="242" t="s">
        <v>284</v>
      </c>
      <c r="E631" s="263" t="s">
        <v>1</v>
      </c>
      <c r="F631" s="264" t="s">
        <v>5907</v>
      </c>
      <c r="G631" s="262"/>
      <c r="H631" s="265">
        <v>60.5</v>
      </c>
      <c r="I631" s="266"/>
      <c r="J631" s="262"/>
      <c r="K631" s="262"/>
      <c r="L631" s="267"/>
      <c r="M631" s="268"/>
      <c r="N631" s="269"/>
      <c r="O631" s="269"/>
      <c r="P631" s="269"/>
      <c r="Q631" s="269"/>
      <c r="R631" s="269"/>
      <c r="S631" s="269"/>
      <c r="T631" s="270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71" t="s">
        <v>284</v>
      </c>
      <c r="AU631" s="271" t="s">
        <v>92</v>
      </c>
      <c r="AV631" s="14" t="s">
        <v>92</v>
      </c>
      <c r="AW631" s="14" t="s">
        <v>38</v>
      </c>
      <c r="AX631" s="14" t="s">
        <v>83</v>
      </c>
      <c r="AY631" s="271" t="s">
        <v>171</v>
      </c>
    </row>
    <row r="632" s="15" customFormat="1">
      <c r="A632" s="15"/>
      <c r="B632" s="272"/>
      <c r="C632" s="273"/>
      <c r="D632" s="242" t="s">
        <v>284</v>
      </c>
      <c r="E632" s="274" t="s">
        <v>1</v>
      </c>
      <c r="F632" s="275" t="s">
        <v>287</v>
      </c>
      <c r="G632" s="273"/>
      <c r="H632" s="276">
        <v>60.5</v>
      </c>
      <c r="I632" s="277"/>
      <c r="J632" s="273"/>
      <c r="K632" s="273"/>
      <c r="L632" s="278"/>
      <c r="M632" s="279"/>
      <c r="N632" s="280"/>
      <c r="O632" s="280"/>
      <c r="P632" s="280"/>
      <c r="Q632" s="280"/>
      <c r="R632" s="280"/>
      <c r="S632" s="280"/>
      <c r="T632" s="281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T632" s="282" t="s">
        <v>284</v>
      </c>
      <c r="AU632" s="282" t="s">
        <v>92</v>
      </c>
      <c r="AV632" s="15" t="s">
        <v>192</v>
      </c>
      <c r="AW632" s="15" t="s">
        <v>38</v>
      </c>
      <c r="AX632" s="15" t="s">
        <v>90</v>
      </c>
      <c r="AY632" s="282" t="s">
        <v>171</v>
      </c>
    </row>
    <row r="633" s="2" customFormat="1" ht="16.5" customHeight="1">
      <c r="A633" s="40"/>
      <c r="B633" s="41"/>
      <c r="C633" s="229" t="s">
        <v>863</v>
      </c>
      <c r="D633" s="229" t="s">
        <v>174</v>
      </c>
      <c r="E633" s="230" t="s">
        <v>5908</v>
      </c>
      <c r="F633" s="231" t="s">
        <v>5909</v>
      </c>
      <c r="G633" s="232" t="s">
        <v>428</v>
      </c>
      <c r="H633" s="233">
        <v>3</v>
      </c>
      <c r="I633" s="234"/>
      <c r="J633" s="235">
        <f>ROUND(I633*H633,2)</f>
        <v>0</v>
      </c>
      <c r="K633" s="231" t="s">
        <v>5531</v>
      </c>
      <c r="L633" s="46"/>
      <c r="M633" s="236" t="s">
        <v>1</v>
      </c>
      <c r="N633" s="237" t="s">
        <v>48</v>
      </c>
      <c r="O633" s="93"/>
      <c r="P633" s="238">
        <f>O633*H633</f>
        <v>0</v>
      </c>
      <c r="Q633" s="238">
        <v>0</v>
      </c>
      <c r="R633" s="238">
        <f>Q633*H633</f>
        <v>0</v>
      </c>
      <c r="S633" s="238">
        <v>0</v>
      </c>
      <c r="T633" s="239">
        <f>S633*H633</f>
        <v>0</v>
      </c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R633" s="240" t="s">
        <v>347</v>
      </c>
      <c r="AT633" s="240" t="s">
        <v>174</v>
      </c>
      <c r="AU633" s="240" t="s">
        <v>92</v>
      </c>
      <c r="AY633" s="18" t="s">
        <v>171</v>
      </c>
      <c r="BE633" s="241">
        <f>IF(N633="základní",J633,0)</f>
        <v>0</v>
      </c>
      <c r="BF633" s="241">
        <f>IF(N633="snížená",J633,0)</f>
        <v>0</v>
      </c>
      <c r="BG633" s="241">
        <f>IF(N633="zákl. přenesená",J633,0)</f>
        <v>0</v>
      </c>
      <c r="BH633" s="241">
        <f>IF(N633="sníž. přenesená",J633,0)</f>
        <v>0</v>
      </c>
      <c r="BI633" s="241">
        <f>IF(N633="nulová",J633,0)</f>
        <v>0</v>
      </c>
      <c r="BJ633" s="18" t="s">
        <v>90</v>
      </c>
      <c r="BK633" s="241">
        <f>ROUND(I633*H633,2)</f>
        <v>0</v>
      </c>
      <c r="BL633" s="18" t="s">
        <v>347</v>
      </c>
      <c r="BM633" s="240" t="s">
        <v>5910</v>
      </c>
    </row>
    <row r="634" s="2" customFormat="1" ht="16.5" customHeight="1">
      <c r="A634" s="40"/>
      <c r="B634" s="41"/>
      <c r="C634" s="283" t="s">
        <v>868</v>
      </c>
      <c r="D634" s="283" t="s">
        <v>342</v>
      </c>
      <c r="E634" s="284" t="s">
        <v>5911</v>
      </c>
      <c r="F634" s="285" t="s">
        <v>5912</v>
      </c>
      <c r="G634" s="286" t="s">
        <v>428</v>
      </c>
      <c r="H634" s="287">
        <v>3</v>
      </c>
      <c r="I634" s="288"/>
      <c r="J634" s="289">
        <f>ROUND(I634*H634,2)</f>
        <v>0</v>
      </c>
      <c r="K634" s="285" t="s">
        <v>5531</v>
      </c>
      <c r="L634" s="290"/>
      <c r="M634" s="291" t="s">
        <v>1</v>
      </c>
      <c r="N634" s="292" t="s">
        <v>48</v>
      </c>
      <c r="O634" s="93"/>
      <c r="P634" s="238">
        <f>O634*H634</f>
        <v>0</v>
      </c>
      <c r="Q634" s="238">
        <v>0.00029999999999999997</v>
      </c>
      <c r="R634" s="238">
        <f>Q634*H634</f>
        <v>0.00089999999999999998</v>
      </c>
      <c r="S634" s="238">
        <v>0</v>
      </c>
      <c r="T634" s="239">
        <f>S634*H634</f>
        <v>0</v>
      </c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R634" s="240" t="s">
        <v>430</v>
      </c>
      <c r="AT634" s="240" t="s">
        <v>342</v>
      </c>
      <c r="AU634" s="240" t="s">
        <v>92</v>
      </c>
      <c r="AY634" s="18" t="s">
        <v>171</v>
      </c>
      <c r="BE634" s="241">
        <f>IF(N634="základní",J634,0)</f>
        <v>0</v>
      </c>
      <c r="BF634" s="241">
        <f>IF(N634="snížená",J634,0)</f>
        <v>0</v>
      </c>
      <c r="BG634" s="241">
        <f>IF(N634="zákl. přenesená",J634,0)</f>
        <v>0</v>
      </c>
      <c r="BH634" s="241">
        <f>IF(N634="sníž. přenesená",J634,0)</f>
        <v>0</v>
      </c>
      <c r="BI634" s="241">
        <f>IF(N634="nulová",J634,0)</f>
        <v>0</v>
      </c>
      <c r="BJ634" s="18" t="s">
        <v>90</v>
      </c>
      <c r="BK634" s="241">
        <f>ROUND(I634*H634,2)</f>
        <v>0</v>
      </c>
      <c r="BL634" s="18" t="s">
        <v>347</v>
      </c>
      <c r="BM634" s="240" t="s">
        <v>5913</v>
      </c>
    </row>
    <row r="635" s="2" customFormat="1" ht="16.5" customHeight="1">
      <c r="A635" s="40"/>
      <c r="B635" s="41"/>
      <c r="C635" s="229" t="s">
        <v>872</v>
      </c>
      <c r="D635" s="229" t="s">
        <v>174</v>
      </c>
      <c r="E635" s="230" t="s">
        <v>5914</v>
      </c>
      <c r="F635" s="231" t="s">
        <v>5915</v>
      </c>
      <c r="G635" s="232" t="s">
        <v>428</v>
      </c>
      <c r="H635" s="233">
        <v>1</v>
      </c>
      <c r="I635" s="234"/>
      <c r="J635" s="235">
        <f>ROUND(I635*H635,2)</f>
        <v>0</v>
      </c>
      <c r="K635" s="231" t="s">
        <v>5531</v>
      </c>
      <c r="L635" s="46"/>
      <c r="M635" s="236" t="s">
        <v>1</v>
      </c>
      <c r="N635" s="237" t="s">
        <v>48</v>
      </c>
      <c r="O635" s="93"/>
      <c r="P635" s="238">
        <f>O635*H635</f>
        <v>0</v>
      </c>
      <c r="Q635" s="238">
        <v>0</v>
      </c>
      <c r="R635" s="238">
        <f>Q635*H635</f>
        <v>0</v>
      </c>
      <c r="S635" s="238">
        <v>0</v>
      </c>
      <c r="T635" s="239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40" t="s">
        <v>347</v>
      </c>
      <c r="AT635" s="240" t="s">
        <v>174</v>
      </c>
      <c r="AU635" s="240" t="s">
        <v>92</v>
      </c>
      <c r="AY635" s="18" t="s">
        <v>171</v>
      </c>
      <c r="BE635" s="241">
        <f>IF(N635="základní",J635,0)</f>
        <v>0</v>
      </c>
      <c r="BF635" s="241">
        <f>IF(N635="snížená",J635,0)</f>
        <v>0</v>
      </c>
      <c r="BG635" s="241">
        <f>IF(N635="zákl. přenesená",J635,0)</f>
        <v>0</v>
      </c>
      <c r="BH635" s="241">
        <f>IF(N635="sníž. přenesená",J635,0)</f>
        <v>0</v>
      </c>
      <c r="BI635" s="241">
        <f>IF(N635="nulová",J635,0)</f>
        <v>0</v>
      </c>
      <c r="BJ635" s="18" t="s">
        <v>90</v>
      </c>
      <c r="BK635" s="241">
        <f>ROUND(I635*H635,2)</f>
        <v>0</v>
      </c>
      <c r="BL635" s="18" t="s">
        <v>347</v>
      </c>
      <c r="BM635" s="240" t="s">
        <v>5916</v>
      </c>
    </row>
    <row r="636" s="2" customFormat="1" ht="16.5" customHeight="1">
      <c r="A636" s="40"/>
      <c r="B636" s="41"/>
      <c r="C636" s="283" t="s">
        <v>876</v>
      </c>
      <c r="D636" s="283" t="s">
        <v>342</v>
      </c>
      <c r="E636" s="284" t="s">
        <v>5917</v>
      </c>
      <c r="F636" s="285" t="s">
        <v>5918</v>
      </c>
      <c r="G636" s="286" t="s">
        <v>428</v>
      </c>
      <c r="H636" s="287">
        <v>1</v>
      </c>
      <c r="I636" s="288"/>
      <c r="J636" s="289">
        <f>ROUND(I636*H636,2)</f>
        <v>0</v>
      </c>
      <c r="K636" s="285" t="s">
        <v>5531</v>
      </c>
      <c r="L636" s="290"/>
      <c r="M636" s="291" t="s">
        <v>1</v>
      </c>
      <c r="N636" s="292" t="s">
        <v>48</v>
      </c>
      <c r="O636" s="93"/>
      <c r="P636" s="238">
        <f>O636*H636</f>
        <v>0</v>
      </c>
      <c r="Q636" s="238">
        <v>0.00010000000000000001</v>
      </c>
      <c r="R636" s="238">
        <f>Q636*H636</f>
        <v>0.00010000000000000001</v>
      </c>
      <c r="S636" s="238">
        <v>0</v>
      </c>
      <c r="T636" s="239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40" t="s">
        <v>430</v>
      </c>
      <c r="AT636" s="240" t="s">
        <v>342</v>
      </c>
      <c r="AU636" s="240" t="s">
        <v>92</v>
      </c>
      <c r="AY636" s="18" t="s">
        <v>171</v>
      </c>
      <c r="BE636" s="241">
        <f>IF(N636="základní",J636,0)</f>
        <v>0</v>
      </c>
      <c r="BF636" s="241">
        <f>IF(N636="snížená",J636,0)</f>
        <v>0</v>
      </c>
      <c r="BG636" s="241">
        <f>IF(N636="zákl. přenesená",J636,0)</f>
        <v>0</v>
      </c>
      <c r="BH636" s="241">
        <f>IF(N636="sníž. přenesená",J636,0)</f>
        <v>0</v>
      </c>
      <c r="BI636" s="241">
        <f>IF(N636="nulová",J636,0)</f>
        <v>0</v>
      </c>
      <c r="BJ636" s="18" t="s">
        <v>90</v>
      </c>
      <c r="BK636" s="241">
        <f>ROUND(I636*H636,2)</f>
        <v>0</v>
      </c>
      <c r="BL636" s="18" t="s">
        <v>347</v>
      </c>
      <c r="BM636" s="240" t="s">
        <v>5919</v>
      </c>
    </row>
    <row r="637" s="2" customFormat="1" ht="16.5" customHeight="1">
      <c r="A637" s="40"/>
      <c r="B637" s="41"/>
      <c r="C637" s="229" t="s">
        <v>886</v>
      </c>
      <c r="D637" s="229" t="s">
        <v>174</v>
      </c>
      <c r="E637" s="230" t="s">
        <v>5920</v>
      </c>
      <c r="F637" s="231" t="s">
        <v>5921</v>
      </c>
      <c r="G637" s="232" t="s">
        <v>428</v>
      </c>
      <c r="H637" s="233">
        <v>100</v>
      </c>
      <c r="I637" s="234"/>
      <c r="J637" s="235">
        <f>ROUND(I637*H637,2)</f>
        <v>0</v>
      </c>
      <c r="K637" s="231" t="s">
        <v>178</v>
      </c>
      <c r="L637" s="46"/>
      <c r="M637" s="236" t="s">
        <v>1</v>
      </c>
      <c r="N637" s="237" t="s">
        <v>48</v>
      </c>
      <c r="O637" s="93"/>
      <c r="P637" s="238">
        <f>O637*H637</f>
        <v>0</v>
      </c>
      <c r="Q637" s="238">
        <v>0</v>
      </c>
      <c r="R637" s="238">
        <f>Q637*H637</f>
        <v>0</v>
      </c>
      <c r="S637" s="238">
        <v>0</v>
      </c>
      <c r="T637" s="239">
        <f>S637*H637</f>
        <v>0</v>
      </c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R637" s="240" t="s">
        <v>347</v>
      </c>
      <c r="AT637" s="240" t="s">
        <v>174</v>
      </c>
      <c r="AU637" s="240" t="s">
        <v>92</v>
      </c>
      <c r="AY637" s="18" t="s">
        <v>171</v>
      </c>
      <c r="BE637" s="241">
        <f>IF(N637="základní",J637,0)</f>
        <v>0</v>
      </c>
      <c r="BF637" s="241">
        <f>IF(N637="snížená",J637,0)</f>
        <v>0</v>
      </c>
      <c r="BG637" s="241">
        <f>IF(N637="zákl. přenesená",J637,0)</f>
        <v>0</v>
      </c>
      <c r="BH637" s="241">
        <f>IF(N637="sníž. přenesená",J637,0)</f>
        <v>0</v>
      </c>
      <c r="BI637" s="241">
        <f>IF(N637="nulová",J637,0)</f>
        <v>0</v>
      </c>
      <c r="BJ637" s="18" t="s">
        <v>90</v>
      </c>
      <c r="BK637" s="241">
        <f>ROUND(I637*H637,2)</f>
        <v>0</v>
      </c>
      <c r="BL637" s="18" t="s">
        <v>347</v>
      </c>
      <c r="BM637" s="240" t="s">
        <v>5922</v>
      </c>
    </row>
    <row r="638" s="2" customFormat="1" ht="16.5" customHeight="1">
      <c r="A638" s="40"/>
      <c r="B638" s="41"/>
      <c r="C638" s="229" t="s">
        <v>893</v>
      </c>
      <c r="D638" s="229" t="s">
        <v>174</v>
      </c>
      <c r="E638" s="230" t="s">
        <v>5923</v>
      </c>
      <c r="F638" s="231" t="s">
        <v>5924</v>
      </c>
      <c r="G638" s="232" t="s">
        <v>428</v>
      </c>
      <c r="H638" s="233">
        <v>57</v>
      </c>
      <c r="I638" s="234"/>
      <c r="J638" s="235">
        <f>ROUND(I638*H638,2)</f>
        <v>0</v>
      </c>
      <c r="K638" s="231" t="s">
        <v>178</v>
      </c>
      <c r="L638" s="46"/>
      <c r="M638" s="236" t="s">
        <v>1</v>
      </c>
      <c r="N638" s="237" t="s">
        <v>48</v>
      </c>
      <c r="O638" s="93"/>
      <c r="P638" s="238">
        <f>O638*H638</f>
        <v>0</v>
      </c>
      <c r="Q638" s="238">
        <v>0</v>
      </c>
      <c r="R638" s="238">
        <f>Q638*H638</f>
        <v>0</v>
      </c>
      <c r="S638" s="238">
        <v>0</v>
      </c>
      <c r="T638" s="239">
        <f>S638*H638</f>
        <v>0</v>
      </c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R638" s="240" t="s">
        <v>347</v>
      </c>
      <c r="AT638" s="240" t="s">
        <v>174</v>
      </c>
      <c r="AU638" s="240" t="s">
        <v>92</v>
      </c>
      <c r="AY638" s="18" t="s">
        <v>171</v>
      </c>
      <c r="BE638" s="241">
        <f>IF(N638="základní",J638,0)</f>
        <v>0</v>
      </c>
      <c r="BF638" s="241">
        <f>IF(N638="snížená",J638,0)</f>
        <v>0</v>
      </c>
      <c r="BG638" s="241">
        <f>IF(N638="zákl. přenesená",J638,0)</f>
        <v>0</v>
      </c>
      <c r="BH638" s="241">
        <f>IF(N638="sníž. přenesená",J638,0)</f>
        <v>0</v>
      </c>
      <c r="BI638" s="241">
        <f>IF(N638="nulová",J638,0)</f>
        <v>0</v>
      </c>
      <c r="BJ638" s="18" t="s">
        <v>90</v>
      </c>
      <c r="BK638" s="241">
        <f>ROUND(I638*H638,2)</f>
        <v>0</v>
      </c>
      <c r="BL638" s="18" t="s">
        <v>347</v>
      </c>
      <c r="BM638" s="240" t="s">
        <v>5925</v>
      </c>
    </row>
    <row r="639" s="2" customFormat="1" ht="16.5" customHeight="1">
      <c r="A639" s="40"/>
      <c r="B639" s="41"/>
      <c r="C639" s="229" t="s">
        <v>899</v>
      </c>
      <c r="D639" s="229" t="s">
        <v>174</v>
      </c>
      <c r="E639" s="230" t="s">
        <v>5926</v>
      </c>
      <c r="F639" s="231" t="s">
        <v>5927</v>
      </c>
      <c r="G639" s="232" t="s">
        <v>428</v>
      </c>
      <c r="H639" s="233">
        <v>60</v>
      </c>
      <c r="I639" s="234"/>
      <c r="J639" s="235">
        <f>ROUND(I639*H639,2)</f>
        <v>0</v>
      </c>
      <c r="K639" s="231" t="s">
        <v>178</v>
      </c>
      <c r="L639" s="46"/>
      <c r="M639" s="236" t="s">
        <v>1</v>
      </c>
      <c r="N639" s="237" t="s">
        <v>48</v>
      </c>
      <c r="O639" s="93"/>
      <c r="P639" s="238">
        <f>O639*H639</f>
        <v>0</v>
      </c>
      <c r="Q639" s="238">
        <v>0</v>
      </c>
      <c r="R639" s="238">
        <f>Q639*H639</f>
        <v>0</v>
      </c>
      <c r="S639" s="238">
        <v>0</v>
      </c>
      <c r="T639" s="239">
        <f>S639*H639</f>
        <v>0</v>
      </c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R639" s="240" t="s">
        <v>347</v>
      </c>
      <c r="AT639" s="240" t="s">
        <v>174</v>
      </c>
      <c r="AU639" s="240" t="s">
        <v>92</v>
      </c>
      <c r="AY639" s="18" t="s">
        <v>171</v>
      </c>
      <c r="BE639" s="241">
        <f>IF(N639="základní",J639,0)</f>
        <v>0</v>
      </c>
      <c r="BF639" s="241">
        <f>IF(N639="snížená",J639,0)</f>
        <v>0</v>
      </c>
      <c r="BG639" s="241">
        <f>IF(N639="zákl. přenesená",J639,0)</f>
        <v>0</v>
      </c>
      <c r="BH639" s="241">
        <f>IF(N639="sníž. přenesená",J639,0)</f>
        <v>0</v>
      </c>
      <c r="BI639" s="241">
        <f>IF(N639="nulová",J639,0)</f>
        <v>0</v>
      </c>
      <c r="BJ639" s="18" t="s">
        <v>90</v>
      </c>
      <c r="BK639" s="241">
        <f>ROUND(I639*H639,2)</f>
        <v>0</v>
      </c>
      <c r="BL639" s="18" t="s">
        <v>347</v>
      </c>
      <c r="BM639" s="240" t="s">
        <v>5928</v>
      </c>
    </row>
    <row r="640" s="2" customFormat="1" ht="16.5" customHeight="1">
      <c r="A640" s="40"/>
      <c r="B640" s="41"/>
      <c r="C640" s="229" t="s">
        <v>905</v>
      </c>
      <c r="D640" s="229" t="s">
        <v>174</v>
      </c>
      <c r="E640" s="230" t="s">
        <v>5929</v>
      </c>
      <c r="F640" s="231" t="s">
        <v>5930</v>
      </c>
      <c r="G640" s="232" t="s">
        <v>428</v>
      </c>
      <c r="H640" s="233">
        <v>3</v>
      </c>
      <c r="I640" s="234"/>
      <c r="J640" s="235">
        <f>ROUND(I640*H640,2)</f>
        <v>0</v>
      </c>
      <c r="K640" s="231" t="s">
        <v>178</v>
      </c>
      <c r="L640" s="46"/>
      <c r="M640" s="236" t="s">
        <v>1</v>
      </c>
      <c r="N640" s="237" t="s">
        <v>48</v>
      </c>
      <c r="O640" s="93"/>
      <c r="P640" s="238">
        <f>O640*H640</f>
        <v>0</v>
      </c>
      <c r="Q640" s="238">
        <v>0</v>
      </c>
      <c r="R640" s="238">
        <f>Q640*H640</f>
        <v>0</v>
      </c>
      <c r="S640" s="238">
        <v>0.029610000000000001</v>
      </c>
      <c r="T640" s="239">
        <f>S640*H640</f>
        <v>0.088830000000000006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40" t="s">
        <v>347</v>
      </c>
      <c r="AT640" s="240" t="s">
        <v>174</v>
      </c>
      <c r="AU640" s="240" t="s">
        <v>92</v>
      </c>
      <c r="AY640" s="18" t="s">
        <v>171</v>
      </c>
      <c r="BE640" s="241">
        <f>IF(N640="základní",J640,0)</f>
        <v>0</v>
      </c>
      <c r="BF640" s="241">
        <f>IF(N640="snížená",J640,0)</f>
        <v>0</v>
      </c>
      <c r="BG640" s="241">
        <f>IF(N640="zákl. přenesená",J640,0)</f>
        <v>0</v>
      </c>
      <c r="BH640" s="241">
        <f>IF(N640="sníž. přenesená",J640,0)</f>
        <v>0</v>
      </c>
      <c r="BI640" s="241">
        <f>IF(N640="nulová",J640,0)</f>
        <v>0</v>
      </c>
      <c r="BJ640" s="18" t="s">
        <v>90</v>
      </c>
      <c r="BK640" s="241">
        <f>ROUND(I640*H640,2)</f>
        <v>0</v>
      </c>
      <c r="BL640" s="18" t="s">
        <v>347</v>
      </c>
      <c r="BM640" s="240" t="s">
        <v>5931</v>
      </c>
    </row>
    <row r="641" s="2" customFormat="1" ht="21.75" customHeight="1">
      <c r="A641" s="40"/>
      <c r="B641" s="41"/>
      <c r="C641" s="229" t="s">
        <v>911</v>
      </c>
      <c r="D641" s="229" t="s">
        <v>174</v>
      </c>
      <c r="E641" s="230" t="s">
        <v>5932</v>
      </c>
      <c r="F641" s="231" t="s">
        <v>5933</v>
      </c>
      <c r="G641" s="232" t="s">
        <v>428</v>
      </c>
      <c r="H641" s="233">
        <v>4</v>
      </c>
      <c r="I641" s="234"/>
      <c r="J641" s="235">
        <f>ROUND(I641*H641,2)</f>
        <v>0</v>
      </c>
      <c r="K641" s="231" t="s">
        <v>178</v>
      </c>
      <c r="L641" s="46"/>
      <c r="M641" s="236" t="s">
        <v>1</v>
      </c>
      <c r="N641" s="237" t="s">
        <v>48</v>
      </c>
      <c r="O641" s="93"/>
      <c r="P641" s="238">
        <f>O641*H641</f>
        <v>0</v>
      </c>
      <c r="Q641" s="238">
        <v>0.0039050000000000001</v>
      </c>
      <c r="R641" s="238">
        <f>Q641*H641</f>
        <v>0.01562</v>
      </c>
      <c r="S641" s="238">
        <v>0</v>
      </c>
      <c r="T641" s="239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40" t="s">
        <v>347</v>
      </c>
      <c r="AT641" s="240" t="s">
        <v>174</v>
      </c>
      <c r="AU641" s="240" t="s">
        <v>92</v>
      </c>
      <c r="AY641" s="18" t="s">
        <v>171</v>
      </c>
      <c r="BE641" s="241">
        <f>IF(N641="základní",J641,0)</f>
        <v>0</v>
      </c>
      <c r="BF641" s="241">
        <f>IF(N641="snížená",J641,0)</f>
        <v>0</v>
      </c>
      <c r="BG641" s="241">
        <f>IF(N641="zákl. přenesená",J641,0)</f>
        <v>0</v>
      </c>
      <c r="BH641" s="241">
        <f>IF(N641="sníž. přenesená",J641,0)</f>
        <v>0</v>
      </c>
      <c r="BI641" s="241">
        <f>IF(N641="nulová",J641,0)</f>
        <v>0</v>
      </c>
      <c r="BJ641" s="18" t="s">
        <v>90</v>
      </c>
      <c r="BK641" s="241">
        <f>ROUND(I641*H641,2)</f>
        <v>0</v>
      </c>
      <c r="BL641" s="18" t="s">
        <v>347</v>
      </c>
      <c r="BM641" s="240" t="s">
        <v>5934</v>
      </c>
    </row>
    <row r="642" s="13" customFormat="1">
      <c r="A642" s="13"/>
      <c r="B642" s="251"/>
      <c r="C642" s="252"/>
      <c r="D642" s="242" t="s">
        <v>284</v>
      </c>
      <c r="E642" s="253" t="s">
        <v>1</v>
      </c>
      <c r="F642" s="254" t="s">
        <v>5935</v>
      </c>
      <c r="G642" s="252"/>
      <c r="H642" s="253" t="s">
        <v>1</v>
      </c>
      <c r="I642" s="255"/>
      <c r="J642" s="252"/>
      <c r="K642" s="252"/>
      <c r="L642" s="256"/>
      <c r="M642" s="257"/>
      <c r="N642" s="258"/>
      <c r="O642" s="258"/>
      <c r="P642" s="258"/>
      <c r="Q642" s="258"/>
      <c r="R642" s="258"/>
      <c r="S642" s="258"/>
      <c r="T642" s="259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60" t="s">
        <v>284</v>
      </c>
      <c r="AU642" s="260" t="s">
        <v>92</v>
      </c>
      <c r="AV642" s="13" t="s">
        <v>90</v>
      </c>
      <c r="AW642" s="13" t="s">
        <v>38</v>
      </c>
      <c r="AX642" s="13" t="s">
        <v>83</v>
      </c>
      <c r="AY642" s="260" t="s">
        <v>171</v>
      </c>
    </row>
    <row r="643" s="13" customFormat="1">
      <c r="A643" s="13"/>
      <c r="B643" s="251"/>
      <c r="C643" s="252"/>
      <c r="D643" s="242" t="s">
        <v>284</v>
      </c>
      <c r="E643" s="253" t="s">
        <v>1</v>
      </c>
      <c r="F643" s="254" t="s">
        <v>5936</v>
      </c>
      <c r="G643" s="252"/>
      <c r="H643" s="253" t="s">
        <v>1</v>
      </c>
      <c r="I643" s="255"/>
      <c r="J643" s="252"/>
      <c r="K643" s="252"/>
      <c r="L643" s="256"/>
      <c r="M643" s="257"/>
      <c r="N643" s="258"/>
      <c r="O643" s="258"/>
      <c r="P643" s="258"/>
      <c r="Q643" s="258"/>
      <c r="R643" s="258"/>
      <c r="S643" s="258"/>
      <c r="T643" s="259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60" t="s">
        <v>284</v>
      </c>
      <c r="AU643" s="260" t="s">
        <v>92</v>
      </c>
      <c r="AV643" s="13" t="s">
        <v>90</v>
      </c>
      <c r="AW643" s="13" t="s">
        <v>38</v>
      </c>
      <c r="AX643" s="13" t="s">
        <v>83</v>
      </c>
      <c r="AY643" s="260" t="s">
        <v>171</v>
      </c>
    </row>
    <row r="644" s="13" customFormat="1">
      <c r="A644" s="13"/>
      <c r="B644" s="251"/>
      <c r="C644" s="252"/>
      <c r="D644" s="242" t="s">
        <v>284</v>
      </c>
      <c r="E644" s="253" t="s">
        <v>1</v>
      </c>
      <c r="F644" s="254" t="s">
        <v>5937</v>
      </c>
      <c r="G644" s="252"/>
      <c r="H644" s="253" t="s">
        <v>1</v>
      </c>
      <c r="I644" s="255"/>
      <c r="J644" s="252"/>
      <c r="K644" s="252"/>
      <c r="L644" s="256"/>
      <c r="M644" s="257"/>
      <c r="N644" s="258"/>
      <c r="O644" s="258"/>
      <c r="P644" s="258"/>
      <c r="Q644" s="258"/>
      <c r="R644" s="258"/>
      <c r="S644" s="258"/>
      <c r="T644" s="259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60" t="s">
        <v>284</v>
      </c>
      <c r="AU644" s="260" t="s">
        <v>92</v>
      </c>
      <c r="AV644" s="13" t="s">
        <v>90</v>
      </c>
      <c r="AW644" s="13" t="s">
        <v>38</v>
      </c>
      <c r="AX644" s="13" t="s">
        <v>83</v>
      </c>
      <c r="AY644" s="260" t="s">
        <v>171</v>
      </c>
    </row>
    <row r="645" s="14" customFormat="1">
      <c r="A645" s="14"/>
      <c r="B645" s="261"/>
      <c r="C645" s="262"/>
      <c r="D645" s="242" t="s">
        <v>284</v>
      </c>
      <c r="E645" s="263" t="s">
        <v>1</v>
      </c>
      <c r="F645" s="264" t="s">
        <v>192</v>
      </c>
      <c r="G645" s="262"/>
      <c r="H645" s="265">
        <v>4</v>
      </c>
      <c r="I645" s="266"/>
      <c r="J645" s="262"/>
      <c r="K645" s="262"/>
      <c r="L645" s="267"/>
      <c r="M645" s="268"/>
      <c r="N645" s="269"/>
      <c r="O645" s="269"/>
      <c r="P645" s="269"/>
      <c r="Q645" s="269"/>
      <c r="R645" s="269"/>
      <c r="S645" s="269"/>
      <c r="T645" s="27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71" t="s">
        <v>284</v>
      </c>
      <c r="AU645" s="271" t="s">
        <v>92</v>
      </c>
      <c r="AV645" s="14" t="s">
        <v>92</v>
      </c>
      <c r="AW645" s="14" t="s">
        <v>38</v>
      </c>
      <c r="AX645" s="14" t="s">
        <v>90</v>
      </c>
      <c r="AY645" s="271" t="s">
        <v>171</v>
      </c>
    </row>
    <row r="646" s="2" customFormat="1" ht="16.5" customHeight="1">
      <c r="A646" s="40"/>
      <c r="B646" s="41"/>
      <c r="C646" s="229" t="s">
        <v>916</v>
      </c>
      <c r="D646" s="229" t="s">
        <v>174</v>
      </c>
      <c r="E646" s="230" t="s">
        <v>5938</v>
      </c>
      <c r="F646" s="231" t="s">
        <v>5939</v>
      </c>
      <c r="G646" s="232" t="s">
        <v>428</v>
      </c>
      <c r="H646" s="233">
        <v>2</v>
      </c>
      <c r="I646" s="234"/>
      <c r="J646" s="235">
        <f>ROUND(I646*H646,2)</f>
        <v>0</v>
      </c>
      <c r="K646" s="231" t="s">
        <v>178</v>
      </c>
      <c r="L646" s="46"/>
      <c r="M646" s="236" t="s">
        <v>1</v>
      </c>
      <c r="N646" s="237" t="s">
        <v>48</v>
      </c>
      <c r="O646" s="93"/>
      <c r="P646" s="238">
        <f>O646*H646</f>
        <v>0</v>
      </c>
      <c r="Q646" s="238">
        <v>0.010189999999999999</v>
      </c>
      <c r="R646" s="238">
        <f>Q646*H646</f>
        <v>0.020379999999999999</v>
      </c>
      <c r="S646" s="238">
        <v>0</v>
      </c>
      <c r="T646" s="239">
        <f>S646*H646</f>
        <v>0</v>
      </c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R646" s="240" t="s">
        <v>347</v>
      </c>
      <c r="AT646" s="240" t="s">
        <v>174</v>
      </c>
      <c r="AU646" s="240" t="s">
        <v>92</v>
      </c>
      <c r="AY646" s="18" t="s">
        <v>171</v>
      </c>
      <c r="BE646" s="241">
        <f>IF(N646="základní",J646,0)</f>
        <v>0</v>
      </c>
      <c r="BF646" s="241">
        <f>IF(N646="snížená",J646,0)</f>
        <v>0</v>
      </c>
      <c r="BG646" s="241">
        <f>IF(N646="zákl. přenesená",J646,0)</f>
        <v>0</v>
      </c>
      <c r="BH646" s="241">
        <f>IF(N646="sníž. přenesená",J646,0)</f>
        <v>0</v>
      </c>
      <c r="BI646" s="241">
        <f>IF(N646="nulová",J646,0)</f>
        <v>0</v>
      </c>
      <c r="BJ646" s="18" t="s">
        <v>90</v>
      </c>
      <c r="BK646" s="241">
        <f>ROUND(I646*H646,2)</f>
        <v>0</v>
      </c>
      <c r="BL646" s="18" t="s">
        <v>347</v>
      </c>
      <c r="BM646" s="240" t="s">
        <v>5940</v>
      </c>
    </row>
    <row r="647" s="2" customFormat="1" ht="16.5" customHeight="1">
      <c r="A647" s="40"/>
      <c r="B647" s="41"/>
      <c r="C647" s="229" t="s">
        <v>920</v>
      </c>
      <c r="D647" s="229" t="s">
        <v>174</v>
      </c>
      <c r="E647" s="230" t="s">
        <v>5941</v>
      </c>
      <c r="F647" s="231" t="s">
        <v>5942</v>
      </c>
      <c r="G647" s="232" t="s">
        <v>428</v>
      </c>
      <c r="H647" s="233">
        <v>1</v>
      </c>
      <c r="I647" s="234"/>
      <c r="J647" s="235">
        <f>ROUND(I647*H647,2)</f>
        <v>0</v>
      </c>
      <c r="K647" s="231" t="s">
        <v>5531</v>
      </c>
      <c r="L647" s="46"/>
      <c r="M647" s="236" t="s">
        <v>1</v>
      </c>
      <c r="N647" s="237" t="s">
        <v>48</v>
      </c>
      <c r="O647" s="93"/>
      <c r="P647" s="238">
        <f>O647*H647</f>
        <v>0</v>
      </c>
      <c r="Q647" s="238">
        <v>0.00018000000000000001</v>
      </c>
      <c r="R647" s="238">
        <f>Q647*H647</f>
        <v>0.00018000000000000001</v>
      </c>
      <c r="S647" s="238">
        <v>0</v>
      </c>
      <c r="T647" s="239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40" t="s">
        <v>347</v>
      </c>
      <c r="AT647" s="240" t="s">
        <v>174</v>
      </c>
      <c r="AU647" s="240" t="s">
        <v>92</v>
      </c>
      <c r="AY647" s="18" t="s">
        <v>171</v>
      </c>
      <c r="BE647" s="241">
        <f>IF(N647="základní",J647,0)</f>
        <v>0</v>
      </c>
      <c r="BF647" s="241">
        <f>IF(N647="snížená",J647,0)</f>
        <v>0</v>
      </c>
      <c r="BG647" s="241">
        <f>IF(N647="zákl. přenesená",J647,0)</f>
        <v>0</v>
      </c>
      <c r="BH647" s="241">
        <f>IF(N647="sníž. přenesená",J647,0)</f>
        <v>0</v>
      </c>
      <c r="BI647" s="241">
        <f>IF(N647="nulová",J647,0)</f>
        <v>0</v>
      </c>
      <c r="BJ647" s="18" t="s">
        <v>90</v>
      </c>
      <c r="BK647" s="241">
        <f>ROUND(I647*H647,2)</f>
        <v>0</v>
      </c>
      <c r="BL647" s="18" t="s">
        <v>347</v>
      </c>
      <c r="BM647" s="240" t="s">
        <v>5943</v>
      </c>
    </row>
    <row r="648" s="2" customFormat="1" ht="16.5" customHeight="1">
      <c r="A648" s="40"/>
      <c r="B648" s="41"/>
      <c r="C648" s="283" t="s">
        <v>924</v>
      </c>
      <c r="D648" s="283" t="s">
        <v>342</v>
      </c>
      <c r="E648" s="284" t="s">
        <v>5944</v>
      </c>
      <c r="F648" s="285" t="s">
        <v>5945</v>
      </c>
      <c r="G648" s="286" t="s">
        <v>428</v>
      </c>
      <c r="H648" s="287">
        <v>1</v>
      </c>
      <c r="I648" s="288"/>
      <c r="J648" s="289">
        <f>ROUND(I648*H648,2)</f>
        <v>0</v>
      </c>
      <c r="K648" s="285" t="s">
        <v>5531</v>
      </c>
      <c r="L648" s="290"/>
      <c r="M648" s="291" t="s">
        <v>1</v>
      </c>
      <c r="N648" s="292" t="s">
        <v>48</v>
      </c>
      <c r="O648" s="93"/>
      <c r="P648" s="238">
        <f>O648*H648</f>
        <v>0</v>
      </c>
      <c r="Q648" s="238">
        <v>0</v>
      </c>
      <c r="R648" s="238">
        <f>Q648*H648</f>
        <v>0</v>
      </c>
      <c r="S648" s="238">
        <v>0</v>
      </c>
      <c r="T648" s="239">
        <f>S648*H648</f>
        <v>0</v>
      </c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R648" s="240" t="s">
        <v>430</v>
      </c>
      <c r="AT648" s="240" t="s">
        <v>342</v>
      </c>
      <c r="AU648" s="240" t="s">
        <v>92</v>
      </c>
      <c r="AY648" s="18" t="s">
        <v>171</v>
      </c>
      <c r="BE648" s="241">
        <f>IF(N648="základní",J648,0)</f>
        <v>0</v>
      </c>
      <c r="BF648" s="241">
        <f>IF(N648="snížená",J648,0)</f>
        <v>0</v>
      </c>
      <c r="BG648" s="241">
        <f>IF(N648="zákl. přenesená",J648,0)</f>
        <v>0</v>
      </c>
      <c r="BH648" s="241">
        <f>IF(N648="sníž. přenesená",J648,0)</f>
        <v>0</v>
      </c>
      <c r="BI648" s="241">
        <f>IF(N648="nulová",J648,0)</f>
        <v>0</v>
      </c>
      <c r="BJ648" s="18" t="s">
        <v>90</v>
      </c>
      <c r="BK648" s="241">
        <f>ROUND(I648*H648,2)</f>
        <v>0</v>
      </c>
      <c r="BL648" s="18" t="s">
        <v>347</v>
      </c>
      <c r="BM648" s="240" t="s">
        <v>5946</v>
      </c>
    </row>
    <row r="649" s="2" customFormat="1" ht="16.5" customHeight="1">
      <c r="A649" s="40"/>
      <c r="B649" s="41"/>
      <c r="C649" s="229" t="s">
        <v>928</v>
      </c>
      <c r="D649" s="229" t="s">
        <v>174</v>
      </c>
      <c r="E649" s="230" t="s">
        <v>5947</v>
      </c>
      <c r="F649" s="231" t="s">
        <v>5948</v>
      </c>
      <c r="G649" s="232" t="s">
        <v>428</v>
      </c>
      <c r="H649" s="233">
        <v>4</v>
      </c>
      <c r="I649" s="234"/>
      <c r="J649" s="235">
        <f>ROUND(I649*H649,2)</f>
        <v>0</v>
      </c>
      <c r="K649" s="231" t="s">
        <v>5531</v>
      </c>
      <c r="L649" s="46"/>
      <c r="M649" s="236" t="s">
        <v>1</v>
      </c>
      <c r="N649" s="237" t="s">
        <v>48</v>
      </c>
      <c r="O649" s="93"/>
      <c r="P649" s="238">
        <f>O649*H649</f>
        <v>0</v>
      </c>
      <c r="Q649" s="238">
        <v>0.00018000000000000001</v>
      </c>
      <c r="R649" s="238">
        <f>Q649*H649</f>
        <v>0.00072000000000000005</v>
      </c>
      <c r="S649" s="238">
        <v>0</v>
      </c>
      <c r="T649" s="239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40" t="s">
        <v>347</v>
      </c>
      <c r="AT649" s="240" t="s">
        <v>174</v>
      </c>
      <c r="AU649" s="240" t="s">
        <v>92</v>
      </c>
      <c r="AY649" s="18" t="s">
        <v>171</v>
      </c>
      <c r="BE649" s="241">
        <f>IF(N649="základní",J649,0)</f>
        <v>0</v>
      </c>
      <c r="BF649" s="241">
        <f>IF(N649="snížená",J649,0)</f>
        <v>0</v>
      </c>
      <c r="BG649" s="241">
        <f>IF(N649="zákl. přenesená",J649,0)</f>
        <v>0</v>
      </c>
      <c r="BH649" s="241">
        <f>IF(N649="sníž. přenesená",J649,0)</f>
        <v>0</v>
      </c>
      <c r="BI649" s="241">
        <f>IF(N649="nulová",J649,0)</f>
        <v>0</v>
      </c>
      <c r="BJ649" s="18" t="s">
        <v>90</v>
      </c>
      <c r="BK649" s="241">
        <f>ROUND(I649*H649,2)</f>
        <v>0</v>
      </c>
      <c r="BL649" s="18" t="s">
        <v>347</v>
      </c>
      <c r="BM649" s="240" t="s">
        <v>5949</v>
      </c>
    </row>
    <row r="650" s="13" customFormat="1">
      <c r="A650" s="13"/>
      <c r="B650" s="251"/>
      <c r="C650" s="252"/>
      <c r="D650" s="242" t="s">
        <v>284</v>
      </c>
      <c r="E650" s="253" t="s">
        <v>1</v>
      </c>
      <c r="F650" s="254" t="s">
        <v>5801</v>
      </c>
      <c r="G650" s="252"/>
      <c r="H650" s="253" t="s">
        <v>1</v>
      </c>
      <c r="I650" s="255"/>
      <c r="J650" s="252"/>
      <c r="K650" s="252"/>
      <c r="L650" s="256"/>
      <c r="M650" s="257"/>
      <c r="N650" s="258"/>
      <c r="O650" s="258"/>
      <c r="P650" s="258"/>
      <c r="Q650" s="258"/>
      <c r="R650" s="258"/>
      <c r="S650" s="258"/>
      <c r="T650" s="259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60" t="s">
        <v>284</v>
      </c>
      <c r="AU650" s="260" t="s">
        <v>92</v>
      </c>
      <c r="AV650" s="13" t="s">
        <v>90</v>
      </c>
      <c r="AW650" s="13" t="s">
        <v>38</v>
      </c>
      <c r="AX650" s="13" t="s">
        <v>83</v>
      </c>
      <c r="AY650" s="260" t="s">
        <v>171</v>
      </c>
    </row>
    <row r="651" s="14" customFormat="1">
      <c r="A651" s="14"/>
      <c r="B651" s="261"/>
      <c r="C651" s="262"/>
      <c r="D651" s="242" t="s">
        <v>284</v>
      </c>
      <c r="E651" s="263" t="s">
        <v>1</v>
      </c>
      <c r="F651" s="264" t="s">
        <v>118</v>
      </c>
      <c r="G651" s="262"/>
      <c r="H651" s="265">
        <v>3</v>
      </c>
      <c r="I651" s="266"/>
      <c r="J651" s="262"/>
      <c r="K651" s="262"/>
      <c r="L651" s="267"/>
      <c r="M651" s="268"/>
      <c r="N651" s="269"/>
      <c r="O651" s="269"/>
      <c r="P651" s="269"/>
      <c r="Q651" s="269"/>
      <c r="R651" s="269"/>
      <c r="S651" s="269"/>
      <c r="T651" s="270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71" t="s">
        <v>284</v>
      </c>
      <c r="AU651" s="271" t="s">
        <v>92</v>
      </c>
      <c r="AV651" s="14" t="s">
        <v>92</v>
      </c>
      <c r="AW651" s="14" t="s">
        <v>38</v>
      </c>
      <c r="AX651" s="14" t="s">
        <v>83</v>
      </c>
      <c r="AY651" s="271" t="s">
        <v>171</v>
      </c>
    </row>
    <row r="652" s="13" customFormat="1">
      <c r="A652" s="13"/>
      <c r="B652" s="251"/>
      <c r="C652" s="252"/>
      <c r="D652" s="242" t="s">
        <v>284</v>
      </c>
      <c r="E652" s="253" t="s">
        <v>1</v>
      </c>
      <c r="F652" s="254" t="s">
        <v>5804</v>
      </c>
      <c r="G652" s="252"/>
      <c r="H652" s="253" t="s">
        <v>1</v>
      </c>
      <c r="I652" s="255"/>
      <c r="J652" s="252"/>
      <c r="K652" s="252"/>
      <c r="L652" s="256"/>
      <c r="M652" s="257"/>
      <c r="N652" s="258"/>
      <c r="O652" s="258"/>
      <c r="P652" s="258"/>
      <c r="Q652" s="258"/>
      <c r="R652" s="258"/>
      <c r="S652" s="258"/>
      <c r="T652" s="259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60" t="s">
        <v>284</v>
      </c>
      <c r="AU652" s="260" t="s">
        <v>92</v>
      </c>
      <c r="AV652" s="13" t="s">
        <v>90</v>
      </c>
      <c r="AW652" s="13" t="s">
        <v>38</v>
      </c>
      <c r="AX652" s="13" t="s">
        <v>83</v>
      </c>
      <c r="AY652" s="260" t="s">
        <v>171</v>
      </c>
    </row>
    <row r="653" s="14" customFormat="1">
      <c r="A653" s="14"/>
      <c r="B653" s="261"/>
      <c r="C653" s="262"/>
      <c r="D653" s="242" t="s">
        <v>284</v>
      </c>
      <c r="E653" s="263" t="s">
        <v>1</v>
      </c>
      <c r="F653" s="264" t="s">
        <v>90</v>
      </c>
      <c r="G653" s="262"/>
      <c r="H653" s="265">
        <v>1</v>
      </c>
      <c r="I653" s="266"/>
      <c r="J653" s="262"/>
      <c r="K653" s="262"/>
      <c r="L653" s="267"/>
      <c r="M653" s="268"/>
      <c r="N653" s="269"/>
      <c r="O653" s="269"/>
      <c r="P653" s="269"/>
      <c r="Q653" s="269"/>
      <c r="R653" s="269"/>
      <c r="S653" s="269"/>
      <c r="T653" s="270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71" t="s">
        <v>284</v>
      </c>
      <c r="AU653" s="271" t="s">
        <v>92</v>
      </c>
      <c r="AV653" s="14" t="s">
        <v>92</v>
      </c>
      <c r="AW653" s="14" t="s">
        <v>38</v>
      </c>
      <c r="AX653" s="14" t="s">
        <v>83</v>
      </c>
      <c r="AY653" s="271" t="s">
        <v>171</v>
      </c>
    </row>
    <row r="654" s="15" customFormat="1">
      <c r="A654" s="15"/>
      <c r="B654" s="272"/>
      <c r="C654" s="273"/>
      <c r="D654" s="242" t="s">
        <v>284</v>
      </c>
      <c r="E654" s="274" t="s">
        <v>1</v>
      </c>
      <c r="F654" s="275" t="s">
        <v>287</v>
      </c>
      <c r="G654" s="273"/>
      <c r="H654" s="276">
        <v>4</v>
      </c>
      <c r="I654" s="277"/>
      <c r="J654" s="273"/>
      <c r="K654" s="273"/>
      <c r="L654" s="278"/>
      <c r="M654" s="279"/>
      <c r="N654" s="280"/>
      <c r="O654" s="280"/>
      <c r="P654" s="280"/>
      <c r="Q654" s="280"/>
      <c r="R654" s="280"/>
      <c r="S654" s="280"/>
      <c r="T654" s="281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T654" s="282" t="s">
        <v>284</v>
      </c>
      <c r="AU654" s="282" t="s">
        <v>92</v>
      </c>
      <c r="AV654" s="15" t="s">
        <v>192</v>
      </c>
      <c r="AW654" s="15" t="s">
        <v>38</v>
      </c>
      <c r="AX654" s="15" t="s">
        <v>90</v>
      </c>
      <c r="AY654" s="282" t="s">
        <v>171</v>
      </c>
    </row>
    <row r="655" s="2" customFormat="1">
      <c r="A655" s="40"/>
      <c r="B655" s="41"/>
      <c r="C655" s="283" t="s">
        <v>932</v>
      </c>
      <c r="D655" s="283" t="s">
        <v>342</v>
      </c>
      <c r="E655" s="284" t="s">
        <v>5950</v>
      </c>
      <c r="F655" s="285" t="s">
        <v>5951</v>
      </c>
      <c r="G655" s="286" t="s">
        <v>428</v>
      </c>
      <c r="H655" s="287">
        <v>4</v>
      </c>
      <c r="I655" s="288"/>
      <c r="J655" s="289">
        <f>ROUND(I655*H655,2)</f>
        <v>0</v>
      </c>
      <c r="K655" s="285" t="s">
        <v>5531</v>
      </c>
      <c r="L655" s="290"/>
      <c r="M655" s="291" t="s">
        <v>1</v>
      </c>
      <c r="N655" s="292" t="s">
        <v>48</v>
      </c>
      <c r="O655" s="93"/>
      <c r="P655" s="238">
        <f>O655*H655</f>
        <v>0</v>
      </c>
      <c r="Q655" s="238">
        <v>0.00023000000000000001</v>
      </c>
      <c r="R655" s="238">
        <f>Q655*H655</f>
        <v>0.00092000000000000003</v>
      </c>
      <c r="S655" s="238">
        <v>0</v>
      </c>
      <c r="T655" s="239">
        <f>S655*H655</f>
        <v>0</v>
      </c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R655" s="240" t="s">
        <v>430</v>
      </c>
      <c r="AT655" s="240" t="s">
        <v>342</v>
      </c>
      <c r="AU655" s="240" t="s">
        <v>92</v>
      </c>
      <c r="AY655" s="18" t="s">
        <v>171</v>
      </c>
      <c r="BE655" s="241">
        <f>IF(N655="základní",J655,0)</f>
        <v>0</v>
      </c>
      <c r="BF655" s="241">
        <f>IF(N655="snížená",J655,0)</f>
        <v>0</v>
      </c>
      <c r="BG655" s="241">
        <f>IF(N655="zákl. přenesená",J655,0)</f>
        <v>0</v>
      </c>
      <c r="BH655" s="241">
        <f>IF(N655="sníž. přenesená",J655,0)</f>
        <v>0</v>
      </c>
      <c r="BI655" s="241">
        <f>IF(N655="nulová",J655,0)</f>
        <v>0</v>
      </c>
      <c r="BJ655" s="18" t="s">
        <v>90</v>
      </c>
      <c r="BK655" s="241">
        <f>ROUND(I655*H655,2)</f>
        <v>0</v>
      </c>
      <c r="BL655" s="18" t="s">
        <v>347</v>
      </c>
      <c r="BM655" s="240" t="s">
        <v>5952</v>
      </c>
    </row>
    <row r="656" s="2" customFormat="1" ht="16.5" customHeight="1">
      <c r="A656" s="40"/>
      <c r="B656" s="41"/>
      <c r="C656" s="229" t="s">
        <v>936</v>
      </c>
      <c r="D656" s="229" t="s">
        <v>174</v>
      </c>
      <c r="E656" s="230" t="s">
        <v>5953</v>
      </c>
      <c r="F656" s="231" t="s">
        <v>5948</v>
      </c>
      <c r="G656" s="232" t="s">
        <v>428</v>
      </c>
      <c r="H656" s="233">
        <v>14</v>
      </c>
      <c r="I656" s="234"/>
      <c r="J656" s="235">
        <f>ROUND(I656*H656,2)</f>
        <v>0</v>
      </c>
      <c r="K656" s="231" t="s">
        <v>5531</v>
      </c>
      <c r="L656" s="46"/>
      <c r="M656" s="236" t="s">
        <v>1</v>
      </c>
      <c r="N656" s="237" t="s">
        <v>48</v>
      </c>
      <c r="O656" s="93"/>
      <c r="P656" s="238">
        <f>O656*H656</f>
        <v>0</v>
      </c>
      <c r="Q656" s="238">
        <v>0.00018000000000000001</v>
      </c>
      <c r="R656" s="238">
        <f>Q656*H656</f>
        <v>0.0025200000000000001</v>
      </c>
      <c r="S656" s="238">
        <v>0</v>
      </c>
      <c r="T656" s="239">
        <f>S656*H656</f>
        <v>0</v>
      </c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R656" s="240" t="s">
        <v>347</v>
      </c>
      <c r="AT656" s="240" t="s">
        <v>174</v>
      </c>
      <c r="AU656" s="240" t="s">
        <v>92</v>
      </c>
      <c r="AY656" s="18" t="s">
        <v>171</v>
      </c>
      <c r="BE656" s="241">
        <f>IF(N656="základní",J656,0)</f>
        <v>0</v>
      </c>
      <c r="BF656" s="241">
        <f>IF(N656="snížená",J656,0)</f>
        <v>0</v>
      </c>
      <c r="BG656" s="241">
        <f>IF(N656="zákl. přenesená",J656,0)</f>
        <v>0</v>
      </c>
      <c r="BH656" s="241">
        <f>IF(N656="sníž. přenesená",J656,0)</f>
        <v>0</v>
      </c>
      <c r="BI656" s="241">
        <f>IF(N656="nulová",J656,0)</f>
        <v>0</v>
      </c>
      <c r="BJ656" s="18" t="s">
        <v>90</v>
      </c>
      <c r="BK656" s="241">
        <f>ROUND(I656*H656,2)</f>
        <v>0</v>
      </c>
      <c r="BL656" s="18" t="s">
        <v>347</v>
      </c>
      <c r="BM656" s="240" t="s">
        <v>5954</v>
      </c>
    </row>
    <row r="657" s="13" customFormat="1">
      <c r="A657" s="13"/>
      <c r="B657" s="251"/>
      <c r="C657" s="252"/>
      <c r="D657" s="242" t="s">
        <v>284</v>
      </c>
      <c r="E657" s="253" t="s">
        <v>1</v>
      </c>
      <c r="F657" s="254" t="s">
        <v>5801</v>
      </c>
      <c r="G657" s="252"/>
      <c r="H657" s="253" t="s">
        <v>1</v>
      </c>
      <c r="I657" s="255"/>
      <c r="J657" s="252"/>
      <c r="K657" s="252"/>
      <c r="L657" s="256"/>
      <c r="M657" s="257"/>
      <c r="N657" s="258"/>
      <c r="O657" s="258"/>
      <c r="P657" s="258"/>
      <c r="Q657" s="258"/>
      <c r="R657" s="258"/>
      <c r="S657" s="258"/>
      <c r="T657" s="259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60" t="s">
        <v>284</v>
      </c>
      <c r="AU657" s="260" t="s">
        <v>92</v>
      </c>
      <c r="AV657" s="13" t="s">
        <v>90</v>
      </c>
      <c r="AW657" s="13" t="s">
        <v>38</v>
      </c>
      <c r="AX657" s="13" t="s">
        <v>83</v>
      </c>
      <c r="AY657" s="260" t="s">
        <v>171</v>
      </c>
    </row>
    <row r="658" s="14" customFormat="1">
      <c r="A658" s="14"/>
      <c r="B658" s="261"/>
      <c r="C658" s="262"/>
      <c r="D658" s="242" t="s">
        <v>284</v>
      </c>
      <c r="E658" s="263" t="s">
        <v>1</v>
      </c>
      <c r="F658" s="264" t="s">
        <v>92</v>
      </c>
      <c r="G658" s="262"/>
      <c r="H658" s="265">
        <v>2</v>
      </c>
      <c r="I658" s="266"/>
      <c r="J658" s="262"/>
      <c r="K658" s="262"/>
      <c r="L658" s="267"/>
      <c r="M658" s="268"/>
      <c r="N658" s="269"/>
      <c r="O658" s="269"/>
      <c r="P658" s="269"/>
      <c r="Q658" s="269"/>
      <c r="R658" s="269"/>
      <c r="S658" s="269"/>
      <c r="T658" s="270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71" t="s">
        <v>284</v>
      </c>
      <c r="AU658" s="271" t="s">
        <v>92</v>
      </c>
      <c r="AV658" s="14" t="s">
        <v>92</v>
      </c>
      <c r="AW658" s="14" t="s">
        <v>38</v>
      </c>
      <c r="AX658" s="14" t="s">
        <v>83</v>
      </c>
      <c r="AY658" s="271" t="s">
        <v>171</v>
      </c>
    </row>
    <row r="659" s="13" customFormat="1">
      <c r="A659" s="13"/>
      <c r="B659" s="251"/>
      <c r="C659" s="252"/>
      <c r="D659" s="242" t="s">
        <v>284</v>
      </c>
      <c r="E659" s="253" t="s">
        <v>1</v>
      </c>
      <c r="F659" s="254" t="s">
        <v>5804</v>
      </c>
      <c r="G659" s="252"/>
      <c r="H659" s="253" t="s">
        <v>1</v>
      </c>
      <c r="I659" s="255"/>
      <c r="J659" s="252"/>
      <c r="K659" s="252"/>
      <c r="L659" s="256"/>
      <c r="M659" s="257"/>
      <c r="N659" s="258"/>
      <c r="O659" s="258"/>
      <c r="P659" s="258"/>
      <c r="Q659" s="258"/>
      <c r="R659" s="258"/>
      <c r="S659" s="258"/>
      <c r="T659" s="259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60" t="s">
        <v>284</v>
      </c>
      <c r="AU659" s="260" t="s">
        <v>92</v>
      </c>
      <c r="AV659" s="13" t="s">
        <v>90</v>
      </c>
      <c r="AW659" s="13" t="s">
        <v>38</v>
      </c>
      <c r="AX659" s="13" t="s">
        <v>83</v>
      </c>
      <c r="AY659" s="260" t="s">
        <v>171</v>
      </c>
    </row>
    <row r="660" s="14" customFormat="1">
      <c r="A660" s="14"/>
      <c r="B660" s="261"/>
      <c r="C660" s="262"/>
      <c r="D660" s="242" t="s">
        <v>284</v>
      </c>
      <c r="E660" s="263" t="s">
        <v>1</v>
      </c>
      <c r="F660" s="264" t="s">
        <v>5955</v>
      </c>
      <c r="G660" s="262"/>
      <c r="H660" s="265">
        <v>4</v>
      </c>
      <c r="I660" s="266"/>
      <c r="J660" s="262"/>
      <c r="K660" s="262"/>
      <c r="L660" s="267"/>
      <c r="M660" s="268"/>
      <c r="N660" s="269"/>
      <c r="O660" s="269"/>
      <c r="P660" s="269"/>
      <c r="Q660" s="269"/>
      <c r="R660" s="269"/>
      <c r="S660" s="269"/>
      <c r="T660" s="27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71" t="s">
        <v>284</v>
      </c>
      <c r="AU660" s="271" t="s">
        <v>92</v>
      </c>
      <c r="AV660" s="14" t="s">
        <v>92</v>
      </c>
      <c r="AW660" s="14" t="s">
        <v>38</v>
      </c>
      <c r="AX660" s="14" t="s">
        <v>83</v>
      </c>
      <c r="AY660" s="271" t="s">
        <v>171</v>
      </c>
    </row>
    <row r="661" s="13" customFormat="1">
      <c r="A661" s="13"/>
      <c r="B661" s="251"/>
      <c r="C661" s="252"/>
      <c r="D661" s="242" t="s">
        <v>284</v>
      </c>
      <c r="E661" s="253" t="s">
        <v>1</v>
      </c>
      <c r="F661" s="254" t="s">
        <v>5660</v>
      </c>
      <c r="G661" s="252"/>
      <c r="H661" s="253" t="s">
        <v>1</v>
      </c>
      <c r="I661" s="255"/>
      <c r="J661" s="252"/>
      <c r="K661" s="252"/>
      <c r="L661" s="256"/>
      <c r="M661" s="257"/>
      <c r="N661" s="258"/>
      <c r="O661" s="258"/>
      <c r="P661" s="258"/>
      <c r="Q661" s="258"/>
      <c r="R661" s="258"/>
      <c r="S661" s="258"/>
      <c r="T661" s="259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60" t="s">
        <v>284</v>
      </c>
      <c r="AU661" s="260" t="s">
        <v>92</v>
      </c>
      <c r="AV661" s="13" t="s">
        <v>90</v>
      </c>
      <c r="AW661" s="13" t="s">
        <v>38</v>
      </c>
      <c r="AX661" s="13" t="s">
        <v>83</v>
      </c>
      <c r="AY661" s="260" t="s">
        <v>171</v>
      </c>
    </row>
    <row r="662" s="14" customFormat="1">
      <c r="A662" s="14"/>
      <c r="B662" s="261"/>
      <c r="C662" s="262"/>
      <c r="D662" s="242" t="s">
        <v>284</v>
      </c>
      <c r="E662" s="263" t="s">
        <v>1</v>
      </c>
      <c r="F662" s="264" t="s">
        <v>5956</v>
      </c>
      <c r="G662" s="262"/>
      <c r="H662" s="265">
        <v>8</v>
      </c>
      <c r="I662" s="266"/>
      <c r="J662" s="262"/>
      <c r="K662" s="262"/>
      <c r="L662" s="267"/>
      <c r="M662" s="268"/>
      <c r="N662" s="269"/>
      <c r="O662" s="269"/>
      <c r="P662" s="269"/>
      <c r="Q662" s="269"/>
      <c r="R662" s="269"/>
      <c r="S662" s="269"/>
      <c r="T662" s="270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71" t="s">
        <v>284</v>
      </c>
      <c r="AU662" s="271" t="s">
        <v>92</v>
      </c>
      <c r="AV662" s="14" t="s">
        <v>92</v>
      </c>
      <c r="AW662" s="14" t="s">
        <v>38</v>
      </c>
      <c r="AX662" s="14" t="s">
        <v>83</v>
      </c>
      <c r="AY662" s="271" t="s">
        <v>171</v>
      </c>
    </row>
    <row r="663" s="15" customFormat="1">
      <c r="A663" s="15"/>
      <c r="B663" s="272"/>
      <c r="C663" s="273"/>
      <c r="D663" s="242" t="s">
        <v>284</v>
      </c>
      <c r="E663" s="274" t="s">
        <v>1</v>
      </c>
      <c r="F663" s="275" t="s">
        <v>287</v>
      </c>
      <c r="G663" s="273"/>
      <c r="H663" s="276">
        <v>14</v>
      </c>
      <c r="I663" s="277"/>
      <c r="J663" s="273"/>
      <c r="K663" s="273"/>
      <c r="L663" s="278"/>
      <c r="M663" s="279"/>
      <c r="N663" s="280"/>
      <c r="O663" s="280"/>
      <c r="P663" s="280"/>
      <c r="Q663" s="280"/>
      <c r="R663" s="280"/>
      <c r="S663" s="280"/>
      <c r="T663" s="281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82" t="s">
        <v>284</v>
      </c>
      <c r="AU663" s="282" t="s">
        <v>92</v>
      </c>
      <c r="AV663" s="15" t="s">
        <v>192</v>
      </c>
      <c r="AW663" s="15" t="s">
        <v>38</v>
      </c>
      <c r="AX663" s="15" t="s">
        <v>90</v>
      </c>
      <c r="AY663" s="282" t="s">
        <v>171</v>
      </c>
    </row>
    <row r="664" s="2" customFormat="1" ht="16.5" customHeight="1">
      <c r="A664" s="40"/>
      <c r="B664" s="41"/>
      <c r="C664" s="283" t="s">
        <v>940</v>
      </c>
      <c r="D664" s="283" t="s">
        <v>342</v>
      </c>
      <c r="E664" s="284" t="s">
        <v>5957</v>
      </c>
      <c r="F664" s="285" t="s">
        <v>5958</v>
      </c>
      <c r="G664" s="286" t="s">
        <v>428</v>
      </c>
      <c r="H664" s="287">
        <v>14</v>
      </c>
      <c r="I664" s="288"/>
      <c r="J664" s="289">
        <f>ROUND(I664*H664,2)</f>
        <v>0</v>
      </c>
      <c r="K664" s="285" t="s">
        <v>1</v>
      </c>
      <c r="L664" s="290"/>
      <c r="M664" s="291" t="s">
        <v>1</v>
      </c>
      <c r="N664" s="292" t="s">
        <v>48</v>
      </c>
      <c r="O664" s="93"/>
      <c r="P664" s="238">
        <f>O664*H664</f>
        <v>0</v>
      </c>
      <c r="Q664" s="238">
        <v>0.00027999999999999998</v>
      </c>
      <c r="R664" s="238">
        <f>Q664*H664</f>
        <v>0.0039199999999999999</v>
      </c>
      <c r="S664" s="238">
        <v>0</v>
      </c>
      <c r="T664" s="239">
        <f>S664*H664</f>
        <v>0</v>
      </c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R664" s="240" t="s">
        <v>430</v>
      </c>
      <c r="AT664" s="240" t="s">
        <v>342</v>
      </c>
      <c r="AU664" s="240" t="s">
        <v>92</v>
      </c>
      <c r="AY664" s="18" t="s">
        <v>171</v>
      </c>
      <c r="BE664" s="241">
        <f>IF(N664="základní",J664,0)</f>
        <v>0</v>
      </c>
      <c r="BF664" s="241">
        <f>IF(N664="snížená",J664,0)</f>
        <v>0</v>
      </c>
      <c r="BG664" s="241">
        <f>IF(N664="zákl. přenesená",J664,0)</f>
        <v>0</v>
      </c>
      <c r="BH664" s="241">
        <f>IF(N664="sníž. přenesená",J664,0)</f>
        <v>0</v>
      </c>
      <c r="BI664" s="241">
        <f>IF(N664="nulová",J664,0)</f>
        <v>0</v>
      </c>
      <c r="BJ664" s="18" t="s">
        <v>90</v>
      </c>
      <c r="BK664" s="241">
        <f>ROUND(I664*H664,2)</f>
        <v>0</v>
      </c>
      <c r="BL664" s="18" t="s">
        <v>347</v>
      </c>
      <c r="BM664" s="240" t="s">
        <v>5959</v>
      </c>
    </row>
    <row r="665" s="2" customFormat="1" ht="16.5" customHeight="1">
      <c r="A665" s="40"/>
      <c r="B665" s="41"/>
      <c r="C665" s="229" t="s">
        <v>944</v>
      </c>
      <c r="D665" s="229" t="s">
        <v>174</v>
      </c>
      <c r="E665" s="230" t="s">
        <v>5953</v>
      </c>
      <c r="F665" s="231" t="s">
        <v>5948</v>
      </c>
      <c r="G665" s="232" t="s">
        <v>428</v>
      </c>
      <c r="H665" s="233">
        <v>4</v>
      </c>
      <c r="I665" s="234"/>
      <c r="J665" s="235">
        <f>ROUND(I665*H665,2)</f>
        <v>0</v>
      </c>
      <c r="K665" s="231" t="s">
        <v>5531</v>
      </c>
      <c r="L665" s="46"/>
      <c r="M665" s="236" t="s">
        <v>1</v>
      </c>
      <c r="N665" s="237" t="s">
        <v>48</v>
      </c>
      <c r="O665" s="93"/>
      <c r="P665" s="238">
        <f>O665*H665</f>
        <v>0</v>
      </c>
      <c r="Q665" s="238">
        <v>0.00018000000000000001</v>
      </c>
      <c r="R665" s="238">
        <f>Q665*H665</f>
        <v>0.00072000000000000005</v>
      </c>
      <c r="S665" s="238">
        <v>0</v>
      </c>
      <c r="T665" s="239">
        <f>S665*H665</f>
        <v>0</v>
      </c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R665" s="240" t="s">
        <v>347</v>
      </c>
      <c r="AT665" s="240" t="s">
        <v>174</v>
      </c>
      <c r="AU665" s="240" t="s">
        <v>92</v>
      </c>
      <c r="AY665" s="18" t="s">
        <v>171</v>
      </c>
      <c r="BE665" s="241">
        <f>IF(N665="základní",J665,0)</f>
        <v>0</v>
      </c>
      <c r="BF665" s="241">
        <f>IF(N665="snížená",J665,0)</f>
        <v>0</v>
      </c>
      <c r="BG665" s="241">
        <f>IF(N665="zákl. přenesená",J665,0)</f>
        <v>0</v>
      </c>
      <c r="BH665" s="241">
        <f>IF(N665="sníž. přenesená",J665,0)</f>
        <v>0</v>
      </c>
      <c r="BI665" s="241">
        <f>IF(N665="nulová",J665,0)</f>
        <v>0</v>
      </c>
      <c r="BJ665" s="18" t="s">
        <v>90</v>
      </c>
      <c r="BK665" s="241">
        <f>ROUND(I665*H665,2)</f>
        <v>0</v>
      </c>
      <c r="BL665" s="18" t="s">
        <v>347</v>
      </c>
      <c r="BM665" s="240" t="s">
        <v>5960</v>
      </c>
    </row>
    <row r="666" s="13" customFormat="1">
      <c r="A666" s="13"/>
      <c r="B666" s="251"/>
      <c r="C666" s="252"/>
      <c r="D666" s="242" t="s">
        <v>284</v>
      </c>
      <c r="E666" s="253" t="s">
        <v>1</v>
      </c>
      <c r="F666" s="254" t="s">
        <v>5801</v>
      </c>
      <c r="G666" s="252"/>
      <c r="H666" s="253" t="s">
        <v>1</v>
      </c>
      <c r="I666" s="255"/>
      <c r="J666" s="252"/>
      <c r="K666" s="252"/>
      <c r="L666" s="256"/>
      <c r="M666" s="257"/>
      <c r="N666" s="258"/>
      <c r="O666" s="258"/>
      <c r="P666" s="258"/>
      <c r="Q666" s="258"/>
      <c r="R666" s="258"/>
      <c r="S666" s="258"/>
      <c r="T666" s="259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60" t="s">
        <v>284</v>
      </c>
      <c r="AU666" s="260" t="s">
        <v>92</v>
      </c>
      <c r="AV666" s="13" t="s">
        <v>90</v>
      </c>
      <c r="AW666" s="13" t="s">
        <v>38</v>
      </c>
      <c r="AX666" s="13" t="s">
        <v>83</v>
      </c>
      <c r="AY666" s="260" t="s">
        <v>171</v>
      </c>
    </row>
    <row r="667" s="14" customFormat="1">
      <c r="A667" s="14"/>
      <c r="B667" s="261"/>
      <c r="C667" s="262"/>
      <c r="D667" s="242" t="s">
        <v>284</v>
      </c>
      <c r="E667" s="263" t="s">
        <v>1</v>
      </c>
      <c r="F667" s="264" t="s">
        <v>118</v>
      </c>
      <c r="G667" s="262"/>
      <c r="H667" s="265">
        <v>3</v>
      </c>
      <c r="I667" s="266"/>
      <c r="J667" s="262"/>
      <c r="K667" s="262"/>
      <c r="L667" s="267"/>
      <c r="M667" s="268"/>
      <c r="N667" s="269"/>
      <c r="O667" s="269"/>
      <c r="P667" s="269"/>
      <c r="Q667" s="269"/>
      <c r="R667" s="269"/>
      <c r="S667" s="269"/>
      <c r="T667" s="27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71" t="s">
        <v>284</v>
      </c>
      <c r="AU667" s="271" t="s">
        <v>92</v>
      </c>
      <c r="AV667" s="14" t="s">
        <v>92</v>
      </c>
      <c r="AW667" s="14" t="s">
        <v>38</v>
      </c>
      <c r="AX667" s="14" t="s">
        <v>83</v>
      </c>
      <c r="AY667" s="271" t="s">
        <v>171</v>
      </c>
    </row>
    <row r="668" s="13" customFormat="1">
      <c r="A668" s="13"/>
      <c r="B668" s="251"/>
      <c r="C668" s="252"/>
      <c r="D668" s="242" t="s">
        <v>284</v>
      </c>
      <c r="E668" s="253" t="s">
        <v>1</v>
      </c>
      <c r="F668" s="254" t="s">
        <v>5804</v>
      </c>
      <c r="G668" s="252"/>
      <c r="H668" s="253" t="s">
        <v>1</v>
      </c>
      <c r="I668" s="255"/>
      <c r="J668" s="252"/>
      <c r="K668" s="252"/>
      <c r="L668" s="256"/>
      <c r="M668" s="257"/>
      <c r="N668" s="258"/>
      <c r="O668" s="258"/>
      <c r="P668" s="258"/>
      <c r="Q668" s="258"/>
      <c r="R668" s="258"/>
      <c r="S668" s="258"/>
      <c r="T668" s="259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60" t="s">
        <v>284</v>
      </c>
      <c r="AU668" s="260" t="s">
        <v>92</v>
      </c>
      <c r="AV668" s="13" t="s">
        <v>90</v>
      </c>
      <c r="AW668" s="13" t="s">
        <v>38</v>
      </c>
      <c r="AX668" s="13" t="s">
        <v>83</v>
      </c>
      <c r="AY668" s="260" t="s">
        <v>171</v>
      </c>
    </row>
    <row r="669" s="14" customFormat="1">
      <c r="A669" s="14"/>
      <c r="B669" s="261"/>
      <c r="C669" s="262"/>
      <c r="D669" s="242" t="s">
        <v>284</v>
      </c>
      <c r="E669" s="263" t="s">
        <v>1</v>
      </c>
      <c r="F669" s="264" t="s">
        <v>90</v>
      </c>
      <c r="G669" s="262"/>
      <c r="H669" s="265">
        <v>1</v>
      </c>
      <c r="I669" s="266"/>
      <c r="J669" s="262"/>
      <c r="K669" s="262"/>
      <c r="L669" s="267"/>
      <c r="M669" s="268"/>
      <c r="N669" s="269"/>
      <c r="O669" s="269"/>
      <c r="P669" s="269"/>
      <c r="Q669" s="269"/>
      <c r="R669" s="269"/>
      <c r="S669" s="269"/>
      <c r="T669" s="270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71" t="s">
        <v>284</v>
      </c>
      <c r="AU669" s="271" t="s">
        <v>92</v>
      </c>
      <c r="AV669" s="14" t="s">
        <v>92</v>
      </c>
      <c r="AW669" s="14" t="s">
        <v>38</v>
      </c>
      <c r="AX669" s="14" t="s">
        <v>83</v>
      </c>
      <c r="AY669" s="271" t="s">
        <v>171</v>
      </c>
    </row>
    <row r="670" s="15" customFormat="1">
      <c r="A670" s="15"/>
      <c r="B670" s="272"/>
      <c r="C670" s="273"/>
      <c r="D670" s="242" t="s">
        <v>284</v>
      </c>
      <c r="E670" s="274" t="s">
        <v>1</v>
      </c>
      <c r="F670" s="275" t="s">
        <v>287</v>
      </c>
      <c r="G670" s="273"/>
      <c r="H670" s="276">
        <v>4</v>
      </c>
      <c r="I670" s="277"/>
      <c r="J670" s="273"/>
      <c r="K670" s="273"/>
      <c r="L670" s="278"/>
      <c r="M670" s="279"/>
      <c r="N670" s="280"/>
      <c r="O670" s="280"/>
      <c r="P670" s="280"/>
      <c r="Q670" s="280"/>
      <c r="R670" s="280"/>
      <c r="S670" s="280"/>
      <c r="T670" s="281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82" t="s">
        <v>284</v>
      </c>
      <c r="AU670" s="282" t="s">
        <v>92</v>
      </c>
      <c r="AV670" s="15" t="s">
        <v>192</v>
      </c>
      <c r="AW670" s="15" t="s">
        <v>38</v>
      </c>
      <c r="AX670" s="15" t="s">
        <v>90</v>
      </c>
      <c r="AY670" s="282" t="s">
        <v>171</v>
      </c>
    </row>
    <row r="671" s="2" customFormat="1" ht="16.5" customHeight="1">
      <c r="A671" s="40"/>
      <c r="B671" s="41"/>
      <c r="C671" s="283" t="s">
        <v>948</v>
      </c>
      <c r="D671" s="283" t="s">
        <v>342</v>
      </c>
      <c r="E671" s="284" t="s">
        <v>5961</v>
      </c>
      <c r="F671" s="285" t="s">
        <v>5962</v>
      </c>
      <c r="G671" s="286" t="s">
        <v>428</v>
      </c>
      <c r="H671" s="287">
        <v>4</v>
      </c>
      <c r="I671" s="288"/>
      <c r="J671" s="289">
        <f>ROUND(I671*H671,2)</f>
        <v>0</v>
      </c>
      <c r="K671" s="285" t="s">
        <v>5531</v>
      </c>
      <c r="L671" s="290"/>
      <c r="M671" s="291" t="s">
        <v>1</v>
      </c>
      <c r="N671" s="292" t="s">
        <v>48</v>
      </c>
      <c r="O671" s="93"/>
      <c r="P671" s="238">
        <f>O671*H671</f>
        <v>0</v>
      </c>
      <c r="Q671" s="238">
        <v>0.00040000000000000002</v>
      </c>
      <c r="R671" s="238">
        <f>Q671*H671</f>
        <v>0.0016000000000000001</v>
      </c>
      <c r="S671" s="238">
        <v>0</v>
      </c>
      <c r="T671" s="239">
        <f>S671*H671</f>
        <v>0</v>
      </c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R671" s="240" t="s">
        <v>430</v>
      </c>
      <c r="AT671" s="240" t="s">
        <v>342</v>
      </c>
      <c r="AU671" s="240" t="s">
        <v>92</v>
      </c>
      <c r="AY671" s="18" t="s">
        <v>171</v>
      </c>
      <c r="BE671" s="241">
        <f>IF(N671="základní",J671,0)</f>
        <v>0</v>
      </c>
      <c r="BF671" s="241">
        <f>IF(N671="snížená",J671,0)</f>
        <v>0</v>
      </c>
      <c r="BG671" s="241">
        <f>IF(N671="zákl. přenesená",J671,0)</f>
        <v>0</v>
      </c>
      <c r="BH671" s="241">
        <f>IF(N671="sníž. přenesená",J671,0)</f>
        <v>0</v>
      </c>
      <c r="BI671" s="241">
        <f>IF(N671="nulová",J671,0)</f>
        <v>0</v>
      </c>
      <c r="BJ671" s="18" t="s">
        <v>90</v>
      </c>
      <c r="BK671" s="241">
        <f>ROUND(I671*H671,2)</f>
        <v>0</v>
      </c>
      <c r="BL671" s="18" t="s">
        <v>347</v>
      </c>
      <c r="BM671" s="240" t="s">
        <v>5963</v>
      </c>
    </row>
    <row r="672" s="2" customFormat="1" ht="16.5" customHeight="1">
      <c r="A672" s="40"/>
      <c r="B672" s="41"/>
      <c r="C672" s="283" t="s">
        <v>952</v>
      </c>
      <c r="D672" s="283" t="s">
        <v>342</v>
      </c>
      <c r="E672" s="284" t="s">
        <v>5964</v>
      </c>
      <c r="F672" s="285" t="s">
        <v>5965</v>
      </c>
      <c r="G672" s="286" t="s">
        <v>428</v>
      </c>
      <c r="H672" s="287">
        <v>4</v>
      </c>
      <c r="I672" s="288"/>
      <c r="J672" s="289">
        <f>ROUND(I672*H672,2)</f>
        <v>0</v>
      </c>
      <c r="K672" s="285" t="s">
        <v>5531</v>
      </c>
      <c r="L672" s="290"/>
      <c r="M672" s="291" t="s">
        <v>1</v>
      </c>
      <c r="N672" s="292" t="s">
        <v>48</v>
      </c>
      <c r="O672" s="93"/>
      <c r="P672" s="238">
        <f>O672*H672</f>
        <v>0</v>
      </c>
      <c r="Q672" s="238">
        <v>0.00040000000000000002</v>
      </c>
      <c r="R672" s="238">
        <f>Q672*H672</f>
        <v>0.0016000000000000001</v>
      </c>
      <c r="S672" s="238">
        <v>0</v>
      </c>
      <c r="T672" s="239">
        <f>S672*H672</f>
        <v>0</v>
      </c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R672" s="240" t="s">
        <v>430</v>
      </c>
      <c r="AT672" s="240" t="s">
        <v>342</v>
      </c>
      <c r="AU672" s="240" t="s">
        <v>92</v>
      </c>
      <c r="AY672" s="18" t="s">
        <v>171</v>
      </c>
      <c r="BE672" s="241">
        <f>IF(N672="základní",J672,0)</f>
        <v>0</v>
      </c>
      <c r="BF672" s="241">
        <f>IF(N672="snížená",J672,0)</f>
        <v>0</v>
      </c>
      <c r="BG672" s="241">
        <f>IF(N672="zákl. přenesená",J672,0)</f>
        <v>0</v>
      </c>
      <c r="BH672" s="241">
        <f>IF(N672="sníž. přenesená",J672,0)</f>
        <v>0</v>
      </c>
      <c r="BI672" s="241">
        <f>IF(N672="nulová",J672,0)</f>
        <v>0</v>
      </c>
      <c r="BJ672" s="18" t="s">
        <v>90</v>
      </c>
      <c r="BK672" s="241">
        <f>ROUND(I672*H672,2)</f>
        <v>0</v>
      </c>
      <c r="BL672" s="18" t="s">
        <v>347</v>
      </c>
      <c r="BM672" s="240" t="s">
        <v>5966</v>
      </c>
    </row>
    <row r="673" s="2" customFormat="1" ht="16.5" customHeight="1">
      <c r="A673" s="40"/>
      <c r="B673" s="41"/>
      <c r="C673" s="229" t="s">
        <v>956</v>
      </c>
      <c r="D673" s="229" t="s">
        <v>174</v>
      </c>
      <c r="E673" s="230" t="s">
        <v>5967</v>
      </c>
      <c r="F673" s="231" t="s">
        <v>5968</v>
      </c>
      <c r="G673" s="232" t="s">
        <v>428</v>
      </c>
      <c r="H673" s="233">
        <v>2</v>
      </c>
      <c r="I673" s="234"/>
      <c r="J673" s="235">
        <f>ROUND(I673*H673,2)</f>
        <v>0</v>
      </c>
      <c r="K673" s="231" t="s">
        <v>178</v>
      </c>
      <c r="L673" s="46"/>
      <c r="M673" s="236" t="s">
        <v>1</v>
      </c>
      <c r="N673" s="237" t="s">
        <v>48</v>
      </c>
      <c r="O673" s="93"/>
      <c r="P673" s="238">
        <f>O673*H673</f>
        <v>0</v>
      </c>
      <c r="Q673" s="238">
        <v>0.0053515000000000004</v>
      </c>
      <c r="R673" s="238">
        <f>Q673*H673</f>
        <v>0.010703000000000001</v>
      </c>
      <c r="S673" s="238">
        <v>0</v>
      </c>
      <c r="T673" s="239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40" t="s">
        <v>347</v>
      </c>
      <c r="AT673" s="240" t="s">
        <v>174</v>
      </c>
      <c r="AU673" s="240" t="s">
        <v>92</v>
      </c>
      <c r="AY673" s="18" t="s">
        <v>171</v>
      </c>
      <c r="BE673" s="241">
        <f>IF(N673="základní",J673,0)</f>
        <v>0</v>
      </c>
      <c r="BF673" s="241">
        <f>IF(N673="snížená",J673,0)</f>
        <v>0</v>
      </c>
      <c r="BG673" s="241">
        <f>IF(N673="zákl. přenesená",J673,0)</f>
        <v>0</v>
      </c>
      <c r="BH673" s="241">
        <f>IF(N673="sníž. přenesená",J673,0)</f>
        <v>0</v>
      </c>
      <c r="BI673" s="241">
        <f>IF(N673="nulová",J673,0)</f>
        <v>0</v>
      </c>
      <c r="BJ673" s="18" t="s">
        <v>90</v>
      </c>
      <c r="BK673" s="241">
        <f>ROUND(I673*H673,2)</f>
        <v>0</v>
      </c>
      <c r="BL673" s="18" t="s">
        <v>347</v>
      </c>
      <c r="BM673" s="240" t="s">
        <v>5969</v>
      </c>
    </row>
    <row r="674" s="13" customFormat="1">
      <c r="A674" s="13"/>
      <c r="B674" s="251"/>
      <c r="C674" s="252"/>
      <c r="D674" s="242" t="s">
        <v>284</v>
      </c>
      <c r="E674" s="253" t="s">
        <v>1</v>
      </c>
      <c r="F674" s="254" t="s">
        <v>5970</v>
      </c>
      <c r="G674" s="252"/>
      <c r="H674" s="253" t="s">
        <v>1</v>
      </c>
      <c r="I674" s="255"/>
      <c r="J674" s="252"/>
      <c r="K674" s="252"/>
      <c r="L674" s="256"/>
      <c r="M674" s="257"/>
      <c r="N674" s="258"/>
      <c r="O674" s="258"/>
      <c r="P674" s="258"/>
      <c r="Q674" s="258"/>
      <c r="R674" s="258"/>
      <c r="S674" s="258"/>
      <c r="T674" s="259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60" t="s">
        <v>284</v>
      </c>
      <c r="AU674" s="260" t="s">
        <v>92</v>
      </c>
      <c r="AV674" s="13" t="s">
        <v>90</v>
      </c>
      <c r="AW674" s="13" t="s">
        <v>38</v>
      </c>
      <c r="AX674" s="13" t="s">
        <v>83</v>
      </c>
      <c r="AY674" s="260" t="s">
        <v>171</v>
      </c>
    </row>
    <row r="675" s="13" customFormat="1">
      <c r="A675" s="13"/>
      <c r="B675" s="251"/>
      <c r="C675" s="252"/>
      <c r="D675" s="242" t="s">
        <v>284</v>
      </c>
      <c r="E675" s="253" t="s">
        <v>1</v>
      </c>
      <c r="F675" s="254" t="s">
        <v>5971</v>
      </c>
      <c r="G675" s="252"/>
      <c r="H675" s="253" t="s">
        <v>1</v>
      </c>
      <c r="I675" s="255"/>
      <c r="J675" s="252"/>
      <c r="K675" s="252"/>
      <c r="L675" s="256"/>
      <c r="M675" s="257"/>
      <c r="N675" s="258"/>
      <c r="O675" s="258"/>
      <c r="P675" s="258"/>
      <c r="Q675" s="258"/>
      <c r="R675" s="258"/>
      <c r="S675" s="258"/>
      <c r="T675" s="259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60" t="s">
        <v>284</v>
      </c>
      <c r="AU675" s="260" t="s">
        <v>92</v>
      </c>
      <c r="AV675" s="13" t="s">
        <v>90</v>
      </c>
      <c r="AW675" s="13" t="s">
        <v>38</v>
      </c>
      <c r="AX675" s="13" t="s">
        <v>83</v>
      </c>
      <c r="AY675" s="260" t="s">
        <v>171</v>
      </c>
    </row>
    <row r="676" s="13" customFormat="1">
      <c r="A676" s="13"/>
      <c r="B676" s="251"/>
      <c r="C676" s="252"/>
      <c r="D676" s="242" t="s">
        <v>284</v>
      </c>
      <c r="E676" s="253" t="s">
        <v>1</v>
      </c>
      <c r="F676" s="254" t="s">
        <v>5972</v>
      </c>
      <c r="G676" s="252"/>
      <c r="H676" s="253" t="s">
        <v>1</v>
      </c>
      <c r="I676" s="255"/>
      <c r="J676" s="252"/>
      <c r="K676" s="252"/>
      <c r="L676" s="256"/>
      <c r="M676" s="257"/>
      <c r="N676" s="258"/>
      <c r="O676" s="258"/>
      <c r="P676" s="258"/>
      <c r="Q676" s="258"/>
      <c r="R676" s="258"/>
      <c r="S676" s="258"/>
      <c r="T676" s="259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60" t="s">
        <v>284</v>
      </c>
      <c r="AU676" s="260" t="s">
        <v>92</v>
      </c>
      <c r="AV676" s="13" t="s">
        <v>90</v>
      </c>
      <c r="AW676" s="13" t="s">
        <v>38</v>
      </c>
      <c r="AX676" s="13" t="s">
        <v>83</v>
      </c>
      <c r="AY676" s="260" t="s">
        <v>171</v>
      </c>
    </row>
    <row r="677" s="13" customFormat="1">
      <c r="A677" s="13"/>
      <c r="B677" s="251"/>
      <c r="C677" s="252"/>
      <c r="D677" s="242" t="s">
        <v>284</v>
      </c>
      <c r="E677" s="253" t="s">
        <v>1</v>
      </c>
      <c r="F677" s="254" t="s">
        <v>5660</v>
      </c>
      <c r="G677" s="252"/>
      <c r="H677" s="253" t="s">
        <v>1</v>
      </c>
      <c r="I677" s="255"/>
      <c r="J677" s="252"/>
      <c r="K677" s="252"/>
      <c r="L677" s="256"/>
      <c r="M677" s="257"/>
      <c r="N677" s="258"/>
      <c r="O677" s="258"/>
      <c r="P677" s="258"/>
      <c r="Q677" s="258"/>
      <c r="R677" s="258"/>
      <c r="S677" s="258"/>
      <c r="T677" s="259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60" t="s">
        <v>284</v>
      </c>
      <c r="AU677" s="260" t="s">
        <v>92</v>
      </c>
      <c r="AV677" s="13" t="s">
        <v>90</v>
      </c>
      <c r="AW677" s="13" t="s">
        <v>38</v>
      </c>
      <c r="AX677" s="13" t="s">
        <v>83</v>
      </c>
      <c r="AY677" s="260" t="s">
        <v>171</v>
      </c>
    </row>
    <row r="678" s="14" customFormat="1">
      <c r="A678" s="14"/>
      <c r="B678" s="261"/>
      <c r="C678" s="262"/>
      <c r="D678" s="242" t="s">
        <v>284</v>
      </c>
      <c r="E678" s="263" t="s">
        <v>1</v>
      </c>
      <c r="F678" s="264" t="s">
        <v>92</v>
      </c>
      <c r="G678" s="262"/>
      <c r="H678" s="265">
        <v>2</v>
      </c>
      <c r="I678" s="266"/>
      <c r="J678" s="262"/>
      <c r="K678" s="262"/>
      <c r="L678" s="267"/>
      <c r="M678" s="268"/>
      <c r="N678" s="269"/>
      <c r="O678" s="269"/>
      <c r="P678" s="269"/>
      <c r="Q678" s="269"/>
      <c r="R678" s="269"/>
      <c r="S678" s="269"/>
      <c r="T678" s="270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71" t="s">
        <v>284</v>
      </c>
      <c r="AU678" s="271" t="s">
        <v>92</v>
      </c>
      <c r="AV678" s="14" t="s">
        <v>92</v>
      </c>
      <c r="AW678" s="14" t="s">
        <v>38</v>
      </c>
      <c r="AX678" s="14" t="s">
        <v>90</v>
      </c>
      <c r="AY678" s="271" t="s">
        <v>171</v>
      </c>
    </row>
    <row r="679" s="2" customFormat="1" ht="16.5" customHeight="1">
      <c r="A679" s="40"/>
      <c r="B679" s="41"/>
      <c r="C679" s="229" t="s">
        <v>960</v>
      </c>
      <c r="D679" s="229" t="s">
        <v>174</v>
      </c>
      <c r="E679" s="230" t="s">
        <v>5973</v>
      </c>
      <c r="F679" s="231" t="s">
        <v>5974</v>
      </c>
      <c r="G679" s="232" t="s">
        <v>428</v>
      </c>
      <c r="H679" s="233">
        <v>12</v>
      </c>
      <c r="I679" s="234"/>
      <c r="J679" s="235">
        <f>ROUND(I679*H679,2)</f>
        <v>0</v>
      </c>
      <c r="K679" s="231" t="s">
        <v>178</v>
      </c>
      <c r="L679" s="46"/>
      <c r="M679" s="236" t="s">
        <v>1</v>
      </c>
      <c r="N679" s="237" t="s">
        <v>48</v>
      </c>
      <c r="O679" s="93"/>
      <c r="P679" s="238">
        <f>O679*H679</f>
        <v>0</v>
      </c>
      <c r="Q679" s="238">
        <v>0.0059515000000000002</v>
      </c>
      <c r="R679" s="238">
        <f>Q679*H679</f>
        <v>0.071418000000000009</v>
      </c>
      <c r="S679" s="238">
        <v>0</v>
      </c>
      <c r="T679" s="239">
        <f>S679*H679</f>
        <v>0</v>
      </c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R679" s="240" t="s">
        <v>347</v>
      </c>
      <c r="AT679" s="240" t="s">
        <v>174</v>
      </c>
      <c r="AU679" s="240" t="s">
        <v>92</v>
      </c>
      <c r="AY679" s="18" t="s">
        <v>171</v>
      </c>
      <c r="BE679" s="241">
        <f>IF(N679="základní",J679,0)</f>
        <v>0</v>
      </c>
      <c r="BF679" s="241">
        <f>IF(N679="snížená",J679,0)</f>
        <v>0</v>
      </c>
      <c r="BG679" s="241">
        <f>IF(N679="zákl. přenesená",J679,0)</f>
        <v>0</v>
      </c>
      <c r="BH679" s="241">
        <f>IF(N679="sníž. přenesená",J679,0)</f>
        <v>0</v>
      </c>
      <c r="BI679" s="241">
        <f>IF(N679="nulová",J679,0)</f>
        <v>0</v>
      </c>
      <c r="BJ679" s="18" t="s">
        <v>90</v>
      </c>
      <c r="BK679" s="241">
        <f>ROUND(I679*H679,2)</f>
        <v>0</v>
      </c>
      <c r="BL679" s="18" t="s">
        <v>347</v>
      </c>
      <c r="BM679" s="240" t="s">
        <v>5975</v>
      </c>
    </row>
    <row r="680" s="13" customFormat="1">
      <c r="A680" s="13"/>
      <c r="B680" s="251"/>
      <c r="C680" s="252"/>
      <c r="D680" s="242" t="s">
        <v>284</v>
      </c>
      <c r="E680" s="253" t="s">
        <v>1</v>
      </c>
      <c r="F680" s="254" t="s">
        <v>5970</v>
      </c>
      <c r="G680" s="252"/>
      <c r="H680" s="253" t="s">
        <v>1</v>
      </c>
      <c r="I680" s="255"/>
      <c r="J680" s="252"/>
      <c r="K680" s="252"/>
      <c r="L680" s="256"/>
      <c r="M680" s="257"/>
      <c r="N680" s="258"/>
      <c r="O680" s="258"/>
      <c r="P680" s="258"/>
      <c r="Q680" s="258"/>
      <c r="R680" s="258"/>
      <c r="S680" s="258"/>
      <c r="T680" s="259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60" t="s">
        <v>284</v>
      </c>
      <c r="AU680" s="260" t="s">
        <v>92</v>
      </c>
      <c r="AV680" s="13" t="s">
        <v>90</v>
      </c>
      <c r="AW680" s="13" t="s">
        <v>38</v>
      </c>
      <c r="AX680" s="13" t="s">
        <v>83</v>
      </c>
      <c r="AY680" s="260" t="s">
        <v>171</v>
      </c>
    </row>
    <row r="681" s="13" customFormat="1">
      <c r="A681" s="13"/>
      <c r="B681" s="251"/>
      <c r="C681" s="252"/>
      <c r="D681" s="242" t="s">
        <v>284</v>
      </c>
      <c r="E681" s="253" t="s">
        <v>1</v>
      </c>
      <c r="F681" s="254" t="s">
        <v>5971</v>
      </c>
      <c r="G681" s="252"/>
      <c r="H681" s="253" t="s">
        <v>1</v>
      </c>
      <c r="I681" s="255"/>
      <c r="J681" s="252"/>
      <c r="K681" s="252"/>
      <c r="L681" s="256"/>
      <c r="M681" s="257"/>
      <c r="N681" s="258"/>
      <c r="O681" s="258"/>
      <c r="P681" s="258"/>
      <c r="Q681" s="258"/>
      <c r="R681" s="258"/>
      <c r="S681" s="258"/>
      <c r="T681" s="259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60" t="s">
        <v>284</v>
      </c>
      <c r="AU681" s="260" t="s">
        <v>92</v>
      </c>
      <c r="AV681" s="13" t="s">
        <v>90</v>
      </c>
      <c r="AW681" s="13" t="s">
        <v>38</v>
      </c>
      <c r="AX681" s="13" t="s">
        <v>83</v>
      </c>
      <c r="AY681" s="260" t="s">
        <v>171</v>
      </c>
    </row>
    <row r="682" s="13" customFormat="1">
      <c r="A682" s="13"/>
      <c r="B682" s="251"/>
      <c r="C682" s="252"/>
      <c r="D682" s="242" t="s">
        <v>284</v>
      </c>
      <c r="E682" s="253" t="s">
        <v>1</v>
      </c>
      <c r="F682" s="254" t="s">
        <v>5976</v>
      </c>
      <c r="G682" s="252"/>
      <c r="H682" s="253" t="s">
        <v>1</v>
      </c>
      <c r="I682" s="255"/>
      <c r="J682" s="252"/>
      <c r="K682" s="252"/>
      <c r="L682" s="256"/>
      <c r="M682" s="257"/>
      <c r="N682" s="258"/>
      <c r="O682" s="258"/>
      <c r="P682" s="258"/>
      <c r="Q682" s="258"/>
      <c r="R682" s="258"/>
      <c r="S682" s="258"/>
      <c r="T682" s="259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60" t="s">
        <v>284</v>
      </c>
      <c r="AU682" s="260" t="s">
        <v>92</v>
      </c>
      <c r="AV682" s="13" t="s">
        <v>90</v>
      </c>
      <c r="AW682" s="13" t="s">
        <v>38</v>
      </c>
      <c r="AX682" s="13" t="s">
        <v>83</v>
      </c>
      <c r="AY682" s="260" t="s">
        <v>171</v>
      </c>
    </row>
    <row r="683" s="13" customFormat="1">
      <c r="A683" s="13"/>
      <c r="B683" s="251"/>
      <c r="C683" s="252"/>
      <c r="D683" s="242" t="s">
        <v>284</v>
      </c>
      <c r="E683" s="253" t="s">
        <v>1</v>
      </c>
      <c r="F683" s="254" t="s">
        <v>5799</v>
      </c>
      <c r="G683" s="252"/>
      <c r="H683" s="253" t="s">
        <v>1</v>
      </c>
      <c r="I683" s="255"/>
      <c r="J683" s="252"/>
      <c r="K683" s="252"/>
      <c r="L683" s="256"/>
      <c r="M683" s="257"/>
      <c r="N683" s="258"/>
      <c r="O683" s="258"/>
      <c r="P683" s="258"/>
      <c r="Q683" s="258"/>
      <c r="R683" s="258"/>
      <c r="S683" s="258"/>
      <c r="T683" s="259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60" t="s">
        <v>284</v>
      </c>
      <c r="AU683" s="260" t="s">
        <v>92</v>
      </c>
      <c r="AV683" s="13" t="s">
        <v>90</v>
      </c>
      <c r="AW683" s="13" t="s">
        <v>38</v>
      </c>
      <c r="AX683" s="13" t="s">
        <v>83</v>
      </c>
      <c r="AY683" s="260" t="s">
        <v>171</v>
      </c>
    </row>
    <row r="684" s="14" customFormat="1">
      <c r="A684" s="14"/>
      <c r="B684" s="261"/>
      <c r="C684" s="262"/>
      <c r="D684" s="242" t="s">
        <v>284</v>
      </c>
      <c r="E684" s="263" t="s">
        <v>1</v>
      </c>
      <c r="F684" s="264" t="s">
        <v>170</v>
      </c>
      <c r="G684" s="262"/>
      <c r="H684" s="265">
        <v>5</v>
      </c>
      <c r="I684" s="266"/>
      <c r="J684" s="262"/>
      <c r="K684" s="262"/>
      <c r="L684" s="267"/>
      <c r="M684" s="268"/>
      <c r="N684" s="269"/>
      <c r="O684" s="269"/>
      <c r="P684" s="269"/>
      <c r="Q684" s="269"/>
      <c r="R684" s="269"/>
      <c r="S684" s="269"/>
      <c r="T684" s="270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71" t="s">
        <v>284</v>
      </c>
      <c r="AU684" s="271" t="s">
        <v>92</v>
      </c>
      <c r="AV684" s="14" t="s">
        <v>92</v>
      </c>
      <c r="AW684" s="14" t="s">
        <v>38</v>
      </c>
      <c r="AX684" s="14" t="s">
        <v>83</v>
      </c>
      <c r="AY684" s="271" t="s">
        <v>171</v>
      </c>
    </row>
    <row r="685" s="13" customFormat="1">
      <c r="A685" s="13"/>
      <c r="B685" s="251"/>
      <c r="C685" s="252"/>
      <c r="D685" s="242" t="s">
        <v>284</v>
      </c>
      <c r="E685" s="253" t="s">
        <v>1</v>
      </c>
      <c r="F685" s="254" t="s">
        <v>5804</v>
      </c>
      <c r="G685" s="252"/>
      <c r="H685" s="253" t="s">
        <v>1</v>
      </c>
      <c r="I685" s="255"/>
      <c r="J685" s="252"/>
      <c r="K685" s="252"/>
      <c r="L685" s="256"/>
      <c r="M685" s="257"/>
      <c r="N685" s="258"/>
      <c r="O685" s="258"/>
      <c r="P685" s="258"/>
      <c r="Q685" s="258"/>
      <c r="R685" s="258"/>
      <c r="S685" s="258"/>
      <c r="T685" s="259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60" t="s">
        <v>284</v>
      </c>
      <c r="AU685" s="260" t="s">
        <v>92</v>
      </c>
      <c r="AV685" s="13" t="s">
        <v>90</v>
      </c>
      <c r="AW685" s="13" t="s">
        <v>38</v>
      </c>
      <c r="AX685" s="13" t="s">
        <v>83</v>
      </c>
      <c r="AY685" s="260" t="s">
        <v>171</v>
      </c>
    </row>
    <row r="686" s="14" customFormat="1">
      <c r="A686" s="14"/>
      <c r="B686" s="261"/>
      <c r="C686" s="262"/>
      <c r="D686" s="242" t="s">
        <v>284</v>
      </c>
      <c r="E686" s="263" t="s">
        <v>1</v>
      </c>
      <c r="F686" s="264" t="s">
        <v>118</v>
      </c>
      <c r="G686" s="262"/>
      <c r="H686" s="265">
        <v>3</v>
      </c>
      <c r="I686" s="266"/>
      <c r="J686" s="262"/>
      <c r="K686" s="262"/>
      <c r="L686" s="267"/>
      <c r="M686" s="268"/>
      <c r="N686" s="269"/>
      <c r="O686" s="269"/>
      <c r="P686" s="269"/>
      <c r="Q686" s="269"/>
      <c r="R686" s="269"/>
      <c r="S686" s="269"/>
      <c r="T686" s="270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71" t="s">
        <v>284</v>
      </c>
      <c r="AU686" s="271" t="s">
        <v>92</v>
      </c>
      <c r="AV686" s="14" t="s">
        <v>92</v>
      </c>
      <c r="AW686" s="14" t="s">
        <v>38</v>
      </c>
      <c r="AX686" s="14" t="s">
        <v>83</v>
      </c>
      <c r="AY686" s="271" t="s">
        <v>171</v>
      </c>
    </row>
    <row r="687" s="13" customFormat="1">
      <c r="A687" s="13"/>
      <c r="B687" s="251"/>
      <c r="C687" s="252"/>
      <c r="D687" s="242" t="s">
        <v>284</v>
      </c>
      <c r="E687" s="253" t="s">
        <v>1</v>
      </c>
      <c r="F687" s="254" t="s">
        <v>5660</v>
      </c>
      <c r="G687" s="252"/>
      <c r="H687" s="253" t="s">
        <v>1</v>
      </c>
      <c r="I687" s="255"/>
      <c r="J687" s="252"/>
      <c r="K687" s="252"/>
      <c r="L687" s="256"/>
      <c r="M687" s="257"/>
      <c r="N687" s="258"/>
      <c r="O687" s="258"/>
      <c r="P687" s="258"/>
      <c r="Q687" s="258"/>
      <c r="R687" s="258"/>
      <c r="S687" s="258"/>
      <c r="T687" s="259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60" t="s">
        <v>284</v>
      </c>
      <c r="AU687" s="260" t="s">
        <v>92</v>
      </c>
      <c r="AV687" s="13" t="s">
        <v>90</v>
      </c>
      <c r="AW687" s="13" t="s">
        <v>38</v>
      </c>
      <c r="AX687" s="13" t="s">
        <v>83</v>
      </c>
      <c r="AY687" s="260" t="s">
        <v>171</v>
      </c>
    </row>
    <row r="688" s="14" customFormat="1">
      <c r="A688" s="14"/>
      <c r="B688" s="261"/>
      <c r="C688" s="262"/>
      <c r="D688" s="242" t="s">
        <v>284</v>
      </c>
      <c r="E688" s="263" t="s">
        <v>1</v>
      </c>
      <c r="F688" s="264" t="s">
        <v>192</v>
      </c>
      <c r="G688" s="262"/>
      <c r="H688" s="265">
        <v>4</v>
      </c>
      <c r="I688" s="266"/>
      <c r="J688" s="262"/>
      <c r="K688" s="262"/>
      <c r="L688" s="267"/>
      <c r="M688" s="268"/>
      <c r="N688" s="269"/>
      <c r="O688" s="269"/>
      <c r="P688" s="269"/>
      <c r="Q688" s="269"/>
      <c r="R688" s="269"/>
      <c r="S688" s="269"/>
      <c r="T688" s="27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71" t="s">
        <v>284</v>
      </c>
      <c r="AU688" s="271" t="s">
        <v>92</v>
      </c>
      <c r="AV688" s="14" t="s">
        <v>92</v>
      </c>
      <c r="AW688" s="14" t="s">
        <v>38</v>
      </c>
      <c r="AX688" s="14" t="s">
        <v>83</v>
      </c>
      <c r="AY688" s="271" t="s">
        <v>171</v>
      </c>
    </row>
    <row r="689" s="15" customFormat="1">
      <c r="A689" s="15"/>
      <c r="B689" s="272"/>
      <c r="C689" s="273"/>
      <c r="D689" s="242" t="s">
        <v>284</v>
      </c>
      <c r="E689" s="274" t="s">
        <v>1</v>
      </c>
      <c r="F689" s="275" t="s">
        <v>287</v>
      </c>
      <c r="G689" s="273"/>
      <c r="H689" s="276">
        <v>12</v>
      </c>
      <c r="I689" s="277"/>
      <c r="J689" s="273"/>
      <c r="K689" s="273"/>
      <c r="L689" s="278"/>
      <c r="M689" s="279"/>
      <c r="N689" s="280"/>
      <c r="O689" s="280"/>
      <c r="P689" s="280"/>
      <c r="Q689" s="280"/>
      <c r="R689" s="280"/>
      <c r="S689" s="280"/>
      <c r="T689" s="281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82" t="s">
        <v>284</v>
      </c>
      <c r="AU689" s="282" t="s">
        <v>92</v>
      </c>
      <c r="AV689" s="15" t="s">
        <v>192</v>
      </c>
      <c r="AW689" s="15" t="s">
        <v>38</v>
      </c>
      <c r="AX689" s="15" t="s">
        <v>90</v>
      </c>
      <c r="AY689" s="282" t="s">
        <v>171</v>
      </c>
    </row>
    <row r="690" s="2" customFormat="1" ht="16.5" customHeight="1">
      <c r="A690" s="40"/>
      <c r="B690" s="41"/>
      <c r="C690" s="229" t="s">
        <v>964</v>
      </c>
      <c r="D690" s="229" t="s">
        <v>174</v>
      </c>
      <c r="E690" s="230" t="s">
        <v>5977</v>
      </c>
      <c r="F690" s="231" t="s">
        <v>5978</v>
      </c>
      <c r="G690" s="232" t="s">
        <v>428</v>
      </c>
      <c r="H690" s="233">
        <v>3</v>
      </c>
      <c r="I690" s="234"/>
      <c r="J690" s="235">
        <f>ROUND(I690*H690,2)</f>
        <v>0</v>
      </c>
      <c r="K690" s="231" t="s">
        <v>178</v>
      </c>
      <c r="L690" s="46"/>
      <c r="M690" s="236" t="s">
        <v>1</v>
      </c>
      <c r="N690" s="237" t="s">
        <v>48</v>
      </c>
      <c r="O690" s="93"/>
      <c r="P690" s="238">
        <f>O690*H690</f>
        <v>0</v>
      </c>
      <c r="Q690" s="238">
        <v>0.0052414999999999996</v>
      </c>
      <c r="R690" s="238">
        <f>Q690*H690</f>
        <v>0.015724499999999999</v>
      </c>
      <c r="S690" s="238">
        <v>0</v>
      </c>
      <c r="T690" s="239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40" t="s">
        <v>347</v>
      </c>
      <c r="AT690" s="240" t="s">
        <v>174</v>
      </c>
      <c r="AU690" s="240" t="s">
        <v>92</v>
      </c>
      <c r="AY690" s="18" t="s">
        <v>171</v>
      </c>
      <c r="BE690" s="241">
        <f>IF(N690="základní",J690,0)</f>
        <v>0</v>
      </c>
      <c r="BF690" s="241">
        <f>IF(N690="snížená",J690,0)</f>
        <v>0</v>
      </c>
      <c r="BG690" s="241">
        <f>IF(N690="zákl. přenesená",J690,0)</f>
        <v>0</v>
      </c>
      <c r="BH690" s="241">
        <f>IF(N690="sníž. přenesená",J690,0)</f>
        <v>0</v>
      </c>
      <c r="BI690" s="241">
        <f>IF(N690="nulová",J690,0)</f>
        <v>0</v>
      </c>
      <c r="BJ690" s="18" t="s">
        <v>90</v>
      </c>
      <c r="BK690" s="241">
        <f>ROUND(I690*H690,2)</f>
        <v>0</v>
      </c>
      <c r="BL690" s="18" t="s">
        <v>347</v>
      </c>
      <c r="BM690" s="240" t="s">
        <v>5979</v>
      </c>
    </row>
    <row r="691" s="13" customFormat="1">
      <c r="A691" s="13"/>
      <c r="B691" s="251"/>
      <c r="C691" s="252"/>
      <c r="D691" s="242" t="s">
        <v>284</v>
      </c>
      <c r="E691" s="253" t="s">
        <v>1</v>
      </c>
      <c r="F691" s="254" t="s">
        <v>5970</v>
      </c>
      <c r="G691" s="252"/>
      <c r="H691" s="253" t="s">
        <v>1</v>
      </c>
      <c r="I691" s="255"/>
      <c r="J691" s="252"/>
      <c r="K691" s="252"/>
      <c r="L691" s="256"/>
      <c r="M691" s="257"/>
      <c r="N691" s="258"/>
      <c r="O691" s="258"/>
      <c r="P691" s="258"/>
      <c r="Q691" s="258"/>
      <c r="R691" s="258"/>
      <c r="S691" s="258"/>
      <c r="T691" s="259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60" t="s">
        <v>284</v>
      </c>
      <c r="AU691" s="260" t="s">
        <v>92</v>
      </c>
      <c r="AV691" s="13" t="s">
        <v>90</v>
      </c>
      <c r="AW691" s="13" t="s">
        <v>38</v>
      </c>
      <c r="AX691" s="13" t="s">
        <v>83</v>
      </c>
      <c r="AY691" s="260" t="s">
        <v>171</v>
      </c>
    </row>
    <row r="692" s="13" customFormat="1">
      <c r="A692" s="13"/>
      <c r="B692" s="251"/>
      <c r="C692" s="252"/>
      <c r="D692" s="242" t="s">
        <v>284</v>
      </c>
      <c r="E692" s="253" t="s">
        <v>1</v>
      </c>
      <c r="F692" s="254" t="s">
        <v>5971</v>
      </c>
      <c r="G692" s="252"/>
      <c r="H692" s="253" t="s">
        <v>1</v>
      </c>
      <c r="I692" s="255"/>
      <c r="J692" s="252"/>
      <c r="K692" s="252"/>
      <c r="L692" s="256"/>
      <c r="M692" s="257"/>
      <c r="N692" s="258"/>
      <c r="O692" s="258"/>
      <c r="P692" s="258"/>
      <c r="Q692" s="258"/>
      <c r="R692" s="258"/>
      <c r="S692" s="258"/>
      <c r="T692" s="259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60" t="s">
        <v>284</v>
      </c>
      <c r="AU692" s="260" t="s">
        <v>92</v>
      </c>
      <c r="AV692" s="13" t="s">
        <v>90</v>
      </c>
      <c r="AW692" s="13" t="s">
        <v>38</v>
      </c>
      <c r="AX692" s="13" t="s">
        <v>83</v>
      </c>
      <c r="AY692" s="260" t="s">
        <v>171</v>
      </c>
    </row>
    <row r="693" s="13" customFormat="1">
      <c r="A693" s="13"/>
      <c r="B693" s="251"/>
      <c r="C693" s="252"/>
      <c r="D693" s="242" t="s">
        <v>284</v>
      </c>
      <c r="E693" s="253" t="s">
        <v>1</v>
      </c>
      <c r="F693" s="254" t="s">
        <v>5976</v>
      </c>
      <c r="G693" s="252"/>
      <c r="H693" s="253" t="s">
        <v>1</v>
      </c>
      <c r="I693" s="255"/>
      <c r="J693" s="252"/>
      <c r="K693" s="252"/>
      <c r="L693" s="256"/>
      <c r="M693" s="257"/>
      <c r="N693" s="258"/>
      <c r="O693" s="258"/>
      <c r="P693" s="258"/>
      <c r="Q693" s="258"/>
      <c r="R693" s="258"/>
      <c r="S693" s="258"/>
      <c r="T693" s="259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60" t="s">
        <v>284</v>
      </c>
      <c r="AU693" s="260" t="s">
        <v>92</v>
      </c>
      <c r="AV693" s="13" t="s">
        <v>90</v>
      </c>
      <c r="AW693" s="13" t="s">
        <v>38</v>
      </c>
      <c r="AX693" s="13" t="s">
        <v>83</v>
      </c>
      <c r="AY693" s="260" t="s">
        <v>171</v>
      </c>
    </row>
    <row r="694" s="13" customFormat="1">
      <c r="A694" s="13"/>
      <c r="B694" s="251"/>
      <c r="C694" s="252"/>
      <c r="D694" s="242" t="s">
        <v>284</v>
      </c>
      <c r="E694" s="253" t="s">
        <v>1</v>
      </c>
      <c r="F694" s="254" t="s">
        <v>5801</v>
      </c>
      <c r="G694" s="252"/>
      <c r="H694" s="253" t="s">
        <v>1</v>
      </c>
      <c r="I694" s="255"/>
      <c r="J694" s="252"/>
      <c r="K694" s="252"/>
      <c r="L694" s="256"/>
      <c r="M694" s="257"/>
      <c r="N694" s="258"/>
      <c r="O694" s="258"/>
      <c r="P694" s="258"/>
      <c r="Q694" s="258"/>
      <c r="R694" s="258"/>
      <c r="S694" s="258"/>
      <c r="T694" s="259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60" t="s">
        <v>284</v>
      </c>
      <c r="AU694" s="260" t="s">
        <v>92</v>
      </c>
      <c r="AV694" s="13" t="s">
        <v>90</v>
      </c>
      <c r="AW694" s="13" t="s">
        <v>38</v>
      </c>
      <c r="AX694" s="13" t="s">
        <v>83</v>
      </c>
      <c r="AY694" s="260" t="s">
        <v>171</v>
      </c>
    </row>
    <row r="695" s="14" customFormat="1">
      <c r="A695" s="14"/>
      <c r="B695" s="261"/>
      <c r="C695" s="262"/>
      <c r="D695" s="242" t="s">
        <v>284</v>
      </c>
      <c r="E695" s="263" t="s">
        <v>1</v>
      </c>
      <c r="F695" s="264" t="s">
        <v>90</v>
      </c>
      <c r="G695" s="262"/>
      <c r="H695" s="265">
        <v>1</v>
      </c>
      <c r="I695" s="266"/>
      <c r="J695" s="262"/>
      <c r="K695" s="262"/>
      <c r="L695" s="267"/>
      <c r="M695" s="268"/>
      <c r="N695" s="269"/>
      <c r="O695" s="269"/>
      <c r="P695" s="269"/>
      <c r="Q695" s="269"/>
      <c r="R695" s="269"/>
      <c r="S695" s="269"/>
      <c r="T695" s="270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71" t="s">
        <v>284</v>
      </c>
      <c r="AU695" s="271" t="s">
        <v>92</v>
      </c>
      <c r="AV695" s="14" t="s">
        <v>92</v>
      </c>
      <c r="AW695" s="14" t="s">
        <v>38</v>
      </c>
      <c r="AX695" s="14" t="s">
        <v>83</v>
      </c>
      <c r="AY695" s="271" t="s">
        <v>171</v>
      </c>
    </row>
    <row r="696" s="13" customFormat="1">
      <c r="A696" s="13"/>
      <c r="B696" s="251"/>
      <c r="C696" s="252"/>
      <c r="D696" s="242" t="s">
        <v>284</v>
      </c>
      <c r="E696" s="253" t="s">
        <v>1</v>
      </c>
      <c r="F696" s="254" t="s">
        <v>5804</v>
      </c>
      <c r="G696" s="252"/>
      <c r="H696" s="253" t="s">
        <v>1</v>
      </c>
      <c r="I696" s="255"/>
      <c r="J696" s="252"/>
      <c r="K696" s="252"/>
      <c r="L696" s="256"/>
      <c r="M696" s="257"/>
      <c r="N696" s="258"/>
      <c r="O696" s="258"/>
      <c r="P696" s="258"/>
      <c r="Q696" s="258"/>
      <c r="R696" s="258"/>
      <c r="S696" s="258"/>
      <c r="T696" s="259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60" t="s">
        <v>284</v>
      </c>
      <c r="AU696" s="260" t="s">
        <v>92</v>
      </c>
      <c r="AV696" s="13" t="s">
        <v>90</v>
      </c>
      <c r="AW696" s="13" t="s">
        <v>38</v>
      </c>
      <c r="AX696" s="13" t="s">
        <v>83</v>
      </c>
      <c r="AY696" s="260" t="s">
        <v>171</v>
      </c>
    </row>
    <row r="697" s="14" customFormat="1">
      <c r="A697" s="14"/>
      <c r="B697" s="261"/>
      <c r="C697" s="262"/>
      <c r="D697" s="242" t="s">
        <v>284</v>
      </c>
      <c r="E697" s="263" t="s">
        <v>1</v>
      </c>
      <c r="F697" s="264" t="s">
        <v>90</v>
      </c>
      <c r="G697" s="262"/>
      <c r="H697" s="265">
        <v>1</v>
      </c>
      <c r="I697" s="266"/>
      <c r="J697" s="262"/>
      <c r="K697" s="262"/>
      <c r="L697" s="267"/>
      <c r="M697" s="268"/>
      <c r="N697" s="269"/>
      <c r="O697" s="269"/>
      <c r="P697" s="269"/>
      <c r="Q697" s="269"/>
      <c r="R697" s="269"/>
      <c r="S697" s="269"/>
      <c r="T697" s="27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71" t="s">
        <v>284</v>
      </c>
      <c r="AU697" s="271" t="s">
        <v>92</v>
      </c>
      <c r="AV697" s="14" t="s">
        <v>92</v>
      </c>
      <c r="AW697" s="14" t="s">
        <v>38</v>
      </c>
      <c r="AX697" s="14" t="s">
        <v>83</v>
      </c>
      <c r="AY697" s="271" t="s">
        <v>171</v>
      </c>
    </row>
    <row r="698" s="13" customFormat="1">
      <c r="A698" s="13"/>
      <c r="B698" s="251"/>
      <c r="C698" s="252"/>
      <c r="D698" s="242" t="s">
        <v>284</v>
      </c>
      <c r="E698" s="253" t="s">
        <v>1</v>
      </c>
      <c r="F698" s="254" t="s">
        <v>5660</v>
      </c>
      <c r="G698" s="252"/>
      <c r="H698" s="253" t="s">
        <v>1</v>
      </c>
      <c r="I698" s="255"/>
      <c r="J698" s="252"/>
      <c r="K698" s="252"/>
      <c r="L698" s="256"/>
      <c r="M698" s="257"/>
      <c r="N698" s="258"/>
      <c r="O698" s="258"/>
      <c r="P698" s="258"/>
      <c r="Q698" s="258"/>
      <c r="R698" s="258"/>
      <c r="S698" s="258"/>
      <c r="T698" s="259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60" t="s">
        <v>284</v>
      </c>
      <c r="AU698" s="260" t="s">
        <v>92</v>
      </c>
      <c r="AV698" s="13" t="s">
        <v>90</v>
      </c>
      <c r="AW698" s="13" t="s">
        <v>38</v>
      </c>
      <c r="AX698" s="13" t="s">
        <v>83</v>
      </c>
      <c r="AY698" s="260" t="s">
        <v>171</v>
      </c>
    </row>
    <row r="699" s="14" customFormat="1">
      <c r="A699" s="14"/>
      <c r="B699" s="261"/>
      <c r="C699" s="262"/>
      <c r="D699" s="242" t="s">
        <v>284</v>
      </c>
      <c r="E699" s="263" t="s">
        <v>1</v>
      </c>
      <c r="F699" s="264" t="s">
        <v>90</v>
      </c>
      <c r="G699" s="262"/>
      <c r="H699" s="265">
        <v>1</v>
      </c>
      <c r="I699" s="266"/>
      <c r="J699" s="262"/>
      <c r="K699" s="262"/>
      <c r="L699" s="267"/>
      <c r="M699" s="268"/>
      <c r="N699" s="269"/>
      <c r="O699" s="269"/>
      <c r="P699" s="269"/>
      <c r="Q699" s="269"/>
      <c r="R699" s="269"/>
      <c r="S699" s="269"/>
      <c r="T699" s="270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71" t="s">
        <v>284</v>
      </c>
      <c r="AU699" s="271" t="s">
        <v>92</v>
      </c>
      <c r="AV699" s="14" t="s">
        <v>92</v>
      </c>
      <c r="AW699" s="14" t="s">
        <v>38</v>
      </c>
      <c r="AX699" s="14" t="s">
        <v>83</v>
      </c>
      <c r="AY699" s="271" t="s">
        <v>171</v>
      </c>
    </row>
    <row r="700" s="15" customFormat="1">
      <c r="A700" s="15"/>
      <c r="B700" s="272"/>
      <c r="C700" s="273"/>
      <c r="D700" s="242" t="s">
        <v>284</v>
      </c>
      <c r="E700" s="274" t="s">
        <v>1</v>
      </c>
      <c r="F700" s="275" t="s">
        <v>287</v>
      </c>
      <c r="G700" s="273"/>
      <c r="H700" s="276">
        <v>3</v>
      </c>
      <c r="I700" s="277"/>
      <c r="J700" s="273"/>
      <c r="K700" s="273"/>
      <c r="L700" s="278"/>
      <c r="M700" s="279"/>
      <c r="N700" s="280"/>
      <c r="O700" s="280"/>
      <c r="P700" s="280"/>
      <c r="Q700" s="280"/>
      <c r="R700" s="280"/>
      <c r="S700" s="280"/>
      <c r="T700" s="281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82" t="s">
        <v>284</v>
      </c>
      <c r="AU700" s="282" t="s">
        <v>92</v>
      </c>
      <c r="AV700" s="15" t="s">
        <v>192</v>
      </c>
      <c r="AW700" s="15" t="s">
        <v>38</v>
      </c>
      <c r="AX700" s="15" t="s">
        <v>90</v>
      </c>
      <c r="AY700" s="282" t="s">
        <v>171</v>
      </c>
    </row>
    <row r="701" s="2" customFormat="1" ht="16.5" customHeight="1">
      <c r="A701" s="40"/>
      <c r="B701" s="41"/>
      <c r="C701" s="229" t="s">
        <v>968</v>
      </c>
      <c r="D701" s="229" t="s">
        <v>174</v>
      </c>
      <c r="E701" s="230" t="s">
        <v>5980</v>
      </c>
      <c r="F701" s="231" t="s">
        <v>5981</v>
      </c>
      <c r="G701" s="232" t="s">
        <v>428</v>
      </c>
      <c r="H701" s="233">
        <v>1</v>
      </c>
      <c r="I701" s="234"/>
      <c r="J701" s="235">
        <f>ROUND(I701*H701,2)</f>
        <v>0</v>
      </c>
      <c r="K701" s="231" t="s">
        <v>5531</v>
      </c>
      <c r="L701" s="46"/>
      <c r="M701" s="236" t="s">
        <v>1</v>
      </c>
      <c r="N701" s="237" t="s">
        <v>48</v>
      </c>
      <c r="O701" s="93"/>
      <c r="P701" s="238">
        <f>O701*H701</f>
        <v>0</v>
      </c>
      <c r="Q701" s="238">
        <v>0</v>
      </c>
      <c r="R701" s="238">
        <f>Q701*H701</f>
        <v>0</v>
      </c>
      <c r="S701" s="238">
        <v>0</v>
      </c>
      <c r="T701" s="239">
        <f>S701*H701</f>
        <v>0</v>
      </c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R701" s="240" t="s">
        <v>347</v>
      </c>
      <c r="AT701" s="240" t="s">
        <v>174</v>
      </c>
      <c r="AU701" s="240" t="s">
        <v>92</v>
      </c>
      <c r="AY701" s="18" t="s">
        <v>171</v>
      </c>
      <c r="BE701" s="241">
        <f>IF(N701="základní",J701,0)</f>
        <v>0</v>
      </c>
      <c r="BF701" s="241">
        <f>IF(N701="snížená",J701,0)</f>
        <v>0</v>
      </c>
      <c r="BG701" s="241">
        <f>IF(N701="zákl. přenesená",J701,0)</f>
        <v>0</v>
      </c>
      <c r="BH701" s="241">
        <f>IF(N701="sníž. přenesená",J701,0)</f>
        <v>0</v>
      </c>
      <c r="BI701" s="241">
        <f>IF(N701="nulová",J701,0)</f>
        <v>0</v>
      </c>
      <c r="BJ701" s="18" t="s">
        <v>90</v>
      </c>
      <c r="BK701" s="241">
        <f>ROUND(I701*H701,2)</f>
        <v>0</v>
      </c>
      <c r="BL701" s="18" t="s">
        <v>347</v>
      </c>
      <c r="BM701" s="240" t="s">
        <v>5982</v>
      </c>
    </row>
    <row r="702" s="13" customFormat="1">
      <c r="A702" s="13"/>
      <c r="B702" s="251"/>
      <c r="C702" s="252"/>
      <c r="D702" s="242" t="s">
        <v>284</v>
      </c>
      <c r="E702" s="253" t="s">
        <v>1</v>
      </c>
      <c r="F702" s="254" t="s">
        <v>5970</v>
      </c>
      <c r="G702" s="252"/>
      <c r="H702" s="253" t="s">
        <v>1</v>
      </c>
      <c r="I702" s="255"/>
      <c r="J702" s="252"/>
      <c r="K702" s="252"/>
      <c r="L702" s="256"/>
      <c r="M702" s="257"/>
      <c r="N702" s="258"/>
      <c r="O702" s="258"/>
      <c r="P702" s="258"/>
      <c r="Q702" s="258"/>
      <c r="R702" s="258"/>
      <c r="S702" s="258"/>
      <c r="T702" s="259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60" t="s">
        <v>284</v>
      </c>
      <c r="AU702" s="260" t="s">
        <v>92</v>
      </c>
      <c r="AV702" s="13" t="s">
        <v>90</v>
      </c>
      <c r="AW702" s="13" t="s">
        <v>38</v>
      </c>
      <c r="AX702" s="13" t="s">
        <v>83</v>
      </c>
      <c r="AY702" s="260" t="s">
        <v>171</v>
      </c>
    </row>
    <row r="703" s="13" customFormat="1">
      <c r="A703" s="13"/>
      <c r="B703" s="251"/>
      <c r="C703" s="252"/>
      <c r="D703" s="242" t="s">
        <v>284</v>
      </c>
      <c r="E703" s="253" t="s">
        <v>1</v>
      </c>
      <c r="F703" s="254" t="s">
        <v>5971</v>
      </c>
      <c r="G703" s="252"/>
      <c r="H703" s="253" t="s">
        <v>1</v>
      </c>
      <c r="I703" s="255"/>
      <c r="J703" s="252"/>
      <c r="K703" s="252"/>
      <c r="L703" s="256"/>
      <c r="M703" s="257"/>
      <c r="N703" s="258"/>
      <c r="O703" s="258"/>
      <c r="P703" s="258"/>
      <c r="Q703" s="258"/>
      <c r="R703" s="258"/>
      <c r="S703" s="258"/>
      <c r="T703" s="259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60" t="s">
        <v>284</v>
      </c>
      <c r="AU703" s="260" t="s">
        <v>92</v>
      </c>
      <c r="AV703" s="13" t="s">
        <v>90</v>
      </c>
      <c r="AW703" s="13" t="s">
        <v>38</v>
      </c>
      <c r="AX703" s="13" t="s">
        <v>83</v>
      </c>
      <c r="AY703" s="260" t="s">
        <v>171</v>
      </c>
    </row>
    <row r="704" s="13" customFormat="1">
      <c r="A704" s="13"/>
      <c r="B704" s="251"/>
      <c r="C704" s="252"/>
      <c r="D704" s="242" t="s">
        <v>284</v>
      </c>
      <c r="E704" s="253" t="s">
        <v>1</v>
      </c>
      <c r="F704" s="254" t="s">
        <v>5976</v>
      </c>
      <c r="G704" s="252"/>
      <c r="H704" s="253" t="s">
        <v>1</v>
      </c>
      <c r="I704" s="255"/>
      <c r="J704" s="252"/>
      <c r="K704" s="252"/>
      <c r="L704" s="256"/>
      <c r="M704" s="257"/>
      <c r="N704" s="258"/>
      <c r="O704" s="258"/>
      <c r="P704" s="258"/>
      <c r="Q704" s="258"/>
      <c r="R704" s="258"/>
      <c r="S704" s="258"/>
      <c r="T704" s="259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60" t="s">
        <v>284</v>
      </c>
      <c r="AU704" s="260" t="s">
        <v>92</v>
      </c>
      <c r="AV704" s="13" t="s">
        <v>90</v>
      </c>
      <c r="AW704" s="13" t="s">
        <v>38</v>
      </c>
      <c r="AX704" s="13" t="s">
        <v>83</v>
      </c>
      <c r="AY704" s="260" t="s">
        <v>171</v>
      </c>
    </row>
    <row r="705" s="13" customFormat="1">
      <c r="A705" s="13"/>
      <c r="B705" s="251"/>
      <c r="C705" s="252"/>
      <c r="D705" s="242" t="s">
        <v>284</v>
      </c>
      <c r="E705" s="253" t="s">
        <v>1</v>
      </c>
      <c r="F705" s="254" t="s">
        <v>5804</v>
      </c>
      <c r="G705" s="252"/>
      <c r="H705" s="253" t="s">
        <v>1</v>
      </c>
      <c r="I705" s="255"/>
      <c r="J705" s="252"/>
      <c r="K705" s="252"/>
      <c r="L705" s="256"/>
      <c r="M705" s="257"/>
      <c r="N705" s="258"/>
      <c r="O705" s="258"/>
      <c r="P705" s="258"/>
      <c r="Q705" s="258"/>
      <c r="R705" s="258"/>
      <c r="S705" s="258"/>
      <c r="T705" s="259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60" t="s">
        <v>284</v>
      </c>
      <c r="AU705" s="260" t="s">
        <v>92</v>
      </c>
      <c r="AV705" s="13" t="s">
        <v>90</v>
      </c>
      <c r="AW705" s="13" t="s">
        <v>38</v>
      </c>
      <c r="AX705" s="13" t="s">
        <v>83</v>
      </c>
      <c r="AY705" s="260" t="s">
        <v>171</v>
      </c>
    </row>
    <row r="706" s="14" customFormat="1">
      <c r="A706" s="14"/>
      <c r="B706" s="261"/>
      <c r="C706" s="262"/>
      <c r="D706" s="242" t="s">
        <v>284</v>
      </c>
      <c r="E706" s="263" t="s">
        <v>1</v>
      </c>
      <c r="F706" s="264" t="s">
        <v>90</v>
      </c>
      <c r="G706" s="262"/>
      <c r="H706" s="265">
        <v>1</v>
      </c>
      <c r="I706" s="266"/>
      <c r="J706" s="262"/>
      <c r="K706" s="262"/>
      <c r="L706" s="267"/>
      <c r="M706" s="268"/>
      <c r="N706" s="269"/>
      <c r="O706" s="269"/>
      <c r="P706" s="269"/>
      <c r="Q706" s="269"/>
      <c r="R706" s="269"/>
      <c r="S706" s="269"/>
      <c r="T706" s="270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71" t="s">
        <v>284</v>
      </c>
      <c r="AU706" s="271" t="s">
        <v>92</v>
      </c>
      <c r="AV706" s="14" t="s">
        <v>92</v>
      </c>
      <c r="AW706" s="14" t="s">
        <v>38</v>
      </c>
      <c r="AX706" s="14" t="s">
        <v>90</v>
      </c>
      <c r="AY706" s="271" t="s">
        <v>171</v>
      </c>
    </row>
    <row r="707" s="2" customFormat="1" ht="16.5" customHeight="1">
      <c r="A707" s="40"/>
      <c r="B707" s="41"/>
      <c r="C707" s="229" t="s">
        <v>973</v>
      </c>
      <c r="D707" s="229" t="s">
        <v>174</v>
      </c>
      <c r="E707" s="230" t="s">
        <v>5983</v>
      </c>
      <c r="F707" s="231" t="s">
        <v>5984</v>
      </c>
      <c r="G707" s="232" t="s">
        <v>428</v>
      </c>
      <c r="H707" s="233">
        <v>3</v>
      </c>
      <c r="I707" s="234"/>
      <c r="J707" s="235">
        <f>ROUND(I707*H707,2)</f>
        <v>0</v>
      </c>
      <c r="K707" s="231" t="s">
        <v>5531</v>
      </c>
      <c r="L707" s="46"/>
      <c r="M707" s="236" t="s">
        <v>1</v>
      </c>
      <c r="N707" s="237" t="s">
        <v>48</v>
      </c>
      <c r="O707" s="93"/>
      <c r="P707" s="238">
        <f>O707*H707</f>
        <v>0</v>
      </c>
      <c r="Q707" s="238">
        <v>0</v>
      </c>
      <c r="R707" s="238">
        <f>Q707*H707</f>
        <v>0</v>
      </c>
      <c r="S707" s="238">
        <v>0</v>
      </c>
      <c r="T707" s="239">
        <f>S707*H707</f>
        <v>0</v>
      </c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R707" s="240" t="s">
        <v>347</v>
      </c>
      <c r="AT707" s="240" t="s">
        <v>174</v>
      </c>
      <c r="AU707" s="240" t="s">
        <v>92</v>
      </c>
      <c r="AY707" s="18" t="s">
        <v>171</v>
      </c>
      <c r="BE707" s="241">
        <f>IF(N707="základní",J707,0)</f>
        <v>0</v>
      </c>
      <c r="BF707" s="241">
        <f>IF(N707="snížená",J707,0)</f>
        <v>0</v>
      </c>
      <c r="BG707" s="241">
        <f>IF(N707="zákl. přenesená",J707,0)</f>
        <v>0</v>
      </c>
      <c r="BH707" s="241">
        <f>IF(N707="sníž. přenesená",J707,0)</f>
        <v>0</v>
      </c>
      <c r="BI707" s="241">
        <f>IF(N707="nulová",J707,0)</f>
        <v>0</v>
      </c>
      <c r="BJ707" s="18" t="s">
        <v>90</v>
      </c>
      <c r="BK707" s="241">
        <f>ROUND(I707*H707,2)</f>
        <v>0</v>
      </c>
      <c r="BL707" s="18" t="s">
        <v>347</v>
      </c>
      <c r="BM707" s="240" t="s">
        <v>5985</v>
      </c>
    </row>
    <row r="708" s="13" customFormat="1">
      <c r="A708" s="13"/>
      <c r="B708" s="251"/>
      <c r="C708" s="252"/>
      <c r="D708" s="242" t="s">
        <v>284</v>
      </c>
      <c r="E708" s="253" t="s">
        <v>1</v>
      </c>
      <c r="F708" s="254" t="s">
        <v>5970</v>
      </c>
      <c r="G708" s="252"/>
      <c r="H708" s="253" t="s">
        <v>1</v>
      </c>
      <c r="I708" s="255"/>
      <c r="J708" s="252"/>
      <c r="K708" s="252"/>
      <c r="L708" s="256"/>
      <c r="M708" s="257"/>
      <c r="N708" s="258"/>
      <c r="O708" s="258"/>
      <c r="P708" s="258"/>
      <c r="Q708" s="258"/>
      <c r="R708" s="258"/>
      <c r="S708" s="258"/>
      <c r="T708" s="259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60" t="s">
        <v>284</v>
      </c>
      <c r="AU708" s="260" t="s">
        <v>92</v>
      </c>
      <c r="AV708" s="13" t="s">
        <v>90</v>
      </c>
      <c r="AW708" s="13" t="s">
        <v>38</v>
      </c>
      <c r="AX708" s="13" t="s">
        <v>83</v>
      </c>
      <c r="AY708" s="260" t="s">
        <v>171</v>
      </c>
    </row>
    <row r="709" s="13" customFormat="1">
      <c r="A709" s="13"/>
      <c r="B709" s="251"/>
      <c r="C709" s="252"/>
      <c r="D709" s="242" t="s">
        <v>284</v>
      </c>
      <c r="E709" s="253" t="s">
        <v>1</v>
      </c>
      <c r="F709" s="254" t="s">
        <v>5971</v>
      </c>
      <c r="G709" s="252"/>
      <c r="H709" s="253" t="s">
        <v>1</v>
      </c>
      <c r="I709" s="255"/>
      <c r="J709" s="252"/>
      <c r="K709" s="252"/>
      <c r="L709" s="256"/>
      <c r="M709" s="257"/>
      <c r="N709" s="258"/>
      <c r="O709" s="258"/>
      <c r="P709" s="258"/>
      <c r="Q709" s="258"/>
      <c r="R709" s="258"/>
      <c r="S709" s="258"/>
      <c r="T709" s="259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60" t="s">
        <v>284</v>
      </c>
      <c r="AU709" s="260" t="s">
        <v>92</v>
      </c>
      <c r="AV709" s="13" t="s">
        <v>90</v>
      </c>
      <c r="AW709" s="13" t="s">
        <v>38</v>
      </c>
      <c r="AX709" s="13" t="s">
        <v>83</v>
      </c>
      <c r="AY709" s="260" t="s">
        <v>171</v>
      </c>
    </row>
    <row r="710" s="13" customFormat="1">
      <c r="A710" s="13"/>
      <c r="B710" s="251"/>
      <c r="C710" s="252"/>
      <c r="D710" s="242" t="s">
        <v>284</v>
      </c>
      <c r="E710" s="253" t="s">
        <v>1</v>
      </c>
      <c r="F710" s="254" t="s">
        <v>5976</v>
      </c>
      <c r="G710" s="252"/>
      <c r="H710" s="253" t="s">
        <v>1</v>
      </c>
      <c r="I710" s="255"/>
      <c r="J710" s="252"/>
      <c r="K710" s="252"/>
      <c r="L710" s="256"/>
      <c r="M710" s="257"/>
      <c r="N710" s="258"/>
      <c r="O710" s="258"/>
      <c r="P710" s="258"/>
      <c r="Q710" s="258"/>
      <c r="R710" s="258"/>
      <c r="S710" s="258"/>
      <c r="T710" s="259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60" t="s">
        <v>284</v>
      </c>
      <c r="AU710" s="260" t="s">
        <v>92</v>
      </c>
      <c r="AV710" s="13" t="s">
        <v>90</v>
      </c>
      <c r="AW710" s="13" t="s">
        <v>38</v>
      </c>
      <c r="AX710" s="13" t="s">
        <v>83</v>
      </c>
      <c r="AY710" s="260" t="s">
        <v>171</v>
      </c>
    </row>
    <row r="711" s="13" customFormat="1">
      <c r="A711" s="13"/>
      <c r="B711" s="251"/>
      <c r="C711" s="252"/>
      <c r="D711" s="242" t="s">
        <v>284</v>
      </c>
      <c r="E711" s="253" t="s">
        <v>1</v>
      </c>
      <c r="F711" s="254" t="s">
        <v>5804</v>
      </c>
      <c r="G711" s="252"/>
      <c r="H711" s="253" t="s">
        <v>1</v>
      </c>
      <c r="I711" s="255"/>
      <c r="J711" s="252"/>
      <c r="K711" s="252"/>
      <c r="L711" s="256"/>
      <c r="M711" s="257"/>
      <c r="N711" s="258"/>
      <c r="O711" s="258"/>
      <c r="P711" s="258"/>
      <c r="Q711" s="258"/>
      <c r="R711" s="258"/>
      <c r="S711" s="258"/>
      <c r="T711" s="259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60" t="s">
        <v>284</v>
      </c>
      <c r="AU711" s="260" t="s">
        <v>92</v>
      </c>
      <c r="AV711" s="13" t="s">
        <v>90</v>
      </c>
      <c r="AW711" s="13" t="s">
        <v>38</v>
      </c>
      <c r="AX711" s="13" t="s">
        <v>83</v>
      </c>
      <c r="AY711" s="260" t="s">
        <v>171</v>
      </c>
    </row>
    <row r="712" s="14" customFormat="1">
      <c r="A712" s="14"/>
      <c r="B712" s="261"/>
      <c r="C712" s="262"/>
      <c r="D712" s="242" t="s">
        <v>284</v>
      </c>
      <c r="E712" s="263" t="s">
        <v>1</v>
      </c>
      <c r="F712" s="264" t="s">
        <v>118</v>
      </c>
      <c r="G712" s="262"/>
      <c r="H712" s="265">
        <v>3</v>
      </c>
      <c r="I712" s="266"/>
      <c r="J712" s="262"/>
      <c r="K712" s="262"/>
      <c r="L712" s="267"/>
      <c r="M712" s="268"/>
      <c r="N712" s="269"/>
      <c r="O712" s="269"/>
      <c r="P712" s="269"/>
      <c r="Q712" s="269"/>
      <c r="R712" s="269"/>
      <c r="S712" s="269"/>
      <c r="T712" s="27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71" t="s">
        <v>284</v>
      </c>
      <c r="AU712" s="271" t="s">
        <v>92</v>
      </c>
      <c r="AV712" s="14" t="s">
        <v>92</v>
      </c>
      <c r="AW712" s="14" t="s">
        <v>38</v>
      </c>
      <c r="AX712" s="14" t="s">
        <v>90</v>
      </c>
      <c r="AY712" s="271" t="s">
        <v>171</v>
      </c>
    </row>
    <row r="713" s="2" customFormat="1" ht="16.5" customHeight="1">
      <c r="A713" s="40"/>
      <c r="B713" s="41"/>
      <c r="C713" s="229" t="s">
        <v>978</v>
      </c>
      <c r="D713" s="229" t="s">
        <v>174</v>
      </c>
      <c r="E713" s="230" t="s">
        <v>5986</v>
      </c>
      <c r="F713" s="231" t="s">
        <v>5987</v>
      </c>
      <c r="G713" s="232" t="s">
        <v>428</v>
      </c>
      <c r="H713" s="233">
        <v>2</v>
      </c>
      <c r="I713" s="234"/>
      <c r="J713" s="235">
        <f>ROUND(I713*H713,2)</f>
        <v>0</v>
      </c>
      <c r="K713" s="231" t="s">
        <v>5531</v>
      </c>
      <c r="L713" s="46"/>
      <c r="M713" s="236" t="s">
        <v>1</v>
      </c>
      <c r="N713" s="237" t="s">
        <v>48</v>
      </c>
      <c r="O713" s="93"/>
      <c r="P713" s="238">
        <f>O713*H713</f>
        <v>0</v>
      </c>
      <c r="Q713" s="238">
        <v>0</v>
      </c>
      <c r="R713" s="238">
        <f>Q713*H713</f>
        <v>0</v>
      </c>
      <c r="S713" s="238">
        <v>0</v>
      </c>
      <c r="T713" s="239">
        <f>S713*H713</f>
        <v>0</v>
      </c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R713" s="240" t="s">
        <v>347</v>
      </c>
      <c r="AT713" s="240" t="s">
        <v>174</v>
      </c>
      <c r="AU713" s="240" t="s">
        <v>92</v>
      </c>
      <c r="AY713" s="18" t="s">
        <v>171</v>
      </c>
      <c r="BE713" s="241">
        <f>IF(N713="základní",J713,0)</f>
        <v>0</v>
      </c>
      <c r="BF713" s="241">
        <f>IF(N713="snížená",J713,0)</f>
        <v>0</v>
      </c>
      <c r="BG713" s="241">
        <f>IF(N713="zákl. přenesená",J713,0)</f>
        <v>0</v>
      </c>
      <c r="BH713" s="241">
        <f>IF(N713="sníž. přenesená",J713,0)</f>
        <v>0</v>
      </c>
      <c r="BI713" s="241">
        <f>IF(N713="nulová",J713,0)</f>
        <v>0</v>
      </c>
      <c r="BJ713" s="18" t="s">
        <v>90</v>
      </c>
      <c r="BK713" s="241">
        <f>ROUND(I713*H713,2)</f>
        <v>0</v>
      </c>
      <c r="BL713" s="18" t="s">
        <v>347</v>
      </c>
      <c r="BM713" s="240" t="s">
        <v>5988</v>
      </c>
    </row>
    <row r="714" s="13" customFormat="1">
      <c r="A714" s="13"/>
      <c r="B714" s="251"/>
      <c r="C714" s="252"/>
      <c r="D714" s="242" t="s">
        <v>284</v>
      </c>
      <c r="E714" s="253" t="s">
        <v>1</v>
      </c>
      <c r="F714" s="254" t="s">
        <v>5970</v>
      </c>
      <c r="G714" s="252"/>
      <c r="H714" s="253" t="s">
        <v>1</v>
      </c>
      <c r="I714" s="255"/>
      <c r="J714" s="252"/>
      <c r="K714" s="252"/>
      <c r="L714" s="256"/>
      <c r="M714" s="257"/>
      <c r="N714" s="258"/>
      <c r="O714" s="258"/>
      <c r="P714" s="258"/>
      <c r="Q714" s="258"/>
      <c r="R714" s="258"/>
      <c r="S714" s="258"/>
      <c r="T714" s="259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60" t="s">
        <v>284</v>
      </c>
      <c r="AU714" s="260" t="s">
        <v>92</v>
      </c>
      <c r="AV714" s="13" t="s">
        <v>90</v>
      </c>
      <c r="AW714" s="13" t="s">
        <v>38</v>
      </c>
      <c r="AX714" s="13" t="s">
        <v>83</v>
      </c>
      <c r="AY714" s="260" t="s">
        <v>171</v>
      </c>
    </row>
    <row r="715" s="13" customFormat="1">
      <c r="A715" s="13"/>
      <c r="B715" s="251"/>
      <c r="C715" s="252"/>
      <c r="D715" s="242" t="s">
        <v>284</v>
      </c>
      <c r="E715" s="253" t="s">
        <v>1</v>
      </c>
      <c r="F715" s="254" t="s">
        <v>5971</v>
      </c>
      <c r="G715" s="252"/>
      <c r="H715" s="253" t="s">
        <v>1</v>
      </c>
      <c r="I715" s="255"/>
      <c r="J715" s="252"/>
      <c r="K715" s="252"/>
      <c r="L715" s="256"/>
      <c r="M715" s="257"/>
      <c r="N715" s="258"/>
      <c r="O715" s="258"/>
      <c r="P715" s="258"/>
      <c r="Q715" s="258"/>
      <c r="R715" s="258"/>
      <c r="S715" s="258"/>
      <c r="T715" s="259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60" t="s">
        <v>284</v>
      </c>
      <c r="AU715" s="260" t="s">
        <v>92</v>
      </c>
      <c r="AV715" s="13" t="s">
        <v>90</v>
      </c>
      <c r="AW715" s="13" t="s">
        <v>38</v>
      </c>
      <c r="AX715" s="13" t="s">
        <v>83</v>
      </c>
      <c r="AY715" s="260" t="s">
        <v>171</v>
      </c>
    </row>
    <row r="716" s="13" customFormat="1">
      <c r="A716" s="13"/>
      <c r="B716" s="251"/>
      <c r="C716" s="252"/>
      <c r="D716" s="242" t="s">
        <v>284</v>
      </c>
      <c r="E716" s="253" t="s">
        <v>1</v>
      </c>
      <c r="F716" s="254" t="s">
        <v>5976</v>
      </c>
      <c r="G716" s="252"/>
      <c r="H716" s="253" t="s">
        <v>1</v>
      </c>
      <c r="I716" s="255"/>
      <c r="J716" s="252"/>
      <c r="K716" s="252"/>
      <c r="L716" s="256"/>
      <c r="M716" s="257"/>
      <c r="N716" s="258"/>
      <c r="O716" s="258"/>
      <c r="P716" s="258"/>
      <c r="Q716" s="258"/>
      <c r="R716" s="258"/>
      <c r="S716" s="258"/>
      <c r="T716" s="259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60" t="s">
        <v>284</v>
      </c>
      <c r="AU716" s="260" t="s">
        <v>92</v>
      </c>
      <c r="AV716" s="13" t="s">
        <v>90</v>
      </c>
      <c r="AW716" s="13" t="s">
        <v>38</v>
      </c>
      <c r="AX716" s="13" t="s">
        <v>83</v>
      </c>
      <c r="AY716" s="260" t="s">
        <v>171</v>
      </c>
    </row>
    <row r="717" s="13" customFormat="1">
      <c r="A717" s="13"/>
      <c r="B717" s="251"/>
      <c r="C717" s="252"/>
      <c r="D717" s="242" t="s">
        <v>284</v>
      </c>
      <c r="E717" s="253" t="s">
        <v>1</v>
      </c>
      <c r="F717" s="254" t="s">
        <v>5804</v>
      </c>
      <c r="G717" s="252"/>
      <c r="H717" s="253" t="s">
        <v>1</v>
      </c>
      <c r="I717" s="255"/>
      <c r="J717" s="252"/>
      <c r="K717" s="252"/>
      <c r="L717" s="256"/>
      <c r="M717" s="257"/>
      <c r="N717" s="258"/>
      <c r="O717" s="258"/>
      <c r="P717" s="258"/>
      <c r="Q717" s="258"/>
      <c r="R717" s="258"/>
      <c r="S717" s="258"/>
      <c r="T717" s="259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60" t="s">
        <v>284</v>
      </c>
      <c r="AU717" s="260" t="s">
        <v>92</v>
      </c>
      <c r="AV717" s="13" t="s">
        <v>90</v>
      </c>
      <c r="AW717" s="13" t="s">
        <v>38</v>
      </c>
      <c r="AX717" s="13" t="s">
        <v>83</v>
      </c>
      <c r="AY717" s="260" t="s">
        <v>171</v>
      </c>
    </row>
    <row r="718" s="14" customFormat="1">
      <c r="A718" s="14"/>
      <c r="B718" s="261"/>
      <c r="C718" s="262"/>
      <c r="D718" s="242" t="s">
        <v>284</v>
      </c>
      <c r="E718" s="263" t="s">
        <v>1</v>
      </c>
      <c r="F718" s="264" t="s">
        <v>90</v>
      </c>
      <c r="G718" s="262"/>
      <c r="H718" s="265">
        <v>1</v>
      </c>
      <c r="I718" s="266"/>
      <c r="J718" s="262"/>
      <c r="K718" s="262"/>
      <c r="L718" s="267"/>
      <c r="M718" s="268"/>
      <c r="N718" s="269"/>
      <c r="O718" s="269"/>
      <c r="P718" s="269"/>
      <c r="Q718" s="269"/>
      <c r="R718" s="269"/>
      <c r="S718" s="269"/>
      <c r="T718" s="27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71" t="s">
        <v>284</v>
      </c>
      <c r="AU718" s="271" t="s">
        <v>92</v>
      </c>
      <c r="AV718" s="14" t="s">
        <v>92</v>
      </c>
      <c r="AW718" s="14" t="s">
        <v>38</v>
      </c>
      <c r="AX718" s="14" t="s">
        <v>83</v>
      </c>
      <c r="AY718" s="271" t="s">
        <v>171</v>
      </c>
    </row>
    <row r="719" s="13" customFormat="1">
      <c r="A719" s="13"/>
      <c r="B719" s="251"/>
      <c r="C719" s="252"/>
      <c r="D719" s="242" t="s">
        <v>284</v>
      </c>
      <c r="E719" s="253" t="s">
        <v>1</v>
      </c>
      <c r="F719" s="254" t="s">
        <v>5660</v>
      </c>
      <c r="G719" s="252"/>
      <c r="H719" s="253" t="s">
        <v>1</v>
      </c>
      <c r="I719" s="255"/>
      <c r="J719" s="252"/>
      <c r="K719" s="252"/>
      <c r="L719" s="256"/>
      <c r="M719" s="257"/>
      <c r="N719" s="258"/>
      <c r="O719" s="258"/>
      <c r="P719" s="258"/>
      <c r="Q719" s="258"/>
      <c r="R719" s="258"/>
      <c r="S719" s="258"/>
      <c r="T719" s="259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60" t="s">
        <v>284</v>
      </c>
      <c r="AU719" s="260" t="s">
        <v>92</v>
      </c>
      <c r="AV719" s="13" t="s">
        <v>90</v>
      </c>
      <c r="AW719" s="13" t="s">
        <v>38</v>
      </c>
      <c r="AX719" s="13" t="s">
        <v>83</v>
      </c>
      <c r="AY719" s="260" t="s">
        <v>171</v>
      </c>
    </row>
    <row r="720" s="14" customFormat="1">
      <c r="A720" s="14"/>
      <c r="B720" s="261"/>
      <c r="C720" s="262"/>
      <c r="D720" s="242" t="s">
        <v>284</v>
      </c>
      <c r="E720" s="263" t="s">
        <v>1</v>
      </c>
      <c r="F720" s="264" t="s">
        <v>90</v>
      </c>
      <c r="G720" s="262"/>
      <c r="H720" s="265">
        <v>1</v>
      </c>
      <c r="I720" s="266"/>
      <c r="J720" s="262"/>
      <c r="K720" s="262"/>
      <c r="L720" s="267"/>
      <c r="M720" s="268"/>
      <c r="N720" s="269"/>
      <c r="O720" s="269"/>
      <c r="P720" s="269"/>
      <c r="Q720" s="269"/>
      <c r="R720" s="269"/>
      <c r="S720" s="269"/>
      <c r="T720" s="27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71" t="s">
        <v>284</v>
      </c>
      <c r="AU720" s="271" t="s">
        <v>92</v>
      </c>
      <c r="AV720" s="14" t="s">
        <v>92</v>
      </c>
      <c r="AW720" s="14" t="s">
        <v>38</v>
      </c>
      <c r="AX720" s="14" t="s">
        <v>83</v>
      </c>
      <c r="AY720" s="271" t="s">
        <v>171</v>
      </c>
    </row>
    <row r="721" s="15" customFormat="1">
      <c r="A721" s="15"/>
      <c r="B721" s="272"/>
      <c r="C721" s="273"/>
      <c r="D721" s="242" t="s">
        <v>284</v>
      </c>
      <c r="E721" s="274" t="s">
        <v>1</v>
      </c>
      <c r="F721" s="275" t="s">
        <v>287</v>
      </c>
      <c r="G721" s="273"/>
      <c r="H721" s="276">
        <v>2</v>
      </c>
      <c r="I721" s="277"/>
      <c r="J721" s="273"/>
      <c r="K721" s="273"/>
      <c r="L721" s="278"/>
      <c r="M721" s="279"/>
      <c r="N721" s="280"/>
      <c r="O721" s="280"/>
      <c r="P721" s="280"/>
      <c r="Q721" s="280"/>
      <c r="R721" s="280"/>
      <c r="S721" s="280"/>
      <c r="T721" s="281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82" t="s">
        <v>284</v>
      </c>
      <c r="AU721" s="282" t="s">
        <v>92</v>
      </c>
      <c r="AV721" s="15" t="s">
        <v>192</v>
      </c>
      <c r="AW721" s="15" t="s">
        <v>38</v>
      </c>
      <c r="AX721" s="15" t="s">
        <v>90</v>
      </c>
      <c r="AY721" s="282" t="s">
        <v>171</v>
      </c>
    </row>
    <row r="722" s="2" customFormat="1" ht="16.5" customHeight="1">
      <c r="A722" s="40"/>
      <c r="B722" s="41"/>
      <c r="C722" s="229" t="s">
        <v>987</v>
      </c>
      <c r="D722" s="229" t="s">
        <v>174</v>
      </c>
      <c r="E722" s="230" t="s">
        <v>5989</v>
      </c>
      <c r="F722" s="231" t="s">
        <v>5990</v>
      </c>
      <c r="G722" s="232" t="s">
        <v>428</v>
      </c>
      <c r="H722" s="233">
        <v>2</v>
      </c>
      <c r="I722" s="234"/>
      <c r="J722" s="235">
        <f>ROUND(I722*H722,2)</f>
        <v>0</v>
      </c>
      <c r="K722" s="231" t="s">
        <v>178</v>
      </c>
      <c r="L722" s="46"/>
      <c r="M722" s="236" t="s">
        <v>1</v>
      </c>
      <c r="N722" s="237" t="s">
        <v>48</v>
      </c>
      <c r="O722" s="93"/>
      <c r="P722" s="238">
        <f>O722*H722</f>
        <v>0</v>
      </c>
      <c r="Q722" s="238">
        <v>0.00034000000000000002</v>
      </c>
      <c r="R722" s="238">
        <f>Q722*H722</f>
        <v>0.00068000000000000005</v>
      </c>
      <c r="S722" s="238">
        <v>0</v>
      </c>
      <c r="T722" s="239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40" t="s">
        <v>347</v>
      </c>
      <c r="AT722" s="240" t="s">
        <v>174</v>
      </c>
      <c r="AU722" s="240" t="s">
        <v>92</v>
      </c>
      <c r="AY722" s="18" t="s">
        <v>171</v>
      </c>
      <c r="BE722" s="241">
        <f>IF(N722="základní",J722,0)</f>
        <v>0</v>
      </c>
      <c r="BF722" s="241">
        <f>IF(N722="snížená",J722,0)</f>
        <v>0</v>
      </c>
      <c r="BG722" s="241">
        <f>IF(N722="zákl. přenesená",J722,0)</f>
        <v>0</v>
      </c>
      <c r="BH722" s="241">
        <f>IF(N722="sníž. přenesená",J722,0)</f>
        <v>0</v>
      </c>
      <c r="BI722" s="241">
        <f>IF(N722="nulová",J722,0)</f>
        <v>0</v>
      </c>
      <c r="BJ722" s="18" t="s">
        <v>90</v>
      </c>
      <c r="BK722" s="241">
        <f>ROUND(I722*H722,2)</f>
        <v>0</v>
      </c>
      <c r="BL722" s="18" t="s">
        <v>347</v>
      </c>
      <c r="BM722" s="240" t="s">
        <v>5991</v>
      </c>
    </row>
    <row r="723" s="13" customFormat="1">
      <c r="A723" s="13"/>
      <c r="B723" s="251"/>
      <c r="C723" s="252"/>
      <c r="D723" s="242" t="s">
        <v>284</v>
      </c>
      <c r="E723" s="253" t="s">
        <v>1</v>
      </c>
      <c r="F723" s="254" t="s">
        <v>5804</v>
      </c>
      <c r="G723" s="252"/>
      <c r="H723" s="253" t="s">
        <v>1</v>
      </c>
      <c r="I723" s="255"/>
      <c r="J723" s="252"/>
      <c r="K723" s="252"/>
      <c r="L723" s="256"/>
      <c r="M723" s="257"/>
      <c r="N723" s="258"/>
      <c r="O723" s="258"/>
      <c r="P723" s="258"/>
      <c r="Q723" s="258"/>
      <c r="R723" s="258"/>
      <c r="S723" s="258"/>
      <c r="T723" s="259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60" t="s">
        <v>284</v>
      </c>
      <c r="AU723" s="260" t="s">
        <v>92</v>
      </c>
      <c r="AV723" s="13" t="s">
        <v>90</v>
      </c>
      <c r="AW723" s="13" t="s">
        <v>38</v>
      </c>
      <c r="AX723" s="13" t="s">
        <v>83</v>
      </c>
      <c r="AY723" s="260" t="s">
        <v>171</v>
      </c>
    </row>
    <row r="724" s="14" customFormat="1">
      <c r="A724" s="14"/>
      <c r="B724" s="261"/>
      <c r="C724" s="262"/>
      <c r="D724" s="242" t="s">
        <v>284</v>
      </c>
      <c r="E724" s="263" t="s">
        <v>1</v>
      </c>
      <c r="F724" s="264" t="s">
        <v>92</v>
      </c>
      <c r="G724" s="262"/>
      <c r="H724" s="265">
        <v>2</v>
      </c>
      <c r="I724" s="266"/>
      <c r="J724" s="262"/>
      <c r="K724" s="262"/>
      <c r="L724" s="267"/>
      <c r="M724" s="268"/>
      <c r="N724" s="269"/>
      <c r="O724" s="269"/>
      <c r="P724" s="269"/>
      <c r="Q724" s="269"/>
      <c r="R724" s="269"/>
      <c r="S724" s="269"/>
      <c r="T724" s="27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71" t="s">
        <v>284</v>
      </c>
      <c r="AU724" s="271" t="s">
        <v>92</v>
      </c>
      <c r="AV724" s="14" t="s">
        <v>92</v>
      </c>
      <c r="AW724" s="14" t="s">
        <v>38</v>
      </c>
      <c r="AX724" s="14" t="s">
        <v>90</v>
      </c>
      <c r="AY724" s="271" t="s">
        <v>171</v>
      </c>
    </row>
    <row r="725" s="2" customFormat="1" ht="16.5" customHeight="1">
      <c r="A725" s="40"/>
      <c r="B725" s="41"/>
      <c r="C725" s="229" t="s">
        <v>992</v>
      </c>
      <c r="D725" s="229" t="s">
        <v>174</v>
      </c>
      <c r="E725" s="230" t="s">
        <v>5992</v>
      </c>
      <c r="F725" s="231" t="s">
        <v>5993</v>
      </c>
      <c r="G725" s="232" t="s">
        <v>428</v>
      </c>
      <c r="H725" s="233">
        <v>6</v>
      </c>
      <c r="I725" s="234"/>
      <c r="J725" s="235">
        <f>ROUND(I725*H725,2)</f>
        <v>0</v>
      </c>
      <c r="K725" s="231" t="s">
        <v>178</v>
      </c>
      <c r="L725" s="46"/>
      <c r="M725" s="236" t="s">
        <v>1</v>
      </c>
      <c r="N725" s="237" t="s">
        <v>48</v>
      </c>
      <c r="O725" s="93"/>
      <c r="P725" s="238">
        <f>O725*H725</f>
        <v>0</v>
      </c>
      <c r="Q725" s="238">
        <v>0.0010200000000000001</v>
      </c>
      <c r="R725" s="238">
        <f>Q725*H725</f>
        <v>0.0061200000000000004</v>
      </c>
      <c r="S725" s="238">
        <v>0</v>
      </c>
      <c r="T725" s="239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40" t="s">
        <v>347</v>
      </c>
      <c r="AT725" s="240" t="s">
        <v>174</v>
      </c>
      <c r="AU725" s="240" t="s">
        <v>92</v>
      </c>
      <c r="AY725" s="18" t="s">
        <v>171</v>
      </c>
      <c r="BE725" s="241">
        <f>IF(N725="základní",J725,0)</f>
        <v>0</v>
      </c>
      <c r="BF725" s="241">
        <f>IF(N725="snížená",J725,0)</f>
        <v>0</v>
      </c>
      <c r="BG725" s="241">
        <f>IF(N725="zákl. přenesená",J725,0)</f>
        <v>0</v>
      </c>
      <c r="BH725" s="241">
        <f>IF(N725="sníž. přenesená",J725,0)</f>
        <v>0</v>
      </c>
      <c r="BI725" s="241">
        <f>IF(N725="nulová",J725,0)</f>
        <v>0</v>
      </c>
      <c r="BJ725" s="18" t="s">
        <v>90</v>
      </c>
      <c r="BK725" s="241">
        <f>ROUND(I725*H725,2)</f>
        <v>0</v>
      </c>
      <c r="BL725" s="18" t="s">
        <v>347</v>
      </c>
      <c r="BM725" s="240" t="s">
        <v>5994</v>
      </c>
    </row>
    <row r="726" s="13" customFormat="1">
      <c r="A726" s="13"/>
      <c r="B726" s="251"/>
      <c r="C726" s="252"/>
      <c r="D726" s="242" t="s">
        <v>284</v>
      </c>
      <c r="E726" s="253" t="s">
        <v>1</v>
      </c>
      <c r="F726" s="254" t="s">
        <v>5804</v>
      </c>
      <c r="G726" s="252"/>
      <c r="H726" s="253" t="s">
        <v>1</v>
      </c>
      <c r="I726" s="255"/>
      <c r="J726" s="252"/>
      <c r="K726" s="252"/>
      <c r="L726" s="256"/>
      <c r="M726" s="257"/>
      <c r="N726" s="258"/>
      <c r="O726" s="258"/>
      <c r="P726" s="258"/>
      <c r="Q726" s="258"/>
      <c r="R726" s="258"/>
      <c r="S726" s="258"/>
      <c r="T726" s="259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60" t="s">
        <v>284</v>
      </c>
      <c r="AU726" s="260" t="s">
        <v>92</v>
      </c>
      <c r="AV726" s="13" t="s">
        <v>90</v>
      </c>
      <c r="AW726" s="13" t="s">
        <v>38</v>
      </c>
      <c r="AX726" s="13" t="s">
        <v>83</v>
      </c>
      <c r="AY726" s="260" t="s">
        <v>171</v>
      </c>
    </row>
    <row r="727" s="14" customFormat="1">
      <c r="A727" s="14"/>
      <c r="B727" s="261"/>
      <c r="C727" s="262"/>
      <c r="D727" s="242" t="s">
        <v>284</v>
      </c>
      <c r="E727" s="263" t="s">
        <v>1</v>
      </c>
      <c r="F727" s="264" t="s">
        <v>5995</v>
      </c>
      <c r="G727" s="262"/>
      <c r="H727" s="265">
        <v>4</v>
      </c>
      <c r="I727" s="266"/>
      <c r="J727" s="262"/>
      <c r="K727" s="262"/>
      <c r="L727" s="267"/>
      <c r="M727" s="268"/>
      <c r="N727" s="269"/>
      <c r="O727" s="269"/>
      <c r="P727" s="269"/>
      <c r="Q727" s="269"/>
      <c r="R727" s="269"/>
      <c r="S727" s="269"/>
      <c r="T727" s="270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71" t="s">
        <v>284</v>
      </c>
      <c r="AU727" s="271" t="s">
        <v>92</v>
      </c>
      <c r="AV727" s="14" t="s">
        <v>92</v>
      </c>
      <c r="AW727" s="14" t="s">
        <v>38</v>
      </c>
      <c r="AX727" s="14" t="s">
        <v>83</v>
      </c>
      <c r="AY727" s="271" t="s">
        <v>171</v>
      </c>
    </row>
    <row r="728" s="13" customFormat="1">
      <c r="A728" s="13"/>
      <c r="B728" s="251"/>
      <c r="C728" s="252"/>
      <c r="D728" s="242" t="s">
        <v>284</v>
      </c>
      <c r="E728" s="253" t="s">
        <v>1</v>
      </c>
      <c r="F728" s="254" t="s">
        <v>5660</v>
      </c>
      <c r="G728" s="252"/>
      <c r="H728" s="253" t="s">
        <v>1</v>
      </c>
      <c r="I728" s="255"/>
      <c r="J728" s="252"/>
      <c r="K728" s="252"/>
      <c r="L728" s="256"/>
      <c r="M728" s="257"/>
      <c r="N728" s="258"/>
      <c r="O728" s="258"/>
      <c r="P728" s="258"/>
      <c r="Q728" s="258"/>
      <c r="R728" s="258"/>
      <c r="S728" s="258"/>
      <c r="T728" s="259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60" t="s">
        <v>284</v>
      </c>
      <c r="AU728" s="260" t="s">
        <v>92</v>
      </c>
      <c r="AV728" s="13" t="s">
        <v>90</v>
      </c>
      <c r="AW728" s="13" t="s">
        <v>38</v>
      </c>
      <c r="AX728" s="13" t="s">
        <v>83</v>
      </c>
      <c r="AY728" s="260" t="s">
        <v>171</v>
      </c>
    </row>
    <row r="729" s="14" customFormat="1">
      <c r="A729" s="14"/>
      <c r="B729" s="261"/>
      <c r="C729" s="262"/>
      <c r="D729" s="242" t="s">
        <v>284</v>
      </c>
      <c r="E729" s="263" t="s">
        <v>1</v>
      </c>
      <c r="F729" s="264" t="s">
        <v>92</v>
      </c>
      <c r="G729" s="262"/>
      <c r="H729" s="265">
        <v>2</v>
      </c>
      <c r="I729" s="266"/>
      <c r="J729" s="262"/>
      <c r="K729" s="262"/>
      <c r="L729" s="267"/>
      <c r="M729" s="268"/>
      <c r="N729" s="269"/>
      <c r="O729" s="269"/>
      <c r="P729" s="269"/>
      <c r="Q729" s="269"/>
      <c r="R729" s="269"/>
      <c r="S729" s="269"/>
      <c r="T729" s="270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71" t="s">
        <v>284</v>
      </c>
      <c r="AU729" s="271" t="s">
        <v>92</v>
      </c>
      <c r="AV729" s="14" t="s">
        <v>92</v>
      </c>
      <c r="AW729" s="14" t="s">
        <v>38</v>
      </c>
      <c r="AX729" s="14" t="s">
        <v>83</v>
      </c>
      <c r="AY729" s="271" t="s">
        <v>171</v>
      </c>
    </row>
    <row r="730" s="15" customFormat="1">
      <c r="A730" s="15"/>
      <c r="B730" s="272"/>
      <c r="C730" s="273"/>
      <c r="D730" s="242" t="s">
        <v>284</v>
      </c>
      <c r="E730" s="274" t="s">
        <v>1</v>
      </c>
      <c r="F730" s="275" t="s">
        <v>287</v>
      </c>
      <c r="G730" s="273"/>
      <c r="H730" s="276">
        <v>6</v>
      </c>
      <c r="I730" s="277"/>
      <c r="J730" s="273"/>
      <c r="K730" s="273"/>
      <c r="L730" s="278"/>
      <c r="M730" s="279"/>
      <c r="N730" s="280"/>
      <c r="O730" s="280"/>
      <c r="P730" s="280"/>
      <c r="Q730" s="280"/>
      <c r="R730" s="280"/>
      <c r="S730" s="280"/>
      <c r="T730" s="281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82" t="s">
        <v>284</v>
      </c>
      <c r="AU730" s="282" t="s">
        <v>92</v>
      </c>
      <c r="AV730" s="15" t="s">
        <v>192</v>
      </c>
      <c r="AW730" s="15" t="s">
        <v>38</v>
      </c>
      <c r="AX730" s="15" t="s">
        <v>90</v>
      </c>
      <c r="AY730" s="282" t="s">
        <v>171</v>
      </c>
    </row>
    <row r="731" s="2" customFormat="1" ht="16.5" customHeight="1">
      <c r="A731" s="40"/>
      <c r="B731" s="41"/>
      <c r="C731" s="229" t="s">
        <v>997</v>
      </c>
      <c r="D731" s="229" t="s">
        <v>174</v>
      </c>
      <c r="E731" s="230" t="s">
        <v>5996</v>
      </c>
      <c r="F731" s="231" t="s">
        <v>5997</v>
      </c>
      <c r="G731" s="232" t="s">
        <v>428</v>
      </c>
      <c r="H731" s="233">
        <v>10</v>
      </c>
      <c r="I731" s="234"/>
      <c r="J731" s="235">
        <f>ROUND(I731*H731,2)</f>
        <v>0</v>
      </c>
      <c r="K731" s="231" t="s">
        <v>178</v>
      </c>
      <c r="L731" s="46"/>
      <c r="M731" s="236" t="s">
        <v>1</v>
      </c>
      <c r="N731" s="237" t="s">
        <v>48</v>
      </c>
      <c r="O731" s="93"/>
      <c r="P731" s="238">
        <f>O731*H731</f>
        <v>0</v>
      </c>
      <c r="Q731" s="238">
        <v>0.0015</v>
      </c>
      <c r="R731" s="238">
        <f>Q731*H731</f>
        <v>0.014999999999999999</v>
      </c>
      <c r="S731" s="238">
        <v>0</v>
      </c>
      <c r="T731" s="239">
        <f>S731*H731</f>
        <v>0</v>
      </c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R731" s="240" t="s">
        <v>347</v>
      </c>
      <c r="AT731" s="240" t="s">
        <v>174</v>
      </c>
      <c r="AU731" s="240" t="s">
        <v>92</v>
      </c>
      <c r="AY731" s="18" t="s">
        <v>171</v>
      </c>
      <c r="BE731" s="241">
        <f>IF(N731="základní",J731,0)</f>
        <v>0</v>
      </c>
      <c r="BF731" s="241">
        <f>IF(N731="snížená",J731,0)</f>
        <v>0</v>
      </c>
      <c r="BG731" s="241">
        <f>IF(N731="zákl. přenesená",J731,0)</f>
        <v>0</v>
      </c>
      <c r="BH731" s="241">
        <f>IF(N731="sníž. přenesená",J731,0)</f>
        <v>0</v>
      </c>
      <c r="BI731" s="241">
        <f>IF(N731="nulová",J731,0)</f>
        <v>0</v>
      </c>
      <c r="BJ731" s="18" t="s">
        <v>90</v>
      </c>
      <c r="BK731" s="241">
        <f>ROUND(I731*H731,2)</f>
        <v>0</v>
      </c>
      <c r="BL731" s="18" t="s">
        <v>347</v>
      </c>
      <c r="BM731" s="240" t="s">
        <v>5998</v>
      </c>
    </row>
    <row r="732" s="13" customFormat="1">
      <c r="A732" s="13"/>
      <c r="B732" s="251"/>
      <c r="C732" s="252"/>
      <c r="D732" s="242" t="s">
        <v>284</v>
      </c>
      <c r="E732" s="253" t="s">
        <v>1</v>
      </c>
      <c r="F732" s="254" t="s">
        <v>5999</v>
      </c>
      <c r="G732" s="252"/>
      <c r="H732" s="253" t="s">
        <v>1</v>
      </c>
      <c r="I732" s="255"/>
      <c r="J732" s="252"/>
      <c r="K732" s="252"/>
      <c r="L732" s="256"/>
      <c r="M732" s="257"/>
      <c r="N732" s="258"/>
      <c r="O732" s="258"/>
      <c r="P732" s="258"/>
      <c r="Q732" s="258"/>
      <c r="R732" s="258"/>
      <c r="S732" s="258"/>
      <c r="T732" s="259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60" t="s">
        <v>284</v>
      </c>
      <c r="AU732" s="260" t="s">
        <v>92</v>
      </c>
      <c r="AV732" s="13" t="s">
        <v>90</v>
      </c>
      <c r="AW732" s="13" t="s">
        <v>38</v>
      </c>
      <c r="AX732" s="13" t="s">
        <v>83</v>
      </c>
      <c r="AY732" s="260" t="s">
        <v>171</v>
      </c>
    </row>
    <row r="733" s="13" customFormat="1">
      <c r="A733" s="13"/>
      <c r="B733" s="251"/>
      <c r="C733" s="252"/>
      <c r="D733" s="242" t="s">
        <v>284</v>
      </c>
      <c r="E733" s="253" t="s">
        <v>1</v>
      </c>
      <c r="F733" s="254" t="s">
        <v>6000</v>
      </c>
      <c r="G733" s="252"/>
      <c r="H733" s="253" t="s">
        <v>1</v>
      </c>
      <c r="I733" s="255"/>
      <c r="J733" s="252"/>
      <c r="K733" s="252"/>
      <c r="L733" s="256"/>
      <c r="M733" s="257"/>
      <c r="N733" s="258"/>
      <c r="O733" s="258"/>
      <c r="P733" s="258"/>
      <c r="Q733" s="258"/>
      <c r="R733" s="258"/>
      <c r="S733" s="258"/>
      <c r="T733" s="259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60" t="s">
        <v>284</v>
      </c>
      <c r="AU733" s="260" t="s">
        <v>92</v>
      </c>
      <c r="AV733" s="13" t="s">
        <v>90</v>
      </c>
      <c r="AW733" s="13" t="s">
        <v>38</v>
      </c>
      <c r="AX733" s="13" t="s">
        <v>83</v>
      </c>
      <c r="AY733" s="260" t="s">
        <v>171</v>
      </c>
    </row>
    <row r="734" s="14" customFormat="1">
      <c r="A734" s="14"/>
      <c r="B734" s="261"/>
      <c r="C734" s="262"/>
      <c r="D734" s="242" t="s">
        <v>284</v>
      </c>
      <c r="E734" s="263" t="s">
        <v>1</v>
      </c>
      <c r="F734" s="264" t="s">
        <v>227</v>
      </c>
      <c r="G734" s="262"/>
      <c r="H734" s="265">
        <v>10</v>
      </c>
      <c r="I734" s="266"/>
      <c r="J734" s="262"/>
      <c r="K734" s="262"/>
      <c r="L734" s="267"/>
      <c r="M734" s="268"/>
      <c r="N734" s="269"/>
      <c r="O734" s="269"/>
      <c r="P734" s="269"/>
      <c r="Q734" s="269"/>
      <c r="R734" s="269"/>
      <c r="S734" s="269"/>
      <c r="T734" s="270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71" t="s">
        <v>284</v>
      </c>
      <c r="AU734" s="271" t="s">
        <v>92</v>
      </c>
      <c r="AV734" s="14" t="s">
        <v>92</v>
      </c>
      <c r="AW734" s="14" t="s">
        <v>38</v>
      </c>
      <c r="AX734" s="14" t="s">
        <v>90</v>
      </c>
      <c r="AY734" s="271" t="s">
        <v>171</v>
      </c>
    </row>
    <row r="735" s="2" customFormat="1" ht="16.5" customHeight="1">
      <c r="A735" s="40"/>
      <c r="B735" s="41"/>
      <c r="C735" s="229" t="s">
        <v>1017</v>
      </c>
      <c r="D735" s="229" t="s">
        <v>174</v>
      </c>
      <c r="E735" s="230" t="s">
        <v>6001</v>
      </c>
      <c r="F735" s="231" t="s">
        <v>6002</v>
      </c>
      <c r="G735" s="232" t="s">
        <v>428</v>
      </c>
      <c r="H735" s="233">
        <v>1</v>
      </c>
      <c r="I735" s="234"/>
      <c r="J735" s="235">
        <f>ROUND(I735*H735,2)</f>
        <v>0</v>
      </c>
      <c r="K735" s="231" t="s">
        <v>178</v>
      </c>
      <c r="L735" s="46"/>
      <c r="M735" s="236" t="s">
        <v>1</v>
      </c>
      <c r="N735" s="237" t="s">
        <v>48</v>
      </c>
      <c r="O735" s="93"/>
      <c r="P735" s="238">
        <f>O735*H735</f>
        <v>0</v>
      </c>
      <c r="Q735" s="238">
        <v>0.0022699999999999999</v>
      </c>
      <c r="R735" s="238">
        <f>Q735*H735</f>
        <v>0.0022699999999999999</v>
      </c>
      <c r="S735" s="238">
        <v>0</v>
      </c>
      <c r="T735" s="239">
        <f>S735*H735</f>
        <v>0</v>
      </c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R735" s="240" t="s">
        <v>347</v>
      </c>
      <c r="AT735" s="240" t="s">
        <v>174</v>
      </c>
      <c r="AU735" s="240" t="s">
        <v>92</v>
      </c>
      <c r="AY735" s="18" t="s">
        <v>171</v>
      </c>
      <c r="BE735" s="241">
        <f>IF(N735="základní",J735,0)</f>
        <v>0</v>
      </c>
      <c r="BF735" s="241">
        <f>IF(N735="snížená",J735,0)</f>
        <v>0</v>
      </c>
      <c r="BG735" s="241">
        <f>IF(N735="zákl. přenesená",J735,0)</f>
        <v>0</v>
      </c>
      <c r="BH735" s="241">
        <f>IF(N735="sníž. přenesená",J735,0)</f>
        <v>0</v>
      </c>
      <c r="BI735" s="241">
        <f>IF(N735="nulová",J735,0)</f>
        <v>0</v>
      </c>
      <c r="BJ735" s="18" t="s">
        <v>90</v>
      </c>
      <c r="BK735" s="241">
        <f>ROUND(I735*H735,2)</f>
        <v>0</v>
      </c>
      <c r="BL735" s="18" t="s">
        <v>347</v>
      </c>
      <c r="BM735" s="240" t="s">
        <v>6003</v>
      </c>
    </row>
    <row r="736" s="13" customFormat="1">
      <c r="A736" s="13"/>
      <c r="B736" s="251"/>
      <c r="C736" s="252"/>
      <c r="D736" s="242" t="s">
        <v>284</v>
      </c>
      <c r="E736" s="253" t="s">
        <v>1</v>
      </c>
      <c r="F736" s="254" t="s">
        <v>6004</v>
      </c>
      <c r="G736" s="252"/>
      <c r="H736" s="253" t="s">
        <v>1</v>
      </c>
      <c r="I736" s="255"/>
      <c r="J736" s="252"/>
      <c r="K736" s="252"/>
      <c r="L736" s="256"/>
      <c r="M736" s="257"/>
      <c r="N736" s="258"/>
      <c r="O736" s="258"/>
      <c r="P736" s="258"/>
      <c r="Q736" s="258"/>
      <c r="R736" s="258"/>
      <c r="S736" s="258"/>
      <c r="T736" s="259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60" t="s">
        <v>284</v>
      </c>
      <c r="AU736" s="260" t="s">
        <v>92</v>
      </c>
      <c r="AV736" s="13" t="s">
        <v>90</v>
      </c>
      <c r="AW736" s="13" t="s">
        <v>38</v>
      </c>
      <c r="AX736" s="13" t="s">
        <v>83</v>
      </c>
      <c r="AY736" s="260" t="s">
        <v>171</v>
      </c>
    </row>
    <row r="737" s="13" customFormat="1">
      <c r="A737" s="13"/>
      <c r="B737" s="251"/>
      <c r="C737" s="252"/>
      <c r="D737" s="242" t="s">
        <v>284</v>
      </c>
      <c r="E737" s="253" t="s">
        <v>1</v>
      </c>
      <c r="F737" s="254" t="s">
        <v>6005</v>
      </c>
      <c r="G737" s="252"/>
      <c r="H737" s="253" t="s">
        <v>1</v>
      </c>
      <c r="I737" s="255"/>
      <c r="J737" s="252"/>
      <c r="K737" s="252"/>
      <c r="L737" s="256"/>
      <c r="M737" s="257"/>
      <c r="N737" s="258"/>
      <c r="O737" s="258"/>
      <c r="P737" s="258"/>
      <c r="Q737" s="258"/>
      <c r="R737" s="258"/>
      <c r="S737" s="258"/>
      <c r="T737" s="259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60" t="s">
        <v>284</v>
      </c>
      <c r="AU737" s="260" t="s">
        <v>92</v>
      </c>
      <c r="AV737" s="13" t="s">
        <v>90</v>
      </c>
      <c r="AW737" s="13" t="s">
        <v>38</v>
      </c>
      <c r="AX737" s="13" t="s">
        <v>83</v>
      </c>
      <c r="AY737" s="260" t="s">
        <v>171</v>
      </c>
    </row>
    <row r="738" s="13" customFormat="1">
      <c r="A738" s="13"/>
      <c r="B738" s="251"/>
      <c r="C738" s="252"/>
      <c r="D738" s="242" t="s">
        <v>284</v>
      </c>
      <c r="E738" s="253" t="s">
        <v>1</v>
      </c>
      <c r="F738" s="254" t="s">
        <v>6006</v>
      </c>
      <c r="G738" s="252"/>
      <c r="H738" s="253" t="s">
        <v>1</v>
      </c>
      <c r="I738" s="255"/>
      <c r="J738" s="252"/>
      <c r="K738" s="252"/>
      <c r="L738" s="256"/>
      <c r="M738" s="257"/>
      <c r="N738" s="258"/>
      <c r="O738" s="258"/>
      <c r="P738" s="258"/>
      <c r="Q738" s="258"/>
      <c r="R738" s="258"/>
      <c r="S738" s="258"/>
      <c r="T738" s="259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60" t="s">
        <v>284</v>
      </c>
      <c r="AU738" s="260" t="s">
        <v>92</v>
      </c>
      <c r="AV738" s="13" t="s">
        <v>90</v>
      </c>
      <c r="AW738" s="13" t="s">
        <v>38</v>
      </c>
      <c r="AX738" s="13" t="s">
        <v>83</v>
      </c>
      <c r="AY738" s="260" t="s">
        <v>171</v>
      </c>
    </row>
    <row r="739" s="13" customFormat="1">
      <c r="A739" s="13"/>
      <c r="B739" s="251"/>
      <c r="C739" s="252"/>
      <c r="D739" s="242" t="s">
        <v>284</v>
      </c>
      <c r="E739" s="253" t="s">
        <v>1</v>
      </c>
      <c r="F739" s="254" t="s">
        <v>6007</v>
      </c>
      <c r="G739" s="252"/>
      <c r="H739" s="253" t="s">
        <v>1</v>
      </c>
      <c r="I739" s="255"/>
      <c r="J739" s="252"/>
      <c r="K739" s="252"/>
      <c r="L739" s="256"/>
      <c r="M739" s="257"/>
      <c r="N739" s="258"/>
      <c r="O739" s="258"/>
      <c r="P739" s="258"/>
      <c r="Q739" s="258"/>
      <c r="R739" s="258"/>
      <c r="S739" s="258"/>
      <c r="T739" s="259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60" t="s">
        <v>284</v>
      </c>
      <c r="AU739" s="260" t="s">
        <v>92</v>
      </c>
      <c r="AV739" s="13" t="s">
        <v>90</v>
      </c>
      <c r="AW739" s="13" t="s">
        <v>38</v>
      </c>
      <c r="AX739" s="13" t="s">
        <v>83</v>
      </c>
      <c r="AY739" s="260" t="s">
        <v>171</v>
      </c>
    </row>
    <row r="740" s="13" customFormat="1">
      <c r="A740" s="13"/>
      <c r="B740" s="251"/>
      <c r="C740" s="252"/>
      <c r="D740" s="242" t="s">
        <v>284</v>
      </c>
      <c r="E740" s="253" t="s">
        <v>1</v>
      </c>
      <c r="F740" s="254" t="s">
        <v>5976</v>
      </c>
      <c r="G740" s="252"/>
      <c r="H740" s="253" t="s">
        <v>1</v>
      </c>
      <c r="I740" s="255"/>
      <c r="J740" s="252"/>
      <c r="K740" s="252"/>
      <c r="L740" s="256"/>
      <c r="M740" s="257"/>
      <c r="N740" s="258"/>
      <c r="O740" s="258"/>
      <c r="P740" s="258"/>
      <c r="Q740" s="258"/>
      <c r="R740" s="258"/>
      <c r="S740" s="258"/>
      <c r="T740" s="259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60" t="s">
        <v>284</v>
      </c>
      <c r="AU740" s="260" t="s">
        <v>92</v>
      </c>
      <c r="AV740" s="13" t="s">
        <v>90</v>
      </c>
      <c r="AW740" s="13" t="s">
        <v>38</v>
      </c>
      <c r="AX740" s="13" t="s">
        <v>83</v>
      </c>
      <c r="AY740" s="260" t="s">
        <v>171</v>
      </c>
    </row>
    <row r="741" s="14" customFormat="1">
      <c r="A741" s="14"/>
      <c r="B741" s="261"/>
      <c r="C741" s="262"/>
      <c r="D741" s="242" t="s">
        <v>284</v>
      </c>
      <c r="E741" s="263" t="s">
        <v>1</v>
      </c>
      <c r="F741" s="264" t="s">
        <v>90</v>
      </c>
      <c r="G741" s="262"/>
      <c r="H741" s="265">
        <v>1</v>
      </c>
      <c r="I741" s="266"/>
      <c r="J741" s="262"/>
      <c r="K741" s="262"/>
      <c r="L741" s="267"/>
      <c r="M741" s="268"/>
      <c r="N741" s="269"/>
      <c r="O741" s="269"/>
      <c r="P741" s="269"/>
      <c r="Q741" s="269"/>
      <c r="R741" s="269"/>
      <c r="S741" s="269"/>
      <c r="T741" s="270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71" t="s">
        <v>284</v>
      </c>
      <c r="AU741" s="271" t="s">
        <v>92</v>
      </c>
      <c r="AV741" s="14" t="s">
        <v>92</v>
      </c>
      <c r="AW741" s="14" t="s">
        <v>38</v>
      </c>
      <c r="AX741" s="14" t="s">
        <v>90</v>
      </c>
      <c r="AY741" s="271" t="s">
        <v>171</v>
      </c>
    </row>
    <row r="742" s="2" customFormat="1" ht="16.5" customHeight="1">
      <c r="A742" s="40"/>
      <c r="B742" s="41"/>
      <c r="C742" s="229" t="s">
        <v>1022</v>
      </c>
      <c r="D742" s="229" t="s">
        <v>174</v>
      </c>
      <c r="E742" s="230" t="s">
        <v>6008</v>
      </c>
      <c r="F742" s="231" t="s">
        <v>6009</v>
      </c>
      <c r="G742" s="232" t="s">
        <v>428</v>
      </c>
      <c r="H742" s="233">
        <v>5</v>
      </c>
      <c r="I742" s="234"/>
      <c r="J742" s="235">
        <f>ROUND(I742*H742,2)</f>
        <v>0</v>
      </c>
      <c r="K742" s="231" t="s">
        <v>178</v>
      </c>
      <c r="L742" s="46"/>
      <c r="M742" s="236" t="s">
        <v>1</v>
      </c>
      <c r="N742" s="237" t="s">
        <v>48</v>
      </c>
      <c r="O742" s="93"/>
      <c r="P742" s="238">
        <f>O742*H742</f>
        <v>0</v>
      </c>
      <c r="Q742" s="238">
        <v>0.00016124999999999999</v>
      </c>
      <c r="R742" s="238">
        <f>Q742*H742</f>
        <v>0.00080624999999999989</v>
      </c>
      <c r="S742" s="238">
        <v>0</v>
      </c>
      <c r="T742" s="239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40" t="s">
        <v>347</v>
      </c>
      <c r="AT742" s="240" t="s">
        <v>174</v>
      </c>
      <c r="AU742" s="240" t="s">
        <v>92</v>
      </c>
      <c r="AY742" s="18" t="s">
        <v>171</v>
      </c>
      <c r="BE742" s="241">
        <f>IF(N742="základní",J742,0)</f>
        <v>0</v>
      </c>
      <c r="BF742" s="241">
        <f>IF(N742="snížená",J742,0)</f>
        <v>0</v>
      </c>
      <c r="BG742" s="241">
        <f>IF(N742="zákl. přenesená",J742,0)</f>
        <v>0</v>
      </c>
      <c r="BH742" s="241">
        <f>IF(N742="sníž. přenesená",J742,0)</f>
        <v>0</v>
      </c>
      <c r="BI742" s="241">
        <f>IF(N742="nulová",J742,0)</f>
        <v>0</v>
      </c>
      <c r="BJ742" s="18" t="s">
        <v>90</v>
      </c>
      <c r="BK742" s="241">
        <f>ROUND(I742*H742,2)</f>
        <v>0</v>
      </c>
      <c r="BL742" s="18" t="s">
        <v>347</v>
      </c>
      <c r="BM742" s="240" t="s">
        <v>6010</v>
      </c>
    </row>
    <row r="743" s="14" customFormat="1">
      <c r="A743" s="14"/>
      <c r="B743" s="261"/>
      <c r="C743" s="262"/>
      <c r="D743" s="242" t="s">
        <v>284</v>
      </c>
      <c r="E743" s="263" t="s">
        <v>1</v>
      </c>
      <c r="F743" s="264" t="s">
        <v>170</v>
      </c>
      <c r="G743" s="262"/>
      <c r="H743" s="265">
        <v>5</v>
      </c>
      <c r="I743" s="266"/>
      <c r="J743" s="262"/>
      <c r="K743" s="262"/>
      <c r="L743" s="267"/>
      <c r="M743" s="268"/>
      <c r="N743" s="269"/>
      <c r="O743" s="269"/>
      <c r="P743" s="269"/>
      <c r="Q743" s="269"/>
      <c r="R743" s="269"/>
      <c r="S743" s="269"/>
      <c r="T743" s="27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71" t="s">
        <v>284</v>
      </c>
      <c r="AU743" s="271" t="s">
        <v>92</v>
      </c>
      <c r="AV743" s="14" t="s">
        <v>92</v>
      </c>
      <c r="AW743" s="14" t="s">
        <v>38</v>
      </c>
      <c r="AX743" s="14" t="s">
        <v>90</v>
      </c>
      <c r="AY743" s="271" t="s">
        <v>171</v>
      </c>
    </row>
    <row r="744" s="2" customFormat="1" ht="16.5" customHeight="1">
      <c r="A744" s="40"/>
      <c r="B744" s="41"/>
      <c r="C744" s="229" t="s">
        <v>1026</v>
      </c>
      <c r="D744" s="229" t="s">
        <v>174</v>
      </c>
      <c r="E744" s="230" t="s">
        <v>6011</v>
      </c>
      <c r="F744" s="231" t="s">
        <v>6012</v>
      </c>
      <c r="G744" s="232" t="s">
        <v>428</v>
      </c>
      <c r="H744" s="233">
        <v>18</v>
      </c>
      <c r="I744" s="234"/>
      <c r="J744" s="235">
        <f>ROUND(I744*H744,2)</f>
        <v>0</v>
      </c>
      <c r="K744" s="231" t="s">
        <v>178</v>
      </c>
      <c r="L744" s="46"/>
      <c r="M744" s="236" t="s">
        <v>1</v>
      </c>
      <c r="N744" s="237" t="s">
        <v>48</v>
      </c>
      <c r="O744" s="93"/>
      <c r="P744" s="238">
        <f>O744*H744</f>
        <v>0</v>
      </c>
      <c r="Q744" s="238">
        <v>0.00028499999999999999</v>
      </c>
      <c r="R744" s="238">
        <f>Q744*H744</f>
        <v>0.00513</v>
      </c>
      <c r="S744" s="238">
        <v>0</v>
      </c>
      <c r="T744" s="239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40" t="s">
        <v>347</v>
      </c>
      <c r="AT744" s="240" t="s">
        <v>174</v>
      </c>
      <c r="AU744" s="240" t="s">
        <v>92</v>
      </c>
      <c r="AY744" s="18" t="s">
        <v>171</v>
      </c>
      <c r="BE744" s="241">
        <f>IF(N744="základní",J744,0)</f>
        <v>0</v>
      </c>
      <c r="BF744" s="241">
        <f>IF(N744="snížená",J744,0)</f>
        <v>0</v>
      </c>
      <c r="BG744" s="241">
        <f>IF(N744="zákl. přenesená",J744,0)</f>
        <v>0</v>
      </c>
      <c r="BH744" s="241">
        <f>IF(N744="sníž. přenesená",J744,0)</f>
        <v>0</v>
      </c>
      <c r="BI744" s="241">
        <f>IF(N744="nulová",J744,0)</f>
        <v>0</v>
      </c>
      <c r="BJ744" s="18" t="s">
        <v>90</v>
      </c>
      <c r="BK744" s="241">
        <f>ROUND(I744*H744,2)</f>
        <v>0</v>
      </c>
      <c r="BL744" s="18" t="s">
        <v>347</v>
      </c>
      <c r="BM744" s="240" t="s">
        <v>6013</v>
      </c>
    </row>
    <row r="745" s="14" customFormat="1">
      <c r="A745" s="14"/>
      <c r="B745" s="261"/>
      <c r="C745" s="262"/>
      <c r="D745" s="242" t="s">
        <v>284</v>
      </c>
      <c r="E745" s="263" t="s">
        <v>1</v>
      </c>
      <c r="F745" s="264" t="s">
        <v>6014</v>
      </c>
      <c r="G745" s="262"/>
      <c r="H745" s="265">
        <v>18</v>
      </c>
      <c r="I745" s="266"/>
      <c r="J745" s="262"/>
      <c r="K745" s="262"/>
      <c r="L745" s="267"/>
      <c r="M745" s="268"/>
      <c r="N745" s="269"/>
      <c r="O745" s="269"/>
      <c r="P745" s="269"/>
      <c r="Q745" s="269"/>
      <c r="R745" s="269"/>
      <c r="S745" s="269"/>
      <c r="T745" s="27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71" t="s">
        <v>284</v>
      </c>
      <c r="AU745" s="271" t="s">
        <v>92</v>
      </c>
      <c r="AV745" s="14" t="s">
        <v>92</v>
      </c>
      <c r="AW745" s="14" t="s">
        <v>38</v>
      </c>
      <c r="AX745" s="14" t="s">
        <v>90</v>
      </c>
      <c r="AY745" s="271" t="s">
        <v>171</v>
      </c>
    </row>
    <row r="746" s="2" customFormat="1" ht="16.5" customHeight="1">
      <c r="A746" s="40"/>
      <c r="B746" s="41"/>
      <c r="C746" s="229" t="s">
        <v>1031</v>
      </c>
      <c r="D746" s="229" t="s">
        <v>174</v>
      </c>
      <c r="E746" s="230" t="s">
        <v>6015</v>
      </c>
      <c r="F746" s="231" t="s">
        <v>6016</v>
      </c>
      <c r="G746" s="232" t="s">
        <v>428</v>
      </c>
      <c r="H746" s="233">
        <v>4</v>
      </c>
      <c r="I746" s="234"/>
      <c r="J746" s="235">
        <f>ROUND(I746*H746,2)</f>
        <v>0</v>
      </c>
      <c r="K746" s="231" t="s">
        <v>5531</v>
      </c>
      <c r="L746" s="46"/>
      <c r="M746" s="236" t="s">
        <v>1</v>
      </c>
      <c r="N746" s="237" t="s">
        <v>48</v>
      </c>
      <c r="O746" s="93"/>
      <c r="P746" s="238">
        <f>O746*H746</f>
        <v>0</v>
      </c>
      <c r="Q746" s="238">
        <v>0.001</v>
      </c>
      <c r="R746" s="238">
        <f>Q746*H746</f>
        <v>0.0040000000000000001</v>
      </c>
      <c r="S746" s="238">
        <v>0</v>
      </c>
      <c r="T746" s="239">
        <f>S746*H746</f>
        <v>0</v>
      </c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R746" s="240" t="s">
        <v>347</v>
      </c>
      <c r="AT746" s="240" t="s">
        <v>174</v>
      </c>
      <c r="AU746" s="240" t="s">
        <v>92</v>
      </c>
      <c r="AY746" s="18" t="s">
        <v>171</v>
      </c>
      <c r="BE746" s="241">
        <f>IF(N746="základní",J746,0)</f>
        <v>0</v>
      </c>
      <c r="BF746" s="241">
        <f>IF(N746="snížená",J746,0)</f>
        <v>0</v>
      </c>
      <c r="BG746" s="241">
        <f>IF(N746="zákl. přenesená",J746,0)</f>
        <v>0</v>
      </c>
      <c r="BH746" s="241">
        <f>IF(N746="sníž. přenesená",J746,0)</f>
        <v>0</v>
      </c>
      <c r="BI746" s="241">
        <f>IF(N746="nulová",J746,0)</f>
        <v>0</v>
      </c>
      <c r="BJ746" s="18" t="s">
        <v>90</v>
      </c>
      <c r="BK746" s="241">
        <f>ROUND(I746*H746,2)</f>
        <v>0</v>
      </c>
      <c r="BL746" s="18" t="s">
        <v>347</v>
      </c>
      <c r="BM746" s="240" t="s">
        <v>6017</v>
      </c>
    </row>
    <row r="747" s="13" customFormat="1">
      <c r="A747" s="13"/>
      <c r="B747" s="251"/>
      <c r="C747" s="252"/>
      <c r="D747" s="242" t="s">
        <v>284</v>
      </c>
      <c r="E747" s="253" t="s">
        <v>1</v>
      </c>
      <c r="F747" s="254" t="s">
        <v>6016</v>
      </c>
      <c r="G747" s="252"/>
      <c r="H747" s="253" t="s">
        <v>1</v>
      </c>
      <c r="I747" s="255"/>
      <c r="J747" s="252"/>
      <c r="K747" s="252"/>
      <c r="L747" s="256"/>
      <c r="M747" s="257"/>
      <c r="N747" s="258"/>
      <c r="O747" s="258"/>
      <c r="P747" s="258"/>
      <c r="Q747" s="258"/>
      <c r="R747" s="258"/>
      <c r="S747" s="258"/>
      <c r="T747" s="259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60" t="s">
        <v>284</v>
      </c>
      <c r="AU747" s="260" t="s">
        <v>92</v>
      </c>
      <c r="AV747" s="13" t="s">
        <v>90</v>
      </c>
      <c r="AW747" s="13" t="s">
        <v>38</v>
      </c>
      <c r="AX747" s="13" t="s">
        <v>83</v>
      </c>
      <c r="AY747" s="260" t="s">
        <v>171</v>
      </c>
    </row>
    <row r="748" s="14" customFormat="1">
      <c r="A748" s="14"/>
      <c r="B748" s="261"/>
      <c r="C748" s="262"/>
      <c r="D748" s="242" t="s">
        <v>284</v>
      </c>
      <c r="E748" s="263" t="s">
        <v>1</v>
      </c>
      <c r="F748" s="264" t="s">
        <v>192</v>
      </c>
      <c r="G748" s="262"/>
      <c r="H748" s="265">
        <v>4</v>
      </c>
      <c r="I748" s="266"/>
      <c r="J748" s="262"/>
      <c r="K748" s="262"/>
      <c r="L748" s="267"/>
      <c r="M748" s="268"/>
      <c r="N748" s="269"/>
      <c r="O748" s="269"/>
      <c r="P748" s="269"/>
      <c r="Q748" s="269"/>
      <c r="R748" s="269"/>
      <c r="S748" s="269"/>
      <c r="T748" s="27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71" t="s">
        <v>284</v>
      </c>
      <c r="AU748" s="271" t="s">
        <v>92</v>
      </c>
      <c r="AV748" s="14" t="s">
        <v>92</v>
      </c>
      <c r="AW748" s="14" t="s">
        <v>38</v>
      </c>
      <c r="AX748" s="14" t="s">
        <v>90</v>
      </c>
      <c r="AY748" s="271" t="s">
        <v>171</v>
      </c>
    </row>
    <row r="749" s="2" customFormat="1" ht="16.5" customHeight="1">
      <c r="A749" s="40"/>
      <c r="B749" s="41"/>
      <c r="C749" s="283" t="s">
        <v>1035</v>
      </c>
      <c r="D749" s="283" t="s">
        <v>342</v>
      </c>
      <c r="E749" s="284" t="s">
        <v>6018</v>
      </c>
      <c r="F749" s="285" t="s">
        <v>6019</v>
      </c>
      <c r="G749" s="286" t="s">
        <v>428</v>
      </c>
      <c r="H749" s="287">
        <v>4</v>
      </c>
      <c r="I749" s="288"/>
      <c r="J749" s="289">
        <f>ROUND(I749*H749,2)</f>
        <v>0</v>
      </c>
      <c r="K749" s="285" t="s">
        <v>5531</v>
      </c>
      <c r="L749" s="290"/>
      <c r="M749" s="291" t="s">
        <v>1</v>
      </c>
      <c r="N749" s="292" t="s">
        <v>48</v>
      </c>
      <c r="O749" s="93"/>
      <c r="P749" s="238">
        <f>O749*H749</f>
        <v>0</v>
      </c>
      <c r="Q749" s="238">
        <v>0.00084000000000000003</v>
      </c>
      <c r="R749" s="238">
        <f>Q749*H749</f>
        <v>0.0033600000000000001</v>
      </c>
      <c r="S749" s="238">
        <v>0</v>
      </c>
      <c r="T749" s="239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40" t="s">
        <v>430</v>
      </c>
      <c r="AT749" s="240" t="s">
        <v>342</v>
      </c>
      <c r="AU749" s="240" t="s">
        <v>92</v>
      </c>
      <c r="AY749" s="18" t="s">
        <v>171</v>
      </c>
      <c r="BE749" s="241">
        <f>IF(N749="základní",J749,0)</f>
        <v>0</v>
      </c>
      <c r="BF749" s="241">
        <f>IF(N749="snížená",J749,0)</f>
        <v>0</v>
      </c>
      <c r="BG749" s="241">
        <f>IF(N749="zákl. přenesená",J749,0)</f>
        <v>0</v>
      </c>
      <c r="BH749" s="241">
        <f>IF(N749="sníž. přenesená",J749,0)</f>
        <v>0</v>
      </c>
      <c r="BI749" s="241">
        <f>IF(N749="nulová",J749,0)</f>
        <v>0</v>
      </c>
      <c r="BJ749" s="18" t="s">
        <v>90</v>
      </c>
      <c r="BK749" s="241">
        <f>ROUND(I749*H749,2)</f>
        <v>0</v>
      </c>
      <c r="BL749" s="18" t="s">
        <v>347</v>
      </c>
      <c r="BM749" s="240" t="s">
        <v>6020</v>
      </c>
    </row>
    <row r="750" s="2" customFormat="1" ht="16.5" customHeight="1">
      <c r="A750" s="40"/>
      <c r="B750" s="41"/>
      <c r="C750" s="229" t="s">
        <v>1041</v>
      </c>
      <c r="D750" s="229" t="s">
        <v>174</v>
      </c>
      <c r="E750" s="230" t="s">
        <v>6021</v>
      </c>
      <c r="F750" s="231" t="s">
        <v>6022</v>
      </c>
      <c r="G750" s="232" t="s">
        <v>330</v>
      </c>
      <c r="H750" s="233">
        <v>6.8869999999999996</v>
      </c>
      <c r="I750" s="234"/>
      <c r="J750" s="235">
        <f>ROUND(I750*H750,2)</f>
        <v>0</v>
      </c>
      <c r="K750" s="231" t="s">
        <v>178</v>
      </c>
      <c r="L750" s="46"/>
      <c r="M750" s="236" t="s">
        <v>1</v>
      </c>
      <c r="N750" s="237" t="s">
        <v>48</v>
      </c>
      <c r="O750" s="93"/>
      <c r="P750" s="238">
        <f>O750*H750</f>
        <v>0</v>
      </c>
      <c r="Q750" s="238">
        <v>0</v>
      </c>
      <c r="R750" s="238">
        <f>Q750*H750</f>
        <v>0</v>
      </c>
      <c r="S750" s="238">
        <v>0</v>
      </c>
      <c r="T750" s="239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40" t="s">
        <v>347</v>
      </c>
      <c r="AT750" s="240" t="s">
        <v>174</v>
      </c>
      <c r="AU750" s="240" t="s">
        <v>92</v>
      </c>
      <c r="AY750" s="18" t="s">
        <v>171</v>
      </c>
      <c r="BE750" s="241">
        <f>IF(N750="základní",J750,0)</f>
        <v>0</v>
      </c>
      <c r="BF750" s="241">
        <f>IF(N750="snížená",J750,0)</f>
        <v>0</v>
      </c>
      <c r="BG750" s="241">
        <f>IF(N750="zákl. přenesená",J750,0)</f>
        <v>0</v>
      </c>
      <c r="BH750" s="241">
        <f>IF(N750="sníž. přenesená",J750,0)</f>
        <v>0</v>
      </c>
      <c r="BI750" s="241">
        <f>IF(N750="nulová",J750,0)</f>
        <v>0</v>
      </c>
      <c r="BJ750" s="18" t="s">
        <v>90</v>
      </c>
      <c r="BK750" s="241">
        <f>ROUND(I750*H750,2)</f>
        <v>0</v>
      </c>
      <c r="BL750" s="18" t="s">
        <v>347</v>
      </c>
      <c r="BM750" s="240" t="s">
        <v>6023</v>
      </c>
    </row>
    <row r="751" s="14" customFormat="1">
      <c r="A751" s="14"/>
      <c r="B751" s="261"/>
      <c r="C751" s="262"/>
      <c r="D751" s="242" t="s">
        <v>284</v>
      </c>
      <c r="E751" s="263" t="s">
        <v>1</v>
      </c>
      <c r="F751" s="264" t="s">
        <v>6024</v>
      </c>
      <c r="G751" s="262"/>
      <c r="H751" s="265">
        <v>6.8869999999999996</v>
      </c>
      <c r="I751" s="266"/>
      <c r="J751" s="262"/>
      <c r="K751" s="262"/>
      <c r="L751" s="267"/>
      <c r="M751" s="268"/>
      <c r="N751" s="269"/>
      <c r="O751" s="269"/>
      <c r="P751" s="269"/>
      <c r="Q751" s="269"/>
      <c r="R751" s="269"/>
      <c r="S751" s="269"/>
      <c r="T751" s="270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71" t="s">
        <v>284</v>
      </c>
      <c r="AU751" s="271" t="s">
        <v>92</v>
      </c>
      <c r="AV751" s="14" t="s">
        <v>92</v>
      </c>
      <c r="AW751" s="14" t="s">
        <v>38</v>
      </c>
      <c r="AX751" s="14" t="s">
        <v>90</v>
      </c>
      <c r="AY751" s="271" t="s">
        <v>171</v>
      </c>
    </row>
    <row r="752" s="2" customFormat="1">
      <c r="A752" s="40"/>
      <c r="B752" s="41"/>
      <c r="C752" s="229" t="s">
        <v>1046</v>
      </c>
      <c r="D752" s="229" t="s">
        <v>174</v>
      </c>
      <c r="E752" s="230" t="s">
        <v>6025</v>
      </c>
      <c r="F752" s="231" t="s">
        <v>6026</v>
      </c>
      <c r="G752" s="232" t="s">
        <v>428</v>
      </c>
      <c r="H752" s="233">
        <v>2</v>
      </c>
      <c r="I752" s="234"/>
      <c r="J752" s="235">
        <f>ROUND(I752*H752,2)</f>
        <v>0</v>
      </c>
      <c r="K752" s="231" t="s">
        <v>5531</v>
      </c>
      <c r="L752" s="46"/>
      <c r="M752" s="236" t="s">
        <v>1</v>
      </c>
      <c r="N752" s="237" t="s">
        <v>48</v>
      </c>
      <c r="O752" s="93"/>
      <c r="P752" s="238">
        <f>O752*H752</f>
        <v>0</v>
      </c>
      <c r="Q752" s="238">
        <v>0</v>
      </c>
      <c r="R752" s="238">
        <f>Q752*H752</f>
        <v>0</v>
      </c>
      <c r="S752" s="238">
        <v>0</v>
      </c>
      <c r="T752" s="239">
        <f>S752*H752</f>
        <v>0</v>
      </c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R752" s="240" t="s">
        <v>347</v>
      </c>
      <c r="AT752" s="240" t="s">
        <v>174</v>
      </c>
      <c r="AU752" s="240" t="s">
        <v>92</v>
      </c>
      <c r="AY752" s="18" t="s">
        <v>171</v>
      </c>
      <c r="BE752" s="241">
        <f>IF(N752="základní",J752,0)</f>
        <v>0</v>
      </c>
      <c r="BF752" s="241">
        <f>IF(N752="snížená",J752,0)</f>
        <v>0</v>
      </c>
      <c r="BG752" s="241">
        <f>IF(N752="zákl. přenesená",J752,0)</f>
        <v>0</v>
      </c>
      <c r="BH752" s="241">
        <f>IF(N752="sníž. přenesená",J752,0)</f>
        <v>0</v>
      </c>
      <c r="BI752" s="241">
        <f>IF(N752="nulová",J752,0)</f>
        <v>0</v>
      </c>
      <c r="BJ752" s="18" t="s">
        <v>90</v>
      </c>
      <c r="BK752" s="241">
        <f>ROUND(I752*H752,2)</f>
        <v>0</v>
      </c>
      <c r="BL752" s="18" t="s">
        <v>347</v>
      </c>
      <c r="BM752" s="240" t="s">
        <v>6027</v>
      </c>
    </row>
    <row r="753" s="13" customFormat="1">
      <c r="A753" s="13"/>
      <c r="B753" s="251"/>
      <c r="C753" s="252"/>
      <c r="D753" s="242" t="s">
        <v>284</v>
      </c>
      <c r="E753" s="253" t="s">
        <v>1</v>
      </c>
      <c r="F753" s="254" t="s">
        <v>6028</v>
      </c>
      <c r="G753" s="252"/>
      <c r="H753" s="253" t="s">
        <v>1</v>
      </c>
      <c r="I753" s="255"/>
      <c r="J753" s="252"/>
      <c r="K753" s="252"/>
      <c r="L753" s="256"/>
      <c r="M753" s="257"/>
      <c r="N753" s="258"/>
      <c r="O753" s="258"/>
      <c r="P753" s="258"/>
      <c r="Q753" s="258"/>
      <c r="R753" s="258"/>
      <c r="S753" s="258"/>
      <c r="T753" s="259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60" t="s">
        <v>284</v>
      </c>
      <c r="AU753" s="260" t="s">
        <v>92</v>
      </c>
      <c r="AV753" s="13" t="s">
        <v>90</v>
      </c>
      <c r="AW753" s="13" t="s">
        <v>38</v>
      </c>
      <c r="AX753" s="13" t="s">
        <v>83</v>
      </c>
      <c r="AY753" s="260" t="s">
        <v>171</v>
      </c>
    </row>
    <row r="754" s="13" customFormat="1">
      <c r="A754" s="13"/>
      <c r="B754" s="251"/>
      <c r="C754" s="252"/>
      <c r="D754" s="242" t="s">
        <v>284</v>
      </c>
      <c r="E754" s="253" t="s">
        <v>1</v>
      </c>
      <c r="F754" s="254" t="s">
        <v>6029</v>
      </c>
      <c r="G754" s="252"/>
      <c r="H754" s="253" t="s">
        <v>1</v>
      </c>
      <c r="I754" s="255"/>
      <c r="J754" s="252"/>
      <c r="K754" s="252"/>
      <c r="L754" s="256"/>
      <c r="M754" s="257"/>
      <c r="N754" s="258"/>
      <c r="O754" s="258"/>
      <c r="P754" s="258"/>
      <c r="Q754" s="258"/>
      <c r="R754" s="258"/>
      <c r="S754" s="258"/>
      <c r="T754" s="259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60" t="s">
        <v>284</v>
      </c>
      <c r="AU754" s="260" t="s">
        <v>92</v>
      </c>
      <c r="AV754" s="13" t="s">
        <v>90</v>
      </c>
      <c r="AW754" s="13" t="s">
        <v>38</v>
      </c>
      <c r="AX754" s="13" t="s">
        <v>83</v>
      </c>
      <c r="AY754" s="260" t="s">
        <v>171</v>
      </c>
    </row>
    <row r="755" s="13" customFormat="1">
      <c r="A755" s="13"/>
      <c r="B755" s="251"/>
      <c r="C755" s="252"/>
      <c r="D755" s="242" t="s">
        <v>284</v>
      </c>
      <c r="E755" s="253" t="s">
        <v>1</v>
      </c>
      <c r="F755" s="254" t="s">
        <v>6030</v>
      </c>
      <c r="G755" s="252"/>
      <c r="H755" s="253" t="s">
        <v>1</v>
      </c>
      <c r="I755" s="255"/>
      <c r="J755" s="252"/>
      <c r="K755" s="252"/>
      <c r="L755" s="256"/>
      <c r="M755" s="257"/>
      <c r="N755" s="258"/>
      <c r="O755" s="258"/>
      <c r="P755" s="258"/>
      <c r="Q755" s="258"/>
      <c r="R755" s="258"/>
      <c r="S755" s="258"/>
      <c r="T755" s="259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60" t="s">
        <v>284</v>
      </c>
      <c r="AU755" s="260" t="s">
        <v>92</v>
      </c>
      <c r="AV755" s="13" t="s">
        <v>90</v>
      </c>
      <c r="AW755" s="13" t="s">
        <v>38</v>
      </c>
      <c r="AX755" s="13" t="s">
        <v>83</v>
      </c>
      <c r="AY755" s="260" t="s">
        <v>171</v>
      </c>
    </row>
    <row r="756" s="14" customFormat="1">
      <c r="A756" s="14"/>
      <c r="B756" s="261"/>
      <c r="C756" s="262"/>
      <c r="D756" s="242" t="s">
        <v>284</v>
      </c>
      <c r="E756" s="263" t="s">
        <v>1</v>
      </c>
      <c r="F756" s="264" t="s">
        <v>92</v>
      </c>
      <c r="G756" s="262"/>
      <c r="H756" s="265">
        <v>2</v>
      </c>
      <c r="I756" s="266"/>
      <c r="J756" s="262"/>
      <c r="K756" s="262"/>
      <c r="L756" s="267"/>
      <c r="M756" s="268"/>
      <c r="N756" s="269"/>
      <c r="O756" s="269"/>
      <c r="P756" s="269"/>
      <c r="Q756" s="269"/>
      <c r="R756" s="269"/>
      <c r="S756" s="269"/>
      <c r="T756" s="270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71" t="s">
        <v>284</v>
      </c>
      <c r="AU756" s="271" t="s">
        <v>92</v>
      </c>
      <c r="AV756" s="14" t="s">
        <v>92</v>
      </c>
      <c r="AW756" s="14" t="s">
        <v>38</v>
      </c>
      <c r="AX756" s="14" t="s">
        <v>90</v>
      </c>
      <c r="AY756" s="271" t="s">
        <v>171</v>
      </c>
    </row>
    <row r="757" s="2" customFormat="1" ht="16.5" customHeight="1">
      <c r="A757" s="40"/>
      <c r="B757" s="41"/>
      <c r="C757" s="229" t="s">
        <v>1051</v>
      </c>
      <c r="D757" s="229" t="s">
        <v>174</v>
      </c>
      <c r="E757" s="230" t="s">
        <v>6031</v>
      </c>
      <c r="F757" s="231" t="s">
        <v>6032</v>
      </c>
      <c r="G757" s="232" t="s">
        <v>428</v>
      </c>
      <c r="H757" s="233">
        <v>6</v>
      </c>
      <c r="I757" s="234"/>
      <c r="J757" s="235">
        <f>ROUND(I757*H757,2)</f>
        <v>0</v>
      </c>
      <c r="K757" s="231" t="s">
        <v>178</v>
      </c>
      <c r="L757" s="46"/>
      <c r="M757" s="236" t="s">
        <v>1</v>
      </c>
      <c r="N757" s="237" t="s">
        <v>48</v>
      </c>
      <c r="O757" s="93"/>
      <c r="P757" s="238">
        <f>O757*H757</f>
        <v>0</v>
      </c>
      <c r="Q757" s="238">
        <v>0.00051000000000000004</v>
      </c>
      <c r="R757" s="238">
        <f>Q757*H757</f>
        <v>0.0030600000000000002</v>
      </c>
      <c r="S757" s="238">
        <v>0</v>
      </c>
      <c r="T757" s="239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40" t="s">
        <v>347</v>
      </c>
      <c r="AT757" s="240" t="s">
        <v>174</v>
      </c>
      <c r="AU757" s="240" t="s">
        <v>92</v>
      </c>
      <c r="AY757" s="18" t="s">
        <v>171</v>
      </c>
      <c r="BE757" s="241">
        <f>IF(N757="základní",J757,0)</f>
        <v>0</v>
      </c>
      <c r="BF757" s="241">
        <f>IF(N757="snížená",J757,0)</f>
        <v>0</v>
      </c>
      <c r="BG757" s="241">
        <f>IF(N757="zákl. přenesená",J757,0)</f>
        <v>0</v>
      </c>
      <c r="BH757" s="241">
        <f>IF(N757="sníž. přenesená",J757,0)</f>
        <v>0</v>
      </c>
      <c r="BI757" s="241">
        <f>IF(N757="nulová",J757,0)</f>
        <v>0</v>
      </c>
      <c r="BJ757" s="18" t="s">
        <v>90</v>
      </c>
      <c r="BK757" s="241">
        <f>ROUND(I757*H757,2)</f>
        <v>0</v>
      </c>
      <c r="BL757" s="18" t="s">
        <v>347</v>
      </c>
      <c r="BM757" s="240" t="s">
        <v>6033</v>
      </c>
    </row>
    <row r="758" s="13" customFormat="1">
      <c r="A758" s="13"/>
      <c r="B758" s="251"/>
      <c r="C758" s="252"/>
      <c r="D758" s="242" t="s">
        <v>284</v>
      </c>
      <c r="E758" s="253" t="s">
        <v>1</v>
      </c>
      <c r="F758" s="254" t="s">
        <v>6034</v>
      </c>
      <c r="G758" s="252"/>
      <c r="H758" s="253" t="s">
        <v>1</v>
      </c>
      <c r="I758" s="255"/>
      <c r="J758" s="252"/>
      <c r="K758" s="252"/>
      <c r="L758" s="256"/>
      <c r="M758" s="257"/>
      <c r="N758" s="258"/>
      <c r="O758" s="258"/>
      <c r="P758" s="258"/>
      <c r="Q758" s="258"/>
      <c r="R758" s="258"/>
      <c r="S758" s="258"/>
      <c r="T758" s="259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60" t="s">
        <v>284</v>
      </c>
      <c r="AU758" s="260" t="s">
        <v>92</v>
      </c>
      <c r="AV758" s="13" t="s">
        <v>90</v>
      </c>
      <c r="AW758" s="13" t="s">
        <v>38</v>
      </c>
      <c r="AX758" s="13" t="s">
        <v>83</v>
      </c>
      <c r="AY758" s="260" t="s">
        <v>171</v>
      </c>
    </row>
    <row r="759" s="13" customFormat="1">
      <c r="A759" s="13"/>
      <c r="B759" s="251"/>
      <c r="C759" s="252"/>
      <c r="D759" s="242" t="s">
        <v>284</v>
      </c>
      <c r="E759" s="253" t="s">
        <v>1</v>
      </c>
      <c r="F759" s="254" t="s">
        <v>5976</v>
      </c>
      <c r="G759" s="252"/>
      <c r="H759" s="253" t="s">
        <v>1</v>
      </c>
      <c r="I759" s="255"/>
      <c r="J759" s="252"/>
      <c r="K759" s="252"/>
      <c r="L759" s="256"/>
      <c r="M759" s="257"/>
      <c r="N759" s="258"/>
      <c r="O759" s="258"/>
      <c r="P759" s="258"/>
      <c r="Q759" s="258"/>
      <c r="R759" s="258"/>
      <c r="S759" s="258"/>
      <c r="T759" s="259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60" t="s">
        <v>284</v>
      </c>
      <c r="AU759" s="260" t="s">
        <v>92</v>
      </c>
      <c r="AV759" s="13" t="s">
        <v>90</v>
      </c>
      <c r="AW759" s="13" t="s">
        <v>38</v>
      </c>
      <c r="AX759" s="13" t="s">
        <v>83</v>
      </c>
      <c r="AY759" s="260" t="s">
        <v>171</v>
      </c>
    </row>
    <row r="760" s="13" customFormat="1">
      <c r="A760" s="13"/>
      <c r="B760" s="251"/>
      <c r="C760" s="252"/>
      <c r="D760" s="242" t="s">
        <v>284</v>
      </c>
      <c r="E760" s="253" t="s">
        <v>1</v>
      </c>
      <c r="F760" s="254" t="s">
        <v>5799</v>
      </c>
      <c r="G760" s="252"/>
      <c r="H760" s="253" t="s">
        <v>1</v>
      </c>
      <c r="I760" s="255"/>
      <c r="J760" s="252"/>
      <c r="K760" s="252"/>
      <c r="L760" s="256"/>
      <c r="M760" s="257"/>
      <c r="N760" s="258"/>
      <c r="O760" s="258"/>
      <c r="P760" s="258"/>
      <c r="Q760" s="258"/>
      <c r="R760" s="258"/>
      <c r="S760" s="258"/>
      <c r="T760" s="259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60" t="s">
        <v>284</v>
      </c>
      <c r="AU760" s="260" t="s">
        <v>92</v>
      </c>
      <c r="AV760" s="13" t="s">
        <v>90</v>
      </c>
      <c r="AW760" s="13" t="s">
        <v>38</v>
      </c>
      <c r="AX760" s="13" t="s">
        <v>83</v>
      </c>
      <c r="AY760" s="260" t="s">
        <v>171</v>
      </c>
    </row>
    <row r="761" s="14" customFormat="1">
      <c r="A761" s="14"/>
      <c r="B761" s="261"/>
      <c r="C761" s="262"/>
      <c r="D761" s="242" t="s">
        <v>284</v>
      </c>
      <c r="E761" s="263" t="s">
        <v>1</v>
      </c>
      <c r="F761" s="264" t="s">
        <v>92</v>
      </c>
      <c r="G761" s="262"/>
      <c r="H761" s="265">
        <v>2</v>
      </c>
      <c r="I761" s="266"/>
      <c r="J761" s="262"/>
      <c r="K761" s="262"/>
      <c r="L761" s="267"/>
      <c r="M761" s="268"/>
      <c r="N761" s="269"/>
      <c r="O761" s="269"/>
      <c r="P761" s="269"/>
      <c r="Q761" s="269"/>
      <c r="R761" s="269"/>
      <c r="S761" s="269"/>
      <c r="T761" s="270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71" t="s">
        <v>284</v>
      </c>
      <c r="AU761" s="271" t="s">
        <v>92</v>
      </c>
      <c r="AV761" s="14" t="s">
        <v>92</v>
      </c>
      <c r="AW761" s="14" t="s">
        <v>38</v>
      </c>
      <c r="AX761" s="14" t="s">
        <v>83</v>
      </c>
      <c r="AY761" s="271" t="s">
        <v>171</v>
      </c>
    </row>
    <row r="762" s="13" customFormat="1">
      <c r="A762" s="13"/>
      <c r="B762" s="251"/>
      <c r="C762" s="252"/>
      <c r="D762" s="242" t="s">
        <v>284</v>
      </c>
      <c r="E762" s="253" t="s">
        <v>1</v>
      </c>
      <c r="F762" s="254" t="s">
        <v>5801</v>
      </c>
      <c r="G762" s="252"/>
      <c r="H762" s="253" t="s">
        <v>1</v>
      </c>
      <c r="I762" s="255"/>
      <c r="J762" s="252"/>
      <c r="K762" s="252"/>
      <c r="L762" s="256"/>
      <c r="M762" s="257"/>
      <c r="N762" s="258"/>
      <c r="O762" s="258"/>
      <c r="P762" s="258"/>
      <c r="Q762" s="258"/>
      <c r="R762" s="258"/>
      <c r="S762" s="258"/>
      <c r="T762" s="259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60" t="s">
        <v>284</v>
      </c>
      <c r="AU762" s="260" t="s">
        <v>92</v>
      </c>
      <c r="AV762" s="13" t="s">
        <v>90</v>
      </c>
      <c r="AW762" s="13" t="s">
        <v>38</v>
      </c>
      <c r="AX762" s="13" t="s">
        <v>83</v>
      </c>
      <c r="AY762" s="260" t="s">
        <v>171</v>
      </c>
    </row>
    <row r="763" s="14" customFormat="1">
      <c r="A763" s="14"/>
      <c r="B763" s="261"/>
      <c r="C763" s="262"/>
      <c r="D763" s="242" t="s">
        <v>284</v>
      </c>
      <c r="E763" s="263" t="s">
        <v>1</v>
      </c>
      <c r="F763" s="264" t="s">
        <v>118</v>
      </c>
      <c r="G763" s="262"/>
      <c r="H763" s="265">
        <v>3</v>
      </c>
      <c r="I763" s="266"/>
      <c r="J763" s="262"/>
      <c r="K763" s="262"/>
      <c r="L763" s="267"/>
      <c r="M763" s="268"/>
      <c r="N763" s="269"/>
      <c r="O763" s="269"/>
      <c r="P763" s="269"/>
      <c r="Q763" s="269"/>
      <c r="R763" s="269"/>
      <c r="S763" s="269"/>
      <c r="T763" s="270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71" t="s">
        <v>284</v>
      </c>
      <c r="AU763" s="271" t="s">
        <v>92</v>
      </c>
      <c r="AV763" s="14" t="s">
        <v>92</v>
      </c>
      <c r="AW763" s="14" t="s">
        <v>38</v>
      </c>
      <c r="AX763" s="14" t="s">
        <v>83</v>
      </c>
      <c r="AY763" s="271" t="s">
        <v>171</v>
      </c>
    </row>
    <row r="764" s="13" customFormat="1">
      <c r="A764" s="13"/>
      <c r="B764" s="251"/>
      <c r="C764" s="252"/>
      <c r="D764" s="242" t="s">
        <v>284</v>
      </c>
      <c r="E764" s="253" t="s">
        <v>1</v>
      </c>
      <c r="F764" s="254" t="s">
        <v>5804</v>
      </c>
      <c r="G764" s="252"/>
      <c r="H764" s="253" t="s">
        <v>1</v>
      </c>
      <c r="I764" s="255"/>
      <c r="J764" s="252"/>
      <c r="K764" s="252"/>
      <c r="L764" s="256"/>
      <c r="M764" s="257"/>
      <c r="N764" s="258"/>
      <c r="O764" s="258"/>
      <c r="P764" s="258"/>
      <c r="Q764" s="258"/>
      <c r="R764" s="258"/>
      <c r="S764" s="258"/>
      <c r="T764" s="259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60" t="s">
        <v>284</v>
      </c>
      <c r="AU764" s="260" t="s">
        <v>92</v>
      </c>
      <c r="AV764" s="13" t="s">
        <v>90</v>
      </c>
      <c r="AW764" s="13" t="s">
        <v>38</v>
      </c>
      <c r="AX764" s="13" t="s">
        <v>83</v>
      </c>
      <c r="AY764" s="260" t="s">
        <v>171</v>
      </c>
    </row>
    <row r="765" s="14" customFormat="1">
      <c r="A765" s="14"/>
      <c r="B765" s="261"/>
      <c r="C765" s="262"/>
      <c r="D765" s="242" t="s">
        <v>284</v>
      </c>
      <c r="E765" s="263" t="s">
        <v>1</v>
      </c>
      <c r="F765" s="264" t="s">
        <v>90</v>
      </c>
      <c r="G765" s="262"/>
      <c r="H765" s="265">
        <v>1</v>
      </c>
      <c r="I765" s="266"/>
      <c r="J765" s="262"/>
      <c r="K765" s="262"/>
      <c r="L765" s="267"/>
      <c r="M765" s="268"/>
      <c r="N765" s="269"/>
      <c r="O765" s="269"/>
      <c r="P765" s="269"/>
      <c r="Q765" s="269"/>
      <c r="R765" s="269"/>
      <c r="S765" s="269"/>
      <c r="T765" s="27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71" t="s">
        <v>284</v>
      </c>
      <c r="AU765" s="271" t="s">
        <v>92</v>
      </c>
      <c r="AV765" s="14" t="s">
        <v>92</v>
      </c>
      <c r="AW765" s="14" t="s">
        <v>38</v>
      </c>
      <c r="AX765" s="14" t="s">
        <v>83</v>
      </c>
      <c r="AY765" s="271" t="s">
        <v>171</v>
      </c>
    </row>
    <row r="766" s="15" customFormat="1">
      <c r="A766" s="15"/>
      <c r="B766" s="272"/>
      <c r="C766" s="273"/>
      <c r="D766" s="242" t="s">
        <v>284</v>
      </c>
      <c r="E766" s="274" t="s">
        <v>1</v>
      </c>
      <c r="F766" s="275" t="s">
        <v>287</v>
      </c>
      <c r="G766" s="273"/>
      <c r="H766" s="276">
        <v>6</v>
      </c>
      <c r="I766" s="277"/>
      <c r="J766" s="273"/>
      <c r="K766" s="273"/>
      <c r="L766" s="278"/>
      <c r="M766" s="279"/>
      <c r="N766" s="280"/>
      <c r="O766" s="280"/>
      <c r="P766" s="280"/>
      <c r="Q766" s="280"/>
      <c r="R766" s="280"/>
      <c r="S766" s="280"/>
      <c r="T766" s="281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82" t="s">
        <v>284</v>
      </c>
      <c r="AU766" s="282" t="s">
        <v>92</v>
      </c>
      <c r="AV766" s="15" t="s">
        <v>192</v>
      </c>
      <c r="AW766" s="15" t="s">
        <v>38</v>
      </c>
      <c r="AX766" s="15" t="s">
        <v>90</v>
      </c>
      <c r="AY766" s="282" t="s">
        <v>171</v>
      </c>
    </row>
    <row r="767" s="2" customFormat="1" ht="16.5" customHeight="1">
      <c r="A767" s="40"/>
      <c r="B767" s="41"/>
      <c r="C767" s="229" t="s">
        <v>1056</v>
      </c>
      <c r="D767" s="229" t="s">
        <v>174</v>
      </c>
      <c r="E767" s="230" t="s">
        <v>6035</v>
      </c>
      <c r="F767" s="231" t="s">
        <v>6036</v>
      </c>
      <c r="G767" s="232" t="s">
        <v>428</v>
      </c>
      <c r="H767" s="233">
        <v>6</v>
      </c>
      <c r="I767" s="234"/>
      <c r="J767" s="235">
        <f>ROUND(I767*H767,2)</f>
        <v>0</v>
      </c>
      <c r="K767" s="231" t="s">
        <v>178</v>
      </c>
      <c r="L767" s="46"/>
      <c r="M767" s="236" t="s">
        <v>1</v>
      </c>
      <c r="N767" s="237" t="s">
        <v>48</v>
      </c>
      <c r="O767" s="93"/>
      <c r="P767" s="238">
        <f>O767*H767</f>
        <v>0</v>
      </c>
      <c r="Q767" s="238">
        <v>9.1249999999999995E-05</v>
      </c>
      <c r="R767" s="238">
        <f>Q767*H767</f>
        <v>0.00054750000000000003</v>
      </c>
      <c r="S767" s="238">
        <v>0</v>
      </c>
      <c r="T767" s="239">
        <f>S767*H767</f>
        <v>0</v>
      </c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R767" s="240" t="s">
        <v>347</v>
      </c>
      <c r="AT767" s="240" t="s">
        <v>174</v>
      </c>
      <c r="AU767" s="240" t="s">
        <v>92</v>
      </c>
      <c r="AY767" s="18" t="s">
        <v>171</v>
      </c>
      <c r="BE767" s="241">
        <f>IF(N767="základní",J767,0)</f>
        <v>0</v>
      </c>
      <c r="BF767" s="241">
        <f>IF(N767="snížená",J767,0)</f>
        <v>0</v>
      </c>
      <c r="BG767" s="241">
        <f>IF(N767="zákl. přenesená",J767,0)</f>
        <v>0</v>
      </c>
      <c r="BH767" s="241">
        <f>IF(N767="sníž. přenesená",J767,0)</f>
        <v>0</v>
      </c>
      <c r="BI767" s="241">
        <f>IF(N767="nulová",J767,0)</f>
        <v>0</v>
      </c>
      <c r="BJ767" s="18" t="s">
        <v>90</v>
      </c>
      <c r="BK767" s="241">
        <f>ROUND(I767*H767,2)</f>
        <v>0</v>
      </c>
      <c r="BL767" s="18" t="s">
        <v>347</v>
      </c>
      <c r="BM767" s="240" t="s">
        <v>6037</v>
      </c>
    </row>
    <row r="768" s="13" customFormat="1">
      <c r="A768" s="13"/>
      <c r="B768" s="251"/>
      <c r="C768" s="252"/>
      <c r="D768" s="242" t="s">
        <v>284</v>
      </c>
      <c r="E768" s="253" t="s">
        <v>1</v>
      </c>
      <c r="F768" s="254" t="s">
        <v>6034</v>
      </c>
      <c r="G768" s="252"/>
      <c r="H768" s="253" t="s">
        <v>1</v>
      </c>
      <c r="I768" s="255"/>
      <c r="J768" s="252"/>
      <c r="K768" s="252"/>
      <c r="L768" s="256"/>
      <c r="M768" s="257"/>
      <c r="N768" s="258"/>
      <c r="O768" s="258"/>
      <c r="P768" s="258"/>
      <c r="Q768" s="258"/>
      <c r="R768" s="258"/>
      <c r="S768" s="258"/>
      <c r="T768" s="259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60" t="s">
        <v>284</v>
      </c>
      <c r="AU768" s="260" t="s">
        <v>92</v>
      </c>
      <c r="AV768" s="13" t="s">
        <v>90</v>
      </c>
      <c r="AW768" s="13" t="s">
        <v>38</v>
      </c>
      <c r="AX768" s="13" t="s">
        <v>83</v>
      </c>
      <c r="AY768" s="260" t="s">
        <v>171</v>
      </c>
    </row>
    <row r="769" s="13" customFormat="1">
      <c r="A769" s="13"/>
      <c r="B769" s="251"/>
      <c r="C769" s="252"/>
      <c r="D769" s="242" t="s">
        <v>284</v>
      </c>
      <c r="E769" s="253" t="s">
        <v>1</v>
      </c>
      <c r="F769" s="254" t="s">
        <v>5976</v>
      </c>
      <c r="G769" s="252"/>
      <c r="H769" s="253" t="s">
        <v>1</v>
      </c>
      <c r="I769" s="255"/>
      <c r="J769" s="252"/>
      <c r="K769" s="252"/>
      <c r="L769" s="256"/>
      <c r="M769" s="257"/>
      <c r="N769" s="258"/>
      <c r="O769" s="258"/>
      <c r="P769" s="258"/>
      <c r="Q769" s="258"/>
      <c r="R769" s="258"/>
      <c r="S769" s="258"/>
      <c r="T769" s="259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60" t="s">
        <v>284</v>
      </c>
      <c r="AU769" s="260" t="s">
        <v>92</v>
      </c>
      <c r="AV769" s="13" t="s">
        <v>90</v>
      </c>
      <c r="AW769" s="13" t="s">
        <v>38</v>
      </c>
      <c r="AX769" s="13" t="s">
        <v>83</v>
      </c>
      <c r="AY769" s="260" t="s">
        <v>171</v>
      </c>
    </row>
    <row r="770" s="13" customFormat="1">
      <c r="A770" s="13"/>
      <c r="B770" s="251"/>
      <c r="C770" s="252"/>
      <c r="D770" s="242" t="s">
        <v>284</v>
      </c>
      <c r="E770" s="253" t="s">
        <v>1</v>
      </c>
      <c r="F770" s="254" t="s">
        <v>5799</v>
      </c>
      <c r="G770" s="252"/>
      <c r="H770" s="253" t="s">
        <v>1</v>
      </c>
      <c r="I770" s="255"/>
      <c r="J770" s="252"/>
      <c r="K770" s="252"/>
      <c r="L770" s="256"/>
      <c r="M770" s="257"/>
      <c r="N770" s="258"/>
      <c r="O770" s="258"/>
      <c r="P770" s="258"/>
      <c r="Q770" s="258"/>
      <c r="R770" s="258"/>
      <c r="S770" s="258"/>
      <c r="T770" s="259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60" t="s">
        <v>284</v>
      </c>
      <c r="AU770" s="260" t="s">
        <v>92</v>
      </c>
      <c r="AV770" s="13" t="s">
        <v>90</v>
      </c>
      <c r="AW770" s="13" t="s">
        <v>38</v>
      </c>
      <c r="AX770" s="13" t="s">
        <v>83</v>
      </c>
      <c r="AY770" s="260" t="s">
        <v>171</v>
      </c>
    </row>
    <row r="771" s="14" customFormat="1">
      <c r="A771" s="14"/>
      <c r="B771" s="261"/>
      <c r="C771" s="262"/>
      <c r="D771" s="242" t="s">
        <v>284</v>
      </c>
      <c r="E771" s="263" t="s">
        <v>1</v>
      </c>
      <c r="F771" s="264" t="s">
        <v>90</v>
      </c>
      <c r="G771" s="262"/>
      <c r="H771" s="265">
        <v>1</v>
      </c>
      <c r="I771" s="266"/>
      <c r="J771" s="262"/>
      <c r="K771" s="262"/>
      <c r="L771" s="267"/>
      <c r="M771" s="268"/>
      <c r="N771" s="269"/>
      <c r="O771" s="269"/>
      <c r="P771" s="269"/>
      <c r="Q771" s="269"/>
      <c r="R771" s="269"/>
      <c r="S771" s="269"/>
      <c r="T771" s="27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71" t="s">
        <v>284</v>
      </c>
      <c r="AU771" s="271" t="s">
        <v>92</v>
      </c>
      <c r="AV771" s="14" t="s">
        <v>92</v>
      </c>
      <c r="AW771" s="14" t="s">
        <v>38</v>
      </c>
      <c r="AX771" s="14" t="s">
        <v>83</v>
      </c>
      <c r="AY771" s="271" t="s">
        <v>171</v>
      </c>
    </row>
    <row r="772" s="13" customFormat="1">
      <c r="A772" s="13"/>
      <c r="B772" s="251"/>
      <c r="C772" s="252"/>
      <c r="D772" s="242" t="s">
        <v>284</v>
      </c>
      <c r="E772" s="253" t="s">
        <v>1</v>
      </c>
      <c r="F772" s="254" t="s">
        <v>5801</v>
      </c>
      <c r="G772" s="252"/>
      <c r="H772" s="253" t="s">
        <v>1</v>
      </c>
      <c r="I772" s="255"/>
      <c r="J772" s="252"/>
      <c r="K772" s="252"/>
      <c r="L772" s="256"/>
      <c r="M772" s="257"/>
      <c r="N772" s="258"/>
      <c r="O772" s="258"/>
      <c r="P772" s="258"/>
      <c r="Q772" s="258"/>
      <c r="R772" s="258"/>
      <c r="S772" s="258"/>
      <c r="T772" s="259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60" t="s">
        <v>284</v>
      </c>
      <c r="AU772" s="260" t="s">
        <v>92</v>
      </c>
      <c r="AV772" s="13" t="s">
        <v>90</v>
      </c>
      <c r="AW772" s="13" t="s">
        <v>38</v>
      </c>
      <c r="AX772" s="13" t="s">
        <v>83</v>
      </c>
      <c r="AY772" s="260" t="s">
        <v>171</v>
      </c>
    </row>
    <row r="773" s="14" customFormat="1">
      <c r="A773" s="14"/>
      <c r="B773" s="261"/>
      <c r="C773" s="262"/>
      <c r="D773" s="242" t="s">
        <v>284</v>
      </c>
      <c r="E773" s="263" t="s">
        <v>1</v>
      </c>
      <c r="F773" s="264" t="s">
        <v>118</v>
      </c>
      <c r="G773" s="262"/>
      <c r="H773" s="265">
        <v>3</v>
      </c>
      <c r="I773" s="266"/>
      <c r="J773" s="262"/>
      <c r="K773" s="262"/>
      <c r="L773" s="267"/>
      <c r="M773" s="268"/>
      <c r="N773" s="269"/>
      <c r="O773" s="269"/>
      <c r="P773" s="269"/>
      <c r="Q773" s="269"/>
      <c r="R773" s="269"/>
      <c r="S773" s="269"/>
      <c r="T773" s="270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71" t="s">
        <v>284</v>
      </c>
      <c r="AU773" s="271" t="s">
        <v>92</v>
      </c>
      <c r="AV773" s="14" t="s">
        <v>92</v>
      </c>
      <c r="AW773" s="14" t="s">
        <v>38</v>
      </c>
      <c r="AX773" s="14" t="s">
        <v>83</v>
      </c>
      <c r="AY773" s="271" t="s">
        <v>171</v>
      </c>
    </row>
    <row r="774" s="13" customFormat="1">
      <c r="A774" s="13"/>
      <c r="B774" s="251"/>
      <c r="C774" s="252"/>
      <c r="D774" s="242" t="s">
        <v>284</v>
      </c>
      <c r="E774" s="253" t="s">
        <v>1</v>
      </c>
      <c r="F774" s="254" t="s">
        <v>5804</v>
      </c>
      <c r="G774" s="252"/>
      <c r="H774" s="253" t="s">
        <v>1</v>
      </c>
      <c r="I774" s="255"/>
      <c r="J774" s="252"/>
      <c r="K774" s="252"/>
      <c r="L774" s="256"/>
      <c r="M774" s="257"/>
      <c r="N774" s="258"/>
      <c r="O774" s="258"/>
      <c r="P774" s="258"/>
      <c r="Q774" s="258"/>
      <c r="R774" s="258"/>
      <c r="S774" s="258"/>
      <c r="T774" s="259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60" t="s">
        <v>284</v>
      </c>
      <c r="AU774" s="260" t="s">
        <v>92</v>
      </c>
      <c r="AV774" s="13" t="s">
        <v>90</v>
      </c>
      <c r="AW774" s="13" t="s">
        <v>38</v>
      </c>
      <c r="AX774" s="13" t="s">
        <v>83</v>
      </c>
      <c r="AY774" s="260" t="s">
        <v>171</v>
      </c>
    </row>
    <row r="775" s="14" customFormat="1">
      <c r="A775" s="14"/>
      <c r="B775" s="261"/>
      <c r="C775" s="262"/>
      <c r="D775" s="242" t="s">
        <v>284</v>
      </c>
      <c r="E775" s="263" t="s">
        <v>1</v>
      </c>
      <c r="F775" s="264" t="s">
        <v>90</v>
      </c>
      <c r="G775" s="262"/>
      <c r="H775" s="265">
        <v>1</v>
      </c>
      <c r="I775" s="266"/>
      <c r="J775" s="262"/>
      <c r="K775" s="262"/>
      <c r="L775" s="267"/>
      <c r="M775" s="268"/>
      <c r="N775" s="269"/>
      <c r="O775" s="269"/>
      <c r="P775" s="269"/>
      <c r="Q775" s="269"/>
      <c r="R775" s="269"/>
      <c r="S775" s="269"/>
      <c r="T775" s="270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71" t="s">
        <v>284</v>
      </c>
      <c r="AU775" s="271" t="s">
        <v>92</v>
      </c>
      <c r="AV775" s="14" t="s">
        <v>92</v>
      </c>
      <c r="AW775" s="14" t="s">
        <v>38</v>
      </c>
      <c r="AX775" s="14" t="s">
        <v>83</v>
      </c>
      <c r="AY775" s="271" t="s">
        <v>171</v>
      </c>
    </row>
    <row r="776" s="13" customFormat="1">
      <c r="A776" s="13"/>
      <c r="B776" s="251"/>
      <c r="C776" s="252"/>
      <c r="D776" s="242" t="s">
        <v>284</v>
      </c>
      <c r="E776" s="253" t="s">
        <v>1</v>
      </c>
      <c r="F776" s="254" t="s">
        <v>5660</v>
      </c>
      <c r="G776" s="252"/>
      <c r="H776" s="253" t="s">
        <v>1</v>
      </c>
      <c r="I776" s="255"/>
      <c r="J776" s="252"/>
      <c r="K776" s="252"/>
      <c r="L776" s="256"/>
      <c r="M776" s="257"/>
      <c r="N776" s="258"/>
      <c r="O776" s="258"/>
      <c r="P776" s="258"/>
      <c r="Q776" s="258"/>
      <c r="R776" s="258"/>
      <c r="S776" s="258"/>
      <c r="T776" s="259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60" t="s">
        <v>284</v>
      </c>
      <c r="AU776" s="260" t="s">
        <v>92</v>
      </c>
      <c r="AV776" s="13" t="s">
        <v>90</v>
      </c>
      <c r="AW776" s="13" t="s">
        <v>38</v>
      </c>
      <c r="AX776" s="13" t="s">
        <v>83</v>
      </c>
      <c r="AY776" s="260" t="s">
        <v>171</v>
      </c>
    </row>
    <row r="777" s="14" customFormat="1">
      <c r="A777" s="14"/>
      <c r="B777" s="261"/>
      <c r="C777" s="262"/>
      <c r="D777" s="242" t="s">
        <v>284</v>
      </c>
      <c r="E777" s="263" t="s">
        <v>1</v>
      </c>
      <c r="F777" s="264" t="s">
        <v>90</v>
      </c>
      <c r="G777" s="262"/>
      <c r="H777" s="265">
        <v>1</v>
      </c>
      <c r="I777" s="266"/>
      <c r="J777" s="262"/>
      <c r="K777" s="262"/>
      <c r="L777" s="267"/>
      <c r="M777" s="268"/>
      <c r="N777" s="269"/>
      <c r="O777" s="269"/>
      <c r="P777" s="269"/>
      <c r="Q777" s="269"/>
      <c r="R777" s="269"/>
      <c r="S777" s="269"/>
      <c r="T777" s="270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71" t="s">
        <v>284</v>
      </c>
      <c r="AU777" s="271" t="s">
        <v>92</v>
      </c>
      <c r="AV777" s="14" t="s">
        <v>92</v>
      </c>
      <c r="AW777" s="14" t="s">
        <v>38</v>
      </c>
      <c r="AX777" s="14" t="s">
        <v>83</v>
      </c>
      <c r="AY777" s="271" t="s">
        <v>171</v>
      </c>
    </row>
    <row r="778" s="15" customFormat="1">
      <c r="A778" s="15"/>
      <c r="B778" s="272"/>
      <c r="C778" s="273"/>
      <c r="D778" s="242" t="s">
        <v>284</v>
      </c>
      <c r="E778" s="274" t="s">
        <v>1</v>
      </c>
      <c r="F778" s="275" t="s">
        <v>287</v>
      </c>
      <c r="G778" s="273"/>
      <c r="H778" s="276">
        <v>6</v>
      </c>
      <c r="I778" s="277"/>
      <c r="J778" s="273"/>
      <c r="K778" s="273"/>
      <c r="L778" s="278"/>
      <c r="M778" s="279"/>
      <c r="N778" s="280"/>
      <c r="O778" s="280"/>
      <c r="P778" s="280"/>
      <c r="Q778" s="280"/>
      <c r="R778" s="280"/>
      <c r="S778" s="280"/>
      <c r="T778" s="281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82" t="s">
        <v>284</v>
      </c>
      <c r="AU778" s="282" t="s">
        <v>92</v>
      </c>
      <c r="AV778" s="15" t="s">
        <v>192</v>
      </c>
      <c r="AW778" s="15" t="s">
        <v>38</v>
      </c>
      <c r="AX778" s="15" t="s">
        <v>90</v>
      </c>
      <c r="AY778" s="282" t="s">
        <v>171</v>
      </c>
    </row>
    <row r="779" s="2" customFormat="1" ht="16.5" customHeight="1">
      <c r="A779" s="40"/>
      <c r="B779" s="41"/>
      <c r="C779" s="229" t="s">
        <v>1060</v>
      </c>
      <c r="D779" s="229" t="s">
        <v>174</v>
      </c>
      <c r="E779" s="230" t="s">
        <v>6038</v>
      </c>
      <c r="F779" s="231" t="s">
        <v>6039</v>
      </c>
      <c r="G779" s="232" t="s">
        <v>458</v>
      </c>
      <c r="H779" s="233">
        <v>150</v>
      </c>
      <c r="I779" s="234"/>
      <c r="J779" s="235">
        <f>ROUND(I779*H779,2)</f>
        <v>0</v>
      </c>
      <c r="K779" s="231" t="s">
        <v>178</v>
      </c>
      <c r="L779" s="46"/>
      <c r="M779" s="236" t="s">
        <v>1</v>
      </c>
      <c r="N779" s="237" t="s">
        <v>48</v>
      </c>
      <c r="O779" s="93"/>
      <c r="P779" s="238">
        <f>O779*H779</f>
        <v>0</v>
      </c>
      <c r="Q779" s="238">
        <v>0</v>
      </c>
      <c r="R779" s="238">
        <f>Q779*H779</f>
        <v>0</v>
      </c>
      <c r="S779" s="238">
        <v>0</v>
      </c>
      <c r="T779" s="239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40" t="s">
        <v>347</v>
      </c>
      <c r="AT779" s="240" t="s">
        <v>174</v>
      </c>
      <c r="AU779" s="240" t="s">
        <v>92</v>
      </c>
      <c r="AY779" s="18" t="s">
        <v>171</v>
      </c>
      <c r="BE779" s="241">
        <f>IF(N779="základní",J779,0)</f>
        <v>0</v>
      </c>
      <c r="BF779" s="241">
        <f>IF(N779="snížená",J779,0)</f>
        <v>0</v>
      </c>
      <c r="BG779" s="241">
        <f>IF(N779="zákl. přenesená",J779,0)</f>
        <v>0</v>
      </c>
      <c r="BH779" s="241">
        <f>IF(N779="sníž. přenesená",J779,0)</f>
        <v>0</v>
      </c>
      <c r="BI779" s="241">
        <f>IF(N779="nulová",J779,0)</f>
        <v>0</v>
      </c>
      <c r="BJ779" s="18" t="s">
        <v>90</v>
      </c>
      <c r="BK779" s="241">
        <f>ROUND(I779*H779,2)</f>
        <v>0</v>
      </c>
      <c r="BL779" s="18" t="s">
        <v>347</v>
      </c>
      <c r="BM779" s="240" t="s">
        <v>6040</v>
      </c>
    </row>
    <row r="780" s="14" customFormat="1">
      <c r="A780" s="14"/>
      <c r="B780" s="261"/>
      <c r="C780" s="262"/>
      <c r="D780" s="242" t="s">
        <v>284</v>
      </c>
      <c r="E780" s="263" t="s">
        <v>1</v>
      </c>
      <c r="F780" s="264" t="s">
        <v>6041</v>
      </c>
      <c r="G780" s="262"/>
      <c r="H780" s="265">
        <v>150</v>
      </c>
      <c r="I780" s="266"/>
      <c r="J780" s="262"/>
      <c r="K780" s="262"/>
      <c r="L780" s="267"/>
      <c r="M780" s="268"/>
      <c r="N780" s="269"/>
      <c r="O780" s="269"/>
      <c r="P780" s="269"/>
      <c r="Q780" s="269"/>
      <c r="R780" s="269"/>
      <c r="S780" s="269"/>
      <c r="T780" s="27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71" t="s">
        <v>284</v>
      </c>
      <c r="AU780" s="271" t="s">
        <v>92</v>
      </c>
      <c r="AV780" s="14" t="s">
        <v>92</v>
      </c>
      <c r="AW780" s="14" t="s">
        <v>38</v>
      </c>
      <c r="AX780" s="14" t="s">
        <v>90</v>
      </c>
      <c r="AY780" s="271" t="s">
        <v>171</v>
      </c>
    </row>
    <row r="781" s="2" customFormat="1" ht="16.5" customHeight="1">
      <c r="A781" s="40"/>
      <c r="B781" s="41"/>
      <c r="C781" s="229" t="s">
        <v>1065</v>
      </c>
      <c r="D781" s="229" t="s">
        <v>174</v>
      </c>
      <c r="E781" s="230" t="s">
        <v>6042</v>
      </c>
      <c r="F781" s="231" t="s">
        <v>6043</v>
      </c>
      <c r="G781" s="232" t="s">
        <v>458</v>
      </c>
      <c r="H781" s="233">
        <v>85</v>
      </c>
      <c r="I781" s="234"/>
      <c r="J781" s="235">
        <f>ROUND(I781*H781,2)</f>
        <v>0</v>
      </c>
      <c r="K781" s="231" t="s">
        <v>178</v>
      </c>
      <c r="L781" s="46"/>
      <c r="M781" s="236" t="s">
        <v>1</v>
      </c>
      <c r="N781" s="237" t="s">
        <v>48</v>
      </c>
      <c r="O781" s="93"/>
      <c r="P781" s="238">
        <f>O781*H781</f>
        <v>0</v>
      </c>
      <c r="Q781" s="238">
        <v>0</v>
      </c>
      <c r="R781" s="238">
        <f>Q781*H781</f>
        <v>0</v>
      </c>
      <c r="S781" s="238">
        <v>0</v>
      </c>
      <c r="T781" s="239">
        <f>S781*H781</f>
        <v>0</v>
      </c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R781" s="240" t="s">
        <v>347</v>
      </c>
      <c r="AT781" s="240" t="s">
        <v>174</v>
      </c>
      <c r="AU781" s="240" t="s">
        <v>92</v>
      </c>
      <c r="AY781" s="18" t="s">
        <v>171</v>
      </c>
      <c r="BE781" s="241">
        <f>IF(N781="základní",J781,0)</f>
        <v>0</v>
      </c>
      <c r="BF781" s="241">
        <f>IF(N781="snížená",J781,0)</f>
        <v>0</v>
      </c>
      <c r="BG781" s="241">
        <f>IF(N781="zákl. přenesená",J781,0)</f>
        <v>0</v>
      </c>
      <c r="BH781" s="241">
        <f>IF(N781="sníž. přenesená",J781,0)</f>
        <v>0</v>
      </c>
      <c r="BI781" s="241">
        <f>IF(N781="nulová",J781,0)</f>
        <v>0</v>
      </c>
      <c r="BJ781" s="18" t="s">
        <v>90</v>
      </c>
      <c r="BK781" s="241">
        <f>ROUND(I781*H781,2)</f>
        <v>0</v>
      </c>
      <c r="BL781" s="18" t="s">
        <v>347</v>
      </c>
      <c r="BM781" s="240" t="s">
        <v>6044</v>
      </c>
    </row>
    <row r="782" s="14" customFormat="1">
      <c r="A782" s="14"/>
      <c r="B782" s="261"/>
      <c r="C782" s="262"/>
      <c r="D782" s="242" t="s">
        <v>284</v>
      </c>
      <c r="E782" s="263" t="s">
        <v>1</v>
      </c>
      <c r="F782" s="264" t="s">
        <v>6045</v>
      </c>
      <c r="G782" s="262"/>
      <c r="H782" s="265">
        <v>85</v>
      </c>
      <c r="I782" s="266"/>
      <c r="J782" s="262"/>
      <c r="K782" s="262"/>
      <c r="L782" s="267"/>
      <c r="M782" s="268"/>
      <c r="N782" s="269"/>
      <c r="O782" s="269"/>
      <c r="P782" s="269"/>
      <c r="Q782" s="269"/>
      <c r="R782" s="269"/>
      <c r="S782" s="269"/>
      <c r="T782" s="27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71" t="s">
        <v>284</v>
      </c>
      <c r="AU782" s="271" t="s">
        <v>92</v>
      </c>
      <c r="AV782" s="14" t="s">
        <v>92</v>
      </c>
      <c r="AW782" s="14" t="s">
        <v>38</v>
      </c>
      <c r="AX782" s="14" t="s">
        <v>90</v>
      </c>
      <c r="AY782" s="271" t="s">
        <v>171</v>
      </c>
    </row>
    <row r="783" s="2" customFormat="1" ht="16.5" customHeight="1">
      <c r="A783" s="40"/>
      <c r="B783" s="41"/>
      <c r="C783" s="229" t="s">
        <v>1071</v>
      </c>
      <c r="D783" s="229" t="s">
        <v>174</v>
      </c>
      <c r="E783" s="230" t="s">
        <v>6046</v>
      </c>
      <c r="F783" s="231" t="s">
        <v>6047</v>
      </c>
      <c r="G783" s="232" t="s">
        <v>428</v>
      </c>
      <c r="H783" s="233">
        <v>11</v>
      </c>
      <c r="I783" s="234"/>
      <c r="J783" s="235">
        <f>ROUND(I783*H783,2)</f>
        <v>0</v>
      </c>
      <c r="K783" s="231" t="s">
        <v>178</v>
      </c>
      <c r="L783" s="46"/>
      <c r="M783" s="236" t="s">
        <v>1</v>
      </c>
      <c r="N783" s="237" t="s">
        <v>48</v>
      </c>
      <c r="O783" s="93"/>
      <c r="P783" s="238">
        <f>O783*H783</f>
        <v>0</v>
      </c>
      <c r="Q783" s="238">
        <v>0</v>
      </c>
      <c r="R783" s="238">
        <f>Q783*H783</f>
        <v>0</v>
      </c>
      <c r="S783" s="238">
        <v>0</v>
      </c>
      <c r="T783" s="239">
        <f>S783*H783</f>
        <v>0</v>
      </c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R783" s="240" t="s">
        <v>347</v>
      </c>
      <c r="AT783" s="240" t="s">
        <v>174</v>
      </c>
      <c r="AU783" s="240" t="s">
        <v>92</v>
      </c>
      <c r="AY783" s="18" t="s">
        <v>171</v>
      </c>
      <c r="BE783" s="241">
        <f>IF(N783="základní",J783,0)</f>
        <v>0</v>
      </c>
      <c r="BF783" s="241">
        <f>IF(N783="snížená",J783,0)</f>
        <v>0</v>
      </c>
      <c r="BG783" s="241">
        <f>IF(N783="zákl. přenesená",J783,0)</f>
        <v>0</v>
      </c>
      <c r="BH783" s="241">
        <f>IF(N783="sníž. přenesená",J783,0)</f>
        <v>0</v>
      </c>
      <c r="BI783" s="241">
        <f>IF(N783="nulová",J783,0)</f>
        <v>0</v>
      </c>
      <c r="BJ783" s="18" t="s">
        <v>90</v>
      </c>
      <c r="BK783" s="241">
        <f>ROUND(I783*H783,2)</f>
        <v>0</v>
      </c>
      <c r="BL783" s="18" t="s">
        <v>347</v>
      </c>
      <c r="BM783" s="240" t="s">
        <v>6048</v>
      </c>
    </row>
    <row r="784" s="2" customFormat="1" ht="16.5" customHeight="1">
      <c r="A784" s="40"/>
      <c r="B784" s="41"/>
      <c r="C784" s="229" t="s">
        <v>1076</v>
      </c>
      <c r="D784" s="229" t="s">
        <v>174</v>
      </c>
      <c r="E784" s="230" t="s">
        <v>6049</v>
      </c>
      <c r="F784" s="231" t="s">
        <v>6050</v>
      </c>
      <c r="G784" s="232" t="s">
        <v>330</v>
      </c>
      <c r="H784" s="233">
        <v>4.2670000000000003</v>
      </c>
      <c r="I784" s="234"/>
      <c r="J784" s="235">
        <f>ROUND(I784*H784,2)</f>
        <v>0</v>
      </c>
      <c r="K784" s="231" t="s">
        <v>178</v>
      </c>
      <c r="L784" s="46"/>
      <c r="M784" s="236" t="s">
        <v>1</v>
      </c>
      <c r="N784" s="237" t="s">
        <v>48</v>
      </c>
      <c r="O784" s="93"/>
      <c r="P784" s="238">
        <f>O784*H784</f>
        <v>0</v>
      </c>
      <c r="Q784" s="238">
        <v>0</v>
      </c>
      <c r="R784" s="238">
        <f>Q784*H784</f>
        <v>0</v>
      </c>
      <c r="S784" s="238">
        <v>0</v>
      </c>
      <c r="T784" s="239">
        <f>S784*H784</f>
        <v>0</v>
      </c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R784" s="240" t="s">
        <v>347</v>
      </c>
      <c r="AT784" s="240" t="s">
        <v>174</v>
      </c>
      <c r="AU784" s="240" t="s">
        <v>92</v>
      </c>
      <c r="AY784" s="18" t="s">
        <v>171</v>
      </c>
      <c r="BE784" s="241">
        <f>IF(N784="základní",J784,0)</f>
        <v>0</v>
      </c>
      <c r="BF784" s="241">
        <f>IF(N784="snížená",J784,0)</f>
        <v>0</v>
      </c>
      <c r="BG784" s="241">
        <f>IF(N784="zákl. přenesená",J784,0)</f>
        <v>0</v>
      </c>
      <c r="BH784" s="241">
        <f>IF(N784="sníž. přenesená",J784,0)</f>
        <v>0</v>
      </c>
      <c r="BI784" s="241">
        <f>IF(N784="nulová",J784,0)</f>
        <v>0</v>
      </c>
      <c r="BJ784" s="18" t="s">
        <v>90</v>
      </c>
      <c r="BK784" s="241">
        <f>ROUND(I784*H784,2)</f>
        <v>0</v>
      </c>
      <c r="BL784" s="18" t="s">
        <v>347</v>
      </c>
      <c r="BM784" s="240" t="s">
        <v>6051</v>
      </c>
    </row>
    <row r="785" s="12" customFormat="1" ht="22.8" customHeight="1">
      <c r="A785" s="12"/>
      <c r="B785" s="213"/>
      <c r="C785" s="214"/>
      <c r="D785" s="215" t="s">
        <v>82</v>
      </c>
      <c r="E785" s="227" t="s">
        <v>6052</v>
      </c>
      <c r="F785" s="227" t="s">
        <v>6053</v>
      </c>
      <c r="G785" s="214"/>
      <c r="H785" s="214"/>
      <c r="I785" s="217"/>
      <c r="J785" s="228">
        <f>BK785</f>
        <v>0</v>
      </c>
      <c r="K785" s="214"/>
      <c r="L785" s="219"/>
      <c r="M785" s="220"/>
      <c r="N785" s="221"/>
      <c r="O785" s="221"/>
      <c r="P785" s="222">
        <f>SUM(P786:P1232)</f>
        <v>0</v>
      </c>
      <c r="Q785" s="221"/>
      <c r="R785" s="222">
        <f>SUM(R786:R1232)</f>
        <v>17.274810019549999</v>
      </c>
      <c r="S785" s="221"/>
      <c r="T785" s="223">
        <f>SUM(T786:T1232)</f>
        <v>13.939499999999999</v>
      </c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R785" s="224" t="s">
        <v>92</v>
      </c>
      <c r="AT785" s="225" t="s">
        <v>82</v>
      </c>
      <c r="AU785" s="225" t="s">
        <v>90</v>
      </c>
      <c r="AY785" s="224" t="s">
        <v>171</v>
      </c>
      <c r="BK785" s="226">
        <f>SUM(BK786:BK1232)</f>
        <v>0</v>
      </c>
    </row>
    <row r="786" s="2" customFormat="1" ht="16.5" customHeight="1">
      <c r="A786" s="40"/>
      <c r="B786" s="41"/>
      <c r="C786" s="229" t="s">
        <v>1085</v>
      </c>
      <c r="D786" s="229" t="s">
        <v>174</v>
      </c>
      <c r="E786" s="230" t="s">
        <v>6054</v>
      </c>
      <c r="F786" s="231" t="s">
        <v>6055</v>
      </c>
      <c r="G786" s="232" t="s">
        <v>458</v>
      </c>
      <c r="H786" s="233">
        <v>5.5</v>
      </c>
      <c r="I786" s="234"/>
      <c r="J786" s="235">
        <f>ROUND(I786*H786,2)</f>
        <v>0</v>
      </c>
      <c r="K786" s="231" t="s">
        <v>178</v>
      </c>
      <c r="L786" s="46"/>
      <c r="M786" s="236" t="s">
        <v>1</v>
      </c>
      <c r="N786" s="237" t="s">
        <v>48</v>
      </c>
      <c r="O786" s="93"/>
      <c r="P786" s="238">
        <f>O786*H786</f>
        <v>0</v>
      </c>
      <c r="Q786" s="238">
        <v>0.049367676999999999</v>
      </c>
      <c r="R786" s="238">
        <f>Q786*H786</f>
        <v>0.27152222349999999</v>
      </c>
      <c r="S786" s="238">
        <v>0</v>
      </c>
      <c r="T786" s="239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40" t="s">
        <v>347</v>
      </c>
      <c r="AT786" s="240" t="s">
        <v>174</v>
      </c>
      <c r="AU786" s="240" t="s">
        <v>92</v>
      </c>
      <c r="AY786" s="18" t="s">
        <v>171</v>
      </c>
      <c r="BE786" s="241">
        <f>IF(N786="základní",J786,0)</f>
        <v>0</v>
      </c>
      <c r="BF786" s="241">
        <f>IF(N786="snížená",J786,0)</f>
        <v>0</v>
      </c>
      <c r="BG786" s="241">
        <f>IF(N786="zákl. přenesená",J786,0)</f>
        <v>0</v>
      </c>
      <c r="BH786" s="241">
        <f>IF(N786="sníž. přenesená",J786,0)</f>
        <v>0</v>
      </c>
      <c r="BI786" s="241">
        <f>IF(N786="nulová",J786,0)</f>
        <v>0</v>
      </c>
      <c r="BJ786" s="18" t="s">
        <v>90</v>
      </c>
      <c r="BK786" s="241">
        <f>ROUND(I786*H786,2)</f>
        <v>0</v>
      </c>
      <c r="BL786" s="18" t="s">
        <v>347</v>
      </c>
      <c r="BM786" s="240" t="s">
        <v>6056</v>
      </c>
    </row>
    <row r="787" s="13" customFormat="1">
      <c r="A787" s="13"/>
      <c r="B787" s="251"/>
      <c r="C787" s="252"/>
      <c r="D787" s="242" t="s">
        <v>284</v>
      </c>
      <c r="E787" s="253" t="s">
        <v>1</v>
      </c>
      <c r="F787" s="254" t="s">
        <v>6057</v>
      </c>
      <c r="G787" s="252"/>
      <c r="H787" s="253" t="s">
        <v>1</v>
      </c>
      <c r="I787" s="255"/>
      <c r="J787" s="252"/>
      <c r="K787" s="252"/>
      <c r="L787" s="256"/>
      <c r="M787" s="257"/>
      <c r="N787" s="258"/>
      <c r="O787" s="258"/>
      <c r="P787" s="258"/>
      <c r="Q787" s="258"/>
      <c r="R787" s="258"/>
      <c r="S787" s="258"/>
      <c r="T787" s="259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60" t="s">
        <v>284</v>
      </c>
      <c r="AU787" s="260" t="s">
        <v>92</v>
      </c>
      <c r="AV787" s="13" t="s">
        <v>90</v>
      </c>
      <c r="AW787" s="13" t="s">
        <v>38</v>
      </c>
      <c r="AX787" s="13" t="s">
        <v>83</v>
      </c>
      <c r="AY787" s="260" t="s">
        <v>171</v>
      </c>
    </row>
    <row r="788" s="14" customFormat="1">
      <c r="A788" s="14"/>
      <c r="B788" s="261"/>
      <c r="C788" s="262"/>
      <c r="D788" s="242" t="s">
        <v>284</v>
      </c>
      <c r="E788" s="263" t="s">
        <v>1</v>
      </c>
      <c r="F788" s="264" t="s">
        <v>6058</v>
      </c>
      <c r="G788" s="262"/>
      <c r="H788" s="265">
        <v>5.5</v>
      </c>
      <c r="I788" s="266"/>
      <c r="J788" s="262"/>
      <c r="K788" s="262"/>
      <c r="L788" s="267"/>
      <c r="M788" s="268"/>
      <c r="N788" s="269"/>
      <c r="O788" s="269"/>
      <c r="P788" s="269"/>
      <c r="Q788" s="269"/>
      <c r="R788" s="269"/>
      <c r="S788" s="269"/>
      <c r="T788" s="270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71" t="s">
        <v>284</v>
      </c>
      <c r="AU788" s="271" t="s">
        <v>92</v>
      </c>
      <c r="AV788" s="14" t="s">
        <v>92</v>
      </c>
      <c r="AW788" s="14" t="s">
        <v>38</v>
      </c>
      <c r="AX788" s="14" t="s">
        <v>90</v>
      </c>
      <c r="AY788" s="271" t="s">
        <v>171</v>
      </c>
    </row>
    <row r="789" s="2" customFormat="1" ht="16.5" customHeight="1">
      <c r="A789" s="40"/>
      <c r="B789" s="41"/>
      <c r="C789" s="229" t="s">
        <v>1089</v>
      </c>
      <c r="D789" s="229" t="s">
        <v>174</v>
      </c>
      <c r="E789" s="230" t="s">
        <v>6059</v>
      </c>
      <c r="F789" s="231" t="s">
        <v>6060</v>
      </c>
      <c r="G789" s="232" t="s">
        <v>458</v>
      </c>
      <c r="H789" s="233">
        <v>99</v>
      </c>
      <c r="I789" s="234"/>
      <c r="J789" s="235">
        <f>ROUND(I789*H789,2)</f>
        <v>0</v>
      </c>
      <c r="K789" s="231" t="s">
        <v>178</v>
      </c>
      <c r="L789" s="46"/>
      <c r="M789" s="236" t="s">
        <v>1</v>
      </c>
      <c r="N789" s="237" t="s">
        <v>48</v>
      </c>
      <c r="O789" s="93"/>
      <c r="P789" s="238">
        <f>O789*H789</f>
        <v>0</v>
      </c>
      <c r="Q789" s="238">
        <v>0.0030910960000000002</v>
      </c>
      <c r="R789" s="238">
        <f>Q789*H789</f>
        <v>0.30601850400000002</v>
      </c>
      <c r="S789" s="238">
        <v>0</v>
      </c>
      <c r="T789" s="239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40" t="s">
        <v>347</v>
      </c>
      <c r="AT789" s="240" t="s">
        <v>174</v>
      </c>
      <c r="AU789" s="240" t="s">
        <v>92</v>
      </c>
      <c r="AY789" s="18" t="s">
        <v>171</v>
      </c>
      <c r="BE789" s="241">
        <f>IF(N789="základní",J789,0)</f>
        <v>0</v>
      </c>
      <c r="BF789" s="241">
        <f>IF(N789="snížená",J789,0)</f>
        <v>0</v>
      </c>
      <c r="BG789" s="241">
        <f>IF(N789="zákl. přenesená",J789,0)</f>
        <v>0</v>
      </c>
      <c r="BH789" s="241">
        <f>IF(N789="sníž. přenesená",J789,0)</f>
        <v>0</v>
      </c>
      <c r="BI789" s="241">
        <f>IF(N789="nulová",J789,0)</f>
        <v>0</v>
      </c>
      <c r="BJ789" s="18" t="s">
        <v>90</v>
      </c>
      <c r="BK789" s="241">
        <f>ROUND(I789*H789,2)</f>
        <v>0</v>
      </c>
      <c r="BL789" s="18" t="s">
        <v>347</v>
      </c>
      <c r="BM789" s="240" t="s">
        <v>6061</v>
      </c>
    </row>
    <row r="790" s="13" customFormat="1">
      <c r="A790" s="13"/>
      <c r="B790" s="251"/>
      <c r="C790" s="252"/>
      <c r="D790" s="242" t="s">
        <v>284</v>
      </c>
      <c r="E790" s="253" t="s">
        <v>1</v>
      </c>
      <c r="F790" s="254" t="s">
        <v>6062</v>
      </c>
      <c r="G790" s="252"/>
      <c r="H790" s="253" t="s">
        <v>1</v>
      </c>
      <c r="I790" s="255"/>
      <c r="J790" s="252"/>
      <c r="K790" s="252"/>
      <c r="L790" s="256"/>
      <c r="M790" s="257"/>
      <c r="N790" s="258"/>
      <c r="O790" s="258"/>
      <c r="P790" s="258"/>
      <c r="Q790" s="258"/>
      <c r="R790" s="258"/>
      <c r="S790" s="258"/>
      <c r="T790" s="259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60" t="s">
        <v>284</v>
      </c>
      <c r="AU790" s="260" t="s">
        <v>92</v>
      </c>
      <c r="AV790" s="13" t="s">
        <v>90</v>
      </c>
      <c r="AW790" s="13" t="s">
        <v>38</v>
      </c>
      <c r="AX790" s="13" t="s">
        <v>83</v>
      </c>
      <c r="AY790" s="260" t="s">
        <v>171</v>
      </c>
    </row>
    <row r="791" s="14" customFormat="1">
      <c r="A791" s="14"/>
      <c r="B791" s="261"/>
      <c r="C791" s="262"/>
      <c r="D791" s="242" t="s">
        <v>284</v>
      </c>
      <c r="E791" s="263" t="s">
        <v>1</v>
      </c>
      <c r="F791" s="264" t="s">
        <v>6063</v>
      </c>
      <c r="G791" s="262"/>
      <c r="H791" s="265">
        <v>98.670000000000002</v>
      </c>
      <c r="I791" s="266"/>
      <c r="J791" s="262"/>
      <c r="K791" s="262"/>
      <c r="L791" s="267"/>
      <c r="M791" s="268"/>
      <c r="N791" s="269"/>
      <c r="O791" s="269"/>
      <c r="P791" s="269"/>
      <c r="Q791" s="269"/>
      <c r="R791" s="269"/>
      <c r="S791" s="269"/>
      <c r="T791" s="27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71" t="s">
        <v>284</v>
      </c>
      <c r="AU791" s="271" t="s">
        <v>92</v>
      </c>
      <c r="AV791" s="14" t="s">
        <v>92</v>
      </c>
      <c r="AW791" s="14" t="s">
        <v>38</v>
      </c>
      <c r="AX791" s="14" t="s">
        <v>83</v>
      </c>
      <c r="AY791" s="271" t="s">
        <v>171</v>
      </c>
    </row>
    <row r="792" s="15" customFormat="1">
      <c r="A792" s="15"/>
      <c r="B792" s="272"/>
      <c r="C792" s="273"/>
      <c r="D792" s="242" t="s">
        <v>284</v>
      </c>
      <c r="E792" s="274" t="s">
        <v>1</v>
      </c>
      <c r="F792" s="275" t="s">
        <v>287</v>
      </c>
      <c r="G792" s="273"/>
      <c r="H792" s="276">
        <v>98.670000000000002</v>
      </c>
      <c r="I792" s="277"/>
      <c r="J792" s="273"/>
      <c r="K792" s="273"/>
      <c r="L792" s="278"/>
      <c r="M792" s="279"/>
      <c r="N792" s="280"/>
      <c r="O792" s="280"/>
      <c r="P792" s="280"/>
      <c r="Q792" s="280"/>
      <c r="R792" s="280"/>
      <c r="S792" s="280"/>
      <c r="T792" s="281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82" t="s">
        <v>284</v>
      </c>
      <c r="AU792" s="282" t="s">
        <v>92</v>
      </c>
      <c r="AV792" s="15" t="s">
        <v>192</v>
      </c>
      <c r="AW792" s="15" t="s">
        <v>38</v>
      </c>
      <c r="AX792" s="15" t="s">
        <v>83</v>
      </c>
      <c r="AY792" s="282" t="s">
        <v>171</v>
      </c>
    </row>
    <row r="793" s="14" customFormat="1">
      <c r="A793" s="14"/>
      <c r="B793" s="261"/>
      <c r="C793" s="262"/>
      <c r="D793" s="242" t="s">
        <v>284</v>
      </c>
      <c r="E793" s="263" t="s">
        <v>1</v>
      </c>
      <c r="F793" s="264" t="s">
        <v>758</v>
      </c>
      <c r="G793" s="262"/>
      <c r="H793" s="265">
        <v>99</v>
      </c>
      <c r="I793" s="266"/>
      <c r="J793" s="262"/>
      <c r="K793" s="262"/>
      <c r="L793" s="267"/>
      <c r="M793" s="268"/>
      <c r="N793" s="269"/>
      <c r="O793" s="269"/>
      <c r="P793" s="269"/>
      <c r="Q793" s="269"/>
      <c r="R793" s="269"/>
      <c r="S793" s="269"/>
      <c r="T793" s="27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71" t="s">
        <v>284</v>
      </c>
      <c r="AU793" s="271" t="s">
        <v>92</v>
      </c>
      <c r="AV793" s="14" t="s">
        <v>92</v>
      </c>
      <c r="AW793" s="14" t="s">
        <v>38</v>
      </c>
      <c r="AX793" s="14" t="s">
        <v>90</v>
      </c>
      <c r="AY793" s="271" t="s">
        <v>171</v>
      </c>
    </row>
    <row r="794" s="2" customFormat="1" ht="16.5" customHeight="1">
      <c r="A794" s="40"/>
      <c r="B794" s="41"/>
      <c r="C794" s="229" t="s">
        <v>1094</v>
      </c>
      <c r="D794" s="229" t="s">
        <v>174</v>
      </c>
      <c r="E794" s="230" t="s">
        <v>6064</v>
      </c>
      <c r="F794" s="231" t="s">
        <v>6065</v>
      </c>
      <c r="G794" s="232" t="s">
        <v>458</v>
      </c>
      <c r="H794" s="233">
        <v>21.5</v>
      </c>
      <c r="I794" s="234"/>
      <c r="J794" s="235">
        <f>ROUND(I794*H794,2)</f>
        <v>0</v>
      </c>
      <c r="K794" s="231" t="s">
        <v>178</v>
      </c>
      <c r="L794" s="46"/>
      <c r="M794" s="236" t="s">
        <v>1</v>
      </c>
      <c r="N794" s="237" t="s">
        <v>48</v>
      </c>
      <c r="O794" s="93"/>
      <c r="P794" s="238">
        <f>O794*H794</f>
        <v>0</v>
      </c>
      <c r="Q794" s="238">
        <v>0.0045059940000000001</v>
      </c>
      <c r="R794" s="238">
        <f>Q794*H794</f>
        <v>0.096878871000000005</v>
      </c>
      <c r="S794" s="238">
        <v>0</v>
      </c>
      <c r="T794" s="239">
        <f>S794*H794</f>
        <v>0</v>
      </c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R794" s="240" t="s">
        <v>347</v>
      </c>
      <c r="AT794" s="240" t="s">
        <v>174</v>
      </c>
      <c r="AU794" s="240" t="s">
        <v>92</v>
      </c>
      <c r="AY794" s="18" t="s">
        <v>171</v>
      </c>
      <c r="BE794" s="241">
        <f>IF(N794="základní",J794,0)</f>
        <v>0</v>
      </c>
      <c r="BF794" s="241">
        <f>IF(N794="snížená",J794,0)</f>
        <v>0</v>
      </c>
      <c r="BG794" s="241">
        <f>IF(N794="zákl. přenesená",J794,0)</f>
        <v>0</v>
      </c>
      <c r="BH794" s="241">
        <f>IF(N794="sníž. přenesená",J794,0)</f>
        <v>0</v>
      </c>
      <c r="BI794" s="241">
        <f>IF(N794="nulová",J794,0)</f>
        <v>0</v>
      </c>
      <c r="BJ794" s="18" t="s">
        <v>90</v>
      </c>
      <c r="BK794" s="241">
        <f>ROUND(I794*H794,2)</f>
        <v>0</v>
      </c>
      <c r="BL794" s="18" t="s">
        <v>347</v>
      </c>
      <c r="BM794" s="240" t="s">
        <v>6066</v>
      </c>
    </row>
    <row r="795" s="13" customFormat="1">
      <c r="A795" s="13"/>
      <c r="B795" s="251"/>
      <c r="C795" s="252"/>
      <c r="D795" s="242" t="s">
        <v>284</v>
      </c>
      <c r="E795" s="253" t="s">
        <v>1</v>
      </c>
      <c r="F795" s="254" t="s">
        <v>6062</v>
      </c>
      <c r="G795" s="252"/>
      <c r="H795" s="253" t="s">
        <v>1</v>
      </c>
      <c r="I795" s="255"/>
      <c r="J795" s="252"/>
      <c r="K795" s="252"/>
      <c r="L795" s="256"/>
      <c r="M795" s="257"/>
      <c r="N795" s="258"/>
      <c r="O795" s="258"/>
      <c r="P795" s="258"/>
      <c r="Q795" s="258"/>
      <c r="R795" s="258"/>
      <c r="S795" s="258"/>
      <c r="T795" s="259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60" t="s">
        <v>284</v>
      </c>
      <c r="AU795" s="260" t="s">
        <v>92</v>
      </c>
      <c r="AV795" s="13" t="s">
        <v>90</v>
      </c>
      <c r="AW795" s="13" t="s">
        <v>38</v>
      </c>
      <c r="AX795" s="13" t="s">
        <v>83</v>
      </c>
      <c r="AY795" s="260" t="s">
        <v>171</v>
      </c>
    </row>
    <row r="796" s="14" customFormat="1">
      <c r="A796" s="14"/>
      <c r="B796" s="261"/>
      <c r="C796" s="262"/>
      <c r="D796" s="242" t="s">
        <v>284</v>
      </c>
      <c r="E796" s="263" t="s">
        <v>1</v>
      </c>
      <c r="F796" s="264" t="s">
        <v>6067</v>
      </c>
      <c r="G796" s="262"/>
      <c r="H796" s="265">
        <v>21.274999999999999</v>
      </c>
      <c r="I796" s="266"/>
      <c r="J796" s="262"/>
      <c r="K796" s="262"/>
      <c r="L796" s="267"/>
      <c r="M796" s="268"/>
      <c r="N796" s="269"/>
      <c r="O796" s="269"/>
      <c r="P796" s="269"/>
      <c r="Q796" s="269"/>
      <c r="R796" s="269"/>
      <c r="S796" s="269"/>
      <c r="T796" s="27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71" t="s">
        <v>284</v>
      </c>
      <c r="AU796" s="271" t="s">
        <v>92</v>
      </c>
      <c r="AV796" s="14" t="s">
        <v>92</v>
      </c>
      <c r="AW796" s="14" t="s">
        <v>38</v>
      </c>
      <c r="AX796" s="14" t="s">
        <v>83</v>
      </c>
      <c r="AY796" s="271" t="s">
        <v>171</v>
      </c>
    </row>
    <row r="797" s="15" customFormat="1">
      <c r="A797" s="15"/>
      <c r="B797" s="272"/>
      <c r="C797" s="273"/>
      <c r="D797" s="242" t="s">
        <v>284</v>
      </c>
      <c r="E797" s="274" t="s">
        <v>1</v>
      </c>
      <c r="F797" s="275" t="s">
        <v>287</v>
      </c>
      <c r="G797" s="273"/>
      <c r="H797" s="276">
        <v>21.274999999999999</v>
      </c>
      <c r="I797" s="277"/>
      <c r="J797" s="273"/>
      <c r="K797" s="273"/>
      <c r="L797" s="278"/>
      <c r="M797" s="279"/>
      <c r="N797" s="280"/>
      <c r="O797" s="280"/>
      <c r="P797" s="280"/>
      <c r="Q797" s="280"/>
      <c r="R797" s="280"/>
      <c r="S797" s="280"/>
      <c r="T797" s="281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82" t="s">
        <v>284</v>
      </c>
      <c r="AU797" s="282" t="s">
        <v>92</v>
      </c>
      <c r="AV797" s="15" t="s">
        <v>192</v>
      </c>
      <c r="AW797" s="15" t="s">
        <v>38</v>
      </c>
      <c r="AX797" s="15" t="s">
        <v>83</v>
      </c>
      <c r="AY797" s="282" t="s">
        <v>171</v>
      </c>
    </row>
    <row r="798" s="14" customFormat="1">
      <c r="A798" s="14"/>
      <c r="B798" s="261"/>
      <c r="C798" s="262"/>
      <c r="D798" s="242" t="s">
        <v>284</v>
      </c>
      <c r="E798" s="263" t="s">
        <v>1</v>
      </c>
      <c r="F798" s="264" t="s">
        <v>6068</v>
      </c>
      <c r="G798" s="262"/>
      <c r="H798" s="265">
        <v>21.5</v>
      </c>
      <c r="I798" s="266"/>
      <c r="J798" s="262"/>
      <c r="K798" s="262"/>
      <c r="L798" s="267"/>
      <c r="M798" s="268"/>
      <c r="N798" s="269"/>
      <c r="O798" s="269"/>
      <c r="P798" s="269"/>
      <c r="Q798" s="269"/>
      <c r="R798" s="269"/>
      <c r="S798" s="269"/>
      <c r="T798" s="27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71" t="s">
        <v>284</v>
      </c>
      <c r="AU798" s="271" t="s">
        <v>92</v>
      </c>
      <c r="AV798" s="14" t="s">
        <v>92</v>
      </c>
      <c r="AW798" s="14" t="s">
        <v>38</v>
      </c>
      <c r="AX798" s="14" t="s">
        <v>90</v>
      </c>
      <c r="AY798" s="271" t="s">
        <v>171</v>
      </c>
    </row>
    <row r="799" s="2" customFormat="1" ht="16.5" customHeight="1">
      <c r="A799" s="40"/>
      <c r="B799" s="41"/>
      <c r="C799" s="229" t="s">
        <v>1097</v>
      </c>
      <c r="D799" s="229" t="s">
        <v>174</v>
      </c>
      <c r="E799" s="230" t="s">
        <v>6069</v>
      </c>
      <c r="F799" s="231" t="s">
        <v>6070</v>
      </c>
      <c r="G799" s="232" t="s">
        <v>458</v>
      </c>
      <c r="H799" s="233">
        <v>57.5</v>
      </c>
      <c r="I799" s="234"/>
      <c r="J799" s="235">
        <f>ROUND(I799*H799,2)</f>
        <v>0</v>
      </c>
      <c r="K799" s="231" t="s">
        <v>178</v>
      </c>
      <c r="L799" s="46"/>
      <c r="M799" s="236" t="s">
        <v>1</v>
      </c>
      <c r="N799" s="237" t="s">
        <v>48</v>
      </c>
      <c r="O799" s="93"/>
      <c r="P799" s="238">
        <f>O799*H799</f>
        <v>0</v>
      </c>
      <c r="Q799" s="238">
        <v>0.005180306</v>
      </c>
      <c r="R799" s="238">
        <f>Q799*H799</f>
        <v>0.29786759499999999</v>
      </c>
      <c r="S799" s="238">
        <v>0</v>
      </c>
      <c r="T799" s="239">
        <f>S799*H799</f>
        <v>0</v>
      </c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R799" s="240" t="s">
        <v>347</v>
      </c>
      <c r="AT799" s="240" t="s">
        <v>174</v>
      </c>
      <c r="AU799" s="240" t="s">
        <v>92</v>
      </c>
      <c r="AY799" s="18" t="s">
        <v>171</v>
      </c>
      <c r="BE799" s="241">
        <f>IF(N799="základní",J799,0)</f>
        <v>0</v>
      </c>
      <c r="BF799" s="241">
        <f>IF(N799="snížená",J799,0)</f>
        <v>0</v>
      </c>
      <c r="BG799" s="241">
        <f>IF(N799="zákl. přenesená",J799,0)</f>
        <v>0</v>
      </c>
      <c r="BH799" s="241">
        <f>IF(N799="sníž. přenesená",J799,0)</f>
        <v>0</v>
      </c>
      <c r="BI799" s="241">
        <f>IF(N799="nulová",J799,0)</f>
        <v>0</v>
      </c>
      <c r="BJ799" s="18" t="s">
        <v>90</v>
      </c>
      <c r="BK799" s="241">
        <f>ROUND(I799*H799,2)</f>
        <v>0</v>
      </c>
      <c r="BL799" s="18" t="s">
        <v>347</v>
      </c>
      <c r="BM799" s="240" t="s">
        <v>6071</v>
      </c>
    </row>
    <row r="800" s="13" customFormat="1">
      <c r="A800" s="13"/>
      <c r="B800" s="251"/>
      <c r="C800" s="252"/>
      <c r="D800" s="242" t="s">
        <v>284</v>
      </c>
      <c r="E800" s="253" t="s">
        <v>1</v>
      </c>
      <c r="F800" s="254" t="s">
        <v>6072</v>
      </c>
      <c r="G800" s="252"/>
      <c r="H800" s="253" t="s">
        <v>1</v>
      </c>
      <c r="I800" s="255"/>
      <c r="J800" s="252"/>
      <c r="K800" s="252"/>
      <c r="L800" s="256"/>
      <c r="M800" s="257"/>
      <c r="N800" s="258"/>
      <c r="O800" s="258"/>
      <c r="P800" s="258"/>
      <c r="Q800" s="258"/>
      <c r="R800" s="258"/>
      <c r="S800" s="258"/>
      <c r="T800" s="259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60" t="s">
        <v>284</v>
      </c>
      <c r="AU800" s="260" t="s">
        <v>92</v>
      </c>
      <c r="AV800" s="13" t="s">
        <v>90</v>
      </c>
      <c r="AW800" s="13" t="s">
        <v>38</v>
      </c>
      <c r="AX800" s="13" t="s">
        <v>83</v>
      </c>
      <c r="AY800" s="260" t="s">
        <v>171</v>
      </c>
    </row>
    <row r="801" s="14" customFormat="1">
      <c r="A801" s="14"/>
      <c r="B801" s="261"/>
      <c r="C801" s="262"/>
      <c r="D801" s="242" t="s">
        <v>284</v>
      </c>
      <c r="E801" s="263" t="s">
        <v>1</v>
      </c>
      <c r="F801" s="264" t="s">
        <v>6073</v>
      </c>
      <c r="G801" s="262"/>
      <c r="H801" s="265">
        <v>57.5</v>
      </c>
      <c r="I801" s="266"/>
      <c r="J801" s="262"/>
      <c r="K801" s="262"/>
      <c r="L801" s="267"/>
      <c r="M801" s="268"/>
      <c r="N801" s="269"/>
      <c r="O801" s="269"/>
      <c r="P801" s="269"/>
      <c r="Q801" s="269"/>
      <c r="R801" s="269"/>
      <c r="S801" s="269"/>
      <c r="T801" s="27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71" t="s">
        <v>284</v>
      </c>
      <c r="AU801" s="271" t="s">
        <v>92</v>
      </c>
      <c r="AV801" s="14" t="s">
        <v>92</v>
      </c>
      <c r="AW801" s="14" t="s">
        <v>38</v>
      </c>
      <c r="AX801" s="14" t="s">
        <v>90</v>
      </c>
      <c r="AY801" s="271" t="s">
        <v>171</v>
      </c>
    </row>
    <row r="802" s="2" customFormat="1" ht="16.5" customHeight="1">
      <c r="A802" s="40"/>
      <c r="B802" s="41"/>
      <c r="C802" s="229" t="s">
        <v>1100</v>
      </c>
      <c r="D802" s="229" t="s">
        <v>174</v>
      </c>
      <c r="E802" s="230" t="s">
        <v>6074</v>
      </c>
      <c r="F802" s="231" t="s">
        <v>6075</v>
      </c>
      <c r="G802" s="232" t="s">
        <v>458</v>
      </c>
      <c r="H802" s="233">
        <v>2</v>
      </c>
      <c r="I802" s="234"/>
      <c r="J802" s="235">
        <f>ROUND(I802*H802,2)</f>
        <v>0</v>
      </c>
      <c r="K802" s="231" t="s">
        <v>178</v>
      </c>
      <c r="L802" s="46"/>
      <c r="M802" s="236" t="s">
        <v>1</v>
      </c>
      <c r="N802" s="237" t="s">
        <v>48</v>
      </c>
      <c r="O802" s="93"/>
      <c r="P802" s="238">
        <f>O802*H802</f>
        <v>0</v>
      </c>
      <c r="Q802" s="238">
        <v>0.0063964640000000001</v>
      </c>
      <c r="R802" s="238">
        <f>Q802*H802</f>
        <v>0.012792928</v>
      </c>
      <c r="S802" s="238">
        <v>0</v>
      </c>
      <c r="T802" s="239">
        <f>S802*H802</f>
        <v>0</v>
      </c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R802" s="240" t="s">
        <v>347</v>
      </c>
      <c r="AT802" s="240" t="s">
        <v>174</v>
      </c>
      <c r="AU802" s="240" t="s">
        <v>92</v>
      </c>
      <c r="AY802" s="18" t="s">
        <v>171</v>
      </c>
      <c r="BE802" s="241">
        <f>IF(N802="základní",J802,0)</f>
        <v>0</v>
      </c>
      <c r="BF802" s="241">
        <f>IF(N802="snížená",J802,0)</f>
        <v>0</v>
      </c>
      <c r="BG802" s="241">
        <f>IF(N802="zákl. přenesená",J802,0)</f>
        <v>0</v>
      </c>
      <c r="BH802" s="241">
        <f>IF(N802="sníž. přenesená",J802,0)</f>
        <v>0</v>
      </c>
      <c r="BI802" s="241">
        <f>IF(N802="nulová",J802,0)</f>
        <v>0</v>
      </c>
      <c r="BJ802" s="18" t="s">
        <v>90</v>
      </c>
      <c r="BK802" s="241">
        <f>ROUND(I802*H802,2)</f>
        <v>0</v>
      </c>
      <c r="BL802" s="18" t="s">
        <v>347</v>
      </c>
      <c r="BM802" s="240" t="s">
        <v>6076</v>
      </c>
    </row>
    <row r="803" s="14" customFormat="1">
      <c r="A803" s="14"/>
      <c r="B803" s="261"/>
      <c r="C803" s="262"/>
      <c r="D803" s="242" t="s">
        <v>284</v>
      </c>
      <c r="E803" s="263" t="s">
        <v>1</v>
      </c>
      <c r="F803" s="264" t="s">
        <v>92</v>
      </c>
      <c r="G803" s="262"/>
      <c r="H803" s="265">
        <v>2</v>
      </c>
      <c r="I803" s="266"/>
      <c r="J803" s="262"/>
      <c r="K803" s="262"/>
      <c r="L803" s="267"/>
      <c r="M803" s="268"/>
      <c r="N803" s="269"/>
      <c r="O803" s="269"/>
      <c r="P803" s="269"/>
      <c r="Q803" s="269"/>
      <c r="R803" s="269"/>
      <c r="S803" s="269"/>
      <c r="T803" s="270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71" t="s">
        <v>284</v>
      </c>
      <c r="AU803" s="271" t="s">
        <v>92</v>
      </c>
      <c r="AV803" s="14" t="s">
        <v>92</v>
      </c>
      <c r="AW803" s="14" t="s">
        <v>38</v>
      </c>
      <c r="AX803" s="14" t="s">
        <v>90</v>
      </c>
      <c r="AY803" s="271" t="s">
        <v>171</v>
      </c>
    </row>
    <row r="804" s="2" customFormat="1" ht="16.5" customHeight="1">
      <c r="A804" s="40"/>
      <c r="B804" s="41"/>
      <c r="C804" s="229" t="s">
        <v>1105</v>
      </c>
      <c r="D804" s="229" t="s">
        <v>174</v>
      </c>
      <c r="E804" s="230" t="s">
        <v>6077</v>
      </c>
      <c r="F804" s="231" t="s">
        <v>6078</v>
      </c>
      <c r="G804" s="232" t="s">
        <v>458</v>
      </c>
      <c r="H804" s="233">
        <v>36.5</v>
      </c>
      <c r="I804" s="234"/>
      <c r="J804" s="235">
        <f>ROUND(I804*H804,2)</f>
        <v>0</v>
      </c>
      <c r="K804" s="231" t="s">
        <v>178</v>
      </c>
      <c r="L804" s="46"/>
      <c r="M804" s="236" t="s">
        <v>1</v>
      </c>
      <c r="N804" s="237" t="s">
        <v>48</v>
      </c>
      <c r="O804" s="93"/>
      <c r="P804" s="238">
        <f>O804*H804</f>
        <v>0</v>
      </c>
      <c r="Q804" s="238">
        <v>0.01086968</v>
      </c>
      <c r="R804" s="238">
        <f>Q804*H804</f>
        <v>0.39674332000000001</v>
      </c>
      <c r="S804" s="238">
        <v>0</v>
      </c>
      <c r="T804" s="239">
        <f>S804*H804</f>
        <v>0</v>
      </c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R804" s="240" t="s">
        <v>347</v>
      </c>
      <c r="AT804" s="240" t="s">
        <v>174</v>
      </c>
      <c r="AU804" s="240" t="s">
        <v>92</v>
      </c>
      <c r="AY804" s="18" t="s">
        <v>171</v>
      </c>
      <c r="BE804" s="241">
        <f>IF(N804="základní",J804,0)</f>
        <v>0</v>
      </c>
      <c r="BF804" s="241">
        <f>IF(N804="snížená",J804,0)</f>
        <v>0</v>
      </c>
      <c r="BG804" s="241">
        <f>IF(N804="zákl. přenesená",J804,0)</f>
        <v>0</v>
      </c>
      <c r="BH804" s="241">
        <f>IF(N804="sníž. přenesená",J804,0)</f>
        <v>0</v>
      </c>
      <c r="BI804" s="241">
        <f>IF(N804="nulová",J804,0)</f>
        <v>0</v>
      </c>
      <c r="BJ804" s="18" t="s">
        <v>90</v>
      </c>
      <c r="BK804" s="241">
        <f>ROUND(I804*H804,2)</f>
        <v>0</v>
      </c>
      <c r="BL804" s="18" t="s">
        <v>347</v>
      </c>
      <c r="BM804" s="240" t="s">
        <v>6079</v>
      </c>
    </row>
    <row r="805" s="13" customFormat="1">
      <c r="A805" s="13"/>
      <c r="B805" s="251"/>
      <c r="C805" s="252"/>
      <c r="D805" s="242" t="s">
        <v>284</v>
      </c>
      <c r="E805" s="253" t="s">
        <v>1</v>
      </c>
      <c r="F805" s="254" t="s">
        <v>6080</v>
      </c>
      <c r="G805" s="252"/>
      <c r="H805" s="253" t="s">
        <v>1</v>
      </c>
      <c r="I805" s="255"/>
      <c r="J805" s="252"/>
      <c r="K805" s="252"/>
      <c r="L805" s="256"/>
      <c r="M805" s="257"/>
      <c r="N805" s="258"/>
      <c r="O805" s="258"/>
      <c r="P805" s="258"/>
      <c r="Q805" s="258"/>
      <c r="R805" s="258"/>
      <c r="S805" s="258"/>
      <c r="T805" s="259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60" t="s">
        <v>284</v>
      </c>
      <c r="AU805" s="260" t="s">
        <v>92</v>
      </c>
      <c r="AV805" s="13" t="s">
        <v>90</v>
      </c>
      <c r="AW805" s="13" t="s">
        <v>38</v>
      </c>
      <c r="AX805" s="13" t="s">
        <v>83</v>
      </c>
      <c r="AY805" s="260" t="s">
        <v>171</v>
      </c>
    </row>
    <row r="806" s="14" customFormat="1">
      <c r="A806" s="14"/>
      <c r="B806" s="261"/>
      <c r="C806" s="262"/>
      <c r="D806" s="242" t="s">
        <v>284</v>
      </c>
      <c r="E806" s="263" t="s">
        <v>1</v>
      </c>
      <c r="F806" s="264" t="s">
        <v>6081</v>
      </c>
      <c r="G806" s="262"/>
      <c r="H806" s="265">
        <v>31.699999999999999</v>
      </c>
      <c r="I806" s="266"/>
      <c r="J806" s="262"/>
      <c r="K806" s="262"/>
      <c r="L806" s="267"/>
      <c r="M806" s="268"/>
      <c r="N806" s="269"/>
      <c r="O806" s="269"/>
      <c r="P806" s="269"/>
      <c r="Q806" s="269"/>
      <c r="R806" s="269"/>
      <c r="S806" s="269"/>
      <c r="T806" s="270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71" t="s">
        <v>284</v>
      </c>
      <c r="AU806" s="271" t="s">
        <v>92</v>
      </c>
      <c r="AV806" s="14" t="s">
        <v>92</v>
      </c>
      <c r="AW806" s="14" t="s">
        <v>38</v>
      </c>
      <c r="AX806" s="14" t="s">
        <v>83</v>
      </c>
      <c r="AY806" s="271" t="s">
        <v>171</v>
      </c>
    </row>
    <row r="807" s="15" customFormat="1">
      <c r="A807" s="15"/>
      <c r="B807" s="272"/>
      <c r="C807" s="273"/>
      <c r="D807" s="242" t="s">
        <v>284</v>
      </c>
      <c r="E807" s="274" t="s">
        <v>1</v>
      </c>
      <c r="F807" s="275" t="s">
        <v>287</v>
      </c>
      <c r="G807" s="273"/>
      <c r="H807" s="276">
        <v>31.699999999999999</v>
      </c>
      <c r="I807" s="277"/>
      <c r="J807" s="273"/>
      <c r="K807" s="273"/>
      <c r="L807" s="278"/>
      <c r="M807" s="279"/>
      <c r="N807" s="280"/>
      <c r="O807" s="280"/>
      <c r="P807" s="280"/>
      <c r="Q807" s="280"/>
      <c r="R807" s="280"/>
      <c r="S807" s="280"/>
      <c r="T807" s="281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82" t="s">
        <v>284</v>
      </c>
      <c r="AU807" s="282" t="s">
        <v>92</v>
      </c>
      <c r="AV807" s="15" t="s">
        <v>192</v>
      </c>
      <c r="AW807" s="15" t="s">
        <v>38</v>
      </c>
      <c r="AX807" s="15" t="s">
        <v>83</v>
      </c>
      <c r="AY807" s="282" t="s">
        <v>171</v>
      </c>
    </row>
    <row r="808" s="14" customFormat="1">
      <c r="A808" s="14"/>
      <c r="B808" s="261"/>
      <c r="C808" s="262"/>
      <c r="D808" s="242" t="s">
        <v>284</v>
      </c>
      <c r="E808" s="263" t="s">
        <v>1</v>
      </c>
      <c r="F808" s="264" t="s">
        <v>6082</v>
      </c>
      <c r="G808" s="262"/>
      <c r="H808" s="265">
        <v>36.454999999999998</v>
      </c>
      <c r="I808" s="266"/>
      <c r="J808" s="262"/>
      <c r="K808" s="262"/>
      <c r="L808" s="267"/>
      <c r="M808" s="268"/>
      <c r="N808" s="269"/>
      <c r="O808" s="269"/>
      <c r="P808" s="269"/>
      <c r="Q808" s="269"/>
      <c r="R808" s="269"/>
      <c r="S808" s="269"/>
      <c r="T808" s="27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71" t="s">
        <v>284</v>
      </c>
      <c r="AU808" s="271" t="s">
        <v>92</v>
      </c>
      <c r="AV808" s="14" t="s">
        <v>92</v>
      </c>
      <c r="AW808" s="14" t="s">
        <v>38</v>
      </c>
      <c r="AX808" s="14" t="s">
        <v>83</v>
      </c>
      <c r="AY808" s="271" t="s">
        <v>171</v>
      </c>
    </row>
    <row r="809" s="15" customFormat="1">
      <c r="A809" s="15"/>
      <c r="B809" s="272"/>
      <c r="C809" s="273"/>
      <c r="D809" s="242" t="s">
        <v>284</v>
      </c>
      <c r="E809" s="274" t="s">
        <v>1</v>
      </c>
      <c r="F809" s="275" t="s">
        <v>287</v>
      </c>
      <c r="G809" s="273"/>
      <c r="H809" s="276">
        <v>36.454999999999998</v>
      </c>
      <c r="I809" s="277"/>
      <c r="J809" s="273"/>
      <c r="K809" s="273"/>
      <c r="L809" s="278"/>
      <c r="M809" s="279"/>
      <c r="N809" s="280"/>
      <c r="O809" s="280"/>
      <c r="P809" s="280"/>
      <c r="Q809" s="280"/>
      <c r="R809" s="280"/>
      <c r="S809" s="280"/>
      <c r="T809" s="281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82" t="s">
        <v>284</v>
      </c>
      <c r="AU809" s="282" t="s">
        <v>92</v>
      </c>
      <c r="AV809" s="15" t="s">
        <v>192</v>
      </c>
      <c r="AW809" s="15" t="s">
        <v>38</v>
      </c>
      <c r="AX809" s="15" t="s">
        <v>83</v>
      </c>
      <c r="AY809" s="282" t="s">
        <v>171</v>
      </c>
    </row>
    <row r="810" s="14" customFormat="1">
      <c r="A810" s="14"/>
      <c r="B810" s="261"/>
      <c r="C810" s="262"/>
      <c r="D810" s="242" t="s">
        <v>284</v>
      </c>
      <c r="E810" s="263" t="s">
        <v>1</v>
      </c>
      <c r="F810" s="264" t="s">
        <v>6083</v>
      </c>
      <c r="G810" s="262"/>
      <c r="H810" s="265">
        <v>36.5</v>
      </c>
      <c r="I810" s="266"/>
      <c r="J810" s="262"/>
      <c r="K810" s="262"/>
      <c r="L810" s="267"/>
      <c r="M810" s="268"/>
      <c r="N810" s="269"/>
      <c r="O810" s="269"/>
      <c r="P810" s="269"/>
      <c r="Q810" s="269"/>
      <c r="R810" s="269"/>
      <c r="S810" s="269"/>
      <c r="T810" s="270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71" t="s">
        <v>284</v>
      </c>
      <c r="AU810" s="271" t="s">
        <v>92</v>
      </c>
      <c r="AV810" s="14" t="s">
        <v>92</v>
      </c>
      <c r="AW810" s="14" t="s">
        <v>38</v>
      </c>
      <c r="AX810" s="14" t="s">
        <v>90</v>
      </c>
      <c r="AY810" s="271" t="s">
        <v>171</v>
      </c>
    </row>
    <row r="811" s="2" customFormat="1" ht="16.5" customHeight="1">
      <c r="A811" s="40"/>
      <c r="B811" s="41"/>
      <c r="C811" s="229" t="s">
        <v>1108</v>
      </c>
      <c r="D811" s="229" t="s">
        <v>174</v>
      </c>
      <c r="E811" s="230" t="s">
        <v>6084</v>
      </c>
      <c r="F811" s="231" t="s">
        <v>6085</v>
      </c>
      <c r="G811" s="232" t="s">
        <v>458</v>
      </c>
      <c r="H811" s="233">
        <v>2000</v>
      </c>
      <c r="I811" s="234"/>
      <c r="J811" s="235">
        <f>ROUND(I811*H811,2)</f>
        <v>0</v>
      </c>
      <c r="K811" s="231" t="s">
        <v>178</v>
      </c>
      <c r="L811" s="46"/>
      <c r="M811" s="236" t="s">
        <v>1</v>
      </c>
      <c r="N811" s="237" t="s">
        <v>48</v>
      </c>
      <c r="O811" s="93"/>
      <c r="P811" s="238">
        <f>O811*H811</f>
        <v>0</v>
      </c>
      <c r="Q811" s="238">
        <v>0</v>
      </c>
      <c r="R811" s="238">
        <f>Q811*H811</f>
        <v>0</v>
      </c>
      <c r="S811" s="238">
        <v>0.0049699999999999996</v>
      </c>
      <c r="T811" s="239">
        <f>S811*H811</f>
        <v>9.9399999999999995</v>
      </c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R811" s="240" t="s">
        <v>347</v>
      </c>
      <c r="AT811" s="240" t="s">
        <v>174</v>
      </c>
      <c r="AU811" s="240" t="s">
        <v>92</v>
      </c>
      <c r="AY811" s="18" t="s">
        <v>171</v>
      </c>
      <c r="BE811" s="241">
        <f>IF(N811="základní",J811,0)</f>
        <v>0</v>
      </c>
      <c r="BF811" s="241">
        <f>IF(N811="snížená",J811,0)</f>
        <v>0</v>
      </c>
      <c r="BG811" s="241">
        <f>IF(N811="zákl. přenesená",J811,0)</f>
        <v>0</v>
      </c>
      <c r="BH811" s="241">
        <f>IF(N811="sníž. přenesená",J811,0)</f>
        <v>0</v>
      </c>
      <c r="BI811" s="241">
        <f>IF(N811="nulová",J811,0)</f>
        <v>0</v>
      </c>
      <c r="BJ811" s="18" t="s">
        <v>90</v>
      </c>
      <c r="BK811" s="241">
        <f>ROUND(I811*H811,2)</f>
        <v>0</v>
      </c>
      <c r="BL811" s="18" t="s">
        <v>347</v>
      </c>
      <c r="BM811" s="240" t="s">
        <v>6086</v>
      </c>
    </row>
    <row r="812" s="14" customFormat="1">
      <c r="A812" s="14"/>
      <c r="B812" s="261"/>
      <c r="C812" s="262"/>
      <c r="D812" s="242" t="s">
        <v>284</v>
      </c>
      <c r="E812" s="263" t="s">
        <v>1</v>
      </c>
      <c r="F812" s="264" t="s">
        <v>6087</v>
      </c>
      <c r="G812" s="262"/>
      <c r="H812" s="265">
        <v>2000</v>
      </c>
      <c r="I812" s="266"/>
      <c r="J812" s="262"/>
      <c r="K812" s="262"/>
      <c r="L812" s="267"/>
      <c r="M812" s="268"/>
      <c r="N812" s="269"/>
      <c r="O812" s="269"/>
      <c r="P812" s="269"/>
      <c r="Q812" s="269"/>
      <c r="R812" s="269"/>
      <c r="S812" s="269"/>
      <c r="T812" s="27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71" t="s">
        <v>284</v>
      </c>
      <c r="AU812" s="271" t="s">
        <v>92</v>
      </c>
      <c r="AV812" s="14" t="s">
        <v>92</v>
      </c>
      <c r="AW812" s="14" t="s">
        <v>38</v>
      </c>
      <c r="AX812" s="14" t="s">
        <v>90</v>
      </c>
      <c r="AY812" s="271" t="s">
        <v>171</v>
      </c>
    </row>
    <row r="813" s="2" customFormat="1" ht="16.5" customHeight="1">
      <c r="A813" s="40"/>
      <c r="B813" s="41"/>
      <c r="C813" s="229" t="s">
        <v>1112</v>
      </c>
      <c r="D813" s="229" t="s">
        <v>174</v>
      </c>
      <c r="E813" s="230" t="s">
        <v>6088</v>
      </c>
      <c r="F813" s="231" t="s">
        <v>6089</v>
      </c>
      <c r="G813" s="232" t="s">
        <v>458</v>
      </c>
      <c r="H813" s="233">
        <v>300</v>
      </c>
      <c r="I813" s="234"/>
      <c r="J813" s="235">
        <f>ROUND(I813*H813,2)</f>
        <v>0</v>
      </c>
      <c r="K813" s="231" t="s">
        <v>178</v>
      </c>
      <c r="L813" s="46"/>
      <c r="M813" s="236" t="s">
        <v>1</v>
      </c>
      <c r="N813" s="237" t="s">
        <v>48</v>
      </c>
      <c r="O813" s="93"/>
      <c r="P813" s="238">
        <f>O813*H813</f>
        <v>0</v>
      </c>
      <c r="Q813" s="238">
        <v>0</v>
      </c>
      <c r="R813" s="238">
        <f>Q813*H813</f>
        <v>0</v>
      </c>
      <c r="S813" s="238">
        <v>0.0067000000000000002</v>
      </c>
      <c r="T813" s="239">
        <f>S813*H813</f>
        <v>2.0100000000000002</v>
      </c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R813" s="240" t="s">
        <v>347</v>
      </c>
      <c r="AT813" s="240" t="s">
        <v>174</v>
      </c>
      <c r="AU813" s="240" t="s">
        <v>92</v>
      </c>
      <c r="AY813" s="18" t="s">
        <v>171</v>
      </c>
      <c r="BE813" s="241">
        <f>IF(N813="základní",J813,0)</f>
        <v>0</v>
      </c>
      <c r="BF813" s="241">
        <f>IF(N813="snížená",J813,0)</f>
        <v>0</v>
      </c>
      <c r="BG813" s="241">
        <f>IF(N813="zákl. přenesená",J813,0)</f>
        <v>0</v>
      </c>
      <c r="BH813" s="241">
        <f>IF(N813="sníž. přenesená",J813,0)</f>
        <v>0</v>
      </c>
      <c r="BI813" s="241">
        <f>IF(N813="nulová",J813,0)</f>
        <v>0</v>
      </c>
      <c r="BJ813" s="18" t="s">
        <v>90</v>
      </c>
      <c r="BK813" s="241">
        <f>ROUND(I813*H813,2)</f>
        <v>0</v>
      </c>
      <c r="BL813" s="18" t="s">
        <v>347</v>
      </c>
      <c r="BM813" s="240" t="s">
        <v>6090</v>
      </c>
    </row>
    <row r="814" s="14" customFormat="1">
      <c r="A814" s="14"/>
      <c r="B814" s="261"/>
      <c r="C814" s="262"/>
      <c r="D814" s="242" t="s">
        <v>284</v>
      </c>
      <c r="E814" s="263" t="s">
        <v>1</v>
      </c>
      <c r="F814" s="264" t="s">
        <v>1745</v>
      </c>
      <c r="G814" s="262"/>
      <c r="H814" s="265">
        <v>300</v>
      </c>
      <c r="I814" s="266"/>
      <c r="J814" s="262"/>
      <c r="K814" s="262"/>
      <c r="L814" s="267"/>
      <c r="M814" s="268"/>
      <c r="N814" s="269"/>
      <c r="O814" s="269"/>
      <c r="P814" s="269"/>
      <c r="Q814" s="269"/>
      <c r="R814" s="269"/>
      <c r="S814" s="269"/>
      <c r="T814" s="27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71" t="s">
        <v>284</v>
      </c>
      <c r="AU814" s="271" t="s">
        <v>92</v>
      </c>
      <c r="AV814" s="14" t="s">
        <v>92</v>
      </c>
      <c r="AW814" s="14" t="s">
        <v>38</v>
      </c>
      <c r="AX814" s="14" t="s">
        <v>90</v>
      </c>
      <c r="AY814" s="271" t="s">
        <v>171</v>
      </c>
    </row>
    <row r="815" s="2" customFormat="1" ht="16.5" customHeight="1">
      <c r="A815" s="40"/>
      <c r="B815" s="41"/>
      <c r="C815" s="229" t="s">
        <v>1117</v>
      </c>
      <c r="D815" s="229" t="s">
        <v>174</v>
      </c>
      <c r="E815" s="230" t="s">
        <v>6091</v>
      </c>
      <c r="F815" s="231" t="s">
        <v>6092</v>
      </c>
      <c r="G815" s="232" t="s">
        <v>458</v>
      </c>
      <c r="H815" s="233">
        <v>150</v>
      </c>
      <c r="I815" s="234"/>
      <c r="J815" s="235">
        <f>ROUND(I815*H815,2)</f>
        <v>0</v>
      </c>
      <c r="K815" s="231" t="s">
        <v>178</v>
      </c>
      <c r="L815" s="46"/>
      <c r="M815" s="236" t="s">
        <v>1</v>
      </c>
      <c r="N815" s="237" t="s">
        <v>48</v>
      </c>
      <c r="O815" s="93"/>
      <c r="P815" s="238">
        <f>O815*H815</f>
        <v>0</v>
      </c>
      <c r="Q815" s="238">
        <v>0</v>
      </c>
      <c r="R815" s="238">
        <f>Q815*H815</f>
        <v>0</v>
      </c>
      <c r="S815" s="238">
        <v>0.0095899999999999996</v>
      </c>
      <c r="T815" s="239">
        <f>S815*H815</f>
        <v>1.4384999999999999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40" t="s">
        <v>347</v>
      </c>
      <c r="AT815" s="240" t="s">
        <v>174</v>
      </c>
      <c r="AU815" s="240" t="s">
        <v>92</v>
      </c>
      <c r="AY815" s="18" t="s">
        <v>171</v>
      </c>
      <c r="BE815" s="241">
        <f>IF(N815="základní",J815,0)</f>
        <v>0</v>
      </c>
      <c r="BF815" s="241">
        <f>IF(N815="snížená",J815,0)</f>
        <v>0</v>
      </c>
      <c r="BG815" s="241">
        <f>IF(N815="zákl. přenesená",J815,0)</f>
        <v>0</v>
      </c>
      <c r="BH815" s="241">
        <f>IF(N815="sníž. přenesená",J815,0)</f>
        <v>0</v>
      </c>
      <c r="BI815" s="241">
        <f>IF(N815="nulová",J815,0)</f>
        <v>0</v>
      </c>
      <c r="BJ815" s="18" t="s">
        <v>90</v>
      </c>
      <c r="BK815" s="241">
        <f>ROUND(I815*H815,2)</f>
        <v>0</v>
      </c>
      <c r="BL815" s="18" t="s">
        <v>347</v>
      </c>
      <c r="BM815" s="240" t="s">
        <v>6093</v>
      </c>
    </row>
    <row r="816" s="14" customFormat="1">
      <c r="A816" s="14"/>
      <c r="B816" s="261"/>
      <c r="C816" s="262"/>
      <c r="D816" s="242" t="s">
        <v>284</v>
      </c>
      <c r="E816" s="263" t="s">
        <v>1</v>
      </c>
      <c r="F816" s="264" t="s">
        <v>1031</v>
      </c>
      <c r="G816" s="262"/>
      <c r="H816" s="265">
        <v>150</v>
      </c>
      <c r="I816" s="266"/>
      <c r="J816" s="262"/>
      <c r="K816" s="262"/>
      <c r="L816" s="267"/>
      <c r="M816" s="268"/>
      <c r="N816" s="269"/>
      <c r="O816" s="269"/>
      <c r="P816" s="269"/>
      <c r="Q816" s="269"/>
      <c r="R816" s="269"/>
      <c r="S816" s="269"/>
      <c r="T816" s="270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71" t="s">
        <v>284</v>
      </c>
      <c r="AU816" s="271" t="s">
        <v>92</v>
      </c>
      <c r="AV816" s="14" t="s">
        <v>92</v>
      </c>
      <c r="AW816" s="14" t="s">
        <v>38</v>
      </c>
      <c r="AX816" s="14" t="s">
        <v>90</v>
      </c>
      <c r="AY816" s="271" t="s">
        <v>171</v>
      </c>
    </row>
    <row r="817" s="2" customFormat="1" ht="16.5" customHeight="1">
      <c r="A817" s="40"/>
      <c r="B817" s="41"/>
      <c r="C817" s="229" t="s">
        <v>1119</v>
      </c>
      <c r="D817" s="229" t="s">
        <v>174</v>
      </c>
      <c r="E817" s="230" t="s">
        <v>6094</v>
      </c>
      <c r="F817" s="231" t="s">
        <v>6095</v>
      </c>
      <c r="G817" s="232" t="s">
        <v>458</v>
      </c>
      <c r="H817" s="233">
        <v>50</v>
      </c>
      <c r="I817" s="234"/>
      <c r="J817" s="235">
        <f>ROUND(I817*H817,2)</f>
        <v>0</v>
      </c>
      <c r="K817" s="231" t="s">
        <v>178</v>
      </c>
      <c r="L817" s="46"/>
      <c r="M817" s="236" t="s">
        <v>1</v>
      </c>
      <c r="N817" s="237" t="s">
        <v>48</v>
      </c>
      <c r="O817" s="93"/>
      <c r="P817" s="238">
        <f>O817*H817</f>
        <v>0</v>
      </c>
      <c r="Q817" s="238">
        <v>0</v>
      </c>
      <c r="R817" s="238">
        <f>Q817*H817</f>
        <v>0</v>
      </c>
      <c r="S817" s="238">
        <v>0.01102</v>
      </c>
      <c r="T817" s="239">
        <f>S817*H817</f>
        <v>0.55100000000000005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40" t="s">
        <v>347</v>
      </c>
      <c r="AT817" s="240" t="s">
        <v>174</v>
      </c>
      <c r="AU817" s="240" t="s">
        <v>92</v>
      </c>
      <c r="AY817" s="18" t="s">
        <v>171</v>
      </c>
      <c r="BE817" s="241">
        <f>IF(N817="základní",J817,0)</f>
        <v>0</v>
      </c>
      <c r="BF817" s="241">
        <f>IF(N817="snížená",J817,0)</f>
        <v>0</v>
      </c>
      <c r="BG817" s="241">
        <f>IF(N817="zákl. přenesená",J817,0)</f>
        <v>0</v>
      </c>
      <c r="BH817" s="241">
        <f>IF(N817="sníž. přenesená",J817,0)</f>
        <v>0</v>
      </c>
      <c r="BI817" s="241">
        <f>IF(N817="nulová",J817,0)</f>
        <v>0</v>
      </c>
      <c r="BJ817" s="18" t="s">
        <v>90</v>
      </c>
      <c r="BK817" s="241">
        <f>ROUND(I817*H817,2)</f>
        <v>0</v>
      </c>
      <c r="BL817" s="18" t="s">
        <v>347</v>
      </c>
      <c r="BM817" s="240" t="s">
        <v>6096</v>
      </c>
    </row>
    <row r="818" s="14" customFormat="1">
      <c r="A818" s="14"/>
      <c r="B818" s="261"/>
      <c r="C818" s="262"/>
      <c r="D818" s="242" t="s">
        <v>284</v>
      </c>
      <c r="E818" s="263" t="s">
        <v>1</v>
      </c>
      <c r="F818" s="264" t="s">
        <v>515</v>
      </c>
      <c r="G818" s="262"/>
      <c r="H818" s="265">
        <v>50</v>
      </c>
      <c r="I818" s="266"/>
      <c r="J818" s="262"/>
      <c r="K818" s="262"/>
      <c r="L818" s="267"/>
      <c r="M818" s="268"/>
      <c r="N818" s="269"/>
      <c r="O818" s="269"/>
      <c r="P818" s="269"/>
      <c r="Q818" s="269"/>
      <c r="R818" s="269"/>
      <c r="S818" s="269"/>
      <c r="T818" s="270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71" t="s">
        <v>284</v>
      </c>
      <c r="AU818" s="271" t="s">
        <v>92</v>
      </c>
      <c r="AV818" s="14" t="s">
        <v>92</v>
      </c>
      <c r="AW818" s="14" t="s">
        <v>38</v>
      </c>
      <c r="AX818" s="14" t="s">
        <v>90</v>
      </c>
      <c r="AY818" s="271" t="s">
        <v>171</v>
      </c>
    </row>
    <row r="819" s="2" customFormat="1" ht="16.5" customHeight="1">
      <c r="A819" s="40"/>
      <c r="B819" s="41"/>
      <c r="C819" s="229" t="s">
        <v>1122</v>
      </c>
      <c r="D819" s="229" t="s">
        <v>174</v>
      </c>
      <c r="E819" s="230" t="s">
        <v>6097</v>
      </c>
      <c r="F819" s="231" t="s">
        <v>6098</v>
      </c>
      <c r="G819" s="232" t="s">
        <v>428</v>
      </c>
      <c r="H819" s="233">
        <v>42</v>
      </c>
      <c r="I819" s="234"/>
      <c r="J819" s="235">
        <f>ROUND(I819*H819,2)</f>
        <v>0</v>
      </c>
      <c r="K819" s="231" t="s">
        <v>178</v>
      </c>
      <c r="L819" s="46"/>
      <c r="M819" s="236" t="s">
        <v>1</v>
      </c>
      <c r="N819" s="237" t="s">
        <v>48</v>
      </c>
      <c r="O819" s="93"/>
      <c r="P819" s="238">
        <f>O819*H819</f>
        <v>0</v>
      </c>
      <c r="Q819" s="238">
        <v>9.9569999999999997E-05</v>
      </c>
      <c r="R819" s="238">
        <f>Q819*H819</f>
        <v>0.0041819400000000003</v>
      </c>
      <c r="S819" s="238">
        <v>0</v>
      </c>
      <c r="T819" s="239">
        <f>S819*H819</f>
        <v>0</v>
      </c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R819" s="240" t="s">
        <v>347</v>
      </c>
      <c r="AT819" s="240" t="s">
        <v>174</v>
      </c>
      <c r="AU819" s="240" t="s">
        <v>92</v>
      </c>
      <c r="AY819" s="18" t="s">
        <v>171</v>
      </c>
      <c r="BE819" s="241">
        <f>IF(N819="základní",J819,0)</f>
        <v>0</v>
      </c>
      <c r="BF819" s="241">
        <f>IF(N819="snížená",J819,0)</f>
        <v>0</v>
      </c>
      <c r="BG819" s="241">
        <f>IF(N819="zákl. přenesená",J819,0)</f>
        <v>0</v>
      </c>
      <c r="BH819" s="241">
        <f>IF(N819="sníž. přenesená",J819,0)</f>
        <v>0</v>
      </c>
      <c r="BI819" s="241">
        <f>IF(N819="nulová",J819,0)</f>
        <v>0</v>
      </c>
      <c r="BJ819" s="18" t="s">
        <v>90</v>
      </c>
      <c r="BK819" s="241">
        <f>ROUND(I819*H819,2)</f>
        <v>0</v>
      </c>
      <c r="BL819" s="18" t="s">
        <v>347</v>
      </c>
      <c r="BM819" s="240" t="s">
        <v>6099</v>
      </c>
    </row>
    <row r="820" s="14" customFormat="1">
      <c r="A820" s="14"/>
      <c r="B820" s="261"/>
      <c r="C820" s="262"/>
      <c r="D820" s="242" t="s">
        <v>284</v>
      </c>
      <c r="E820" s="263" t="s">
        <v>1</v>
      </c>
      <c r="F820" s="264" t="s">
        <v>479</v>
      </c>
      <c r="G820" s="262"/>
      <c r="H820" s="265">
        <v>42</v>
      </c>
      <c r="I820" s="266"/>
      <c r="J820" s="262"/>
      <c r="K820" s="262"/>
      <c r="L820" s="267"/>
      <c r="M820" s="268"/>
      <c r="N820" s="269"/>
      <c r="O820" s="269"/>
      <c r="P820" s="269"/>
      <c r="Q820" s="269"/>
      <c r="R820" s="269"/>
      <c r="S820" s="269"/>
      <c r="T820" s="270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71" t="s">
        <v>284</v>
      </c>
      <c r="AU820" s="271" t="s">
        <v>92</v>
      </c>
      <c r="AV820" s="14" t="s">
        <v>92</v>
      </c>
      <c r="AW820" s="14" t="s">
        <v>38</v>
      </c>
      <c r="AX820" s="14" t="s">
        <v>90</v>
      </c>
      <c r="AY820" s="271" t="s">
        <v>171</v>
      </c>
    </row>
    <row r="821" s="2" customFormat="1" ht="16.5" customHeight="1">
      <c r="A821" s="40"/>
      <c r="B821" s="41"/>
      <c r="C821" s="229" t="s">
        <v>1126</v>
      </c>
      <c r="D821" s="229" t="s">
        <v>174</v>
      </c>
      <c r="E821" s="230" t="s">
        <v>6100</v>
      </c>
      <c r="F821" s="231" t="s">
        <v>6101</v>
      </c>
      <c r="G821" s="232" t="s">
        <v>428</v>
      </c>
      <c r="H821" s="233">
        <v>2</v>
      </c>
      <c r="I821" s="234"/>
      <c r="J821" s="235">
        <f>ROUND(I821*H821,2)</f>
        <v>0</v>
      </c>
      <c r="K821" s="231" t="s">
        <v>178</v>
      </c>
      <c r="L821" s="46"/>
      <c r="M821" s="236" t="s">
        <v>1</v>
      </c>
      <c r="N821" s="237" t="s">
        <v>48</v>
      </c>
      <c r="O821" s="93"/>
      <c r="P821" s="238">
        <f>O821*H821</f>
        <v>0</v>
      </c>
      <c r="Q821" s="238">
        <v>0.00099386000000000006</v>
      </c>
      <c r="R821" s="238">
        <f>Q821*H821</f>
        <v>0.0019877200000000001</v>
      </c>
      <c r="S821" s="238">
        <v>0</v>
      </c>
      <c r="T821" s="239">
        <f>S821*H821</f>
        <v>0</v>
      </c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R821" s="240" t="s">
        <v>347</v>
      </c>
      <c r="AT821" s="240" t="s">
        <v>174</v>
      </c>
      <c r="AU821" s="240" t="s">
        <v>92</v>
      </c>
      <c r="AY821" s="18" t="s">
        <v>171</v>
      </c>
      <c r="BE821" s="241">
        <f>IF(N821="základní",J821,0)</f>
        <v>0</v>
      </c>
      <c r="BF821" s="241">
        <f>IF(N821="snížená",J821,0)</f>
        <v>0</v>
      </c>
      <c r="BG821" s="241">
        <f>IF(N821="zákl. přenesená",J821,0)</f>
        <v>0</v>
      </c>
      <c r="BH821" s="241">
        <f>IF(N821="sníž. přenesená",J821,0)</f>
        <v>0</v>
      </c>
      <c r="BI821" s="241">
        <f>IF(N821="nulová",J821,0)</f>
        <v>0</v>
      </c>
      <c r="BJ821" s="18" t="s">
        <v>90</v>
      </c>
      <c r="BK821" s="241">
        <f>ROUND(I821*H821,2)</f>
        <v>0</v>
      </c>
      <c r="BL821" s="18" t="s">
        <v>347</v>
      </c>
      <c r="BM821" s="240" t="s">
        <v>6102</v>
      </c>
    </row>
    <row r="822" s="2" customFormat="1" ht="16.5" customHeight="1">
      <c r="A822" s="40"/>
      <c r="B822" s="41"/>
      <c r="C822" s="229" t="s">
        <v>1130</v>
      </c>
      <c r="D822" s="229" t="s">
        <v>174</v>
      </c>
      <c r="E822" s="230" t="s">
        <v>6103</v>
      </c>
      <c r="F822" s="231" t="s">
        <v>6104</v>
      </c>
      <c r="G822" s="232" t="s">
        <v>428</v>
      </c>
      <c r="H822" s="233">
        <v>6</v>
      </c>
      <c r="I822" s="234"/>
      <c r="J822" s="235">
        <f>ROUND(I822*H822,2)</f>
        <v>0</v>
      </c>
      <c r="K822" s="231" t="s">
        <v>178</v>
      </c>
      <c r="L822" s="46"/>
      <c r="M822" s="236" t="s">
        <v>1</v>
      </c>
      <c r="N822" s="237" t="s">
        <v>48</v>
      </c>
      <c r="O822" s="93"/>
      <c r="P822" s="238">
        <f>O822*H822</f>
        <v>0</v>
      </c>
      <c r="Q822" s="238">
        <v>5.3999999999999998E-05</v>
      </c>
      <c r="R822" s="238">
        <f>Q822*H822</f>
        <v>0.00032399999999999996</v>
      </c>
      <c r="S822" s="238">
        <v>0</v>
      </c>
      <c r="T822" s="239">
        <f>S822*H822</f>
        <v>0</v>
      </c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R822" s="240" t="s">
        <v>347</v>
      </c>
      <c r="AT822" s="240" t="s">
        <v>174</v>
      </c>
      <c r="AU822" s="240" t="s">
        <v>92</v>
      </c>
      <c r="AY822" s="18" t="s">
        <v>171</v>
      </c>
      <c r="BE822" s="241">
        <f>IF(N822="základní",J822,0)</f>
        <v>0</v>
      </c>
      <c r="BF822" s="241">
        <f>IF(N822="snížená",J822,0)</f>
        <v>0</v>
      </c>
      <c r="BG822" s="241">
        <f>IF(N822="zákl. přenesená",J822,0)</f>
        <v>0</v>
      </c>
      <c r="BH822" s="241">
        <f>IF(N822="sníž. přenesená",J822,0)</f>
        <v>0</v>
      </c>
      <c r="BI822" s="241">
        <f>IF(N822="nulová",J822,0)</f>
        <v>0</v>
      </c>
      <c r="BJ822" s="18" t="s">
        <v>90</v>
      </c>
      <c r="BK822" s="241">
        <f>ROUND(I822*H822,2)</f>
        <v>0</v>
      </c>
      <c r="BL822" s="18" t="s">
        <v>347</v>
      </c>
      <c r="BM822" s="240" t="s">
        <v>6105</v>
      </c>
    </row>
    <row r="823" s="13" customFormat="1">
      <c r="A823" s="13"/>
      <c r="B823" s="251"/>
      <c r="C823" s="252"/>
      <c r="D823" s="242" t="s">
        <v>284</v>
      </c>
      <c r="E823" s="253" t="s">
        <v>1</v>
      </c>
      <c r="F823" s="254" t="s">
        <v>6106</v>
      </c>
      <c r="G823" s="252"/>
      <c r="H823" s="253" t="s">
        <v>1</v>
      </c>
      <c r="I823" s="255"/>
      <c r="J823" s="252"/>
      <c r="K823" s="252"/>
      <c r="L823" s="256"/>
      <c r="M823" s="257"/>
      <c r="N823" s="258"/>
      <c r="O823" s="258"/>
      <c r="P823" s="258"/>
      <c r="Q823" s="258"/>
      <c r="R823" s="258"/>
      <c r="S823" s="258"/>
      <c r="T823" s="259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60" t="s">
        <v>284</v>
      </c>
      <c r="AU823" s="260" t="s">
        <v>92</v>
      </c>
      <c r="AV823" s="13" t="s">
        <v>90</v>
      </c>
      <c r="AW823" s="13" t="s">
        <v>38</v>
      </c>
      <c r="AX823" s="13" t="s">
        <v>83</v>
      </c>
      <c r="AY823" s="260" t="s">
        <v>171</v>
      </c>
    </row>
    <row r="824" s="14" customFormat="1">
      <c r="A824" s="14"/>
      <c r="B824" s="261"/>
      <c r="C824" s="262"/>
      <c r="D824" s="242" t="s">
        <v>284</v>
      </c>
      <c r="E824" s="263" t="s">
        <v>1</v>
      </c>
      <c r="F824" s="264" t="s">
        <v>203</v>
      </c>
      <c r="G824" s="262"/>
      <c r="H824" s="265">
        <v>6</v>
      </c>
      <c r="I824" s="266"/>
      <c r="J824" s="262"/>
      <c r="K824" s="262"/>
      <c r="L824" s="267"/>
      <c r="M824" s="268"/>
      <c r="N824" s="269"/>
      <c r="O824" s="269"/>
      <c r="P824" s="269"/>
      <c r="Q824" s="269"/>
      <c r="R824" s="269"/>
      <c r="S824" s="269"/>
      <c r="T824" s="270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71" t="s">
        <v>284</v>
      </c>
      <c r="AU824" s="271" t="s">
        <v>92</v>
      </c>
      <c r="AV824" s="14" t="s">
        <v>92</v>
      </c>
      <c r="AW824" s="14" t="s">
        <v>38</v>
      </c>
      <c r="AX824" s="14" t="s">
        <v>90</v>
      </c>
      <c r="AY824" s="271" t="s">
        <v>171</v>
      </c>
    </row>
    <row r="825" s="2" customFormat="1" ht="24.15" customHeight="1">
      <c r="A825" s="40"/>
      <c r="B825" s="41"/>
      <c r="C825" s="283" t="s">
        <v>1137</v>
      </c>
      <c r="D825" s="283" t="s">
        <v>342</v>
      </c>
      <c r="E825" s="284" t="s">
        <v>6107</v>
      </c>
      <c r="F825" s="285" t="s">
        <v>6108</v>
      </c>
      <c r="G825" s="286" t="s">
        <v>458</v>
      </c>
      <c r="H825" s="287">
        <v>2.5</v>
      </c>
      <c r="I825" s="288"/>
      <c r="J825" s="289">
        <f>ROUND(I825*H825,2)</f>
        <v>0</v>
      </c>
      <c r="K825" s="285" t="s">
        <v>5531</v>
      </c>
      <c r="L825" s="290"/>
      <c r="M825" s="291" t="s">
        <v>1</v>
      </c>
      <c r="N825" s="292" t="s">
        <v>48</v>
      </c>
      <c r="O825" s="93"/>
      <c r="P825" s="238">
        <f>O825*H825</f>
        <v>0</v>
      </c>
      <c r="Q825" s="238">
        <v>0.00059999999999999995</v>
      </c>
      <c r="R825" s="238">
        <f>Q825*H825</f>
        <v>0.0014999999999999998</v>
      </c>
      <c r="S825" s="238">
        <v>0</v>
      </c>
      <c r="T825" s="239">
        <f>S825*H825</f>
        <v>0</v>
      </c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R825" s="240" t="s">
        <v>430</v>
      </c>
      <c r="AT825" s="240" t="s">
        <v>342</v>
      </c>
      <c r="AU825" s="240" t="s">
        <v>92</v>
      </c>
      <c r="AY825" s="18" t="s">
        <v>171</v>
      </c>
      <c r="BE825" s="241">
        <f>IF(N825="základní",J825,0)</f>
        <v>0</v>
      </c>
      <c r="BF825" s="241">
        <f>IF(N825="snížená",J825,0)</f>
        <v>0</v>
      </c>
      <c r="BG825" s="241">
        <f>IF(N825="zákl. přenesená",J825,0)</f>
        <v>0</v>
      </c>
      <c r="BH825" s="241">
        <f>IF(N825="sníž. přenesená",J825,0)</f>
        <v>0</v>
      </c>
      <c r="BI825" s="241">
        <f>IF(N825="nulová",J825,0)</f>
        <v>0</v>
      </c>
      <c r="BJ825" s="18" t="s">
        <v>90</v>
      </c>
      <c r="BK825" s="241">
        <f>ROUND(I825*H825,2)</f>
        <v>0</v>
      </c>
      <c r="BL825" s="18" t="s">
        <v>347</v>
      </c>
      <c r="BM825" s="240" t="s">
        <v>6109</v>
      </c>
    </row>
    <row r="826" s="14" customFormat="1">
      <c r="A826" s="14"/>
      <c r="B826" s="261"/>
      <c r="C826" s="262"/>
      <c r="D826" s="242" t="s">
        <v>284</v>
      </c>
      <c r="E826" s="263" t="s">
        <v>1</v>
      </c>
      <c r="F826" s="264" t="s">
        <v>6110</v>
      </c>
      <c r="G826" s="262"/>
      <c r="H826" s="265">
        <v>2.5</v>
      </c>
      <c r="I826" s="266"/>
      <c r="J826" s="262"/>
      <c r="K826" s="262"/>
      <c r="L826" s="267"/>
      <c r="M826" s="268"/>
      <c r="N826" s="269"/>
      <c r="O826" s="269"/>
      <c r="P826" s="269"/>
      <c r="Q826" s="269"/>
      <c r="R826" s="269"/>
      <c r="S826" s="269"/>
      <c r="T826" s="27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71" t="s">
        <v>284</v>
      </c>
      <c r="AU826" s="271" t="s">
        <v>92</v>
      </c>
      <c r="AV826" s="14" t="s">
        <v>92</v>
      </c>
      <c r="AW826" s="14" t="s">
        <v>38</v>
      </c>
      <c r="AX826" s="14" t="s">
        <v>90</v>
      </c>
      <c r="AY826" s="271" t="s">
        <v>171</v>
      </c>
    </row>
    <row r="827" s="2" customFormat="1" ht="24.15" customHeight="1">
      <c r="A827" s="40"/>
      <c r="B827" s="41"/>
      <c r="C827" s="283" t="s">
        <v>1143</v>
      </c>
      <c r="D827" s="283" t="s">
        <v>342</v>
      </c>
      <c r="E827" s="284" t="s">
        <v>6111</v>
      </c>
      <c r="F827" s="285" t="s">
        <v>6112</v>
      </c>
      <c r="G827" s="286" t="s">
        <v>458</v>
      </c>
      <c r="H827" s="287">
        <v>0.5</v>
      </c>
      <c r="I827" s="288"/>
      <c r="J827" s="289">
        <f>ROUND(I827*H827,2)</f>
        <v>0</v>
      </c>
      <c r="K827" s="285" t="s">
        <v>5531</v>
      </c>
      <c r="L827" s="290"/>
      <c r="M827" s="291" t="s">
        <v>1</v>
      </c>
      <c r="N827" s="292" t="s">
        <v>48</v>
      </c>
      <c r="O827" s="93"/>
      <c r="P827" s="238">
        <f>O827*H827</f>
        <v>0</v>
      </c>
      <c r="Q827" s="238">
        <v>0.00025999999999999998</v>
      </c>
      <c r="R827" s="238">
        <f>Q827*H827</f>
        <v>0.00012999999999999999</v>
      </c>
      <c r="S827" s="238">
        <v>0</v>
      </c>
      <c r="T827" s="239">
        <f>S827*H827</f>
        <v>0</v>
      </c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R827" s="240" t="s">
        <v>430</v>
      </c>
      <c r="AT827" s="240" t="s">
        <v>342</v>
      </c>
      <c r="AU827" s="240" t="s">
        <v>92</v>
      </c>
      <c r="AY827" s="18" t="s">
        <v>171</v>
      </c>
      <c r="BE827" s="241">
        <f>IF(N827="základní",J827,0)</f>
        <v>0</v>
      </c>
      <c r="BF827" s="241">
        <f>IF(N827="snížená",J827,0)</f>
        <v>0</v>
      </c>
      <c r="BG827" s="241">
        <f>IF(N827="zákl. přenesená",J827,0)</f>
        <v>0</v>
      </c>
      <c r="BH827" s="241">
        <f>IF(N827="sníž. přenesená",J827,0)</f>
        <v>0</v>
      </c>
      <c r="BI827" s="241">
        <f>IF(N827="nulová",J827,0)</f>
        <v>0</v>
      </c>
      <c r="BJ827" s="18" t="s">
        <v>90</v>
      </c>
      <c r="BK827" s="241">
        <f>ROUND(I827*H827,2)</f>
        <v>0</v>
      </c>
      <c r="BL827" s="18" t="s">
        <v>347</v>
      </c>
      <c r="BM827" s="240" t="s">
        <v>6113</v>
      </c>
    </row>
    <row r="828" s="14" customFormat="1">
      <c r="A828" s="14"/>
      <c r="B828" s="261"/>
      <c r="C828" s="262"/>
      <c r="D828" s="242" t="s">
        <v>284</v>
      </c>
      <c r="E828" s="263" t="s">
        <v>1</v>
      </c>
      <c r="F828" s="264" t="s">
        <v>5803</v>
      </c>
      <c r="G828" s="262"/>
      <c r="H828" s="265">
        <v>0.5</v>
      </c>
      <c r="I828" s="266"/>
      <c r="J828" s="262"/>
      <c r="K828" s="262"/>
      <c r="L828" s="267"/>
      <c r="M828" s="268"/>
      <c r="N828" s="269"/>
      <c r="O828" s="269"/>
      <c r="P828" s="269"/>
      <c r="Q828" s="269"/>
      <c r="R828" s="269"/>
      <c r="S828" s="269"/>
      <c r="T828" s="27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71" t="s">
        <v>284</v>
      </c>
      <c r="AU828" s="271" t="s">
        <v>92</v>
      </c>
      <c r="AV828" s="14" t="s">
        <v>92</v>
      </c>
      <c r="AW828" s="14" t="s">
        <v>38</v>
      </c>
      <c r="AX828" s="14" t="s">
        <v>90</v>
      </c>
      <c r="AY828" s="271" t="s">
        <v>171</v>
      </c>
    </row>
    <row r="829" s="2" customFormat="1" ht="16.5" customHeight="1">
      <c r="A829" s="40"/>
      <c r="B829" s="41"/>
      <c r="C829" s="229" t="s">
        <v>1150</v>
      </c>
      <c r="D829" s="229" t="s">
        <v>174</v>
      </c>
      <c r="E829" s="230" t="s">
        <v>6114</v>
      </c>
      <c r="F829" s="231" t="s">
        <v>6115</v>
      </c>
      <c r="G829" s="232" t="s">
        <v>428</v>
      </c>
      <c r="H829" s="233">
        <v>2</v>
      </c>
      <c r="I829" s="234"/>
      <c r="J829" s="235">
        <f>ROUND(I829*H829,2)</f>
        <v>0</v>
      </c>
      <c r="K829" s="231" t="s">
        <v>178</v>
      </c>
      <c r="L829" s="46"/>
      <c r="M829" s="236" t="s">
        <v>1</v>
      </c>
      <c r="N829" s="237" t="s">
        <v>48</v>
      </c>
      <c r="O829" s="93"/>
      <c r="P829" s="238">
        <f>O829*H829</f>
        <v>0</v>
      </c>
      <c r="Q829" s="238">
        <v>5.3999999999999998E-05</v>
      </c>
      <c r="R829" s="238">
        <f>Q829*H829</f>
        <v>0.000108</v>
      </c>
      <c r="S829" s="238">
        <v>0</v>
      </c>
      <c r="T829" s="239">
        <f>S829*H829</f>
        <v>0</v>
      </c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R829" s="240" t="s">
        <v>347</v>
      </c>
      <c r="AT829" s="240" t="s">
        <v>174</v>
      </c>
      <c r="AU829" s="240" t="s">
        <v>92</v>
      </c>
      <c r="AY829" s="18" t="s">
        <v>171</v>
      </c>
      <c r="BE829" s="241">
        <f>IF(N829="základní",J829,0)</f>
        <v>0</v>
      </c>
      <c r="BF829" s="241">
        <f>IF(N829="snížená",J829,0)</f>
        <v>0</v>
      </c>
      <c r="BG829" s="241">
        <f>IF(N829="zákl. přenesená",J829,0)</f>
        <v>0</v>
      </c>
      <c r="BH829" s="241">
        <f>IF(N829="sníž. přenesená",J829,0)</f>
        <v>0</v>
      </c>
      <c r="BI829" s="241">
        <f>IF(N829="nulová",J829,0)</f>
        <v>0</v>
      </c>
      <c r="BJ829" s="18" t="s">
        <v>90</v>
      </c>
      <c r="BK829" s="241">
        <f>ROUND(I829*H829,2)</f>
        <v>0</v>
      </c>
      <c r="BL829" s="18" t="s">
        <v>347</v>
      </c>
      <c r="BM829" s="240" t="s">
        <v>6116</v>
      </c>
    </row>
    <row r="830" s="13" customFormat="1">
      <c r="A830" s="13"/>
      <c r="B830" s="251"/>
      <c r="C830" s="252"/>
      <c r="D830" s="242" t="s">
        <v>284</v>
      </c>
      <c r="E830" s="253" t="s">
        <v>1</v>
      </c>
      <c r="F830" s="254" t="s">
        <v>6106</v>
      </c>
      <c r="G830" s="252"/>
      <c r="H830" s="253" t="s">
        <v>1</v>
      </c>
      <c r="I830" s="255"/>
      <c r="J830" s="252"/>
      <c r="K830" s="252"/>
      <c r="L830" s="256"/>
      <c r="M830" s="257"/>
      <c r="N830" s="258"/>
      <c r="O830" s="258"/>
      <c r="P830" s="258"/>
      <c r="Q830" s="258"/>
      <c r="R830" s="258"/>
      <c r="S830" s="258"/>
      <c r="T830" s="259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60" t="s">
        <v>284</v>
      </c>
      <c r="AU830" s="260" t="s">
        <v>92</v>
      </c>
      <c r="AV830" s="13" t="s">
        <v>90</v>
      </c>
      <c r="AW830" s="13" t="s">
        <v>38</v>
      </c>
      <c r="AX830" s="13" t="s">
        <v>83</v>
      </c>
      <c r="AY830" s="260" t="s">
        <v>171</v>
      </c>
    </row>
    <row r="831" s="14" customFormat="1">
      <c r="A831" s="14"/>
      <c r="B831" s="261"/>
      <c r="C831" s="262"/>
      <c r="D831" s="242" t="s">
        <v>284</v>
      </c>
      <c r="E831" s="263" t="s">
        <v>1</v>
      </c>
      <c r="F831" s="264" t="s">
        <v>92</v>
      </c>
      <c r="G831" s="262"/>
      <c r="H831" s="265">
        <v>2</v>
      </c>
      <c r="I831" s="266"/>
      <c r="J831" s="262"/>
      <c r="K831" s="262"/>
      <c r="L831" s="267"/>
      <c r="M831" s="268"/>
      <c r="N831" s="269"/>
      <c r="O831" s="269"/>
      <c r="P831" s="269"/>
      <c r="Q831" s="269"/>
      <c r="R831" s="269"/>
      <c r="S831" s="269"/>
      <c r="T831" s="270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71" t="s">
        <v>284</v>
      </c>
      <c r="AU831" s="271" t="s">
        <v>92</v>
      </c>
      <c r="AV831" s="14" t="s">
        <v>92</v>
      </c>
      <c r="AW831" s="14" t="s">
        <v>38</v>
      </c>
      <c r="AX831" s="14" t="s">
        <v>90</v>
      </c>
      <c r="AY831" s="271" t="s">
        <v>171</v>
      </c>
    </row>
    <row r="832" s="2" customFormat="1" ht="24.15" customHeight="1">
      <c r="A832" s="40"/>
      <c r="B832" s="41"/>
      <c r="C832" s="283" t="s">
        <v>1155</v>
      </c>
      <c r="D832" s="283" t="s">
        <v>342</v>
      </c>
      <c r="E832" s="284" t="s">
        <v>6117</v>
      </c>
      <c r="F832" s="285" t="s">
        <v>6118</v>
      </c>
      <c r="G832" s="286" t="s">
        <v>458</v>
      </c>
      <c r="H832" s="287">
        <v>1</v>
      </c>
      <c r="I832" s="288"/>
      <c r="J832" s="289">
        <f>ROUND(I832*H832,2)</f>
        <v>0</v>
      </c>
      <c r="K832" s="285" t="s">
        <v>5531</v>
      </c>
      <c r="L832" s="290"/>
      <c r="M832" s="291" t="s">
        <v>1</v>
      </c>
      <c r="N832" s="292" t="s">
        <v>48</v>
      </c>
      <c r="O832" s="93"/>
      <c r="P832" s="238">
        <f>O832*H832</f>
        <v>0</v>
      </c>
      <c r="Q832" s="238">
        <v>0.00069999999999999999</v>
      </c>
      <c r="R832" s="238">
        <f>Q832*H832</f>
        <v>0.00069999999999999999</v>
      </c>
      <c r="S832" s="238">
        <v>0</v>
      </c>
      <c r="T832" s="239">
        <f>S832*H832</f>
        <v>0</v>
      </c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R832" s="240" t="s">
        <v>430</v>
      </c>
      <c r="AT832" s="240" t="s">
        <v>342</v>
      </c>
      <c r="AU832" s="240" t="s">
        <v>92</v>
      </c>
      <c r="AY832" s="18" t="s">
        <v>171</v>
      </c>
      <c r="BE832" s="241">
        <f>IF(N832="základní",J832,0)</f>
        <v>0</v>
      </c>
      <c r="BF832" s="241">
        <f>IF(N832="snížená",J832,0)</f>
        <v>0</v>
      </c>
      <c r="BG832" s="241">
        <f>IF(N832="zákl. přenesená",J832,0)</f>
        <v>0</v>
      </c>
      <c r="BH832" s="241">
        <f>IF(N832="sníž. přenesená",J832,0)</f>
        <v>0</v>
      </c>
      <c r="BI832" s="241">
        <f>IF(N832="nulová",J832,0)</f>
        <v>0</v>
      </c>
      <c r="BJ832" s="18" t="s">
        <v>90</v>
      </c>
      <c r="BK832" s="241">
        <f>ROUND(I832*H832,2)</f>
        <v>0</v>
      </c>
      <c r="BL832" s="18" t="s">
        <v>347</v>
      </c>
      <c r="BM832" s="240" t="s">
        <v>6119</v>
      </c>
    </row>
    <row r="833" s="2" customFormat="1" ht="16.5" customHeight="1">
      <c r="A833" s="40"/>
      <c r="B833" s="41"/>
      <c r="C833" s="229" t="s">
        <v>1157</v>
      </c>
      <c r="D833" s="229" t="s">
        <v>174</v>
      </c>
      <c r="E833" s="230" t="s">
        <v>6120</v>
      </c>
      <c r="F833" s="231" t="s">
        <v>6121</v>
      </c>
      <c r="G833" s="232" t="s">
        <v>428</v>
      </c>
      <c r="H833" s="233">
        <v>3</v>
      </c>
      <c r="I833" s="234"/>
      <c r="J833" s="235">
        <f>ROUND(I833*H833,2)</f>
        <v>0</v>
      </c>
      <c r="K833" s="231" t="s">
        <v>178</v>
      </c>
      <c r="L833" s="46"/>
      <c r="M833" s="236" t="s">
        <v>1</v>
      </c>
      <c r="N833" s="237" t="s">
        <v>48</v>
      </c>
      <c r="O833" s="93"/>
      <c r="P833" s="238">
        <f>O833*H833</f>
        <v>0</v>
      </c>
      <c r="Q833" s="238">
        <v>6.3999999999999997E-05</v>
      </c>
      <c r="R833" s="238">
        <f>Q833*H833</f>
        <v>0.00019200000000000001</v>
      </c>
      <c r="S833" s="238">
        <v>0</v>
      </c>
      <c r="T833" s="239">
        <f>S833*H833</f>
        <v>0</v>
      </c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R833" s="240" t="s">
        <v>347</v>
      </c>
      <c r="AT833" s="240" t="s">
        <v>174</v>
      </c>
      <c r="AU833" s="240" t="s">
        <v>92</v>
      </c>
      <c r="AY833" s="18" t="s">
        <v>171</v>
      </c>
      <c r="BE833" s="241">
        <f>IF(N833="základní",J833,0)</f>
        <v>0</v>
      </c>
      <c r="BF833" s="241">
        <f>IF(N833="snížená",J833,0)</f>
        <v>0</v>
      </c>
      <c r="BG833" s="241">
        <f>IF(N833="zákl. přenesená",J833,0)</f>
        <v>0</v>
      </c>
      <c r="BH833" s="241">
        <f>IF(N833="sníž. přenesená",J833,0)</f>
        <v>0</v>
      </c>
      <c r="BI833" s="241">
        <f>IF(N833="nulová",J833,0)</f>
        <v>0</v>
      </c>
      <c r="BJ833" s="18" t="s">
        <v>90</v>
      </c>
      <c r="BK833" s="241">
        <f>ROUND(I833*H833,2)</f>
        <v>0</v>
      </c>
      <c r="BL833" s="18" t="s">
        <v>347</v>
      </c>
      <c r="BM833" s="240" t="s">
        <v>6122</v>
      </c>
    </row>
    <row r="834" s="13" customFormat="1">
      <c r="A834" s="13"/>
      <c r="B834" s="251"/>
      <c r="C834" s="252"/>
      <c r="D834" s="242" t="s">
        <v>284</v>
      </c>
      <c r="E834" s="253" t="s">
        <v>1</v>
      </c>
      <c r="F834" s="254" t="s">
        <v>6106</v>
      </c>
      <c r="G834" s="252"/>
      <c r="H834" s="253" t="s">
        <v>1</v>
      </c>
      <c r="I834" s="255"/>
      <c r="J834" s="252"/>
      <c r="K834" s="252"/>
      <c r="L834" s="256"/>
      <c r="M834" s="257"/>
      <c r="N834" s="258"/>
      <c r="O834" s="258"/>
      <c r="P834" s="258"/>
      <c r="Q834" s="258"/>
      <c r="R834" s="258"/>
      <c r="S834" s="258"/>
      <c r="T834" s="259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60" t="s">
        <v>284</v>
      </c>
      <c r="AU834" s="260" t="s">
        <v>92</v>
      </c>
      <c r="AV834" s="13" t="s">
        <v>90</v>
      </c>
      <c r="AW834" s="13" t="s">
        <v>38</v>
      </c>
      <c r="AX834" s="13" t="s">
        <v>83</v>
      </c>
      <c r="AY834" s="260" t="s">
        <v>171</v>
      </c>
    </row>
    <row r="835" s="14" customFormat="1">
      <c r="A835" s="14"/>
      <c r="B835" s="261"/>
      <c r="C835" s="262"/>
      <c r="D835" s="242" t="s">
        <v>284</v>
      </c>
      <c r="E835" s="263" t="s">
        <v>1</v>
      </c>
      <c r="F835" s="264" t="s">
        <v>118</v>
      </c>
      <c r="G835" s="262"/>
      <c r="H835" s="265">
        <v>3</v>
      </c>
      <c r="I835" s="266"/>
      <c r="J835" s="262"/>
      <c r="K835" s="262"/>
      <c r="L835" s="267"/>
      <c r="M835" s="268"/>
      <c r="N835" s="269"/>
      <c r="O835" s="269"/>
      <c r="P835" s="269"/>
      <c r="Q835" s="269"/>
      <c r="R835" s="269"/>
      <c r="S835" s="269"/>
      <c r="T835" s="270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71" t="s">
        <v>284</v>
      </c>
      <c r="AU835" s="271" t="s">
        <v>92</v>
      </c>
      <c r="AV835" s="14" t="s">
        <v>92</v>
      </c>
      <c r="AW835" s="14" t="s">
        <v>38</v>
      </c>
      <c r="AX835" s="14" t="s">
        <v>90</v>
      </c>
      <c r="AY835" s="271" t="s">
        <v>171</v>
      </c>
    </row>
    <row r="836" s="2" customFormat="1" ht="24.15" customHeight="1">
      <c r="A836" s="40"/>
      <c r="B836" s="41"/>
      <c r="C836" s="283" t="s">
        <v>1161</v>
      </c>
      <c r="D836" s="283" t="s">
        <v>342</v>
      </c>
      <c r="E836" s="284" t="s">
        <v>6123</v>
      </c>
      <c r="F836" s="285" t="s">
        <v>6124</v>
      </c>
      <c r="G836" s="286" t="s">
        <v>458</v>
      </c>
      <c r="H836" s="287">
        <v>1.5</v>
      </c>
      <c r="I836" s="288"/>
      <c r="J836" s="289">
        <f>ROUND(I836*H836,2)</f>
        <v>0</v>
      </c>
      <c r="K836" s="285" t="s">
        <v>5531</v>
      </c>
      <c r="L836" s="290"/>
      <c r="M836" s="291" t="s">
        <v>1</v>
      </c>
      <c r="N836" s="292" t="s">
        <v>48</v>
      </c>
      <c r="O836" s="93"/>
      <c r="P836" s="238">
        <f>O836*H836</f>
        <v>0</v>
      </c>
      <c r="Q836" s="238">
        <v>0.00089999999999999998</v>
      </c>
      <c r="R836" s="238">
        <f>Q836*H836</f>
        <v>0.0013500000000000001</v>
      </c>
      <c r="S836" s="238">
        <v>0</v>
      </c>
      <c r="T836" s="239">
        <f>S836*H836</f>
        <v>0</v>
      </c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R836" s="240" t="s">
        <v>430</v>
      </c>
      <c r="AT836" s="240" t="s">
        <v>342</v>
      </c>
      <c r="AU836" s="240" t="s">
        <v>92</v>
      </c>
      <c r="AY836" s="18" t="s">
        <v>171</v>
      </c>
      <c r="BE836" s="241">
        <f>IF(N836="základní",J836,0)</f>
        <v>0</v>
      </c>
      <c r="BF836" s="241">
        <f>IF(N836="snížená",J836,0)</f>
        <v>0</v>
      </c>
      <c r="BG836" s="241">
        <f>IF(N836="zákl. přenesená",J836,0)</f>
        <v>0</v>
      </c>
      <c r="BH836" s="241">
        <f>IF(N836="sníž. přenesená",J836,0)</f>
        <v>0</v>
      </c>
      <c r="BI836" s="241">
        <f>IF(N836="nulová",J836,0)</f>
        <v>0</v>
      </c>
      <c r="BJ836" s="18" t="s">
        <v>90</v>
      </c>
      <c r="BK836" s="241">
        <f>ROUND(I836*H836,2)</f>
        <v>0</v>
      </c>
      <c r="BL836" s="18" t="s">
        <v>347</v>
      </c>
      <c r="BM836" s="240" t="s">
        <v>6125</v>
      </c>
    </row>
    <row r="837" s="2" customFormat="1" ht="16.5" customHeight="1">
      <c r="A837" s="40"/>
      <c r="B837" s="41"/>
      <c r="C837" s="229" t="s">
        <v>1165</v>
      </c>
      <c r="D837" s="229" t="s">
        <v>174</v>
      </c>
      <c r="E837" s="230" t="s">
        <v>6126</v>
      </c>
      <c r="F837" s="231" t="s">
        <v>6127</v>
      </c>
      <c r="G837" s="232" t="s">
        <v>428</v>
      </c>
      <c r="H837" s="233">
        <v>1</v>
      </c>
      <c r="I837" s="234"/>
      <c r="J837" s="235">
        <f>ROUND(I837*H837,2)</f>
        <v>0</v>
      </c>
      <c r="K837" s="231" t="s">
        <v>178</v>
      </c>
      <c r="L837" s="46"/>
      <c r="M837" s="236" t="s">
        <v>1</v>
      </c>
      <c r="N837" s="237" t="s">
        <v>48</v>
      </c>
      <c r="O837" s="93"/>
      <c r="P837" s="238">
        <f>O837*H837</f>
        <v>0</v>
      </c>
      <c r="Q837" s="238">
        <v>5.6146800000000003E-05</v>
      </c>
      <c r="R837" s="238">
        <f>Q837*H837</f>
        <v>5.6146800000000003E-05</v>
      </c>
      <c r="S837" s="238">
        <v>0</v>
      </c>
      <c r="T837" s="239">
        <f>S837*H837</f>
        <v>0</v>
      </c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R837" s="240" t="s">
        <v>347</v>
      </c>
      <c r="AT837" s="240" t="s">
        <v>174</v>
      </c>
      <c r="AU837" s="240" t="s">
        <v>92</v>
      </c>
      <c r="AY837" s="18" t="s">
        <v>171</v>
      </c>
      <c r="BE837" s="241">
        <f>IF(N837="základní",J837,0)</f>
        <v>0</v>
      </c>
      <c r="BF837" s="241">
        <f>IF(N837="snížená",J837,0)</f>
        <v>0</v>
      </c>
      <c r="BG837" s="241">
        <f>IF(N837="zákl. přenesená",J837,0)</f>
        <v>0</v>
      </c>
      <c r="BH837" s="241">
        <f>IF(N837="sníž. přenesená",J837,0)</f>
        <v>0</v>
      </c>
      <c r="BI837" s="241">
        <f>IF(N837="nulová",J837,0)</f>
        <v>0</v>
      </c>
      <c r="BJ837" s="18" t="s">
        <v>90</v>
      </c>
      <c r="BK837" s="241">
        <f>ROUND(I837*H837,2)</f>
        <v>0</v>
      </c>
      <c r="BL837" s="18" t="s">
        <v>347</v>
      </c>
      <c r="BM837" s="240" t="s">
        <v>6128</v>
      </c>
    </row>
    <row r="838" s="13" customFormat="1">
      <c r="A838" s="13"/>
      <c r="B838" s="251"/>
      <c r="C838" s="252"/>
      <c r="D838" s="242" t="s">
        <v>284</v>
      </c>
      <c r="E838" s="253" t="s">
        <v>1</v>
      </c>
      <c r="F838" s="254" t="s">
        <v>6106</v>
      </c>
      <c r="G838" s="252"/>
      <c r="H838" s="253" t="s">
        <v>1</v>
      </c>
      <c r="I838" s="255"/>
      <c r="J838" s="252"/>
      <c r="K838" s="252"/>
      <c r="L838" s="256"/>
      <c r="M838" s="257"/>
      <c r="N838" s="258"/>
      <c r="O838" s="258"/>
      <c r="P838" s="258"/>
      <c r="Q838" s="258"/>
      <c r="R838" s="258"/>
      <c r="S838" s="258"/>
      <c r="T838" s="259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60" t="s">
        <v>284</v>
      </c>
      <c r="AU838" s="260" t="s">
        <v>92</v>
      </c>
      <c r="AV838" s="13" t="s">
        <v>90</v>
      </c>
      <c r="AW838" s="13" t="s">
        <v>38</v>
      </c>
      <c r="AX838" s="13" t="s">
        <v>83</v>
      </c>
      <c r="AY838" s="260" t="s">
        <v>171</v>
      </c>
    </row>
    <row r="839" s="14" customFormat="1">
      <c r="A839" s="14"/>
      <c r="B839" s="261"/>
      <c r="C839" s="262"/>
      <c r="D839" s="242" t="s">
        <v>284</v>
      </c>
      <c r="E839" s="263" t="s">
        <v>1</v>
      </c>
      <c r="F839" s="264" t="s">
        <v>90</v>
      </c>
      <c r="G839" s="262"/>
      <c r="H839" s="265">
        <v>1</v>
      </c>
      <c r="I839" s="266"/>
      <c r="J839" s="262"/>
      <c r="K839" s="262"/>
      <c r="L839" s="267"/>
      <c r="M839" s="268"/>
      <c r="N839" s="269"/>
      <c r="O839" s="269"/>
      <c r="P839" s="269"/>
      <c r="Q839" s="269"/>
      <c r="R839" s="269"/>
      <c r="S839" s="269"/>
      <c r="T839" s="270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71" t="s">
        <v>284</v>
      </c>
      <c r="AU839" s="271" t="s">
        <v>92</v>
      </c>
      <c r="AV839" s="14" t="s">
        <v>92</v>
      </c>
      <c r="AW839" s="14" t="s">
        <v>38</v>
      </c>
      <c r="AX839" s="14" t="s">
        <v>90</v>
      </c>
      <c r="AY839" s="271" t="s">
        <v>171</v>
      </c>
    </row>
    <row r="840" s="2" customFormat="1" ht="24.15" customHeight="1">
      <c r="A840" s="40"/>
      <c r="B840" s="41"/>
      <c r="C840" s="283" t="s">
        <v>1169</v>
      </c>
      <c r="D840" s="283" t="s">
        <v>342</v>
      </c>
      <c r="E840" s="284" t="s">
        <v>6129</v>
      </c>
      <c r="F840" s="285" t="s">
        <v>6130</v>
      </c>
      <c r="G840" s="286" t="s">
        <v>458</v>
      </c>
      <c r="H840" s="287">
        <v>0.5</v>
      </c>
      <c r="I840" s="288"/>
      <c r="J840" s="289">
        <f>ROUND(I840*H840,2)</f>
        <v>0</v>
      </c>
      <c r="K840" s="285" t="s">
        <v>5531</v>
      </c>
      <c r="L840" s="290"/>
      <c r="M840" s="291" t="s">
        <v>1</v>
      </c>
      <c r="N840" s="292" t="s">
        <v>48</v>
      </c>
      <c r="O840" s="93"/>
      <c r="P840" s="238">
        <f>O840*H840</f>
        <v>0</v>
      </c>
      <c r="Q840" s="238">
        <v>0.0011000000000000001</v>
      </c>
      <c r="R840" s="238">
        <f>Q840*H840</f>
        <v>0.00055000000000000003</v>
      </c>
      <c r="S840" s="238">
        <v>0</v>
      </c>
      <c r="T840" s="239">
        <f>S840*H840</f>
        <v>0</v>
      </c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R840" s="240" t="s">
        <v>430</v>
      </c>
      <c r="AT840" s="240" t="s">
        <v>342</v>
      </c>
      <c r="AU840" s="240" t="s">
        <v>92</v>
      </c>
      <c r="AY840" s="18" t="s">
        <v>171</v>
      </c>
      <c r="BE840" s="241">
        <f>IF(N840="základní",J840,0)</f>
        <v>0</v>
      </c>
      <c r="BF840" s="241">
        <f>IF(N840="snížená",J840,0)</f>
        <v>0</v>
      </c>
      <c r="BG840" s="241">
        <f>IF(N840="zákl. přenesená",J840,0)</f>
        <v>0</v>
      </c>
      <c r="BH840" s="241">
        <f>IF(N840="sníž. přenesená",J840,0)</f>
        <v>0</v>
      </c>
      <c r="BI840" s="241">
        <f>IF(N840="nulová",J840,0)</f>
        <v>0</v>
      </c>
      <c r="BJ840" s="18" t="s">
        <v>90</v>
      </c>
      <c r="BK840" s="241">
        <f>ROUND(I840*H840,2)</f>
        <v>0</v>
      </c>
      <c r="BL840" s="18" t="s">
        <v>347</v>
      </c>
      <c r="BM840" s="240" t="s">
        <v>6131</v>
      </c>
    </row>
    <row r="841" s="2" customFormat="1" ht="16.5" customHeight="1">
      <c r="A841" s="40"/>
      <c r="B841" s="41"/>
      <c r="C841" s="229" t="s">
        <v>1174</v>
      </c>
      <c r="D841" s="229" t="s">
        <v>174</v>
      </c>
      <c r="E841" s="230" t="s">
        <v>6132</v>
      </c>
      <c r="F841" s="231" t="s">
        <v>6133</v>
      </c>
      <c r="G841" s="232" t="s">
        <v>428</v>
      </c>
      <c r="H841" s="233">
        <v>2</v>
      </c>
      <c r="I841" s="234"/>
      <c r="J841" s="235">
        <f>ROUND(I841*H841,2)</f>
        <v>0</v>
      </c>
      <c r="K841" s="231" t="s">
        <v>178</v>
      </c>
      <c r="L841" s="46"/>
      <c r="M841" s="236" t="s">
        <v>1</v>
      </c>
      <c r="N841" s="237" t="s">
        <v>48</v>
      </c>
      <c r="O841" s="93"/>
      <c r="P841" s="238">
        <f>O841*H841</f>
        <v>0</v>
      </c>
      <c r="Q841" s="238">
        <v>4.1999999999999998E-05</v>
      </c>
      <c r="R841" s="238">
        <f>Q841*H841</f>
        <v>8.3999999999999995E-05</v>
      </c>
      <c r="S841" s="238">
        <v>0</v>
      </c>
      <c r="T841" s="239">
        <f>S841*H841</f>
        <v>0</v>
      </c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R841" s="240" t="s">
        <v>347</v>
      </c>
      <c r="AT841" s="240" t="s">
        <v>174</v>
      </c>
      <c r="AU841" s="240" t="s">
        <v>92</v>
      </c>
      <c r="AY841" s="18" t="s">
        <v>171</v>
      </c>
      <c r="BE841" s="241">
        <f>IF(N841="základní",J841,0)</f>
        <v>0</v>
      </c>
      <c r="BF841" s="241">
        <f>IF(N841="snížená",J841,0)</f>
        <v>0</v>
      </c>
      <c r="BG841" s="241">
        <f>IF(N841="zákl. přenesená",J841,0)</f>
        <v>0</v>
      </c>
      <c r="BH841" s="241">
        <f>IF(N841="sníž. přenesená",J841,0)</f>
        <v>0</v>
      </c>
      <c r="BI841" s="241">
        <f>IF(N841="nulová",J841,0)</f>
        <v>0</v>
      </c>
      <c r="BJ841" s="18" t="s">
        <v>90</v>
      </c>
      <c r="BK841" s="241">
        <f>ROUND(I841*H841,2)</f>
        <v>0</v>
      </c>
      <c r="BL841" s="18" t="s">
        <v>347</v>
      </c>
      <c r="BM841" s="240" t="s">
        <v>6134</v>
      </c>
    </row>
    <row r="842" s="13" customFormat="1">
      <c r="A842" s="13"/>
      <c r="B842" s="251"/>
      <c r="C842" s="252"/>
      <c r="D842" s="242" t="s">
        <v>284</v>
      </c>
      <c r="E842" s="253" t="s">
        <v>1</v>
      </c>
      <c r="F842" s="254" t="s">
        <v>6106</v>
      </c>
      <c r="G842" s="252"/>
      <c r="H842" s="253" t="s">
        <v>1</v>
      </c>
      <c r="I842" s="255"/>
      <c r="J842" s="252"/>
      <c r="K842" s="252"/>
      <c r="L842" s="256"/>
      <c r="M842" s="257"/>
      <c r="N842" s="258"/>
      <c r="O842" s="258"/>
      <c r="P842" s="258"/>
      <c r="Q842" s="258"/>
      <c r="R842" s="258"/>
      <c r="S842" s="258"/>
      <c r="T842" s="259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60" t="s">
        <v>284</v>
      </c>
      <c r="AU842" s="260" t="s">
        <v>92</v>
      </c>
      <c r="AV842" s="13" t="s">
        <v>90</v>
      </c>
      <c r="AW842" s="13" t="s">
        <v>38</v>
      </c>
      <c r="AX842" s="13" t="s">
        <v>83</v>
      </c>
      <c r="AY842" s="260" t="s">
        <v>171</v>
      </c>
    </row>
    <row r="843" s="14" customFormat="1">
      <c r="A843" s="14"/>
      <c r="B843" s="261"/>
      <c r="C843" s="262"/>
      <c r="D843" s="242" t="s">
        <v>284</v>
      </c>
      <c r="E843" s="263" t="s">
        <v>1</v>
      </c>
      <c r="F843" s="264" t="s">
        <v>92</v>
      </c>
      <c r="G843" s="262"/>
      <c r="H843" s="265">
        <v>2</v>
      </c>
      <c r="I843" s="266"/>
      <c r="J843" s="262"/>
      <c r="K843" s="262"/>
      <c r="L843" s="267"/>
      <c r="M843" s="268"/>
      <c r="N843" s="269"/>
      <c r="O843" s="269"/>
      <c r="P843" s="269"/>
      <c r="Q843" s="269"/>
      <c r="R843" s="269"/>
      <c r="S843" s="269"/>
      <c r="T843" s="270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71" t="s">
        <v>284</v>
      </c>
      <c r="AU843" s="271" t="s">
        <v>92</v>
      </c>
      <c r="AV843" s="14" t="s">
        <v>92</v>
      </c>
      <c r="AW843" s="14" t="s">
        <v>38</v>
      </c>
      <c r="AX843" s="14" t="s">
        <v>90</v>
      </c>
      <c r="AY843" s="271" t="s">
        <v>171</v>
      </c>
    </row>
    <row r="844" s="2" customFormat="1" ht="24.15" customHeight="1">
      <c r="A844" s="40"/>
      <c r="B844" s="41"/>
      <c r="C844" s="283" t="s">
        <v>1178</v>
      </c>
      <c r="D844" s="283" t="s">
        <v>342</v>
      </c>
      <c r="E844" s="284" t="s">
        <v>6135</v>
      </c>
      <c r="F844" s="285" t="s">
        <v>6136</v>
      </c>
      <c r="G844" s="286" t="s">
        <v>458</v>
      </c>
      <c r="H844" s="287">
        <v>1</v>
      </c>
      <c r="I844" s="288"/>
      <c r="J844" s="289">
        <f>ROUND(I844*H844,2)</f>
        <v>0</v>
      </c>
      <c r="K844" s="285" t="s">
        <v>5531</v>
      </c>
      <c r="L844" s="290"/>
      <c r="M844" s="291" t="s">
        <v>1</v>
      </c>
      <c r="N844" s="292" t="s">
        <v>48</v>
      </c>
      <c r="O844" s="93"/>
      <c r="P844" s="238">
        <f>O844*H844</f>
        <v>0</v>
      </c>
      <c r="Q844" s="238">
        <v>0.0018</v>
      </c>
      <c r="R844" s="238">
        <f>Q844*H844</f>
        <v>0.0018</v>
      </c>
      <c r="S844" s="238">
        <v>0</v>
      </c>
      <c r="T844" s="239">
        <f>S844*H844</f>
        <v>0</v>
      </c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R844" s="240" t="s">
        <v>430</v>
      </c>
      <c r="AT844" s="240" t="s">
        <v>342</v>
      </c>
      <c r="AU844" s="240" t="s">
        <v>92</v>
      </c>
      <c r="AY844" s="18" t="s">
        <v>171</v>
      </c>
      <c r="BE844" s="241">
        <f>IF(N844="základní",J844,0)</f>
        <v>0</v>
      </c>
      <c r="BF844" s="241">
        <f>IF(N844="snížená",J844,0)</f>
        <v>0</v>
      </c>
      <c r="BG844" s="241">
        <f>IF(N844="zákl. přenesená",J844,0)</f>
        <v>0</v>
      </c>
      <c r="BH844" s="241">
        <f>IF(N844="sníž. přenesená",J844,0)</f>
        <v>0</v>
      </c>
      <c r="BI844" s="241">
        <f>IF(N844="nulová",J844,0)</f>
        <v>0</v>
      </c>
      <c r="BJ844" s="18" t="s">
        <v>90</v>
      </c>
      <c r="BK844" s="241">
        <f>ROUND(I844*H844,2)</f>
        <v>0</v>
      </c>
      <c r="BL844" s="18" t="s">
        <v>347</v>
      </c>
      <c r="BM844" s="240" t="s">
        <v>6137</v>
      </c>
    </row>
    <row r="845" s="2" customFormat="1" ht="16.5" customHeight="1">
      <c r="A845" s="40"/>
      <c r="B845" s="41"/>
      <c r="C845" s="229" t="s">
        <v>1181</v>
      </c>
      <c r="D845" s="229" t="s">
        <v>174</v>
      </c>
      <c r="E845" s="230" t="s">
        <v>6138</v>
      </c>
      <c r="F845" s="231" t="s">
        <v>6139</v>
      </c>
      <c r="G845" s="232" t="s">
        <v>428</v>
      </c>
      <c r="H845" s="233">
        <v>1</v>
      </c>
      <c r="I845" s="234"/>
      <c r="J845" s="235">
        <f>ROUND(I845*H845,2)</f>
        <v>0</v>
      </c>
      <c r="K845" s="231" t="s">
        <v>178</v>
      </c>
      <c r="L845" s="46"/>
      <c r="M845" s="236" t="s">
        <v>1</v>
      </c>
      <c r="N845" s="237" t="s">
        <v>48</v>
      </c>
      <c r="O845" s="93"/>
      <c r="P845" s="238">
        <f>O845*H845</f>
        <v>0</v>
      </c>
      <c r="Q845" s="238">
        <v>7.2000000000000002E-05</v>
      </c>
      <c r="R845" s="238">
        <f>Q845*H845</f>
        <v>7.2000000000000002E-05</v>
      </c>
      <c r="S845" s="238">
        <v>0</v>
      </c>
      <c r="T845" s="239">
        <f>S845*H845</f>
        <v>0</v>
      </c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R845" s="240" t="s">
        <v>347</v>
      </c>
      <c r="AT845" s="240" t="s">
        <v>174</v>
      </c>
      <c r="AU845" s="240" t="s">
        <v>92</v>
      </c>
      <c r="AY845" s="18" t="s">
        <v>171</v>
      </c>
      <c r="BE845" s="241">
        <f>IF(N845="základní",J845,0)</f>
        <v>0</v>
      </c>
      <c r="BF845" s="241">
        <f>IF(N845="snížená",J845,0)</f>
        <v>0</v>
      </c>
      <c r="BG845" s="241">
        <f>IF(N845="zákl. přenesená",J845,0)</f>
        <v>0</v>
      </c>
      <c r="BH845" s="241">
        <f>IF(N845="sníž. přenesená",J845,0)</f>
        <v>0</v>
      </c>
      <c r="BI845" s="241">
        <f>IF(N845="nulová",J845,0)</f>
        <v>0</v>
      </c>
      <c r="BJ845" s="18" t="s">
        <v>90</v>
      </c>
      <c r="BK845" s="241">
        <f>ROUND(I845*H845,2)</f>
        <v>0</v>
      </c>
      <c r="BL845" s="18" t="s">
        <v>347</v>
      </c>
      <c r="BM845" s="240" t="s">
        <v>6140</v>
      </c>
    </row>
    <row r="846" s="13" customFormat="1">
      <c r="A846" s="13"/>
      <c r="B846" s="251"/>
      <c r="C846" s="252"/>
      <c r="D846" s="242" t="s">
        <v>284</v>
      </c>
      <c r="E846" s="253" t="s">
        <v>1</v>
      </c>
      <c r="F846" s="254" t="s">
        <v>6106</v>
      </c>
      <c r="G846" s="252"/>
      <c r="H846" s="253" t="s">
        <v>1</v>
      </c>
      <c r="I846" s="255"/>
      <c r="J846" s="252"/>
      <c r="K846" s="252"/>
      <c r="L846" s="256"/>
      <c r="M846" s="257"/>
      <c r="N846" s="258"/>
      <c r="O846" s="258"/>
      <c r="P846" s="258"/>
      <c r="Q846" s="258"/>
      <c r="R846" s="258"/>
      <c r="S846" s="258"/>
      <c r="T846" s="259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60" t="s">
        <v>284</v>
      </c>
      <c r="AU846" s="260" t="s">
        <v>92</v>
      </c>
      <c r="AV846" s="13" t="s">
        <v>90</v>
      </c>
      <c r="AW846" s="13" t="s">
        <v>38</v>
      </c>
      <c r="AX846" s="13" t="s">
        <v>83</v>
      </c>
      <c r="AY846" s="260" t="s">
        <v>171</v>
      </c>
    </row>
    <row r="847" s="14" customFormat="1">
      <c r="A847" s="14"/>
      <c r="B847" s="261"/>
      <c r="C847" s="262"/>
      <c r="D847" s="242" t="s">
        <v>284</v>
      </c>
      <c r="E847" s="263" t="s">
        <v>1</v>
      </c>
      <c r="F847" s="264" t="s">
        <v>90</v>
      </c>
      <c r="G847" s="262"/>
      <c r="H847" s="265">
        <v>1</v>
      </c>
      <c r="I847" s="266"/>
      <c r="J847" s="262"/>
      <c r="K847" s="262"/>
      <c r="L847" s="267"/>
      <c r="M847" s="268"/>
      <c r="N847" s="269"/>
      <c r="O847" s="269"/>
      <c r="P847" s="269"/>
      <c r="Q847" s="269"/>
      <c r="R847" s="269"/>
      <c r="S847" s="269"/>
      <c r="T847" s="270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71" t="s">
        <v>284</v>
      </c>
      <c r="AU847" s="271" t="s">
        <v>92</v>
      </c>
      <c r="AV847" s="14" t="s">
        <v>92</v>
      </c>
      <c r="AW847" s="14" t="s">
        <v>38</v>
      </c>
      <c r="AX847" s="14" t="s">
        <v>90</v>
      </c>
      <c r="AY847" s="271" t="s">
        <v>171</v>
      </c>
    </row>
    <row r="848" s="2" customFormat="1" ht="24.15" customHeight="1">
      <c r="A848" s="40"/>
      <c r="B848" s="41"/>
      <c r="C848" s="283" t="s">
        <v>1191</v>
      </c>
      <c r="D848" s="283" t="s">
        <v>342</v>
      </c>
      <c r="E848" s="284" t="s">
        <v>6141</v>
      </c>
      <c r="F848" s="285" t="s">
        <v>6142</v>
      </c>
      <c r="G848" s="286" t="s">
        <v>458</v>
      </c>
      <c r="H848" s="287">
        <v>0.5</v>
      </c>
      <c r="I848" s="288"/>
      <c r="J848" s="289">
        <f>ROUND(I848*H848,2)</f>
        <v>0</v>
      </c>
      <c r="K848" s="285" t="s">
        <v>5531</v>
      </c>
      <c r="L848" s="290"/>
      <c r="M848" s="291" t="s">
        <v>1</v>
      </c>
      <c r="N848" s="292" t="s">
        <v>48</v>
      </c>
      <c r="O848" s="93"/>
      <c r="P848" s="238">
        <f>O848*H848</f>
        <v>0</v>
      </c>
      <c r="Q848" s="238">
        <v>0.0023</v>
      </c>
      <c r="R848" s="238">
        <f>Q848*H848</f>
        <v>0.00115</v>
      </c>
      <c r="S848" s="238">
        <v>0</v>
      </c>
      <c r="T848" s="239">
        <f>S848*H848</f>
        <v>0</v>
      </c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R848" s="240" t="s">
        <v>430</v>
      </c>
      <c r="AT848" s="240" t="s">
        <v>342</v>
      </c>
      <c r="AU848" s="240" t="s">
        <v>92</v>
      </c>
      <c r="AY848" s="18" t="s">
        <v>171</v>
      </c>
      <c r="BE848" s="241">
        <f>IF(N848="základní",J848,0)</f>
        <v>0</v>
      </c>
      <c r="BF848" s="241">
        <f>IF(N848="snížená",J848,0)</f>
        <v>0</v>
      </c>
      <c r="BG848" s="241">
        <f>IF(N848="zákl. přenesená",J848,0)</f>
        <v>0</v>
      </c>
      <c r="BH848" s="241">
        <f>IF(N848="sníž. přenesená",J848,0)</f>
        <v>0</v>
      </c>
      <c r="BI848" s="241">
        <f>IF(N848="nulová",J848,0)</f>
        <v>0</v>
      </c>
      <c r="BJ848" s="18" t="s">
        <v>90</v>
      </c>
      <c r="BK848" s="241">
        <f>ROUND(I848*H848,2)</f>
        <v>0</v>
      </c>
      <c r="BL848" s="18" t="s">
        <v>347</v>
      </c>
      <c r="BM848" s="240" t="s">
        <v>6143</v>
      </c>
    </row>
    <row r="849" s="2" customFormat="1" ht="16.5" customHeight="1">
      <c r="A849" s="40"/>
      <c r="B849" s="41"/>
      <c r="C849" s="229" t="s">
        <v>1196</v>
      </c>
      <c r="D849" s="229" t="s">
        <v>174</v>
      </c>
      <c r="E849" s="230" t="s">
        <v>6144</v>
      </c>
      <c r="F849" s="231" t="s">
        <v>6145</v>
      </c>
      <c r="G849" s="232" t="s">
        <v>458</v>
      </c>
      <c r="H849" s="233">
        <v>469</v>
      </c>
      <c r="I849" s="234"/>
      <c r="J849" s="235">
        <f>ROUND(I849*H849,2)</f>
        <v>0</v>
      </c>
      <c r="K849" s="231" t="s">
        <v>5531</v>
      </c>
      <c r="L849" s="46"/>
      <c r="M849" s="236" t="s">
        <v>1</v>
      </c>
      <c r="N849" s="237" t="s">
        <v>48</v>
      </c>
      <c r="O849" s="93"/>
      <c r="P849" s="238">
        <f>O849*H849</f>
        <v>0</v>
      </c>
      <c r="Q849" s="238">
        <v>0.00077999999999999999</v>
      </c>
      <c r="R849" s="238">
        <f>Q849*H849</f>
        <v>0.36581999999999998</v>
      </c>
      <c r="S849" s="238">
        <v>0</v>
      </c>
      <c r="T849" s="239">
        <f>S849*H849</f>
        <v>0</v>
      </c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R849" s="240" t="s">
        <v>347</v>
      </c>
      <c r="AT849" s="240" t="s">
        <v>174</v>
      </c>
      <c r="AU849" s="240" t="s">
        <v>92</v>
      </c>
      <c r="AY849" s="18" t="s">
        <v>171</v>
      </c>
      <c r="BE849" s="241">
        <f>IF(N849="základní",J849,0)</f>
        <v>0</v>
      </c>
      <c r="BF849" s="241">
        <f>IF(N849="snížená",J849,0)</f>
        <v>0</v>
      </c>
      <c r="BG849" s="241">
        <f>IF(N849="zákl. přenesená",J849,0)</f>
        <v>0</v>
      </c>
      <c r="BH849" s="241">
        <f>IF(N849="sníž. přenesená",J849,0)</f>
        <v>0</v>
      </c>
      <c r="BI849" s="241">
        <f>IF(N849="nulová",J849,0)</f>
        <v>0</v>
      </c>
      <c r="BJ849" s="18" t="s">
        <v>90</v>
      </c>
      <c r="BK849" s="241">
        <f>ROUND(I849*H849,2)</f>
        <v>0</v>
      </c>
      <c r="BL849" s="18" t="s">
        <v>347</v>
      </c>
      <c r="BM849" s="240" t="s">
        <v>6146</v>
      </c>
    </row>
    <row r="850" s="13" customFormat="1">
      <c r="A850" s="13"/>
      <c r="B850" s="251"/>
      <c r="C850" s="252"/>
      <c r="D850" s="242" t="s">
        <v>284</v>
      </c>
      <c r="E850" s="253" t="s">
        <v>1</v>
      </c>
      <c r="F850" s="254" t="s">
        <v>6147</v>
      </c>
      <c r="G850" s="252"/>
      <c r="H850" s="253" t="s">
        <v>1</v>
      </c>
      <c r="I850" s="255"/>
      <c r="J850" s="252"/>
      <c r="K850" s="252"/>
      <c r="L850" s="256"/>
      <c r="M850" s="257"/>
      <c r="N850" s="258"/>
      <c r="O850" s="258"/>
      <c r="P850" s="258"/>
      <c r="Q850" s="258"/>
      <c r="R850" s="258"/>
      <c r="S850" s="258"/>
      <c r="T850" s="259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60" t="s">
        <v>284</v>
      </c>
      <c r="AU850" s="260" t="s">
        <v>92</v>
      </c>
      <c r="AV850" s="13" t="s">
        <v>90</v>
      </c>
      <c r="AW850" s="13" t="s">
        <v>38</v>
      </c>
      <c r="AX850" s="13" t="s">
        <v>83</v>
      </c>
      <c r="AY850" s="260" t="s">
        <v>171</v>
      </c>
    </row>
    <row r="851" s="13" customFormat="1">
      <c r="A851" s="13"/>
      <c r="B851" s="251"/>
      <c r="C851" s="252"/>
      <c r="D851" s="242" t="s">
        <v>284</v>
      </c>
      <c r="E851" s="253" t="s">
        <v>1</v>
      </c>
      <c r="F851" s="254" t="s">
        <v>6148</v>
      </c>
      <c r="G851" s="252"/>
      <c r="H851" s="253" t="s">
        <v>1</v>
      </c>
      <c r="I851" s="255"/>
      <c r="J851" s="252"/>
      <c r="K851" s="252"/>
      <c r="L851" s="256"/>
      <c r="M851" s="257"/>
      <c r="N851" s="258"/>
      <c r="O851" s="258"/>
      <c r="P851" s="258"/>
      <c r="Q851" s="258"/>
      <c r="R851" s="258"/>
      <c r="S851" s="258"/>
      <c r="T851" s="259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60" t="s">
        <v>284</v>
      </c>
      <c r="AU851" s="260" t="s">
        <v>92</v>
      </c>
      <c r="AV851" s="13" t="s">
        <v>90</v>
      </c>
      <c r="AW851" s="13" t="s">
        <v>38</v>
      </c>
      <c r="AX851" s="13" t="s">
        <v>83</v>
      </c>
      <c r="AY851" s="260" t="s">
        <v>171</v>
      </c>
    </row>
    <row r="852" s="13" customFormat="1">
      <c r="A852" s="13"/>
      <c r="B852" s="251"/>
      <c r="C852" s="252"/>
      <c r="D852" s="242" t="s">
        <v>284</v>
      </c>
      <c r="E852" s="253" t="s">
        <v>1</v>
      </c>
      <c r="F852" s="254" t="s">
        <v>6149</v>
      </c>
      <c r="G852" s="252"/>
      <c r="H852" s="253" t="s">
        <v>1</v>
      </c>
      <c r="I852" s="255"/>
      <c r="J852" s="252"/>
      <c r="K852" s="252"/>
      <c r="L852" s="256"/>
      <c r="M852" s="257"/>
      <c r="N852" s="258"/>
      <c r="O852" s="258"/>
      <c r="P852" s="258"/>
      <c r="Q852" s="258"/>
      <c r="R852" s="258"/>
      <c r="S852" s="258"/>
      <c r="T852" s="259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60" t="s">
        <v>284</v>
      </c>
      <c r="AU852" s="260" t="s">
        <v>92</v>
      </c>
      <c r="AV852" s="13" t="s">
        <v>90</v>
      </c>
      <c r="AW852" s="13" t="s">
        <v>38</v>
      </c>
      <c r="AX852" s="13" t="s">
        <v>83</v>
      </c>
      <c r="AY852" s="260" t="s">
        <v>171</v>
      </c>
    </row>
    <row r="853" s="13" customFormat="1">
      <c r="A853" s="13"/>
      <c r="B853" s="251"/>
      <c r="C853" s="252"/>
      <c r="D853" s="242" t="s">
        <v>284</v>
      </c>
      <c r="E853" s="253" t="s">
        <v>1</v>
      </c>
      <c r="F853" s="254" t="s">
        <v>6150</v>
      </c>
      <c r="G853" s="252"/>
      <c r="H853" s="253" t="s">
        <v>1</v>
      </c>
      <c r="I853" s="255"/>
      <c r="J853" s="252"/>
      <c r="K853" s="252"/>
      <c r="L853" s="256"/>
      <c r="M853" s="257"/>
      <c r="N853" s="258"/>
      <c r="O853" s="258"/>
      <c r="P853" s="258"/>
      <c r="Q853" s="258"/>
      <c r="R853" s="258"/>
      <c r="S853" s="258"/>
      <c r="T853" s="259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60" t="s">
        <v>284</v>
      </c>
      <c r="AU853" s="260" t="s">
        <v>92</v>
      </c>
      <c r="AV853" s="13" t="s">
        <v>90</v>
      </c>
      <c r="AW853" s="13" t="s">
        <v>38</v>
      </c>
      <c r="AX853" s="13" t="s">
        <v>83</v>
      </c>
      <c r="AY853" s="260" t="s">
        <v>171</v>
      </c>
    </row>
    <row r="854" s="13" customFormat="1">
      <c r="A854" s="13"/>
      <c r="B854" s="251"/>
      <c r="C854" s="252"/>
      <c r="D854" s="242" t="s">
        <v>284</v>
      </c>
      <c r="E854" s="253" t="s">
        <v>1</v>
      </c>
      <c r="F854" s="254" t="s">
        <v>6151</v>
      </c>
      <c r="G854" s="252"/>
      <c r="H854" s="253" t="s">
        <v>1</v>
      </c>
      <c r="I854" s="255"/>
      <c r="J854" s="252"/>
      <c r="K854" s="252"/>
      <c r="L854" s="256"/>
      <c r="M854" s="257"/>
      <c r="N854" s="258"/>
      <c r="O854" s="258"/>
      <c r="P854" s="258"/>
      <c r="Q854" s="258"/>
      <c r="R854" s="258"/>
      <c r="S854" s="258"/>
      <c r="T854" s="259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60" t="s">
        <v>284</v>
      </c>
      <c r="AU854" s="260" t="s">
        <v>92</v>
      </c>
      <c r="AV854" s="13" t="s">
        <v>90</v>
      </c>
      <c r="AW854" s="13" t="s">
        <v>38</v>
      </c>
      <c r="AX854" s="13" t="s">
        <v>83</v>
      </c>
      <c r="AY854" s="260" t="s">
        <v>171</v>
      </c>
    </row>
    <row r="855" s="14" customFormat="1">
      <c r="A855" s="14"/>
      <c r="B855" s="261"/>
      <c r="C855" s="262"/>
      <c r="D855" s="242" t="s">
        <v>284</v>
      </c>
      <c r="E855" s="263" t="s">
        <v>1</v>
      </c>
      <c r="F855" s="264" t="s">
        <v>6152</v>
      </c>
      <c r="G855" s="262"/>
      <c r="H855" s="265">
        <v>165.80000000000001</v>
      </c>
      <c r="I855" s="266"/>
      <c r="J855" s="262"/>
      <c r="K855" s="262"/>
      <c r="L855" s="267"/>
      <c r="M855" s="268"/>
      <c r="N855" s="269"/>
      <c r="O855" s="269"/>
      <c r="P855" s="269"/>
      <c r="Q855" s="269"/>
      <c r="R855" s="269"/>
      <c r="S855" s="269"/>
      <c r="T855" s="27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71" t="s">
        <v>284</v>
      </c>
      <c r="AU855" s="271" t="s">
        <v>92</v>
      </c>
      <c r="AV855" s="14" t="s">
        <v>92</v>
      </c>
      <c r="AW855" s="14" t="s">
        <v>38</v>
      </c>
      <c r="AX855" s="14" t="s">
        <v>83</v>
      </c>
      <c r="AY855" s="271" t="s">
        <v>171</v>
      </c>
    </row>
    <row r="856" s="14" customFormat="1">
      <c r="A856" s="14"/>
      <c r="B856" s="261"/>
      <c r="C856" s="262"/>
      <c r="D856" s="242" t="s">
        <v>284</v>
      </c>
      <c r="E856" s="263" t="s">
        <v>1</v>
      </c>
      <c r="F856" s="264" t="s">
        <v>6153</v>
      </c>
      <c r="G856" s="262"/>
      <c r="H856" s="265">
        <v>59.799999999999997</v>
      </c>
      <c r="I856" s="266"/>
      <c r="J856" s="262"/>
      <c r="K856" s="262"/>
      <c r="L856" s="267"/>
      <c r="M856" s="268"/>
      <c r="N856" s="269"/>
      <c r="O856" s="269"/>
      <c r="P856" s="269"/>
      <c r="Q856" s="269"/>
      <c r="R856" s="269"/>
      <c r="S856" s="269"/>
      <c r="T856" s="270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71" t="s">
        <v>284</v>
      </c>
      <c r="AU856" s="271" t="s">
        <v>92</v>
      </c>
      <c r="AV856" s="14" t="s">
        <v>92</v>
      </c>
      <c r="AW856" s="14" t="s">
        <v>38</v>
      </c>
      <c r="AX856" s="14" t="s">
        <v>83</v>
      </c>
      <c r="AY856" s="271" t="s">
        <v>171</v>
      </c>
    </row>
    <row r="857" s="13" customFormat="1">
      <c r="A857" s="13"/>
      <c r="B857" s="251"/>
      <c r="C857" s="252"/>
      <c r="D857" s="242" t="s">
        <v>284</v>
      </c>
      <c r="E857" s="253" t="s">
        <v>1</v>
      </c>
      <c r="F857" s="254" t="s">
        <v>6154</v>
      </c>
      <c r="G857" s="252"/>
      <c r="H857" s="253" t="s">
        <v>1</v>
      </c>
      <c r="I857" s="255"/>
      <c r="J857" s="252"/>
      <c r="K857" s="252"/>
      <c r="L857" s="256"/>
      <c r="M857" s="257"/>
      <c r="N857" s="258"/>
      <c r="O857" s="258"/>
      <c r="P857" s="258"/>
      <c r="Q857" s="258"/>
      <c r="R857" s="258"/>
      <c r="S857" s="258"/>
      <c r="T857" s="259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60" t="s">
        <v>284</v>
      </c>
      <c r="AU857" s="260" t="s">
        <v>92</v>
      </c>
      <c r="AV857" s="13" t="s">
        <v>90</v>
      </c>
      <c r="AW857" s="13" t="s">
        <v>38</v>
      </c>
      <c r="AX857" s="13" t="s">
        <v>83</v>
      </c>
      <c r="AY857" s="260" t="s">
        <v>171</v>
      </c>
    </row>
    <row r="858" s="13" customFormat="1">
      <c r="A858" s="13"/>
      <c r="B858" s="251"/>
      <c r="C858" s="252"/>
      <c r="D858" s="242" t="s">
        <v>284</v>
      </c>
      <c r="E858" s="253" t="s">
        <v>1</v>
      </c>
      <c r="F858" s="254" t="s">
        <v>5799</v>
      </c>
      <c r="G858" s="252"/>
      <c r="H858" s="253" t="s">
        <v>1</v>
      </c>
      <c r="I858" s="255"/>
      <c r="J858" s="252"/>
      <c r="K858" s="252"/>
      <c r="L858" s="256"/>
      <c r="M858" s="257"/>
      <c r="N858" s="258"/>
      <c r="O858" s="258"/>
      <c r="P858" s="258"/>
      <c r="Q858" s="258"/>
      <c r="R858" s="258"/>
      <c r="S858" s="258"/>
      <c r="T858" s="259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60" t="s">
        <v>284</v>
      </c>
      <c r="AU858" s="260" t="s">
        <v>92</v>
      </c>
      <c r="AV858" s="13" t="s">
        <v>90</v>
      </c>
      <c r="AW858" s="13" t="s">
        <v>38</v>
      </c>
      <c r="AX858" s="13" t="s">
        <v>83</v>
      </c>
      <c r="AY858" s="260" t="s">
        <v>171</v>
      </c>
    </row>
    <row r="859" s="14" customFormat="1">
      <c r="A859" s="14"/>
      <c r="B859" s="261"/>
      <c r="C859" s="262"/>
      <c r="D859" s="242" t="s">
        <v>284</v>
      </c>
      <c r="E859" s="263" t="s">
        <v>1</v>
      </c>
      <c r="F859" s="264" t="s">
        <v>6155</v>
      </c>
      <c r="G859" s="262"/>
      <c r="H859" s="265">
        <v>9.5</v>
      </c>
      <c r="I859" s="266"/>
      <c r="J859" s="262"/>
      <c r="K859" s="262"/>
      <c r="L859" s="267"/>
      <c r="M859" s="268"/>
      <c r="N859" s="269"/>
      <c r="O859" s="269"/>
      <c r="P859" s="269"/>
      <c r="Q859" s="269"/>
      <c r="R859" s="269"/>
      <c r="S859" s="269"/>
      <c r="T859" s="270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71" t="s">
        <v>284</v>
      </c>
      <c r="AU859" s="271" t="s">
        <v>92</v>
      </c>
      <c r="AV859" s="14" t="s">
        <v>92</v>
      </c>
      <c r="AW859" s="14" t="s">
        <v>38</v>
      </c>
      <c r="AX859" s="14" t="s">
        <v>83</v>
      </c>
      <c r="AY859" s="271" t="s">
        <v>171</v>
      </c>
    </row>
    <row r="860" s="13" customFormat="1">
      <c r="A860" s="13"/>
      <c r="B860" s="251"/>
      <c r="C860" s="252"/>
      <c r="D860" s="242" t="s">
        <v>284</v>
      </c>
      <c r="E860" s="253" t="s">
        <v>1</v>
      </c>
      <c r="F860" s="254" t="s">
        <v>5801</v>
      </c>
      <c r="G860" s="252"/>
      <c r="H860" s="253" t="s">
        <v>1</v>
      </c>
      <c r="I860" s="255"/>
      <c r="J860" s="252"/>
      <c r="K860" s="252"/>
      <c r="L860" s="256"/>
      <c r="M860" s="257"/>
      <c r="N860" s="258"/>
      <c r="O860" s="258"/>
      <c r="P860" s="258"/>
      <c r="Q860" s="258"/>
      <c r="R860" s="258"/>
      <c r="S860" s="258"/>
      <c r="T860" s="259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60" t="s">
        <v>284</v>
      </c>
      <c r="AU860" s="260" t="s">
        <v>92</v>
      </c>
      <c r="AV860" s="13" t="s">
        <v>90</v>
      </c>
      <c r="AW860" s="13" t="s">
        <v>38</v>
      </c>
      <c r="AX860" s="13" t="s">
        <v>83</v>
      </c>
      <c r="AY860" s="260" t="s">
        <v>171</v>
      </c>
    </row>
    <row r="861" s="14" customFormat="1">
      <c r="A861" s="14"/>
      <c r="B861" s="261"/>
      <c r="C861" s="262"/>
      <c r="D861" s="242" t="s">
        <v>284</v>
      </c>
      <c r="E861" s="263" t="s">
        <v>1</v>
      </c>
      <c r="F861" s="264" t="s">
        <v>6156</v>
      </c>
      <c r="G861" s="262"/>
      <c r="H861" s="265">
        <v>32.5</v>
      </c>
      <c r="I861" s="266"/>
      <c r="J861" s="262"/>
      <c r="K861" s="262"/>
      <c r="L861" s="267"/>
      <c r="M861" s="268"/>
      <c r="N861" s="269"/>
      <c r="O861" s="269"/>
      <c r="P861" s="269"/>
      <c r="Q861" s="269"/>
      <c r="R861" s="269"/>
      <c r="S861" s="269"/>
      <c r="T861" s="27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71" t="s">
        <v>284</v>
      </c>
      <c r="AU861" s="271" t="s">
        <v>92</v>
      </c>
      <c r="AV861" s="14" t="s">
        <v>92</v>
      </c>
      <c r="AW861" s="14" t="s">
        <v>38</v>
      </c>
      <c r="AX861" s="14" t="s">
        <v>83</v>
      </c>
      <c r="AY861" s="271" t="s">
        <v>171</v>
      </c>
    </row>
    <row r="862" s="13" customFormat="1">
      <c r="A862" s="13"/>
      <c r="B862" s="251"/>
      <c r="C862" s="252"/>
      <c r="D862" s="242" t="s">
        <v>284</v>
      </c>
      <c r="E862" s="253" t="s">
        <v>1</v>
      </c>
      <c r="F862" s="254" t="s">
        <v>5804</v>
      </c>
      <c r="G862" s="252"/>
      <c r="H862" s="253" t="s">
        <v>1</v>
      </c>
      <c r="I862" s="255"/>
      <c r="J862" s="252"/>
      <c r="K862" s="252"/>
      <c r="L862" s="256"/>
      <c r="M862" s="257"/>
      <c r="N862" s="258"/>
      <c r="O862" s="258"/>
      <c r="P862" s="258"/>
      <c r="Q862" s="258"/>
      <c r="R862" s="258"/>
      <c r="S862" s="258"/>
      <c r="T862" s="259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60" t="s">
        <v>284</v>
      </c>
      <c r="AU862" s="260" t="s">
        <v>92</v>
      </c>
      <c r="AV862" s="13" t="s">
        <v>90</v>
      </c>
      <c r="AW862" s="13" t="s">
        <v>38</v>
      </c>
      <c r="AX862" s="13" t="s">
        <v>83</v>
      </c>
      <c r="AY862" s="260" t="s">
        <v>171</v>
      </c>
    </row>
    <row r="863" s="14" customFormat="1">
      <c r="A863" s="14"/>
      <c r="B863" s="261"/>
      <c r="C863" s="262"/>
      <c r="D863" s="242" t="s">
        <v>284</v>
      </c>
      <c r="E863" s="263" t="s">
        <v>1</v>
      </c>
      <c r="F863" s="264" t="s">
        <v>6157</v>
      </c>
      <c r="G863" s="262"/>
      <c r="H863" s="265">
        <v>47.5</v>
      </c>
      <c r="I863" s="266"/>
      <c r="J863" s="262"/>
      <c r="K863" s="262"/>
      <c r="L863" s="267"/>
      <c r="M863" s="268"/>
      <c r="N863" s="269"/>
      <c r="O863" s="269"/>
      <c r="P863" s="269"/>
      <c r="Q863" s="269"/>
      <c r="R863" s="269"/>
      <c r="S863" s="269"/>
      <c r="T863" s="27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71" t="s">
        <v>284</v>
      </c>
      <c r="AU863" s="271" t="s">
        <v>92</v>
      </c>
      <c r="AV863" s="14" t="s">
        <v>92</v>
      </c>
      <c r="AW863" s="14" t="s">
        <v>38</v>
      </c>
      <c r="AX863" s="14" t="s">
        <v>83</v>
      </c>
      <c r="AY863" s="271" t="s">
        <v>171</v>
      </c>
    </row>
    <row r="864" s="14" customFormat="1">
      <c r="A864" s="14"/>
      <c r="B864" s="261"/>
      <c r="C864" s="262"/>
      <c r="D864" s="242" t="s">
        <v>284</v>
      </c>
      <c r="E864" s="263" t="s">
        <v>1</v>
      </c>
      <c r="F864" s="264" t="s">
        <v>6158</v>
      </c>
      <c r="G864" s="262"/>
      <c r="H864" s="265">
        <v>23.5</v>
      </c>
      <c r="I864" s="266"/>
      <c r="J864" s="262"/>
      <c r="K864" s="262"/>
      <c r="L864" s="267"/>
      <c r="M864" s="268"/>
      <c r="N864" s="269"/>
      <c r="O864" s="269"/>
      <c r="P864" s="269"/>
      <c r="Q864" s="269"/>
      <c r="R864" s="269"/>
      <c r="S864" s="269"/>
      <c r="T864" s="270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71" t="s">
        <v>284</v>
      </c>
      <c r="AU864" s="271" t="s">
        <v>92</v>
      </c>
      <c r="AV864" s="14" t="s">
        <v>92</v>
      </c>
      <c r="AW864" s="14" t="s">
        <v>38</v>
      </c>
      <c r="AX864" s="14" t="s">
        <v>83</v>
      </c>
      <c r="AY864" s="271" t="s">
        <v>171</v>
      </c>
    </row>
    <row r="865" s="13" customFormat="1">
      <c r="A865" s="13"/>
      <c r="B865" s="251"/>
      <c r="C865" s="252"/>
      <c r="D865" s="242" t="s">
        <v>284</v>
      </c>
      <c r="E865" s="253" t="s">
        <v>1</v>
      </c>
      <c r="F865" s="254" t="s">
        <v>5660</v>
      </c>
      <c r="G865" s="252"/>
      <c r="H865" s="253" t="s">
        <v>1</v>
      </c>
      <c r="I865" s="255"/>
      <c r="J865" s="252"/>
      <c r="K865" s="252"/>
      <c r="L865" s="256"/>
      <c r="M865" s="257"/>
      <c r="N865" s="258"/>
      <c r="O865" s="258"/>
      <c r="P865" s="258"/>
      <c r="Q865" s="258"/>
      <c r="R865" s="258"/>
      <c r="S865" s="258"/>
      <c r="T865" s="259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60" t="s">
        <v>284</v>
      </c>
      <c r="AU865" s="260" t="s">
        <v>92</v>
      </c>
      <c r="AV865" s="13" t="s">
        <v>90</v>
      </c>
      <c r="AW865" s="13" t="s">
        <v>38</v>
      </c>
      <c r="AX865" s="13" t="s">
        <v>83</v>
      </c>
      <c r="AY865" s="260" t="s">
        <v>171</v>
      </c>
    </row>
    <row r="866" s="14" customFormat="1">
      <c r="A866" s="14"/>
      <c r="B866" s="261"/>
      <c r="C866" s="262"/>
      <c r="D866" s="242" t="s">
        <v>284</v>
      </c>
      <c r="E866" s="263" t="s">
        <v>1</v>
      </c>
      <c r="F866" s="264" t="s">
        <v>6159</v>
      </c>
      <c r="G866" s="262"/>
      <c r="H866" s="265">
        <v>40.5</v>
      </c>
      <c r="I866" s="266"/>
      <c r="J866" s="262"/>
      <c r="K866" s="262"/>
      <c r="L866" s="267"/>
      <c r="M866" s="268"/>
      <c r="N866" s="269"/>
      <c r="O866" s="269"/>
      <c r="P866" s="269"/>
      <c r="Q866" s="269"/>
      <c r="R866" s="269"/>
      <c r="S866" s="269"/>
      <c r="T866" s="270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71" t="s">
        <v>284</v>
      </c>
      <c r="AU866" s="271" t="s">
        <v>92</v>
      </c>
      <c r="AV866" s="14" t="s">
        <v>92</v>
      </c>
      <c r="AW866" s="14" t="s">
        <v>38</v>
      </c>
      <c r="AX866" s="14" t="s">
        <v>83</v>
      </c>
      <c r="AY866" s="271" t="s">
        <v>171</v>
      </c>
    </row>
    <row r="867" s="14" customFormat="1">
      <c r="A867" s="14"/>
      <c r="B867" s="261"/>
      <c r="C867" s="262"/>
      <c r="D867" s="242" t="s">
        <v>284</v>
      </c>
      <c r="E867" s="263" t="s">
        <v>1</v>
      </c>
      <c r="F867" s="264" t="s">
        <v>6160</v>
      </c>
      <c r="G867" s="262"/>
      <c r="H867" s="265">
        <v>28.5</v>
      </c>
      <c r="I867" s="266"/>
      <c r="J867" s="262"/>
      <c r="K867" s="262"/>
      <c r="L867" s="267"/>
      <c r="M867" s="268"/>
      <c r="N867" s="269"/>
      <c r="O867" s="269"/>
      <c r="P867" s="269"/>
      <c r="Q867" s="269"/>
      <c r="R867" s="269"/>
      <c r="S867" s="269"/>
      <c r="T867" s="270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71" t="s">
        <v>284</v>
      </c>
      <c r="AU867" s="271" t="s">
        <v>92</v>
      </c>
      <c r="AV867" s="14" t="s">
        <v>92</v>
      </c>
      <c r="AW867" s="14" t="s">
        <v>38</v>
      </c>
      <c r="AX867" s="14" t="s">
        <v>83</v>
      </c>
      <c r="AY867" s="271" t="s">
        <v>171</v>
      </c>
    </row>
    <row r="868" s="15" customFormat="1">
      <c r="A868" s="15"/>
      <c r="B868" s="272"/>
      <c r="C868" s="273"/>
      <c r="D868" s="242" t="s">
        <v>284</v>
      </c>
      <c r="E868" s="274" t="s">
        <v>1</v>
      </c>
      <c r="F868" s="275" t="s">
        <v>287</v>
      </c>
      <c r="G868" s="273"/>
      <c r="H868" s="276">
        <v>407.60000000000002</v>
      </c>
      <c r="I868" s="277"/>
      <c r="J868" s="273"/>
      <c r="K868" s="273"/>
      <c r="L868" s="278"/>
      <c r="M868" s="279"/>
      <c r="N868" s="280"/>
      <c r="O868" s="280"/>
      <c r="P868" s="280"/>
      <c r="Q868" s="280"/>
      <c r="R868" s="280"/>
      <c r="S868" s="280"/>
      <c r="T868" s="281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82" t="s">
        <v>284</v>
      </c>
      <c r="AU868" s="282" t="s">
        <v>92</v>
      </c>
      <c r="AV868" s="15" t="s">
        <v>192</v>
      </c>
      <c r="AW868" s="15" t="s">
        <v>38</v>
      </c>
      <c r="AX868" s="15" t="s">
        <v>83</v>
      </c>
      <c r="AY868" s="282" t="s">
        <v>171</v>
      </c>
    </row>
    <row r="869" s="14" customFormat="1">
      <c r="A869" s="14"/>
      <c r="B869" s="261"/>
      <c r="C869" s="262"/>
      <c r="D869" s="242" t="s">
        <v>284</v>
      </c>
      <c r="E869" s="263" t="s">
        <v>1</v>
      </c>
      <c r="F869" s="264" t="s">
        <v>6161</v>
      </c>
      <c r="G869" s="262"/>
      <c r="H869" s="265">
        <v>468.74000000000001</v>
      </c>
      <c r="I869" s="266"/>
      <c r="J869" s="262"/>
      <c r="K869" s="262"/>
      <c r="L869" s="267"/>
      <c r="M869" s="268"/>
      <c r="N869" s="269"/>
      <c r="O869" s="269"/>
      <c r="P869" s="269"/>
      <c r="Q869" s="269"/>
      <c r="R869" s="269"/>
      <c r="S869" s="269"/>
      <c r="T869" s="270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71" t="s">
        <v>284</v>
      </c>
      <c r="AU869" s="271" t="s">
        <v>92</v>
      </c>
      <c r="AV869" s="14" t="s">
        <v>92</v>
      </c>
      <c r="AW869" s="14" t="s">
        <v>38</v>
      </c>
      <c r="AX869" s="14" t="s">
        <v>83</v>
      </c>
      <c r="AY869" s="271" t="s">
        <v>171</v>
      </c>
    </row>
    <row r="870" s="15" customFormat="1">
      <c r="A870" s="15"/>
      <c r="B870" s="272"/>
      <c r="C870" s="273"/>
      <c r="D870" s="242" t="s">
        <v>284</v>
      </c>
      <c r="E870" s="274" t="s">
        <v>1</v>
      </c>
      <c r="F870" s="275" t="s">
        <v>287</v>
      </c>
      <c r="G870" s="273"/>
      <c r="H870" s="276">
        <v>468.74000000000001</v>
      </c>
      <c r="I870" s="277"/>
      <c r="J870" s="273"/>
      <c r="K870" s="273"/>
      <c r="L870" s="278"/>
      <c r="M870" s="279"/>
      <c r="N870" s="280"/>
      <c r="O870" s="280"/>
      <c r="P870" s="280"/>
      <c r="Q870" s="280"/>
      <c r="R870" s="280"/>
      <c r="S870" s="280"/>
      <c r="T870" s="281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82" t="s">
        <v>284</v>
      </c>
      <c r="AU870" s="282" t="s">
        <v>92</v>
      </c>
      <c r="AV870" s="15" t="s">
        <v>192</v>
      </c>
      <c r="AW870" s="15" t="s">
        <v>38</v>
      </c>
      <c r="AX870" s="15" t="s">
        <v>83</v>
      </c>
      <c r="AY870" s="282" t="s">
        <v>171</v>
      </c>
    </row>
    <row r="871" s="14" customFormat="1">
      <c r="A871" s="14"/>
      <c r="B871" s="261"/>
      <c r="C871" s="262"/>
      <c r="D871" s="242" t="s">
        <v>284</v>
      </c>
      <c r="E871" s="263" t="s">
        <v>1</v>
      </c>
      <c r="F871" s="264" t="s">
        <v>2435</v>
      </c>
      <c r="G871" s="262"/>
      <c r="H871" s="265">
        <v>469</v>
      </c>
      <c r="I871" s="266"/>
      <c r="J871" s="262"/>
      <c r="K871" s="262"/>
      <c r="L871" s="267"/>
      <c r="M871" s="268"/>
      <c r="N871" s="269"/>
      <c r="O871" s="269"/>
      <c r="P871" s="269"/>
      <c r="Q871" s="269"/>
      <c r="R871" s="269"/>
      <c r="S871" s="269"/>
      <c r="T871" s="27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71" t="s">
        <v>284</v>
      </c>
      <c r="AU871" s="271" t="s">
        <v>92</v>
      </c>
      <c r="AV871" s="14" t="s">
        <v>92</v>
      </c>
      <c r="AW871" s="14" t="s">
        <v>38</v>
      </c>
      <c r="AX871" s="14" t="s">
        <v>83</v>
      </c>
      <c r="AY871" s="271" t="s">
        <v>171</v>
      </c>
    </row>
    <row r="872" s="15" customFormat="1">
      <c r="A872" s="15"/>
      <c r="B872" s="272"/>
      <c r="C872" s="273"/>
      <c r="D872" s="242" t="s">
        <v>284</v>
      </c>
      <c r="E872" s="274" t="s">
        <v>1</v>
      </c>
      <c r="F872" s="275" t="s">
        <v>287</v>
      </c>
      <c r="G872" s="273"/>
      <c r="H872" s="276">
        <v>469</v>
      </c>
      <c r="I872" s="277"/>
      <c r="J872" s="273"/>
      <c r="K872" s="273"/>
      <c r="L872" s="278"/>
      <c r="M872" s="279"/>
      <c r="N872" s="280"/>
      <c r="O872" s="280"/>
      <c r="P872" s="280"/>
      <c r="Q872" s="280"/>
      <c r="R872" s="280"/>
      <c r="S872" s="280"/>
      <c r="T872" s="281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82" t="s">
        <v>284</v>
      </c>
      <c r="AU872" s="282" t="s">
        <v>92</v>
      </c>
      <c r="AV872" s="15" t="s">
        <v>192</v>
      </c>
      <c r="AW872" s="15" t="s">
        <v>38</v>
      </c>
      <c r="AX872" s="15" t="s">
        <v>90</v>
      </c>
      <c r="AY872" s="282" t="s">
        <v>171</v>
      </c>
    </row>
    <row r="873" s="2" customFormat="1" ht="16.5" customHeight="1">
      <c r="A873" s="40"/>
      <c r="B873" s="41"/>
      <c r="C873" s="229" t="s">
        <v>1199</v>
      </c>
      <c r="D873" s="229" t="s">
        <v>174</v>
      </c>
      <c r="E873" s="230" t="s">
        <v>6162</v>
      </c>
      <c r="F873" s="231" t="s">
        <v>6163</v>
      </c>
      <c r="G873" s="232" t="s">
        <v>458</v>
      </c>
      <c r="H873" s="233">
        <v>705</v>
      </c>
      <c r="I873" s="234"/>
      <c r="J873" s="235">
        <f>ROUND(I873*H873,2)</f>
        <v>0</v>
      </c>
      <c r="K873" s="231" t="s">
        <v>5531</v>
      </c>
      <c r="L873" s="46"/>
      <c r="M873" s="236" t="s">
        <v>1</v>
      </c>
      <c r="N873" s="237" t="s">
        <v>48</v>
      </c>
      <c r="O873" s="93"/>
      <c r="P873" s="238">
        <f>O873*H873</f>
        <v>0</v>
      </c>
      <c r="Q873" s="238">
        <v>0.0012600000000000001</v>
      </c>
      <c r="R873" s="238">
        <f>Q873*H873</f>
        <v>0.88830000000000009</v>
      </c>
      <c r="S873" s="238">
        <v>0</v>
      </c>
      <c r="T873" s="239">
        <f>S873*H873</f>
        <v>0</v>
      </c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R873" s="240" t="s">
        <v>347</v>
      </c>
      <c r="AT873" s="240" t="s">
        <v>174</v>
      </c>
      <c r="AU873" s="240" t="s">
        <v>92</v>
      </c>
      <c r="AY873" s="18" t="s">
        <v>171</v>
      </c>
      <c r="BE873" s="241">
        <f>IF(N873="základní",J873,0)</f>
        <v>0</v>
      </c>
      <c r="BF873" s="241">
        <f>IF(N873="snížená",J873,0)</f>
        <v>0</v>
      </c>
      <c r="BG873" s="241">
        <f>IF(N873="zákl. přenesená",J873,0)</f>
        <v>0</v>
      </c>
      <c r="BH873" s="241">
        <f>IF(N873="sníž. přenesená",J873,0)</f>
        <v>0</v>
      </c>
      <c r="BI873" s="241">
        <f>IF(N873="nulová",J873,0)</f>
        <v>0</v>
      </c>
      <c r="BJ873" s="18" t="s">
        <v>90</v>
      </c>
      <c r="BK873" s="241">
        <f>ROUND(I873*H873,2)</f>
        <v>0</v>
      </c>
      <c r="BL873" s="18" t="s">
        <v>347</v>
      </c>
      <c r="BM873" s="240" t="s">
        <v>6164</v>
      </c>
    </row>
    <row r="874" s="13" customFormat="1">
      <c r="A874" s="13"/>
      <c r="B874" s="251"/>
      <c r="C874" s="252"/>
      <c r="D874" s="242" t="s">
        <v>284</v>
      </c>
      <c r="E874" s="253" t="s">
        <v>1</v>
      </c>
      <c r="F874" s="254" t="s">
        <v>6147</v>
      </c>
      <c r="G874" s="252"/>
      <c r="H874" s="253" t="s">
        <v>1</v>
      </c>
      <c r="I874" s="255"/>
      <c r="J874" s="252"/>
      <c r="K874" s="252"/>
      <c r="L874" s="256"/>
      <c r="M874" s="257"/>
      <c r="N874" s="258"/>
      <c r="O874" s="258"/>
      <c r="P874" s="258"/>
      <c r="Q874" s="258"/>
      <c r="R874" s="258"/>
      <c r="S874" s="258"/>
      <c r="T874" s="259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60" t="s">
        <v>284</v>
      </c>
      <c r="AU874" s="260" t="s">
        <v>92</v>
      </c>
      <c r="AV874" s="13" t="s">
        <v>90</v>
      </c>
      <c r="AW874" s="13" t="s">
        <v>38</v>
      </c>
      <c r="AX874" s="13" t="s">
        <v>83</v>
      </c>
      <c r="AY874" s="260" t="s">
        <v>171</v>
      </c>
    </row>
    <row r="875" s="13" customFormat="1">
      <c r="A875" s="13"/>
      <c r="B875" s="251"/>
      <c r="C875" s="252"/>
      <c r="D875" s="242" t="s">
        <v>284</v>
      </c>
      <c r="E875" s="253" t="s">
        <v>1</v>
      </c>
      <c r="F875" s="254" t="s">
        <v>6148</v>
      </c>
      <c r="G875" s="252"/>
      <c r="H875" s="253" t="s">
        <v>1</v>
      </c>
      <c r="I875" s="255"/>
      <c r="J875" s="252"/>
      <c r="K875" s="252"/>
      <c r="L875" s="256"/>
      <c r="M875" s="257"/>
      <c r="N875" s="258"/>
      <c r="O875" s="258"/>
      <c r="P875" s="258"/>
      <c r="Q875" s="258"/>
      <c r="R875" s="258"/>
      <c r="S875" s="258"/>
      <c r="T875" s="259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60" t="s">
        <v>284</v>
      </c>
      <c r="AU875" s="260" t="s">
        <v>92</v>
      </c>
      <c r="AV875" s="13" t="s">
        <v>90</v>
      </c>
      <c r="AW875" s="13" t="s">
        <v>38</v>
      </c>
      <c r="AX875" s="13" t="s">
        <v>83</v>
      </c>
      <c r="AY875" s="260" t="s">
        <v>171</v>
      </c>
    </row>
    <row r="876" s="13" customFormat="1">
      <c r="A876" s="13"/>
      <c r="B876" s="251"/>
      <c r="C876" s="252"/>
      <c r="D876" s="242" t="s">
        <v>284</v>
      </c>
      <c r="E876" s="253" t="s">
        <v>1</v>
      </c>
      <c r="F876" s="254" t="s">
        <v>6149</v>
      </c>
      <c r="G876" s="252"/>
      <c r="H876" s="253" t="s">
        <v>1</v>
      </c>
      <c r="I876" s="255"/>
      <c r="J876" s="252"/>
      <c r="K876" s="252"/>
      <c r="L876" s="256"/>
      <c r="M876" s="257"/>
      <c r="N876" s="258"/>
      <c r="O876" s="258"/>
      <c r="P876" s="258"/>
      <c r="Q876" s="258"/>
      <c r="R876" s="258"/>
      <c r="S876" s="258"/>
      <c r="T876" s="259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60" t="s">
        <v>284</v>
      </c>
      <c r="AU876" s="260" t="s">
        <v>92</v>
      </c>
      <c r="AV876" s="13" t="s">
        <v>90</v>
      </c>
      <c r="AW876" s="13" t="s">
        <v>38</v>
      </c>
      <c r="AX876" s="13" t="s">
        <v>83</v>
      </c>
      <c r="AY876" s="260" t="s">
        <v>171</v>
      </c>
    </row>
    <row r="877" s="13" customFormat="1">
      <c r="A877" s="13"/>
      <c r="B877" s="251"/>
      <c r="C877" s="252"/>
      <c r="D877" s="242" t="s">
        <v>284</v>
      </c>
      <c r="E877" s="253" t="s">
        <v>1</v>
      </c>
      <c r="F877" s="254" t="s">
        <v>6150</v>
      </c>
      <c r="G877" s="252"/>
      <c r="H877" s="253" t="s">
        <v>1</v>
      </c>
      <c r="I877" s="255"/>
      <c r="J877" s="252"/>
      <c r="K877" s="252"/>
      <c r="L877" s="256"/>
      <c r="M877" s="257"/>
      <c r="N877" s="258"/>
      <c r="O877" s="258"/>
      <c r="P877" s="258"/>
      <c r="Q877" s="258"/>
      <c r="R877" s="258"/>
      <c r="S877" s="258"/>
      <c r="T877" s="259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60" t="s">
        <v>284</v>
      </c>
      <c r="AU877" s="260" t="s">
        <v>92</v>
      </c>
      <c r="AV877" s="13" t="s">
        <v>90</v>
      </c>
      <c r="AW877" s="13" t="s">
        <v>38</v>
      </c>
      <c r="AX877" s="13" t="s">
        <v>83</v>
      </c>
      <c r="AY877" s="260" t="s">
        <v>171</v>
      </c>
    </row>
    <row r="878" s="13" customFormat="1">
      <c r="A878" s="13"/>
      <c r="B878" s="251"/>
      <c r="C878" s="252"/>
      <c r="D878" s="242" t="s">
        <v>284</v>
      </c>
      <c r="E878" s="253" t="s">
        <v>1</v>
      </c>
      <c r="F878" s="254" t="s">
        <v>6165</v>
      </c>
      <c r="G878" s="252"/>
      <c r="H878" s="253" t="s">
        <v>1</v>
      </c>
      <c r="I878" s="255"/>
      <c r="J878" s="252"/>
      <c r="K878" s="252"/>
      <c r="L878" s="256"/>
      <c r="M878" s="257"/>
      <c r="N878" s="258"/>
      <c r="O878" s="258"/>
      <c r="P878" s="258"/>
      <c r="Q878" s="258"/>
      <c r="R878" s="258"/>
      <c r="S878" s="258"/>
      <c r="T878" s="259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60" t="s">
        <v>284</v>
      </c>
      <c r="AU878" s="260" t="s">
        <v>92</v>
      </c>
      <c r="AV878" s="13" t="s">
        <v>90</v>
      </c>
      <c r="AW878" s="13" t="s">
        <v>38</v>
      </c>
      <c r="AX878" s="13" t="s">
        <v>83</v>
      </c>
      <c r="AY878" s="260" t="s">
        <v>171</v>
      </c>
    </row>
    <row r="879" s="14" customFormat="1">
      <c r="A879" s="14"/>
      <c r="B879" s="261"/>
      <c r="C879" s="262"/>
      <c r="D879" s="242" t="s">
        <v>284</v>
      </c>
      <c r="E879" s="263" t="s">
        <v>1</v>
      </c>
      <c r="F879" s="264" t="s">
        <v>6166</v>
      </c>
      <c r="G879" s="262"/>
      <c r="H879" s="265">
        <v>122.7</v>
      </c>
      <c r="I879" s="266"/>
      <c r="J879" s="262"/>
      <c r="K879" s="262"/>
      <c r="L879" s="267"/>
      <c r="M879" s="268"/>
      <c r="N879" s="269"/>
      <c r="O879" s="269"/>
      <c r="P879" s="269"/>
      <c r="Q879" s="269"/>
      <c r="R879" s="269"/>
      <c r="S879" s="269"/>
      <c r="T879" s="270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71" t="s">
        <v>284</v>
      </c>
      <c r="AU879" s="271" t="s">
        <v>92</v>
      </c>
      <c r="AV879" s="14" t="s">
        <v>92</v>
      </c>
      <c r="AW879" s="14" t="s">
        <v>38</v>
      </c>
      <c r="AX879" s="14" t="s">
        <v>83</v>
      </c>
      <c r="AY879" s="271" t="s">
        <v>171</v>
      </c>
    </row>
    <row r="880" s="14" customFormat="1">
      <c r="A880" s="14"/>
      <c r="B880" s="261"/>
      <c r="C880" s="262"/>
      <c r="D880" s="242" t="s">
        <v>284</v>
      </c>
      <c r="E880" s="263" t="s">
        <v>1</v>
      </c>
      <c r="F880" s="264" t="s">
        <v>6167</v>
      </c>
      <c r="G880" s="262"/>
      <c r="H880" s="265">
        <v>58.299999999999997</v>
      </c>
      <c r="I880" s="266"/>
      <c r="J880" s="262"/>
      <c r="K880" s="262"/>
      <c r="L880" s="267"/>
      <c r="M880" s="268"/>
      <c r="N880" s="269"/>
      <c r="O880" s="269"/>
      <c r="P880" s="269"/>
      <c r="Q880" s="269"/>
      <c r="R880" s="269"/>
      <c r="S880" s="269"/>
      <c r="T880" s="27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71" t="s">
        <v>284</v>
      </c>
      <c r="AU880" s="271" t="s">
        <v>92</v>
      </c>
      <c r="AV880" s="14" t="s">
        <v>92</v>
      </c>
      <c r="AW880" s="14" t="s">
        <v>38</v>
      </c>
      <c r="AX880" s="14" t="s">
        <v>83</v>
      </c>
      <c r="AY880" s="271" t="s">
        <v>171</v>
      </c>
    </row>
    <row r="881" s="16" customFormat="1">
      <c r="A881" s="16"/>
      <c r="B881" s="293"/>
      <c r="C881" s="294"/>
      <c r="D881" s="242" t="s">
        <v>284</v>
      </c>
      <c r="E881" s="295" t="s">
        <v>1</v>
      </c>
      <c r="F881" s="296" t="s">
        <v>418</v>
      </c>
      <c r="G881" s="294"/>
      <c r="H881" s="297">
        <v>181</v>
      </c>
      <c r="I881" s="298"/>
      <c r="J881" s="294"/>
      <c r="K881" s="294"/>
      <c r="L881" s="299"/>
      <c r="M881" s="300"/>
      <c r="N881" s="301"/>
      <c r="O881" s="301"/>
      <c r="P881" s="301"/>
      <c r="Q881" s="301"/>
      <c r="R881" s="301"/>
      <c r="S881" s="301"/>
      <c r="T881" s="302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T881" s="303" t="s">
        <v>284</v>
      </c>
      <c r="AU881" s="303" t="s">
        <v>92</v>
      </c>
      <c r="AV881" s="16" t="s">
        <v>118</v>
      </c>
      <c r="AW881" s="16" t="s">
        <v>38</v>
      </c>
      <c r="AX881" s="16" t="s">
        <v>83</v>
      </c>
      <c r="AY881" s="303" t="s">
        <v>171</v>
      </c>
    </row>
    <row r="882" s="13" customFormat="1">
      <c r="A882" s="13"/>
      <c r="B882" s="251"/>
      <c r="C882" s="252"/>
      <c r="D882" s="242" t="s">
        <v>284</v>
      </c>
      <c r="E882" s="253" t="s">
        <v>1</v>
      </c>
      <c r="F882" s="254" t="s">
        <v>6168</v>
      </c>
      <c r="G882" s="252"/>
      <c r="H882" s="253" t="s">
        <v>1</v>
      </c>
      <c r="I882" s="255"/>
      <c r="J882" s="252"/>
      <c r="K882" s="252"/>
      <c r="L882" s="256"/>
      <c r="M882" s="257"/>
      <c r="N882" s="258"/>
      <c r="O882" s="258"/>
      <c r="P882" s="258"/>
      <c r="Q882" s="258"/>
      <c r="R882" s="258"/>
      <c r="S882" s="258"/>
      <c r="T882" s="259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60" t="s">
        <v>284</v>
      </c>
      <c r="AU882" s="260" t="s">
        <v>92</v>
      </c>
      <c r="AV882" s="13" t="s">
        <v>90</v>
      </c>
      <c r="AW882" s="13" t="s">
        <v>38</v>
      </c>
      <c r="AX882" s="13" t="s">
        <v>83</v>
      </c>
      <c r="AY882" s="260" t="s">
        <v>171</v>
      </c>
    </row>
    <row r="883" s="13" customFormat="1">
      <c r="A883" s="13"/>
      <c r="B883" s="251"/>
      <c r="C883" s="252"/>
      <c r="D883" s="242" t="s">
        <v>284</v>
      </c>
      <c r="E883" s="253" t="s">
        <v>1</v>
      </c>
      <c r="F883" s="254" t="s">
        <v>5799</v>
      </c>
      <c r="G883" s="252"/>
      <c r="H883" s="253" t="s">
        <v>1</v>
      </c>
      <c r="I883" s="255"/>
      <c r="J883" s="252"/>
      <c r="K883" s="252"/>
      <c r="L883" s="256"/>
      <c r="M883" s="257"/>
      <c r="N883" s="258"/>
      <c r="O883" s="258"/>
      <c r="P883" s="258"/>
      <c r="Q883" s="258"/>
      <c r="R883" s="258"/>
      <c r="S883" s="258"/>
      <c r="T883" s="259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60" t="s">
        <v>284</v>
      </c>
      <c r="AU883" s="260" t="s">
        <v>92</v>
      </c>
      <c r="AV883" s="13" t="s">
        <v>90</v>
      </c>
      <c r="AW883" s="13" t="s">
        <v>38</v>
      </c>
      <c r="AX883" s="13" t="s">
        <v>83</v>
      </c>
      <c r="AY883" s="260" t="s">
        <v>171</v>
      </c>
    </row>
    <row r="884" s="14" customFormat="1">
      <c r="A884" s="14"/>
      <c r="B884" s="261"/>
      <c r="C884" s="262"/>
      <c r="D884" s="242" t="s">
        <v>284</v>
      </c>
      <c r="E884" s="263" t="s">
        <v>1</v>
      </c>
      <c r="F884" s="264" t="s">
        <v>6169</v>
      </c>
      <c r="G884" s="262"/>
      <c r="H884" s="265">
        <v>8</v>
      </c>
      <c r="I884" s="266"/>
      <c r="J884" s="262"/>
      <c r="K884" s="262"/>
      <c r="L884" s="267"/>
      <c r="M884" s="268"/>
      <c r="N884" s="269"/>
      <c r="O884" s="269"/>
      <c r="P884" s="269"/>
      <c r="Q884" s="269"/>
      <c r="R884" s="269"/>
      <c r="S884" s="269"/>
      <c r="T884" s="27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71" t="s">
        <v>284</v>
      </c>
      <c r="AU884" s="271" t="s">
        <v>92</v>
      </c>
      <c r="AV884" s="14" t="s">
        <v>92</v>
      </c>
      <c r="AW884" s="14" t="s">
        <v>38</v>
      </c>
      <c r="AX884" s="14" t="s">
        <v>83</v>
      </c>
      <c r="AY884" s="271" t="s">
        <v>171</v>
      </c>
    </row>
    <row r="885" s="13" customFormat="1">
      <c r="A885" s="13"/>
      <c r="B885" s="251"/>
      <c r="C885" s="252"/>
      <c r="D885" s="242" t="s">
        <v>284</v>
      </c>
      <c r="E885" s="253" t="s">
        <v>1</v>
      </c>
      <c r="F885" s="254" t="s">
        <v>5801</v>
      </c>
      <c r="G885" s="252"/>
      <c r="H885" s="253" t="s">
        <v>1</v>
      </c>
      <c r="I885" s="255"/>
      <c r="J885" s="252"/>
      <c r="K885" s="252"/>
      <c r="L885" s="256"/>
      <c r="M885" s="257"/>
      <c r="N885" s="258"/>
      <c r="O885" s="258"/>
      <c r="P885" s="258"/>
      <c r="Q885" s="258"/>
      <c r="R885" s="258"/>
      <c r="S885" s="258"/>
      <c r="T885" s="259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60" t="s">
        <v>284</v>
      </c>
      <c r="AU885" s="260" t="s">
        <v>92</v>
      </c>
      <c r="AV885" s="13" t="s">
        <v>90</v>
      </c>
      <c r="AW885" s="13" t="s">
        <v>38</v>
      </c>
      <c r="AX885" s="13" t="s">
        <v>83</v>
      </c>
      <c r="AY885" s="260" t="s">
        <v>171</v>
      </c>
    </row>
    <row r="886" s="14" customFormat="1">
      <c r="A886" s="14"/>
      <c r="B886" s="261"/>
      <c r="C886" s="262"/>
      <c r="D886" s="242" t="s">
        <v>284</v>
      </c>
      <c r="E886" s="263" t="s">
        <v>1</v>
      </c>
      <c r="F886" s="264" t="s">
        <v>6170</v>
      </c>
      <c r="G886" s="262"/>
      <c r="H886" s="265">
        <v>7.5</v>
      </c>
      <c r="I886" s="266"/>
      <c r="J886" s="262"/>
      <c r="K886" s="262"/>
      <c r="L886" s="267"/>
      <c r="M886" s="268"/>
      <c r="N886" s="269"/>
      <c r="O886" s="269"/>
      <c r="P886" s="269"/>
      <c r="Q886" s="269"/>
      <c r="R886" s="269"/>
      <c r="S886" s="269"/>
      <c r="T886" s="27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71" t="s">
        <v>284</v>
      </c>
      <c r="AU886" s="271" t="s">
        <v>92</v>
      </c>
      <c r="AV886" s="14" t="s">
        <v>92</v>
      </c>
      <c r="AW886" s="14" t="s">
        <v>38</v>
      </c>
      <c r="AX886" s="14" t="s">
        <v>83</v>
      </c>
      <c r="AY886" s="271" t="s">
        <v>171</v>
      </c>
    </row>
    <row r="887" s="13" customFormat="1">
      <c r="A887" s="13"/>
      <c r="B887" s="251"/>
      <c r="C887" s="252"/>
      <c r="D887" s="242" t="s">
        <v>284</v>
      </c>
      <c r="E887" s="253" t="s">
        <v>1</v>
      </c>
      <c r="F887" s="254" t="s">
        <v>5804</v>
      </c>
      <c r="G887" s="252"/>
      <c r="H887" s="253" t="s">
        <v>1</v>
      </c>
      <c r="I887" s="255"/>
      <c r="J887" s="252"/>
      <c r="K887" s="252"/>
      <c r="L887" s="256"/>
      <c r="M887" s="257"/>
      <c r="N887" s="258"/>
      <c r="O887" s="258"/>
      <c r="P887" s="258"/>
      <c r="Q887" s="258"/>
      <c r="R887" s="258"/>
      <c r="S887" s="258"/>
      <c r="T887" s="259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60" t="s">
        <v>284</v>
      </c>
      <c r="AU887" s="260" t="s">
        <v>92</v>
      </c>
      <c r="AV887" s="13" t="s">
        <v>90</v>
      </c>
      <c r="AW887" s="13" t="s">
        <v>38</v>
      </c>
      <c r="AX887" s="13" t="s">
        <v>83</v>
      </c>
      <c r="AY887" s="260" t="s">
        <v>171</v>
      </c>
    </row>
    <row r="888" s="14" customFormat="1">
      <c r="A888" s="14"/>
      <c r="B888" s="261"/>
      <c r="C888" s="262"/>
      <c r="D888" s="242" t="s">
        <v>284</v>
      </c>
      <c r="E888" s="263" t="s">
        <v>1</v>
      </c>
      <c r="F888" s="264" t="s">
        <v>6171</v>
      </c>
      <c r="G888" s="262"/>
      <c r="H888" s="265">
        <v>20</v>
      </c>
      <c r="I888" s="266"/>
      <c r="J888" s="262"/>
      <c r="K888" s="262"/>
      <c r="L888" s="267"/>
      <c r="M888" s="268"/>
      <c r="N888" s="269"/>
      <c r="O888" s="269"/>
      <c r="P888" s="269"/>
      <c r="Q888" s="269"/>
      <c r="R888" s="269"/>
      <c r="S888" s="269"/>
      <c r="T888" s="27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71" t="s">
        <v>284</v>
      </c>
      <c r="AU888" s="271" t="s">
        <v>92</v>
      </c>
      <c r="AV888" s="14" t="s">
        <v>92</v>
      </c>
      <c r="AW888" s="14" t="s">
        <v>38</v>
      </c>
      <c r="AX888" s="14" t="s">
        <v>83</v>
      </c>
      <c r="AY888" s="271" t="s">
        <v>171</v>
      </c>
    </row>
    <row r="889" s="14" customFormat="1">
      <c r="A889" s="14"/>
      <c r="B889" s="261"/>
      <c r="C889" s="262"/>
      <c r="D889" s="242" t="s">
        <v>284</v>
      </c>
      <c r="E889" s="263" t="s">
        <v>1</v>
      </c>
      <c r="F889" s="264" t="s">
        <v>6172</v>
      </c>
      <c r="G889" s="262"/>
      <c r="H889" s="265">
        <v>11.5</v>
      </c>
      <c r="I889" s="266"/>
      <c r="J889" s="262"/>
      <c r="K889" s="262"/>
      <c r="L889" s="267"/>
      <c r="M889" s="268"/>
      <c r="N889" s="269"/>
      <c r="O889" s="269"/>
      <c r="P889" s="269"/>
      <c r="Q889" s="269"/>
      <c r="R889" s="269"/>
      <c r="S889" s="269"/>
      <c r="T889" s="27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71" t="s">
        <v>284</v>
      </c>
      <c r="AU889" s="271" t="s">
        <v>92</v>
      </c>
      <c r="AV889" s="14" t="s">
        <v>92</v>
      </c>
      <c r="AW889" s="14" t="s">
        <v>38</v>
      </c>
      <c r="AX889" s="14" t="s">
        <v>83</v>
      </c>
      <c r="AY889" s="271" t="s">
        <v>171</v>
      </c>
    </row>
    <row r="890" s="13" customFormat="1">
      <c r="A890" s="13"/>
      <c r="B890" s="251"/>
      <c r="C890" s="252"/>
      <c r="D890" s="242" t="s">
        <v>284</v>
      </c>
      <c r="E890" s="253" t="s">
        <v>1</v>
      </c>
      <c r="F890" s="254" t="s">
        <v>5660</v>
      </c>
      <c r="G890" s="252"/>
      <c r="H890" s="253" t="s">
        <v>1</v>
      </c>
      <c r="I890" s="255"/>
      <c r="J890" s="252"/>
      <c r="K890" s="252"/>
      <c r="L890" s="256"/>
      <c r="M890" s="257"/>
      <c r="N890" s="258"/>
      <c r="O890" s="258"/>
      <c r="P890" s="258"/>
      <c r="Q890" s="258"/>
      <c r="R890" s="258"/>
      <c r="S890" s="258"/>
      <c r="T890" s="259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60" t="s">
        <v>284</v>
      </c>
      <c r="AU890" s="260" t="s">
        <v>92</v>
      </c>
      <c r="AV890" s="13" t="s">
        <v>90</v>
      </c>
      <c r="AW890" s="13" t="s">
        <v>38</v>
      </c>
      <c r="AX890" s="13" t="s">
        <v>83</v>
      </c>
      <c r="AY890" s="260" t="s">
        <v>171</v>
      </c>
    </row>
    <row r="891" s="14" customFormat="1">
      <c r="A891" s="14"/>
      <c r="B891" s="261"/>
      <c r="C891" s="262"/>
      <c r="D891" s="242" t="s">
        <v>284</v>
      </c>
      <c r="E891" s="263" t="s">
        <v>1</v>
      </c>
      <c r="F891" s="264" t="s">
        <v>6173</v>
      </c>
      <c r="G891" s="262"/>
      <c r="H891" s="265">
        <v>17</v>
      </c>
      <c r="I891" s="266"/>
      <c r="J891" s="262"/>
      <c r="K891" s="262"/>
      <c r="L891" s="267"/>
      <c r="M891" s="268"/>
      <c r="N891" s="269"/>
      <c r="O891" s="269"/>
      <c r="P891" s="269"/>
      <c r="Q891" s="269"/>
      <c r="R891" s="269"/>
      <c r="S891" s="269"/>
      <c r="T891" s="270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71" t="s">
        <v>284</v>
      </c>
      <c r="AU891" s="271" t="s">
        <v>92</v>
      </c>
      <c r="AV891" s="14" t="s">
        <v>92</v>
      </c>
      <c r="AW891" s="14" t="s">
        <v>38</v>
      </c>
      <c r="AX891" s="14" t="s">
        <v>83</v>
      </c>
      <c r="AY891" s="271" t="s">
        <v>171</v>
      </c>
    </row>
    <row r="892" s="14" customFormat="1">
      <c r="A892" s="14"/>
      <c r="B892" s="261"/>
      <c r="C892" s="262"/>
      <c r="D892" s="242" t="s">
        <v>284</v>
      </c>
      <c r="E892" s="263" t="s">
        <v>1</v>
      </c>
      <c r="F892" s="264" t="s">
        <v>6174</v>
      </c>
      <c r="G892" s="262"/>
      <c r="H892" s="265">
        <v>10</v>
      </c>
      <c r="I892" s="266"/>
      <c r="J892" s="262"/>
      <c r="K892" s="262"/>
      <c r="L892" s="267"/>
      <c r="M892" s="268"/>
      <c r="N892" s="269"/>
      <c r="O892" s="269"/>
      <c r="P892" s="269"/>
      <c r="Q892" s="269"/>
      <c r="R892" s="269"/>
      <c r="S892" s="269"/>
      <c r="T892" s="27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71" t="s">
        <v>284</v>
      </c>
      <c r="AU892" s="271" t="s">
        <v>92</v>
      </c>
      <c r="AV892" s="14" t="s">
        <v>92</v>
      </c>
      <c r="AW892" s="14" t="s">
        <v>38</v>
      </c>
      <c r="AX892" s="14" t="s">
        <v>83</v>
      </c>
      <c r="AY892" s="271" t="s">
        <v>171</v>
      </c>
    </row>
    <row r="893" s="13" customFormat="1">
      <c r="A893" s="13"/>
      <c r="B893" s="251"/>
      <c r="C893" s="252"/>
      <c r="D893" s="242" t="s">
        <v>284</v>
      </c>
      <c r="E893" s="253" t="s">
        <v>1</v>
      </c>
      <c r="F893" s="254" t="s">
        <v>5862</v>
      </c>
      <c r="G893" s="252"/>
      <c r="H893" s="253" t="s">
        <v>1</v>
      </c>
      <c r="I893" s="255"/>
      <c r="J893" s="252"/>
      <c r="K893" s="252"/>
      <c r="L893" s="256"/>
      <c r="M893" s="257"/>
      <c r="N893" s="258"/>
      <c r="O893" s="258"/>
      <c r="P893" s="258"/>
      <c r="Q893" s="258"/>
      <c r="R893" s="258"/>
      <c r="S893" s="258"/>
      <c r="T893" s="259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60" t="s">
        <v>284</v>
      </c>
      <c r="AU893" s="260" t="s">
        <v>92</v>
      </c>
      <c r="AV893" s="13" t="s">
        <v>90</v>
      </c>
      <c r="AW893" s="13" t="s">
        <v>38</v>
      </c>
      <c r="AX893" s="13" t="s">
        <v>83</v>
      </c>
      <c r="AY893" s="260" t="s">
        <v>171</v>
      </c>
    </row>
    <row r="894" s="14" customFormat="1">
      <c r="A894" s="14"/>
      <c r="B894" s="261"/>
      <c r="C894" s="262"/>
      <c r="D894" s="242" t="s">
        <v>284</v>
      </c>
      <c r="E894" s="263" t="s">
        <v>1</v>
      </c>
      <c r="F894" s="264" t="s">
        <v>90</v>
      </c>
      <c r="G894" s="262"/>
      <c r="H894" s="265">
        <v>1</v>
      </c>
      <c r="I894" s="266"/>
      <c r="J894" s="262"/>
      <c r="K894" s="262"/>
      <c r="L894" s="267"/>
      <c r="M894" s="268"/>
      <c r="N894" s="269"/>
      <c r="O894" s="269"/>
      <c r="P894" s="269"/>
      <c r="Q894" s="269"/>
      <c r="R894" s="269"/>
      <c r="S894" s="269"/>
      <c r="T894" s="270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71" t="s">
        <v>284</v>
      </c>
      <c r="AU894" s="271" t="s">
        <v>92</v>
      </c>
      <c r="AV894" s="14" t="s">
        <v>92</v>
      </c>
      <c r="AW894" s="14" t="s">
        <v>38</v>
      </c>
      <c r="AX894" s="14" t="s">
        <v>83</v>
      </c>
      <c r="AY894" s="271" t="s">
        <v>171</v>
      </c>
    </row>
    <row r="895" s="16" customFormat="1">
      <c r="A895" s="16"/>
      <c r="B895" s="293"/>
      <c r="C895" s="294"/>
      <c r="D895" s="242" t="s">
        <v>284</v>
      </c>
      <c r="E895" s="295" t="s">
        <v>1</v>
      </c>
      <c r="F895" s="296" t="s">
        <v>418</v>
      </c>
      <c r="G895" s="294"/>
      <c r="H895" s="297">
        <v>75</v>
      </c>
      <c r="I895" s="298"/>
      <c r="J895" s="294"/>
      <c r="K895" s="294"/>
      <c r="L895" s="299"/>
      <c r="M895" s="300"/>
      <c r="N895" s="301"/>
      <c r="O895" s="301"/>
      <c r="P895" s="301"/>
      <c r="Q895" s="301"/>
      <c r="R895" s="301"/>
      <c r="S895" s="301"/>
      <c r="T895" s="302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T895" s="303" t="s">
        <v>284</v>
      </c>
      <c r="AU895" s="303" t="s">
        <v>92</v>
      </c>
      <c r="AV895" s="16" t="s">
        <v>118</v>
      </c>
      <c r="AW895" s="16" t="s">
        <v>38</v>
      </c>
      <c r="AX895" s="16" t="s">
        <v>83</v>
      </c>
      <c r="AY895" s="303" t="s">
        <v>171</v>
      </c>
    </row>
    <row r="896" s="13" customFormat="1">
      <c r="A896" s="13"/>
      <c r="B896" s="251"/>
      <c r="C896" s="252"/>
      <c r="D896" s="242" t="s">
        <v>284</v>
      </c>
      <c r="E896" s="253" t="s">
        <v>1</v>
      </c>
      <c r="F896" s="254" t="s">
        <v>6175</v>
      </c>
      <c r="G896" s="252"/>
      <c r="H896" s="253" t="s">
        <v>1</v>
      </c>
      <c r="I896" s="255"/>
      <c r="J896" s="252"/>
      <c r="K896" s="252"/>
      <c r="L896" s="256"/>
      <c r="M896" s="257"/>
      <c r="N896" s="258"/>
      <c r="O896" s="258"/>
      <c r="P896" s="258"/>
      <c r="Q896" s="258"/>
      <c r="R896" s="258"/>
      <c r="S896" s="258"/>
      <c r="T896" s="259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60" t="s">
        <v>284</v>
      </c>
      <c r="AU896" s="260" t="s">
        <v>92</v>
      </c>
      <c r="AV896" s="13" t="s">
        <v>90</v>
      </c>
      <c r="AW896" s="13" t="s">
        <v>38</v>
      </c>
      <c r="AX896" s="13" t="s">
        <v>83</v>
      </c>
      <c r="AY896" s="260" t="s">
        <v>171</v>
      </c>
    </row>
    <row r="897" s="14" customFormat="1">
      <c r="A897" s="14"/>
      <c r="B897" s="261"/>
      <c r="C897" s="262"/>
      <c r="D897" s="242" t="s">
        <v>284</v>
      </c>
      <c r="E897" s="263" t="s">
        <v>1</v>
      </c>
      <c r="F897" s="264" t="s">
        <v>6176</v>
      </c>
      <c r="G897" s="262"/>
      <c r="H897" s="265">
        <v>357</v>
      </c>
      <c r="I897" s="266"/>
      <c r="J897" s="262"/>
      <c r="K897" s="262"/>
      <c r="L897" s="267"/>
      <c r="M897" s="268"/>
      <c r="N897" s="269"/>
      <c r="O897" s="269"/>
      <c r="P897" s="269"/>
      <c r="Q897" s="269"/>
      <c r="R897" s="269"/>
      <c r="S897" s="269"/>
      <c r="T897" s="270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71" t="s">
        <v>284</v>
      </c>
      <c r="AU897" s="271" t="s">
        <v>92</v>
      </c>
      <c r="AV897" s="14" t="s">
        <v>92</v>
      </c>
      <c r="AW897" s="14" t="s">
        <v>38</v>
      </c>
      <c r="AX897" s="14" t="s">
        <v>83</v>
      </c>
      <c r="AY897" s="271" t="s">
        <v>171</v>
      </c>
    </row>
    <row r="898" s="15" customFormat="1">
      <c r="A898" s="15"/>
      <c r="B898" s="272"/>
      <c r="C898" s="273"/>
      <c r="D898" s="242" t="s">
        <v>284</v>
      </c>
      <c r="E898" s="274" t="s">
        <v>1</v>
      </c>
      <c r="F898" s="275" t="s">
        <v>287</v>
      </c>
      <c r="G898" s="273"/>
      <c r="H898" s="276">
        <v>613</v>
      </c>
      <c r="I898" s="277"/>
      <c r="J898" s="273"/>
      <c r="K898" s="273"/>
      <c r="L898" s="278"/>
      <c r="M898" s="279"/>
      <c r="N898" s="280"/>
      <c r="O898" s="280"/>
      <c r="P898" s="280"/>
      <c r="Q898" s="280"/>
      <c r="R898" s="280"/>
      <c r="S898" s="280"/>
      <c r="T898" s="281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82" t="s">
        <v>284</v>
      </c>
      <c r="AU898" s="282" t="s">
        <v>92</v>
      </c>
      <c r="AV898" s="15" t="s">
        <v>192</v>
      </c>
      <c r="AW898" s="15" t="s">
        <v>38</v>
      </c>
      <c r="AX898" s="15" t="s">
        <v>83</v>
      </c>
      <c r="AY898" s="282" t="s">
        <v>171</v>
      </c>
    </row>
    <row r="899" s="14" customFormat="1">
      <c r="A899" s="14"/>
      <c r="B899" s="261"/>
      <c r="C899" s="262"/>
      <c r="D899" s="242" t="s">
        <v>284</v>
      </c>
      <c r="E899" s="263" t="s">
        <v>1</v>
      </c>
      <c r="F899" s="264" t="s">
        <v>6177</v>
      </c>
      <c r="G899" s="262"/>
      <c r="H899" s="265">
        <v>704.95000000000005</v>
      </c>
      <c r="I899" s="266"/>
      <c r="J899" s="262"/>
      <c r="K899" s="262"/>
      <c r="L899" s="267"/>
      <c r="M899" s="268"/>
      <c r="N899" s="269"/>
      <c r="O899" s="269"/>
      <c r="P899" s="269"/>
      <c r="Q899" s="269"/>
      <c r="R899" s="269"/>
      <c r="S899" s="269"/>
      <c r="T899" s="270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71" t="s">
        <v>284</v>
      </c>
      <c r="AU899" s="271" t="s">
        <v>92</v>
      </c>
      <c r="AV899" s="14" t="s">
        <v>92</v>
      </c>
      <c r="AW899" s="14" t="s">
        <v>38</v>
      </c>
      <c r="AX899" s="14" t="s">
        <v>83</v>
      </c>
      <c r="AY899" s="271" t="s">
        <v>171</v>
      </c>
    </row>
    <row r="900" s="15" customFormat="1">
      <c r="A900" s="15"/>
      <c r="B900" s="272"/>
      <c r="C900" s="273"/>
      <c r="D900" s="242" t="s">
        <v>284</v>
      </c>
      <c r="E900" s="274" t="s">
        <v>1</v>
      </c>
      <c r="F900" s="275" t="s">
        <v>287</v>
      </c>
      <c r="G900" s="273"/>
      <c r="H900" s="276">
        <v>704.95000000000005</v>
      </c>
      <c r="I900" s="277"/>
      <c r="J900" s="273"/>
      <c r="K900" s="273"/>
      <c r="L900" s="278"/>
      <c r="M900" s="279"/>
      <c r="N900" s="280"/>
      <c r="O900" s="280"/>
      <c r="P900" s="280"/>
      <c r="Q900" s="280"/>
      <c r="R900" s="280"/>
      <c r="S900" s="280"/>
      <c r="T900" s="281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T900" s="282" t="s">
        <v>284</v>
      </c>
      <c r="AU900" s="282" t="s">
        <v>92</v>
      </c>
      <c r="AV900" s="15" t="s">
        <v>192</v>
      </c>
      <c r="AW900" s="15" t="s">
        <v>38</v>
      </c>
      <c r="AX900" s="15" t="s">
        <v>83</v>
      </c>
      <c r="AY900" s="282" t="s">
        <v>171</v>
      </c>
    </row>
    <row r="901" s="14" customFormat="1">
      <c r="A901" s="14"/>
      <c r="B901" s="261"/>
      <c r="C901" s="262"/>
      <c r="D901" s="242" t="s">
        <v>284</v>
      </c>
      <c r="E901" s="263" t="s">
        <v>1</v>
      </c>
      <c r="F901" s="264" t="s">
        <v>6178</v>
      </c>
      <c r="G901" s="262"/>
      <c r="H901" s="265">
        <v>705</v>
      </c>
      <c r="I901" s="266"/>
      <c r="J901" s="262"/>
      <c r="K901" s="262"/>
      <c r="L901" s="267"/>
      <c r="M901" s="268"/>
      <c r="N901" s="269"/>
      <c r="O901" s="269"/>
      <c r="P901" s="269"/>
      <c r="Q901" s="269"/>
      <c r="R901" s="269"/>
      <c r="S901" s="269"/>
      <c r="T901" s="270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71" t="s">
        <v>284</v>
      </c>
      <c r="AU901" s="271" t="s">
        <v>92</v>
      </c>
      <c r="AV901" s="14" t="s">
        <v>92</v>
      </c>
      <c r="AW901" s="14" t="s">
        <v>38</v>
      </c>
      <c r="AX901" s="14" t="s">
        <v>83</v>
      </c>
      <c r="AY901" s="271" t="s">
        <v>171</v>
      </c>
    </row>
    <row r="902" s="15" customFormat="1">
      <c r="A902" s="15"/>
      <c r="B902" s="272"/>
      <c r="C902" s="273"/>
      <c r="D902" s="242" t="s">
        <v>284</v>
      </c>
      <c r="E902" s="274" t="s">
        <v>1</v>
      </c>
      <c r="F902" s="275" t="s">
        <v>287</v>
      </c>
      <c r="G902" s="273"/>
      <c r="H902" s="276">
        <v>705</v>
      </c>
      <c r="I902" s="277"/>
      <c r="J902" s="273"/>
      <c r="K902" s="273"/>
      <c r="L902" s="278"/>
      <c r="M902" s="279"/>
      <c r="N902" s="280"/>
      <c r="O902" s="280"/>
      <c r="P902" s="280"/>
      <c r="Q902" s="280"/>
      <c r="R902" s="280"/>
      <c r="S902" s="280"/>
      <c r="T902" s="281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82" t="s">
        <v>284</v>
      </c>
      <c r="AU902" s="282" t="s">
        <v>92</v>
      </c>
      <c r="AV902" s="15" t="s">
        <v>192</v>
      </c>
      <c r="AW902" s="15" t="s">
        <v>38</v>
      </c>
      <c r="AX902" s="15" t="s">
        <v>90</v>
      </c>
      <c r="AY902" s="282" t="s">
        <v>171</v>
      </c>
    </row>
    <row r="903" s="2" customFormat="1" ht="16.5" customHeight="1">
      <c r="A903" s="40"/>
      <c r="B903" s="41"/>
      <c r="C903" s="229" t="s">
        <v>1203</v>
      </c>
      <c r="D903" s="229" t="s">
        <v>174</v>
      </c>
      <c r="E903" s="230" t="s">
        <v>6179</v>
      </c>
      <c r="F903" s="231" t="s">
        <v>6180</v>
      </c>
      <c r="G903" s="232" t="s">
        <v>458</v>
      </c>
      <c r="H903" s="233">
        <v>164.5</v>
      </c>
      <c r="I903" s="234"/>
      <c r="J903" s="235">
        <f>ROUND(I903*H903,2)</f>
        <v>0</v>
      </c>
      <c r="K903" s="231" t="s">
        <v>5531</v>
      </c>
      <c r="L903" s="46"/>
      <c r="M903" s="236" t="s">
        <v>1</v>
      </c>
      <c r="N903" s="237" t="s">
        <v>48</v>
      </c>
      <c r="O903" s="93"/>
      <c r="P903" s="238">
        <f>O903*H903</f>
        <v>0</v>
      </c>
      <c r="Q903" s="238">
        <v>0.00125</v>
      </c>
      <c r="R903" s="238">
        <f>Q903*H903</f>
        <v>0.205625</v>
      </c>
      <c r="S903" s="238">
        <v>0</v>
      </c>
      <c r="T903" s="239">
        <f>S903*H903</f>
        <v>0</v>
      </c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R903" s="240" t="s">
        <v>347</v>
      </c>
      <c r="AT903" s="240" t="s">
        <v>174</v>
      </c>
      <c r="AU903" s="240" t="s">
        <v>92</v>
      </c>
      <c r="AY903" s="18" t="s">
        <v>171</v>
      </c>
      <c r="BE903" s="241">
        <f>IF(N903="základní",J903,0)</f>
        <v>0</v>
      </c>
      <c r="BF903" s="241">
        <f>IF(N903="snížená",J903,0)</f>
        <v>0</v>
      </c>
      <c r="BG903" s="241">
        <f>IF(N903="zákl. přenesená",J903,0)</f>
        <v>0</v>
      </c>
      <c r="BH903" s="241">
        <f>IF(N903="sníž. přenesená",J903,0)</f>
        <v>0</v>
      </c>
      <c r="BI903" s="241">
        <f>IF(N903="nulová",J903,0)</f>
        <v>0</v>
      </c>
      <c r="BJ903" s="18" t="s">
        <v>90</v>
      </c>
      <c r="BK903" s="241">
        <f>ROUND(I903*H903,2)</f>
        <v>0</v>
      </c>
      <c r="BL903" s="18" t="s">
        <v>347</v>
      </c>
      <c r="BM903" s="240" t="s">
        <v>6181</v>
      </c>
    </row>
    <row r="904" s="13" customFormat="1">
      <c r="A904" s="13"/>
      <c r="B904" s="251"/>
      <c r="C904" s="252"/>
      <c r="D904" s="242" t="s">
        <v>284</v>
      </c>
      <c r="E904" s="253" t="s">
        <v>1</v>
      </c>
      <c r="F904" s="254" t="s">
        <v>6147</v>
      </c>
      <c r="G904" s="252"/>
      <c r="H904" s="253" t="s">
        <v>1</v>
      </c>
      <c r="I904" s="255"/>
      <c r="J904" s="252"/>
      <c r="K904" s="252"/>
      <c r="L904" s="256"/>
      <c r="M904" s="257"/>
      <c r="N904" s="258"/>
      <c r="O904" s="258"/>
      <c r="P904" s="258"/>
      <c r="Q904" s="258"/>
      <c r="R904" s="258"/>
      <c r="S904" s="258"/>
      <c r="T904" s="259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60" t="s">
        <v>284</v>
      </c>
      <c r="AU904" s="260" t="s">
        <v>92</v>
      </c>
      <c r="AV904" s="13" t="s">
        <v>90</v>
      </c>
      <c r="AW904" s="13" t="s">
        <v>38</v>
      </c>
      <c r="AX904" s="13" t="s">
        <v>83</v>
      </c>
      <c r="AY904" s="260" t="s">
        <v>171</v>
      </c>
    </row>
    <row r="905" s="13" customFormat="1">
      <c r="A905" s="13"/>
      <c r="B905" s="251"/>
      <c r="C905" s="252"/>
      <c r="D905" s="242" t="s">
        <v>284</v>
      </c>
      <c r="E905" s="253" t="s">
        <v>1</v>
      </c>
      <c r="F905" s="254" t="s">
        <v>6148</v>
      </c>
      <c r="G905" s="252"/>
      <c r="H905" s="253" t="s">
        <v>1</v>
      </c>
      <c r="I905" s="255"/>
      <c r="J905" s="252"/>
      <c r="K905" s="252"/>
      <c r="L905" s="256"/>
      <c r="M905" s="257"/>
      <c r="N905" s="258"/>
      <c r="O905" s="258"/>
      <c r="P905" s="258"/>
      <c r="Q905" s="258"/>
      <c r="R905" s="258"/>
      <c r="S905" s="258"/>
      <c r="T905" s="259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60" t="s">
        <v>284</v>
      </c>
      <c r="AU905" s="260" t="s">
        <v>92</v>
      </c>
      <c r="AV905" s="13" t="s">
        <v>90</v>
      </c>
      <c r="AW905" s="13" t="s">
        <v>38</v>
      </c>
      <c r="AX905" s="13" t="s">
        <v>83</v>
      </c>
      <c r="AY905" s="260" t="s">
        <v>171</v>
      </c>
    </row>
    <row r="906" s="13" customFormat="1">
      <c r="A906" s="13"/>
      <c r="B906" s="251"/>
      <c r="C906" s="252"/>
      <c r="D906" s="242" t="s">
        <v>284</v>
      </c>
      <c r="E906" s="253" t="s">
        <v>1</v>
      </c>
      <c r="F906" s="254" t="s">
        <v>6149</v>
      </c>
      <c r="G906" s="252"/>
      <c r="H906" s="253" t="s">
        <v>1</v>
      </c>
      <c r="I906" s="255"/>
      <c r="J906" s="252"/>
      <c r="K906" s="252"/>
      <c r="L906" s="256"/>
      <c r="M906" s="257"/>
      <c r="N906" s="258"/>
      <c r="O906" s="258"/>
      <c r="P906" s="258"/>
      <c r="Q906" s="258"/>
      <c r="R906" s="258"/>
      <c r="S906" s="258"/>
      <c r="T906" s="259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60" t="s">
        <v>284</v>
      </c>
      <c r="AU906" s="260" t="s">
        <v>92</v>
      </c>
      <c r="AV906" s="13" t="s">
        <v>90</v>
      </c>
      <c r="AW906" s="13" t="s">
        <v>38</v>
      </c>
      <c r="AX906" s="13" t="s">
        <v>83</v>
      </c>
      <c r="AY906" s="260" t="s">
        <v>171</v>
      </c>
    </row>
    <row r="907" s="13" customFormat="1">
      <c r="A907" s="13"/>
      <c r="B907" s="251"/>
      <c r="C907" s="252"/>
      <c r="D907" s="242" t="s">
        <v>284</v>
      </c>
      <c r="E907" s="253" t="s">
        <v>1</v>
      </c>
      <c r="F907" s="254" t="s">
        <v>6150</v>
      </c>
      <c r="G907" s="252"/>
      <c r="H907" s="253" t="s">
        <v>1</v>
      </c>
      <c r="I907" s="255"/>
      <c r="J907" s="252"/>
      <c r="K907" s="252"/>
      <c r="L907" s="256"/>
      <c r="M907" s="257"/>
      <c r="N907" s="258"/>
      <c r="O907" s="258"/>
      <c r="P907" s="258"/>
      <c r="Q907" s="258"/>
      <c r="R907" s="258"/>
      <c r="S907" s="258"/>
      <c r="T907" s="259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60" t="s">
        <v>284</v>
      </c>
      <c r="AU907" s="260" t="s">
        <v>92</v>
      </c>
      <c r="AV907" s="13" t="s">
        <v>90</v>
      </c>
      <c r="AW907" s="13" t="s">
        <v>38</v>
      </c>
      <c r="AX907" s="13" t="s">
        <v>83</v>
      </c>
      <c r="AY907" s="260" t="s">
        <v>171</v>
      </c>
    </row>
    <row r="908" s="13" customFormat="1">
      <c r="A908" s="13"/>
      <c r="B908" s="251"/>
      <c r="C908" s="252"/>
      <c r="D908" s="242" t="s">
        <v>284</v>
      </c>
      <c r="E908" s="253" t="s">
        <v>1</v>
      </c>
      <c r="F908" s="254" t="s">
        <v>6182</v>
      </c>
      <c r="G908" s="252"/>
      <c r="H908" s="253" t="s">
        <v>1</v>
      </c>
      <c r="I908" s="255"/>
      <c r="J908" s="252"/>
      <c r="K908" s="252"/>
      <c r="L908" s="256"/>
      <c r="M908" s="257"/>
      <c r="N908" s="258"/>
      <c r="O908" s="258"/>
      <c r="P908" s="258"/>
      <c r="Q908" s="258"/>
      <c r="R908" s="258"/>
      <c r="S908" s="258"/>
      <c r="T908" s="259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60" t="s">
        <v>284</v>
      </c>
      <c r="AU908" s="260" t="s">
        <v>92</v>
      </c>
      <c r="AV908" s="13" t="s">
        <v>90</v>
      </c>
      <c r="AW908" s="13" t="s">
        <v>38</v>
      </c>
      <c r="AX908" s="13" t="s">
        <v>83</v>
      </c>
      <c r="AY908" s="260" t="s">
        <v>171</v>
      </c>
    </row>
    <row r="909" s="14" customFormat="1">
      <c r="A909" s="14"/>
      <c r="B909" s="261"/>
      <c r="C909" s="262"/>
      <c r="D909" s="242" t="s">
        <v>284</v>
      </c>
      <c r="E909" s="263" t="s">
        <v>1</v>
      </c>
      <c r="F909" s="264" t="s">
        <v>6183</v>
      </c>
      <c r="G909" s="262"/>
      <c r="H909" s="265">
        <v>96.5</v>
      </c>
      <c r="I909" s="266"/>
      <c r="J909" s="262"/>
      <c r="K909" s="262"/>
      <c r="L909" s="267"/>
      <c r="M909" s="268"/>
      <c r="N909" s="269"/>
      <c r="O909" s="269"/>
      <c r="P909" s="269"/>
      <c r="Q909" s="269"/>
      <c r="R909" s="269"/>
      <c r="S909" s="269"/>
      <c r="T909" s="27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71" t="s">
        <v>284</v>
      </c>
      <c r="AU909" s="271" t="s">
        <v>92</v>
      </c>
      <c r="AV909" s="14" t="s">
        <v>92</v>
      </c>
      <c r="AW909" s="14" t="s">
        <v>38</v>
      </c>
      <c r="AX909" s="14" t="s">
        <v>83</v>
      </c>
      <c r="AY909" s="271" t="s">
        <v>171</v>
      </c>
    </row>
    <row r="910" s="13" customFormat="1">
      <c r="A910" s="13"/>
      <c r="B910" s="251"/>
      <c r="C910" s="252"/>
      <c r="D910" s="242" t="s">
        <v>284</v>
      </c>
      <c r="E910" s="253" t="s">
        <v>1</v>
      </c>
      <c r="F910" s="254" t="s">
        <v>6184</v>
      </c>
      <c r="G910" s="252"/>
      <c r="H910" s="253" t="s">
        <v>1</v>
      </c>
      <c r="I910" s="255"/>
      <c r="J910" s="252"/>
      <c r="K910" s="252"/>
      <c r="L910" s="256"/>
      <c r="M910" s="257"/>
      <c r="N910" s="258"/>
      <c r="O910" s="258"/>
      <c r="P910" s="258"/>
      <c r="Q910" s="258"/>
      <c r="R910" s="258"/>
      <c r="S910" s="258"/>
      <c r="T910" s="259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60" t="s">
        <v>284</v>
      </c>
      <c r="AU910" s="260" t="s">
        <v>92</v>
      </c>
      <c r="AV910" s="13" t="s">
        <v>90</v>
      </c>
      <c r="AW910" s="13" t="s">
        <v>38</v>
      </c>
      <c r="AX910" s="13" t="s">
        <v>83</v>
      </c>
      <c r="AY910" s="260" t="s">
        <v>171</v>
      </c>
    </row>
    <row r="911" s="14" customFormat="1">
      <c r="A911" s="14"/>
      <c r="B911" s="261"/>
      <c r="C911" s="262"/>
      <c r="D911" s="242" t="s">
        <v>284</v>
      </c>
      <c r="E911" s="263" t="s">
        <v>1</v>
      </c>
      <c r="F911" s="264" t="s">
        <v>6185</v>
      </c>
      <c r="G911" s="262"/>
      <c r="H911" s="265">
        <v>30.5</v>
      </c>
      <c r="I911" s="266"/>
      <c r="J911" s="262"/>
      <c r="K911" s="262"/>
      <c r="L911" s="267"/>
      <c r="M911" s="268"/>
      <c r="N911" s="269"/>
      <c r="O911" s="269"/>
      <c r="P911" s="269"/>
      <c r="Q911" s="269"/>
      <c r="R911" s="269"/>
      <c r="S911" s="269"/>
      <c r="T911" s="27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71" t="s">
        <v>284</v>
      </c>
      <c r="AU911" s="271" t="s">
        <v>92</v>
      </c>
      <c r="AV911" s="14" t="s">
        <v>92</v>
      </c>
      <c r="AW911" s="14" t="s">
        <v>38</v>
      </c>
      <c r="AX911" s="14" t="s">
        <v>83</v>
      </c>
      <c r="AY911" s="271" t="s">
        <v>171</v>
      </c>
    </row>
    <row r="912" s="13" customFormat="1">
      <c r="A912" s="13"/>
      <c r="B912" s="251"/>
      <c r="C912" s="252"/>
      <c r="D912" s="242" t="s">
        <v>284</v>
      </c>
      <c r="E912" s="253" t="s">
        <v>1</v>
      </c>
      <c r="F912" s="254" t="s">
        <v>6154</v>
      </c>
      <c r="G912" s="252"/>
      <c r="H912" s="253" t="s">
        <v>1</v>
      </c>
      <c r="I912" s="255"/>
      <c r="J912" s="252"/>
      <c r="K912" s="252"/>
      <c r="L912" s="256"/>
      <c r="M912" s="257"/>
      <c r="N912" s="258"/>
      <c r="O912" s="258"/>
      <c r="P912" s="258"/>
      <c r="Q912" s="258"/>
      <c r="R912" s="258"/>
      <c r="S912" s="258"/>
      <c r="T912" s="259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60" t="s">
        <v>284</v>
      </c>
      <c r="AU912" s="260" t="s">
        <v>92</v>
      </c>
      <c r="AV912" s="13" t="s">
        <v>90</v>
      </c>
      <c r="AW912" s="13" t="s">
        <v>38</v>
      </c>
      <c r="AX912" s="13" t="s">
        <v>83</v>
      </c>
      <c r="AY912" s="260" t="s">
        <v>171</v>
      </c>
    </row>
    <row r="913" s="14" customFormat="1">
      <c r="A913" s="14"/>
      <c r="B913" s="261"/>
      <c r="C913" s="262"/>
      <c r="D913" s="242" t="s">
        <v>284</v>
      </c>
      <c r="E913" s="263" t="s">
        <v>1</v>
      </c>
      <c r="F913" s="264" t="s">
        <v>6186</v>
      </c>
      <c r="G913" s="262"/>
      <c r="H913" s="265">
        <v>4.5</v>
      </c>
      <c r="I913" s="266"/>
      <c r="J913" s="262"/>
      <c r="K913" s="262"/>
      <c r="L913" s="267"/>
      <c r="M913" s="268"/>
      <c r="N913" s="269"/>
      <c r="O913" s="269"/>
      <c r="P913" s="269"/>
      <c r="Q913" s="269"/>
      <c r="R913" s="269"/>
      <c r="S913" s="269"/>
      <c r="T913" s="270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71" t="s">
        <v>284</v>
      </c>
      <c r="AU913" s="271" t="s">
        <v>92</v>
      </c>
      <c r="AV913" s="14" t="s">
        <v>92</v>
      </c>
      <c r="AW913" s="14" t="s">
        <v>38</v>
      </c>
      <c r="AX913" s="14" t="s">
        <v>83</v>
      </c>
      <c r="AY913" s="271" t="s">
        <v>171</v>
      </c>
    </row>
    <row r="914" s="16" customFormat="1">
      <c r="A914" s="16"/>
      <c r="B914" s="293"/>
      <c r="C914" s="294"/>
      <c r="D914" s="242" t="s">
        <v>284</v>
      </c>
      <c r="E914" s="295" t="s">
        <v>1</v>
      </c>
      <c r="F914" s="296" t="s">
        <v>418</v>
      </c>
      <c r="G914" s="294"/>
      <c r="H914" s="297">
        <v>131.5</v>
      </c>
      <c r="I914" s="298"/>
      <c r="J914" s="294"/>
      <c r="K914" s="294"/>
      <c r="L914" s="299"/>
      <c r="M914" s="300"/>
      <c r="N914" s="301"/>
      <c r="O914" s="301"/>
      <c r="P914" s="301"/>
      <c r="Q914" s="301"/>
      <c r="R914" s="301"/>
      <c r="S914" s="301"/>
      <c r="T914" s="302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T914" s="303" t="s">
        <v>284</v>
      </c>
      <c r="AU914" s="303" t="s">
        <v>92</v>
      </c>
      <c r="AV914" s="16" t="s">
        <v>118</v>
      </c>
      <c r="AW914" s="16" t="s">
        <v>38</v>
      </c>
      <c r="AX914" s="16" t="s">
        <v>83</v>
      </c>
      <c r="AY914" s="303" t="s">
        <v>171</v>
      </c>
    </row>
    <row r="915" s="13" customFormat="1">
      <c r="A915" s="13"/>
      <c r="B915" s="251"/>
      <c r="C915" s="252"/>
      <c r="D915" s="242" t="s">
        <v>284</v>
      </c>
      <c r="E915" s="253" t="s">
        <v>1</v>
      </c>
      <c r="F915" s="254" t="s">
        <v>6187</v>
      </c>
      <c r="G915" s="252"/>
      <c r="H915" s="253" t="s">
        <v>1</v>
      </c>
      <c r="I915" s="255"/>
      <c r="J915" s="252"/>
      <c r="K915" s="252"/>
      <c r="L915" s="256"/>
      <c r="M915" s="257"/>
      <c r="N915" s="258"/>
      <c r="O915" s="258"/>
      <c r="P915" s="258"/>
      <c r="Q915" s="258"/>
      <c r="R915" s="258"/>
      <c r="S915" s="258"/>
      <c r="T915" s="259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60" t="s">
        <v>284</v>
      </c>
      <c r="AU915" s="260" t="s">
        <v>92</v>
      </c>
      <c r="AV915" s="13" t="s">
        <v>90</v>
      </c>
      <c r="AW915" s="13" t="s">
        <v>38</v>
      </c>
      <c r="AX915" s="13" t="s">
        <v>83</v>
      </c>
      <c r="AY915" s="260" t="s">
        <v>171</v>
      </c>
    </row>
    <row r="916" s="14" customFormat="1">
      <c r="A916" s="14"/>
      <c r="B916" s="261"/>
      <c r="C916" s="262"/>
      <c r="D916" s="242" t="s">
        <v>284</v>
      </c>
      <c r="E916" s="263" t="s">
        <v>1</v>
      </c>
      <c r="F916" s="264" t="s">
        <v>6188</v>
      </c>
      <c r="G916" s="262"/>
      <c r="H916" s="265">
        <v>8.3000000000000007</v>
      </c>
      <c r="I916" s="266"/>
      <c r="J916" s="262"/>
      <c r="K916" s="262"/>
      <c r="L916" s="267"/>
      <c r="M916" s="268"/>
      <c r="N916" s="269"/>
      <c r="O916" s="269"/>
      <c r="P916" s="269"/>
      <c r="Q916" s="269"/>
      <c r="R916" s="269"/>
      <c r="S916" s="269"/>
      <c r="T916" s="27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71" t="s">
        <v>284</v>
      </c>
      <c r="AU916" s="271" t="s">
        <v>92</v>
      </c>
      <c r="AV916" s="14" t="s">
        <v>92</v>
      </c>
      <c r="AW916" s="14" t="s">
        <v>38</v>
      </c>
      <c r="AX916" s="14" t="s">
        <v>83</v>
      </c>
      <c r="AY916" s="271" t="s">
        <v>171</v>
      </c>
    </row>
    <row r="917" s="14" customFormat="1">
      <c r="A917" s="14"/>
      <c r="B917" s="261"/>
      <c r="C917" s="262"/>
      <c r="D917" s="242" t="s">
        <v>284</v>
      </c>
      <c r="E917" s="263" t="s">
        <v>1</v>
      </c>
      <c r="F917" s="264" t="s">
        <v>118</v>
      </c>
      <c r="G917" s="262"/>
      <c r="H917" s="265">
        <v>3</v>
      </c>
      <c r="I917" s="266"/>
      <c r="J917" s="262"/>
      <c r="K917" s="262"/>
      <c r="L917" s="267"/>
      <c r="M917" s="268"/>
      <c r="N917" s="269"/>
      <c r="O917" s="269"/>
      <c r="P917" s="269"/>
      <c r="Q917" s="269"/>
      <c r="R917" s="269"/>
      <c r="S917" s="269"/>
      <c r="T917" s="270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71" t="s">
        <v>284</v>
      </c>
      <c r="AU917" s="271" t="s">
        <v>92</v>
      </c>
      <c r="AV917" s="14" t="s">
        <v>92</v>
      </c>
      <c r="AW917" s="14" t="s">
        <v>38</v>
      </c>
      <c r="AX917" s="14" t="s">
        <v>83</v>
      </c>
      <c r="AY917" s="271" t="s">
        <v>171</v>
      </c>
    </row>
    <row r="918" s="16" customFormat="1">
      <c r="A918" s="16"/>
      <c r="B918" s="293"/>
      <c r="C918" s="294"/>
      <c r="D918" s="242" t="s">
        <v>284</v>
      </c>
      <c r="E918" s="295" t="s">
        <v>1</v>
      </c>
      <c r="F918" s="296" t="s">
        <v>418</v>
      </c>
      <c r="G918" s="294"/>
      <c r="H918" s="297">
        <v>11.300000000000001</v>
      </c>
      <c r="I918" s="298"/>
      <c r="J918" s="294"/>
      <c r="K918" s="294"/>
      <c r="L918" s="299"/>
      <c r="M918" s="300"/>
      <c r="N918" s="301"/>
      <c r="O918" s="301"/>
      <c r="P918" s="301"/>
      <c r="Q918" s="301"/>
      <c r="R918" s="301"/>
      <c r="S918" s="301"/>
      <c r="T918" s="302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T918" s="303" t="s">
        <v>284</v>
      </c>
      <c r="AU918" s="303" t="s">
        <v>92</v>
      </c>
      <c r="AV918" s="16" t="s">
        <v>118</v>
      </c>
      <c r="AW918" s="16" t="s">
        <v>38</v>
      </c>
      <c r="AX918" s="16" t="s">
        <v>83</v>
      </c>
      <c r="AY918" s="303" t="s">
        <v>171</v>
      </c>
    </row>
    <row r="919" s="15" customFormat="1">
      <c r="A919" s="15"/>
      <c r="B919" s="272"/>
      <c r="C919" s="273"/>
      <c r="D919" s="242" t="s">
        <v>284</v>
      </c>
      <c r="E919" s="274" t="s">
        <v>1</v>
      </c>
      <c r="F919" s="275" t="s">
        <v>287</v>
      </c>
      <c r="G919" s="273"/>
      <c r="H919" s="276">
        <v>142.80000000000001</v>
      </c>
      <c r="I919" s="277"/>
      <c r="J919" s="273"/>
      <c r="K919" s="273"/>
      <c r="L919" s="278"/>
      <c r="M919" s="279"/>
      <c r="N919" s="280"/>
      <c r="O919" s="280"/>
      <c r="P919" s="280"/>
      <c r="Q919" s="280"/>
      <c r="R919" s="280"/>
      <c r="S919" s="280"/>
      <c r="T919" s="281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82" t="s">
        <v>284</v>
      </c>
      <c r="AU919" s="282" t="s">
        <v>92</v>
      </c>
      <c r="AV919" s="15" t="s">
        <v>192</v>
      </c>
      <c r="AW919" s="15" t="s">
        <v>38</v>
      </c>
      <c r="AX919" s="15" t="s">
        <v>83</v>
      </c>
      <c r="AY919" s="282" t="s">
        <v>171</v>
      </c>
    </row>
    <row r="920" s="14" customFormat="1">
      <c r="A920" s="14"/>
      <c r="B920" s="261"/>
      <c r="C920" s="262"/>
      <c r="D920" s="242" t="s">
        <v>284</v>
      </c>
      <c r="E920" s="263" t="s">
        <v>1</v>
      </c>
      <c r="F920" s="264" t="s">
        <v>6189</v>
      </c>
      <c r="G920" s="262"/>
      <c r="H920" s="265">
        <v>164.22</v>
      </c>
      <c r="I920" s="266"/>
      <c r="J920" s="262"/>
      <c r="K920" s="262"/>
      <c r="L920" s="267"/>
      <c r="M920" s="268"/>
      <c r="N920" s="269"/>
      <c r="O920" s="269"/>
      <c r="P920" s="269"/>
      <c r="Q920" s="269"/>
      <c r="R920" s="269"/>
      <c r="S920" s="269"/>
      <c r="T920" s="27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71" t="s">
        <v>284</v>
      </c>
      <c r="AU920" s="271" t="s">
        <v>92</v>
      </c>
      <c r="AV920" s="14" t="s">
        <v>92</v>
      </c>
      <c r="AW920" s="14" t="s">
        <v>38</v>
      </c>
      <c r="AX920" s="14" t="s">
        <v>83</v>
      </c>
      <c r="AY920" s="271" t="s">
        <v>171</v>
      </c>
    </row>
    <row r="921" s="15" customFormat="1">
      <c r="A921" s="15"/>
      <c r="B921" s="272"/>
      <c r="C921" s="273"/>
      <c r="D921" s="242" t="s">
        <v>284</v>
      </c>
      <c r="E921" s="274" t="s">
        <v>1</v>
      </c>
      <c r="F921" s="275" t="s">
        <v>287</v>
      </c>
      <c r="G921" s="273"/>
      <c r="H921" s="276">
        <v>164.22</v>
      </c>
      <c r="I921" s="277"/>
      <c r="J921" s="273"/>
      <c r="K921" s="273"/>
      <c r="L921" s="278"/>
      <c r="M921" s="279"/>
      <c r="N921" s="280"/>
      <c r="O921" s="280"/>
      <c r="P921" s="280"/>
      <c r="Q921" s="280"/>
      <c r="R921" s="280"/>
      <c r="S921" s="280"/>
      <c r="T921" s="281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82" t="s">
        <v>284</v>
      </c>
      <c r="AU921" s="282" t="s">
        <v>92</v>
      </c>
      <c r="AV921" s="15" t="s">
        <v>192</v>
      </c>
      <c r="AW921" s="15" t="s">
        <v>38</v>
      </c>
      <c r="AX921" s="15" t="s">
        <v>83</v>
      </c>
      <c r="AY921" s="282" t="s">
        <v>171</v>
      </c>
    </row>
    <row r="922" s="14" customFormat="1">
      <c r="A922" s="14"/>
      <c r="B922" s="261"/>
      <c r="C922" s="262"/>
      <c r="D922" s="242" t="s">
        <v>284</v>
      </c>
      <c r="E922" s="263" t="s">
        <v>1</v>
      </c>
      <c r="F922" s="264" t="s">
        <v>6190</v>
      </c>
      <c r="G922" s="262"/>
      <c r="H922" s="265">
        <v>164.5</v>
      </c>
      <c r="I922" s="266"/>
      <c r="J922" s="262"/>
      <c r="K922" s="262"/>
      <c r="L922" s="267"/>
      <c r="M922" s="268"/>
      <c r="N922" s="269"/>
      <c r="O922" s="269"/>
      <c r="P922" s="269"/>
      <c r="Q922" s="269"/>
      <c r="R922" s="269"/>
      <c r="S922" s="269"/>
      <c r="T922" s="270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71" t="s">
        <v>284</v>
      </c>
      <c r="AU922" s="271" t="s">
        <v>92</v>
      </c>
      <c r="AV922" s="14" t="s">
        <v>92</v>
      </c>
      <c r="AW922" s="14" t="s">
        <v>38</v>
      </c>
      <c r="AX922" s="14" t="s">
        <v>83</v>
      </c>
      <c r="AY922" s="271" t="s">
        <v>171</v>
      </c>
    </row>
    <row r="923" s="15" customFormat="1">
      <c r="A923" s="15"/>
      <c r="B923" s="272"/>
      <c r="C923" s="273"/>
      <c r="D923" s="242" t="s">
        <v>284</v>
      </c>
      <c r="E923" s="274" t="s">
        <v>1</v>
      </c>
      <c r="F923" s="275" t="s">
        <v>287</v>
      </c>
      <c r="G923" s="273"/>
      <c r="H923" s="276">
        <v>164.5</v>
      </c>
      <c r="I923" s="277"/>
      <c r="J923" s="273"/>
      <c r="K923" s="273"/>
      <c r="L923" s="278"/>
      <c r="M923" s="279"/>
      <c r="N923" s="280"/>
      <c r="O923" s="280"/>
      <c r="P923" s="280"/>
      <c r="Q923" s="280"/>
      <c r="R923" s="280"/>
      <c r="S923" s="280"/>
      <c r="T923" s="281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T923" s="282" t="s">
        <v>284</v>
      </c>
      <c r="AU923" s="282" t="s">
        <v>92</v>
      </c>
      <c r="AV923" s="15" t="s">
        <v>192</v>
      </c>
      <c r="AW923" s="15" t="s">
        <v>38</v>
      </c>
      <c r="AX923" s="15" t="s">
        <v>90</v>
      </c>
      <c r="AY923" s="282" t="s">
        <v>171</v>
      </c>
    </row>
    <row r="924" s="2" customFormat="1" ht="16.5" customHeight="1">
      <c r="A924" s="40"/>
      <c r="B924" s="41"/>
      <c r="C924" s="229" t="s">
        <v>1206</v>
      </c>
      <c r="D924" s="229" t="s">
        <v>174</v>
      </c>
      <c r="E924" s="230" t="s">
        <v>6191</v>
      </c>
      <c r="F924" s="231" t="s">
        <v>6192</v>
      </c>
      <c r="G924" s="232" t="s">
        <v>458</v>
      </c>
      <c r="H924" s="233">
        <v>13</v>
      </c>
      <c r="I924" s="234"/>
      <c r="J924" s="235">
        <f>ROUND(I924*H924,2)</f>
        <v>0</v>
      </c>
      <c r="K924" s="231" t="s">
        <v>178</v>
      </c>
      <c r="L924" s="46"/>
      <c r="M924" s="236" t="s">
        <v>1</v>
      </c>
      <c r="N924" s="237" t="s">
        <v>48</v>
      </c>
      <c r="O924" s="93"/>
      <c r="P924" s="238">
        <f>O924*H924</f>
        <v>0</v>
      </c>
      <c r="Q924" s="238">
        <v>0.00281</v>
      </c>
      <c r="R924" s="238">
        <f>Q924*H924</f>
        <v>0.03653</v>
      </c>
      <c r="S924" s="238">
        <v>0</v>
      </c>
      <c r="T924" s="239">
        <f>S924*H924</f>
        <v>0</v>
      </c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R924" s="240" t="s">
        <v>347</v>
      </c>
      <c r="AT924" s="240" t="s">
        <v>174</v>
      </c>
      <c r="AU924" s="240" t="s">
        <v>92</v>
      </c>
      <c r="AY924" s="18" t="s">
        <v>171</v>
      </c>
      <c r="BE924" s="241">
        <f>IF(N924="základní",J924,0)</f>
        <v>0</v>
      </c>
      <c r="BF924" s="241">
        <f>IF(N924="snížená",J924,0)</f>
        <v>0</v>
      </c>
      <c r="BG924" s="241">
        <f>IF(N924="zákl. přenesená",J924,0)</f>
        <v>0</v>
      </c>
      <c r="BH924" s="241">
        <f>IF(N924="sníž. přenesená",J924,0)</f>
        <v>0</v>
      </c>
      <c r="BI924" s="241">
        <f>IF(N924="nulová",J924,0)</f>
        <v>0</v>
      </c>
      <c r="BJ924" s="18" t="s">
        <v>90</v>
      </c>
      <c r="BK924" s="241">
        <f>ROUND(I924*H924,2)</f>
        <v>0</v>
      </c>
      <c r="BL924" s="18" t="s">
        <v>347</v>
      </c>
      <c r="BM924" s="240" t="s">
        <v>6193</v>
      </c>
    </row>
    <row r="925" s="13" customFormat="1">
      <c r="A925" s="13"/>
      <c r="B925" s="251"/>
      <c r="C925" s="252"/>
      <c r="D925" s="242" t="s">
        <v>284</v>
      </c>
      <c r="E925" s="253" t="s">
        <v>1</v>
      </c>
      <c r="F925" s="254" t="s">
        <v>6194</v>
      </c>
      <c r="G925" s="252"/>
      <c r="H925" s="253" t="s">
        <v>1</v>
      </c>
      <c r="I925" s="255"/>
      <c r="J925" s="252"/>
      <c r="K925" s="252"/>
      <c r="L925" s="256"/>
      <c r="M925" s="257"/>
      <c r="N925" s="258"/>
      <c r="O925" s="258"/>
      <c r="P925" s="258"/>
      <c r="Q925" s="258"/>
      <c r="R925" s="258"/>
      <c r="S925" s="258"/>
      <c r="T925" s="259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60" t="s">
        <v>284</v>
      </c>
      <c r="AU925" s="260" t="s">
        <v>92</v>
      </c>
      <c r="AV925" s="13" t="s">
        <v>90</v>
      </c>
      <c r="AW925" s="13" t="s">
        <v>38</v>
      </c>
      <c r="AX925" s="13" t="s">
        <v>83</v>
      </c>
      <c r="AY925" s="260" t="s">
        <v>171</v>
      </c>
    </row>
    <row r="926" s="14" customFormat="1">
      <c r="A926" s="14"/>
      <c r="B926" s="261"/>
      <c r="C926" s="262"/>
      <c r="D926" s="242" t="s">
        <v>284</v>
      </c>
      <c r="E926" s="263" t="s">
        <v>1</v>
      </c>
      <c r="F926" s="264" t="s">
        <v>6195</v>
      </c>
      <c r="G926" s="262"/>
      <c r="H926" s="265">
        <v>12.65</v>
      </c>
      <c r="I926" s="266"/>
      <c r="J926" s="262"/>
      <c r="K926" s="262"/>
      <c r="L926" s="267"/>
      <c r="M926" s="268"/>
      <c r="N926" s="269"/>
      <c r="O926" s="269"/>
      <c r="P926" s="269"/>
      <c r="Q926" s="269"/>
      <c r="R926" s="269"/>
      <c r="S926" s="269"/>
      <c r="T926" s="27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71" t="s">
        <v>284</v>
      </c>
      <c r="AU926" s="271" t="s">
        <v>92</v>
      </c>
      <c r="AV926" s="14" t="s">
        <v>92</v>
      </c>
      <c r="AW926" s="14" t="s">
        <v>38</v>
      </c>
      <c r="AX926" s="14" t="s">
        <v>83</v>
      </c>
      <c r="AY926" s="271" t="s">
        <v>171</v>
      </c>
    </row>
    <row r="927" s="15" customFormat="1">
      <c r="A927" s="15"/>
      <c r="B927" s="272"/>
      <c r="C927" s="273"/>
      <c r="D927" s="242" t="s">
        <v>284</v>
      </c>
      <c r="E927" s="274" t="s">
        <v>1</v>
      </c>
      <c r="F927" s="275" t="s">
        <v>287</v>
      </c>
      <c r="G927" s="273"/>
      <c r="H927" s="276">
        <v>12.65</v>
      </c>
      <c r="I927" s="277"/>
      <c r="J927" s="273"/>
      <c r="K927" s="273"/>
      <c r="L927" s="278"/>
      <c r="M927" s="279"/>
      <c r="N927" s="280"/>
      <c r="O927" s="280"/>
      <c r="P927" s="280"/>
      <c r="Q927" s="280"/>
      <c r="R927" s="280"/>
      <c r="S927" s="280"/>
      <c r="T927" s="281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82" t="s">
        <v>284</v>
      </c>
      <c r="AU927" s="282" t="s">
        <v>92</v>
      </c>
      <c r="AV927" s="15" t="s">
        <v>192</v>
      </c>
      <c r="AW927" s="15" t="s">
        <v>38</v>
      </c>
      <c r="AX927" s="15" t="s">
        <v>83</v>
      </c>
      <c r="AY927" s="282" t="s">
        <v>171</v>
      </c>
    </row>
    <row r="928" s="14" customFormat="1">
      <c r="A928" s="14"/>
      <c r="B928" s="261"/>
      <c r="C928" s="262"/>
      <c r="D928" s="242" t="s">
        <v>284</v>
      </c>
      <c r="E928" s="263" t="s">
        <v>1</v>
      </c>
      <c r="F928" s="264" t="s">
        <v>334</v>
      </c>
      <c r="G928" s="262"/>
      <c r="H928" s="265">
        <v>13</v>
      </c>
      <c r="I928" s="266"/>
      <c r="J928" s="262"/>
      <c r="K928" s="262"/>
      <c r="L928" s="267"/>
      <c r="M928" s="268"/>
      <c r="N928" s="269"/>
      <c r="O928" s="269"/>
      <c r="P928" s="269"/>
      <c r="Q928" s="269"/>
      <c r="R928" s="269"/>
      <c r="S928" s="269"/>
      <c r="T928" s="27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71" t="s">
        <v>284</v>
      </c>
      <c r="AU928" s="271" t="s">
        <v>92</v>
      </c>
      <c r="AV928" s="14" t="s">
        <v>92</v>
      </c>
      <c r="AW928" s="14" t="s">
        <v>38</v>
      </c>
      <c r="AX928" s="14" t="s">
        <v>83</v>
      </c>
      <c r="AY928" s="271" t="s">
        <v>171</v>
      </c>
    </row>
    <row r="929" s="15" customFormat="1">
      <c r="A929" s="15"/>
      <c r="B929" s="272"/>
      <c r="C929" s="273"/>
      <c r="D929" s="242" t="s">
        <v>284</v>
      </c>
      <c r="E929" s="274" t="s">
        <v>1</v>
      </c>
      <c r="F929" s="275" t="s">
        <v>287</v>
      </c>
      <c r="G929" s="273"/>
      <c r="H929" s="276">
        <v>13</v>
      </c>
      <c r="I929" s="277"/>
      <c r="J929" s="273"/>
      <c r="K929" s="273"/>
      <c r="L929" s="278"/>
      <c r="M929" s="279"/>
      <c r="N929" s="280"/>
      <c r="O929" s="280"/>
      <c r="P929" s="280"/>
      <c r="Q929" s="280"/>
      <c r="R929" s="280"/>
      <c r="S929" s="280"/>
      <c r="T929" s="281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T929" s="282" t="s">
        <v>284</v>
      </c>
      <c r="AU929" s="282" t="s">
        <v>92</v>
      </c>
      <c r="AV929" s="15" t="s">
        <v>192</v>
      </c>
      <c r="AW929" s="15" t="s">
        <v>38</v>
      </c>
      <c r="AX929" s="15" t="s">
        <v>90</v>
      </c>
      <c r="AY929" s="282" t="s">
        <v>171</v>
      </c>
    </row>
    <row r="930" s="2" customFormat="1" ht="16.5" customHeight="1">
      <c r="A930" s="40"/>
      <c r="B930" s="41"/>
      <c r="C930" s="229" t="s">
        <v>1212</v>
      </c>
      <c r="D930" s="229" t="s">
        <v>174</v>
      </c>
      <c r="E930" s="230" t="s">
        <v>6196</v>
      </c>
      <c r="F930" s="231" t="s">
        <v>6145</v>
      </c>
      <c r="G930" s="232" t="s">
        <v>458</v>
      </c>
      <c r="H930" s="233">
        <v>777.5</v>
      </c>
      <c r="I930" s="234"/>
      <c r="J930" s="235">
        <f>ROUND(I930*H930,2)</f>
        <v>0</v>
      </c>
      <c r="K930" s="231" t="s">
        <v>5531</v>
      </c>
      <c r="L930" s="46"/>
      <c r="M930" s="236" t="s">
        <v>1</v>
      </c>
      <c r="N930" s="237" t="s">
        <v>48</v>
      </c>
      <c r="O930" s="93"/>
      <c r="P930" s="238">
        <f>O930*H930</f>
        <v>0</v>
      </c>
      <c r="Q930" s="238">
        <v>0.00097999999999999997</v>
      </c>
      <c r="R930" s="238">
        <f>Q930*H930</f>
        <v>0.76195000000000002</v>
      </c>
      <c r="S930" s="238">
        <v>0</v>
      </c>
      <c r="T930" s="239">
        <f>S930*H930</f>
        <v>0</v>
      </c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R930" s="240" t="s">
        <v>347</v>
      </c>
      <c r="AT930" s="240" t="s">
        <v>174</v>
      </c>
      <c r="AU930" s="240" t="s">
        <v>92</v>
      </c>
      <c r="AY930" s="18" t="s">
        <v>171</v>
      </c>
      <c r="BE930" s="241">
        <f>IF(N930="základní",J930,0)</f>
        <v>0</v>
      </c>
      <c r="BF930" s="241">
        <f>IF(N930="snížená",J930,0)</f>
        <v>0</v>
      </c>
      <c r="BG930" s="241">
        <f>IF(N930="zákl. přenesená",J930,0)</f>
        <v>0</v>
      </c>
      <c r="BH930" s="241">
        <f>IF(N930="sníž. přenesená",J930,0)</f>
        <v>0</v>
      </c>
      <c r="BI930" s="241">
        <f>IF(N930="nulová",J930,0)</f>
        <v>0</v>
      </c>
      <c r="BJ930" s="18" t="s">
        <v>90</v>
      </c>
      <c r="BK930" s="241">
        <f>ROUND(I930*H930,2)</f>
        <v>0</v>
      </c>
      <c r="BL930" s="18" t="s">
        <v>347</v>
      </c>
      <c r="BM930" s="240" t="s">
        <v>6197</v>
      </c>
    </row>
    <row r="931" s="13" customFormat="1">
      <c r="A931" s="13"/>
      <c r="B931" s="251"/>
      <c r="C931" s="252"/>
      <c r="D931" s="242" t="s">
        <v>284</v>
      </c>
      <c r="E931" s="253" t="s">
        <v>1</v>
      </c>
      <c r="F931" s="254" t="s">
        <v>6198</v>
      </c>
      <c r="G931" s="252"/>
      <c r="H931" s="253" t="s">
        <v>1</v>
      </c>
      <c r="I931" s="255"/>
      <c r="J931" s="252"/>
      <c r="K931" s="252"/>
      <c r="L931" s="256"/>
      <c r="M931" s="257"/>
      <c r="N931" s="258"/>
      <c r="O931" s="258"/>
      <c r="P931" s="258"/>
      <c r="Q931" s="258"/>
      <c r="R931" s="258"/>
      <c r="S931" s="258"/>
      <c r="T931" s="259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60" t="s">
        <v>284</v>
      </c>
      <c r="AU931" s="260" t="s">
        <v>92</v>
      </c>
      <c r="AV931" s="13" t="s">
        <v>90</v>
      </c>
      <c r="AW931" s="13" t="s">
        <v>38</v>
      </c>
      <c r="AX931" s="13" t="s">
        <v>83</v>
      </c>
      <c r="AY931" s="260" t="s">
        <v>171</v>
      </c>
    </row>
    <row r="932" s="13" customFormat="1">
      <c r="A932" s="13"/>
      <c r="B932" s="251"/>
      <c r="C932" s="252"/>
      <c r="D932" s="242" t="s">
        <v>284</v>
      </c>
      <c r="E932" s="253" t="s">
        <v>1</v>
      </c>
      <c r="F932" s="254" t="s">
        <v>6148</v>
      </c>
      <c r="G932" s="252"/>
      <c r="H932" s="253" t="s">
        <v>1</v>
      </c>
      <c r="I932" s="255"/>
      <c r="J932" s="252"/>
      <c r="K932" s="252"/>
      <c r="L932" s="256"/>
      <c r="M932" s="257"/>
      <c r="N932" s="258"/>
      <c r="O932" s="258"/>
      <c r="P932" s="258"/>
      <c r="Q932" s="258"/>
      <c r="R932" s="258"/>
      <c r="S932" s="258"/>
      <c r="T932" s="259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60" t="s">
        <v>284</v>
      </c>
      <c r="AU932" s="260" t="s">
        <v>92</v>
      </c>
      <c r="AV932" s="13" t="s">
        <v>90</v>
      </c>
      <c r="AW932" s="13" t="s">
        <v>38</v>
      </c>
      <c r="AX932" s="13" t="s">
        <v>83</v>
      </c>
      <c r="AY932" s="260" t="s">
        <v>171</v>
      </c>
    </row>
    <row r="933" s="13" customFormat="1">
      <c r="A933" s="13"/>
      <c r="B933" s="251"/>
      <c r="C933" s="252"/>
      <c r="D933" s="242" t="s">
        <v>284</v>
      </c>
      <c r="E933" s="253" t="s">
        <v>1</v>
      </c>
      <c r="F933" s="254" t="s">
        <v>6149</v>
      </c>
      <c r="G933" s="252"/>
      <c r="H933" s="253" t="s">
        <v>1</v>
      </c>
      <c r="I933" s="255"/>
      <c r="J933" s="252"/>
      <c r="K933" s="252"/>
      <c r="L933" s="256"/>
      <c r="M933" s="257"/>
      <c r="N933" s="258"/>
      <c r="O933" s="258"/>
      <c r="P933" s="258"/>
      <c r="Q933" s="258"/>
      <c r="R933" s="258"/>
      <c r="S933" s="258"/>
      <c r="T933" s="259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60" t="s">
        <v>284</v>
      </c>
      <c r="AU933" s="260" t="s">
        <v>92</v>
      </c>
      <c r="AV933" s="13" t="s">
        <v>90</v>
      </c>
      <c r="AW933" s="13" t="s">
        <v>38</v>
      </c>
      <c r="AX933" s="13" t="s">
        <v>83</v>
      </c>
      <c r="AY933" s="260" t="s">
        <v>171</v>
      </c>
    </row>
    <row r="934" s="13" customFormat="1">
      <c r="A934" s="13"/>
      <c r="B934" s="251"/>
      <c r="C934" s="252"/>
      <c r="D934" s="242" t="s">
        <v>284</v>
      </c>
      <c r="E934" s="253" t="s">
        <v>1</v>
      </c>
      <c r="F934" s="254" t="s">
        <v>6150</v>
      </c>
      <c r="G934" s="252"/>
      <c r="H934" s="253" t="s">
        <v>1</v>
      </c>
      <c r="I934" s="255"/>
      <c r="J934" s="252"/>
      <c r="K934" s="252"/>
      <c r="L934" s="256"/>
      <c r="M934" s="257"/>
      <c r="N934" s="258"/>
      <c r="O934" s="258"/>
      <c r="P934" s="258"/>
      <c r="Q934" s="258"/>
      <c r="R934" s="258"/>
      <c r="S934" s="258"/>
      <c r="T934" s="259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60" t="s">
        <v>284</v>
      </c>
      <c r="AU934" s="260" t="s">
        <v>92</v>
      </c>
      <c r="AV934" s="13" t="s">
        <v>90</v>
      </c>
      <c r="AW934" s="13" t="s">
        <v>38</v>
      </c>
      <c r="AX934" s="13" t="s">
        <v>83</v>
      </c>
      <c r="AY934" s="260" t="s">
        <v>171</v>
      </c>
    </row>
    <row r="935" s="13" customFormat="1">
      <c r="A935" s="13"/>
      <c r="B935" s="251"/>
      <c r="C935" s="252"/>
      <c r="D935" s="242" t="s">
        <v>284</v>
      </c>
      <c r="E935" s="253" t="s">
        <v>1</v>
      </c>
      <c r="F935" s="254" t="s">
        <v>6199</v>
      </c>
      <c r="G935" s="252"/>
      <c r="H935" s="253" t="s">
        <v>1</v>
      </c>
      <c r="I935" s="255"/>
      <c r="J935" s="252"/>
      <c r="K935" s="252"/>
      <c r="L935" s="256"/>
      <c r="M935" s="257"/>
      <c r="N935" s="258"/>
      <c r="O935" s="258"/>
      <c r="P935" s="258"/>
      <c r="Q935" s="258"/>
      <c r="R935" s="258"/>
      <c r="S935" s="258"/>
      <c r="T935" s="259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60" t="s">
        <v>284</v>
      </c>
      <c r="AU935" s="260" t="s">
        <v>92</v>
      </c>
      <c r="AV935" s="13" t="s">
        <v>90</v>
      </c>
      <c r="AW935" s="13" t="s">
        <v>38</v>
      </c>
      <c r="AX935" s="13" t="s">
        <v>83</v>
      </c>
      <c r="AY935" s="260" t="s">
        <v>171</v>
      </c>
    </row>
    <row r="936" s="13" customFormat="1">
      <c r="A936" s="13"/>
      <c r="B936" s="251"/>
      <c r="C936" s="252"/>
      <c r="D936" s="242" t="s">
        <v>284</v>
      </c>
      <c r="E936" s="253" t="s">
        <v>1</v>
      </c>
      <c r="F936" s="254" t="s">
        <v>6175</v>
      </c>
      <c r="G936" s="252"/>
      <c r="H936" s="253" t="s">
        <v>1</v>
      </c>
      <c r="I936" s="255"/>
      <c r="J936" s="252"/>
      <c r="K936" s="252"/>
      <c r="L936" s="256"/>
      <c r="M936" s="257"/>
      <c r="N936" s="258"/>
      <c r="O936" s="258"/>
      <c r="P936" s="258"/>
      <c r="Q936" s="258"/>
      <c r="R936" s="258"/>
      <c r="S936" s="258"/>
      <c r="T936" s="259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60" t="s">
        <v>284</v>
      </c>
      <c r="AU936" s="260" t="s">
        <v>92</v>
      </c>
      <c r="AV936" s="13" t="s">
        <v>90</v>
      </c>
      <c r="AW936" s="13" t="s">
        <v>38</v>
      </c>
      <c r="AX936" s="13" t="s">
        <v>83</v>
      </c>
      <c r="AY936" s="260" t="s">
        <v>171</v>
      </c>
    </row>
    <row r="937" s="13" customFormat="1">
      <c r="A937" s="13"/>
      <c r="B937" s="251"/>
      <c r="C937" s="252"/>
      <c r="D937" s="242" t="s">
        <v>284</v>
      </c>
      <c r="E937" s="253" t="s">
        <v>1</v>
      </c>
      <c r="F937" s="254" t="s">
        <v>5799</v>
      </c>
      <c r="G937" s="252"/>
      <c r="H937" s="253" t="s">
        <v>1</v>
      </c>
      <c r="I937" s="255"/>
      <c r="J937" s="252"/>
      <c r="K937" s="252"/>
      <c r="L937" s="256"/>
      <c r="M937" s="257"/>
      <c r="N937" s="258"/>
      <c r="O937" s="258"/>
      <c r="P937" s="258"/>
      <c r="Q937" s="258"/>
      <c r="R937" s="258"/>
      <c r="S937" s="258"/>
      <c r="T937" s="259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60" t="s">
        <v>284</v>
      </c>
      <c r="AU937" s="260" t="s">
        <v>92</v>
      </c>
      <c r="AV937" s="13" t="s">
        <v>90</v>
      </c>
      <c r="AW937" s="13" t="s">
        <v>38</v>
      </c>
      <c r="AX937" s="13" t="s">
        <v>83</v>
      </c>
      <c r="AY937" s="260" t="s">
        <v>171</v>
      </c>
    </row>
    <row r="938" s="14" customFormat="1">
      <c r="A938" s="14"/>
      <c r="B938" s="261"/>
      <c r="C938" s="262"/>
      <c r="D938" s="242" t="s">
        <v>284</v>
      </c>
      <c r="E938" s="263" t="s">
        <v>1</v>
      </c>
      <c r="F938" s="264" t="s">
        <v>6200</v>
      </c>
      <c r="G938" s="262"/>
      <c r="H938" s="265">
        <v>24</v>
      </c>
      <c r="I938" s="266"/>
      <c r="J938" s="262"/>
      <c r="K938" s="262"/>
      <c r="L938" s="267"/>
      <c r="M938" s="268"/>
      <c r="N938" s="269"/>
      <c r="O938" s="269"/>
      <c r="P938" s="269"/>
      <c r="Q938" s="269"/>
      <c r="R938" s="269"/>
      <c r="S938" s="269"/>
      <c r="T938" s="270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71" t="s">
        <v>284</v>
      </c>
      <c r="AU938" s="271" t="s">
        <v>92</v>
      </c>
      <c r="AV938" s="14" t="s">
        <v>92</v>
      </c>
      <c r="AW938" s="14" t="s">
        <v>38</v>
      </c>
      <c r="AX938" s="14" t="s">
        <v>83</v>
      </c>
      <c r="AY938" s="271" t="s">
        <v>171</v>
      </c>
    </row>
    <row r="939" s="13" customFormat="1">
      <c r="A939" s="13"/>
      <c r="B939" s="251"/>
      <c r="C939" s="252"/>
      <c r="D939" s="242" t="s">
        <v>284</v>
      </c>
      <c r="E939" s="253" t="s">
        <v>1</v>
      </c>
      <c r="F939" s="254" t="s">
        <v>5801</v>
      </c>
      <c r="G939" s="252"/>
      <c r="H939" s="253" t="s">
        <v>1</v>
      </c>
      <c r="I939" s="255"/>
      <c r="J939" s="252"/>
      <c r="K939" s="252"/>
      <c r="L939" s="256"/>
      <c r="M939" s="257"/>
      <c r="N939" s="258"/>
      <c r="O939" s="258"/>
      <c r="P939" s="258"/>
      <c r="Q939" s="258"/>
      <c r="R939" s="258"/>
      <c r="S939" s="258"/>
      <c r="T939" s="259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60" t="s">
        <v>284</v>
      </c>
      <c r="AU939" s="260" t="s">
        <v>92</v>
      </c>
      <c r="AV939" s="13" t="s">
        <v>90</v>
      </c>
      <c r="AW939" s="13" t="s">
        <v>38</v>
      </c>
      <c r="AX939" s="13" t="s">
        <v>83</v>
      </c>
      <c r="AY939" s="260" t="s">
        <v>171</v>
      </c>
    </row>
    <row r="940" s="14" customFormat="1">
      <c r="A940" s="14"/>
      <c r="B940" s="261"/>
      <c r="C940" s="262"/>
      <c r="D940" s="242" t="s">
        <v>284</v>
      </c>
      <c r="E940" s="263" t="s">
        <v>1</v>
      </c>
      <c r="F940" s="264" t="s">
        <v>6201</v>
      </c>
      <c r="G940" s="262"/>
      <c r="H940" s="265">
        <v>81.200000000000003</v>
      </c>
      <c r="I940" s="266"/>
      <c r="J940" s="262"/>
      <c r="K940" s="262"/>
      <c r="L940" s="267"/>
      <c r="M940" s="268"/>
      <c r="N940" s="269"/>
      <c r="O940" s="269"/>
      <c r="P940" s="269"/>
      <c r="Q940" s="269"/>
      <c r="R940" s="269"/>
      <c r="S940" s="269"/>
      <c r="T940" s="270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71" t="s">
        <v>284</v>
      </c>
      <c r="AU940" s="271" t="s">
        <v>92</v>
      </c>
      <c r="AV940" s="14" t="s">
        <v>92</v>
      </c>
      <c r="AW940" s="14" t="s">
        <v>38</v>
      </c>
      <c r="AX940" s="14" t="s">
        <v>83</v>
      </c>
      <c r="AY940" s="271" t="s">
        <v>171</v>
      </c>
    </row>
    <row r="941" s="13" customFormat="1">
      <c r="A941" s="13"/>
      <c r="B941" s="251"/>
      <c r="C941" s="252"/>
      <c r="D941" s="242" t="s">
        <v>284</v>
      </c>
      <c r="E941" s="253" t="s">
        <v>1</v>
      </c>
      <c r="F941" s="254" t="s">
        <v>5804</v>
      </c>
      <c r="G941" s="252"/>
      <c r="H941" s="253" t="s">
        <v>1</v>
      </c>
      <c r="I941" s="255"/>
      <c r="J941" s="252"/>
      <c r="K941" s="252"/>
      <c r="L941" s="256"/>
      <c r="M941" s="257"/>
      <c r="N941" s="258"/>
      <c r="O941" s="258"/>
      <c r="P941" s="258"/>
      <c r="Q941" s="258"/>
      <c r="R941" s="258"/>
      <c r="S941" s="258"/>
      <c r="T941" s="259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60" t="s">
        <v>284</v>
      </c>
      <c r="AU941" s="260" t="s">
        <v>92</v>
      </c>
      <c r="AV941" s="13" t="s">
        <v>90</v>
      </c>
      <c r="AW941" s="13" t="s">
        <v>38</v>
      </c>
      <c r="AX941" s="13" t="s">
        <v>83</v>
      </c>
      <c r="AY941" s="260" t="s">
        <v>171</v>
      </c>
    </row>
    <row r="942" s="14" customFormat="1">
      <c r="A942" s="14"/>
      <c r="B942" s="261"/>
      <c r="C942" s="262"/>
      <c r="D942" s="242" t="s">
        <v>284</v>
      </c>
      <c r="E942" s="263" t="s">
        <v>1</v>
      </c>
      <c r="F942" s="264" t="s">
        <v>6202</v>
      </c>
      <c r="G942" s="262"/>
      <c r="H942" s="265">
        <v>165</v>
      </c>
      <c r="I942" s="266"/>
      <c r="J942" s="262"/>
      <c r="K942" s="262"/>
      <c r="L942" s="267"/>
      <c r="M942" s="268"/>
      <c r="N942" s="269"/>
      <c r="O942" s="269"/>
      <c r="P942" s="269"/>
      <c r="Q942" s="269"/>
      <c r="R942" s="269"/>
      <c r="S942" s="269"/>
      <c r="T942" s="27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71" t="s">
        <v>284</v>
      </c>
      <c r="AU942" s="271" t="s">
        <v>92</v>
      </c>
      <c r="AV942" s="14" t="s">
        <v>92</v>
      </c>
      <c r="AW942" s="14" t="s">
        <v>38</v>
      </c>
      <c r="AX942" s="14" t="s">
        <v>83</v>
      </c>
      <c r="AY942" s="271" t="s">
        <v>171</v>
      </c>
    </row>
    <row r="943" s="13" customFormat="1">
      <c r="A943" s="13"/>
      <c r="B943" s="251"/>
      <c r="C943" s="252"/>
      <c r="D943" s="242" t="s">
        <v>284</v>
      </c>
      <c r="E943" s="253" t="s">
        <v>1</v>
      </c>
      <c r="F943" s="254" t="s">
        <v>5660</v>
      </c>
      <c r="G943" s="252"/>
      <c r="H943" s="253" t="s">
        <v>1</v>
      </c>
      <c r="I943" s="255"/>
      <c r="J943" s="252"/>
      <c r="K943" s="252"/>
      <c r="L943" s="256"/>
      <c r="M943" s="257"/>
      <c r="N943" s="258"/>
      <c r="O943" s="258"/>
      <c r="P943" s="258"/>
      <c r="Q943" s="258"/>
      <c r="R943" s="258"/>
      <c r="S943" s="258"/>
      <c r="T943" s="259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60" t="s">
        <v>284</v>
      </c>
      <c r="AU943" s="260" t="s">
        <v>92</v>
      </c>
      <c r="AV943" s="13" t="s">
        <v>90</v>
      </c>
      <c r="AW943" s="13" t="s">
        <v>38</v>
      </c>
      <c r="AX943" s="13" t="s">
        <v>83</v>
      </c>
      <c r="AY943" s="260" t="s">
        <v>171</v>
      </c>
    </row>
    <row r="944" s="14" customFormat="1">
      <c r="A944" s="14"/>
      <c r="B944" s="261"/>
      <c r="C944" s="262"/>
      <c r="D944" s="242" t="s">
        <v>284</v>
      </c>
      <c r="E944" s="263" t="s">
        <v>1</v>
      </c>
      <c r="F944" s="264" t="s">
        <v>6203</v>
      </c>
      <c r="G944" s="262"/>
      <c r="H944" s="265">
        <v>125.3</v>
      </c>
      <c r="I944" s="266"/>
      <c r="J944" s="262"/>
      <c r="K944" s="262"/>
      <c r="L944" s="267"/>
      <c r="M944" s="268"/>
      <c r="N944" s="269"/>
      <c r="O944" s="269"/>
      <c r="P944" s="269"/>
      <c r="Q944" s="269"/>
      <c r="R944" s="269"/>
      <c r="S944" s="269"/>
      <c r="T944" s="270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71" t="s">
        <v>284</v>
      </c>
      <c r="AU944" s="271" t="s">
        <v>92</v>
      </c>
      <c r="AV944" s="14" t="s">
        <v>92</v>
      </c>
      <c r="AW944" s="14" t="s">
        <v>38</v>
      </c>
      <c r="AX944" s="14" t="s">
        <v>83</v>
      </c>
      <c r="AY944" s="271" t="s">
        <v>171</v>
      </c>
    </row>
    <row r="945" s="16" customFormat="1">
      <c r="A945" s="16"/>
      <c r="B945" s="293"/>
      <c r="C945" s="294"/>
      <c r="D945" s="242" t="s">
        <v>284</v>
      </c>
      <c r="E945" s="295" t="s">
        <v>1</v>
      </c>
      <c r="F945" s="296" t="s">
        <v>418</v>
      </c>
      <c r="G945" s="294"/>
      <c r="H945" s="297">
        <v>395.5</v>
      </c>
      <c r="I945" s="298"/>
      <c r="J945" s="294"/>
      <c r="K945" s="294"/>
      <c r="L945" s="299"/>
      <c r="M945" s="300"/>
      <c r="N945" s="301"/>
      <c r="O945" s="301"/>
      <c r="P945" s="301"/>
      <c r="Q945" s="301"/>
      <c r="R945" s="301"/>
      <c r="S945" s="301"/>
      <c r="T945" s="302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T945" s="303" t="s">
        <v>284</v>
      </c>
      <c r="AU945" s="303" t="s">
        <v>92</v>
      </c>
      <c r="AV945" s="16" t="s">
        <v>118</v>
      </c>
      <c r="AW945" s="16" t="s">
        <v>38</v>
      </c>
      <c r="AX945" s="16" t="s">
        <v>83</v>
      </c>
      <c r="AY945" s="303" t="s">
        <v>171</v>
      </c>
    </row>
    <row r="946" s="13" customFormat="1">
      <c r="A946" s="13"/>
      <c r="B946" s="251"/>
      <c r="C946" s="252"/>
      <c r="D946" s="242" t="s">
        <v>284</v>
      </c>
      <c r="E946" s="253" t="s">
        <v>1</v>
      </c>
      <c r="F946" s="254" t="s">
        <v>6204</v>
      </c>
      <c r="G946" s="252"/>
      <c r="H946" s="253" t="s">
        <v>1</v>
      </c>
      <c r="I946" s="255"/>
      <c r="J946" s="252"/>
      <c r="K946" s="252"/>
      <c r="L946" s="256"/>
      <c r="M946" s="257"/>
      <c r="N946" s="258"/>
      <c r="O946" s="258"/>
      <c r="P946" s="258"/>
      <c r="Q946" s="258"/>
      <c r="R946" s="258"/>
      <c r="S946" s="258"/>
      <c r="T946" s="259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60" t="s">
        <v>284</v>
      </c>
      <c r="AU946" s="260" t="s">
        <v>92</v>
      </c>
      <c r="AV946" s="13" t="s">
        <v>90</v>
      </c>
      <c r="AW946" s="13" t="s">
        <v>38</v>
      </c>
      <c r="AX946" s="13" t="s">
        <v>83</v>
      </c>
      <c r="AY946" s="260" t="s">
        <v>171</v>
      </c>
    </row>
    <row r="947" s="13" customFormat="1">
      <c r="A947" s="13"/>
      <c r="B947" s="251"/>
      <c r="C947" s="252"/>
      <c r="D947" s="242" t="s">
        <v>284</v>
      </c>
      <c r="E947" s="253" t="s">
        <v>1</v>
      </c>
      <c r="F947" s="254" t="s">
        <v>6205</v>
      </c>
      <c r="G947" s="252"/>
      <c r="H947" s="253" t="s">
        <v>1</v>
      </c>
      <c r="I947" s="255"/>
      <c r="J947" s="252"/>
      <c r="K947" s="252"/>
      <c r="L947" s="256"/>
      <c r="M947" s="257"/>
      <c r="N947" s="258"/>
      <c r="O947" s="258"/>
      <c r="P947" s="258"/>
      <c r="Q947" s="258"/>
      <c r="R947" s="258"/>
      <c r="S947" s="258"/>
      <c r="T947" s="259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60" t="s">
        <v>284</v>
      </c>
      <c r="AU947" s="260" t="s">
        <v>92</v>
      </c>
      <c r="AV947" s="13" t="s">
        <v>90</v>
      </c>
      <c r="AW947" s="13" t="s">
        <v>38</v>
      </c>
      <c r="AX947" s="13" t="s">
        <v>83</v>
      </c>
      <c r="AY947" s="260" t="s">
        <v>171</v>
      </c>
    </row>
    <row r="948" s="14" customFormat="1">
      <c r="A948" s="14"/>
      <c r="B948" s="261"/>
      <c r="C948" s="262"/>
      <c r="D948" s="242" t="s">
        <v>284</v>
      </c>
      <c r="E948" s="263" t="s">
        <v>1</v>
      </c>
      <c r="F948" s="264" t="s">
        <v>6206</v>
      </c>
      <c r="G948" s="262"/>
      <c r="H948" s="265">
        <v>125</v>
      </c>
      <c r="I948" s="266"/>
      <c r="J948" s="262"/>
      <c r="K948" s="262"/>
      <c r="L948" s="267"/>
      <c r="M948" s="268"/>
      <c r="N948" s="269"/>
      <c r="O948" s="269"/>
      <c r="P948" s="269"/>
      <c r="Q948" s="269"/>
      <c r="R948" s="269"/>
      <c r="S948" s="269"/>
      <c r="T948" s="270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71" t="s">
        <v>284</v>
      </c>
      <c r="AU948" s="271" t="s">
        <v>92</v>
      </c>
      <c r="AV948" s="14" t="s">
        <v>92</v>
      </c>
      <c r="AW948" s="14" t="s">
        <v>38</v>
      </c>
      <c r="AX948" s="14" t="s">
        <v>83</v>
      </c>
      <c r="AY948" s="271" t="s">
        <v>171</v>
      </c>
    </row>
    <row r="949" s="14" customFormat="1">
      <c r="A949" s="14"/>
      <c r="B949" s="261"/>
      <c r="C949" s="262"/>
      <c r="D949" s="242" t="s">
        <v>284</v>
      </c>
      <c r="E949" s="263" t="s">
        <v>1</v>
      </c>
      <c r="F949" s="264" t="s">
        <v>6207</v>
      </c>
      <c r="G949" s="262"/>
      <c r="H949" s="265">
        <v>39.899999999999999</v>
      </c>
      <c r="I949" s="266"/>
      <c r="J949" s="262"/>
      <c r="K949" s="262"/>
      <c r="L949" s="267"/>
      <c r="M949" s="268"/>
      <c r="N949" s="269"/>
      <c r="O949" s="269"/>
      <c r="P949" s="269"/>
      <c r="Q949" s="269"/>
      <c r="R949" s="269"/>
      <c r="S949" s="269"/>
      <c r="T949" s="27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71" t="s">
        <v>284</v>
      </c>
      <c r="AU949" s="271" t="s">
        <v>92</v>
      </c>
      <c r="AV949" s="14" t="s">
        <v>92</v>
      </c>
      <c r="AW949" s="14" t="s">
        <v>38</v>
      </c>
      <c r="AX949" s="14" t="s">
        <v>83</v>
      </c>
      <c r="AY949" s="271" t="s">
        <v>171</v>
      </c>
    </row>
    <row r="950" s="16" customFormat="1">
      <c r="A950" s="16"/>
      <c r="B950" s="293"/>
      <c r="C950" s="294"/>
      <c r="D950" s="242" t="s">
        <v>284</v>
      </c>
      <c r="E950" s="295" t="s">
        <v>1</v>
      </c>
      <c r="F950" s="296" t="s">
        <v>418</v>
      </c>
      <c r="G950" s="294"/>
      <c r="H950" s="297">
        <v>164.90000000000001</v>
      </c>
      <c r="I950" s="298"/>
      <c r="J950" s="294"/>
      <c r="K950" s="294"/>
      <c r="L950" s="299"/>
      <c r="M950" s="300"/>
      <c r="N950" s="301"/>
      <c r="O950" s="301"/>
      <c r="P950" s="301"/>
      <c r="Q950" s="301"/>
      <c r="R950" s="301"/>
      <c r="S950" s="301"/>
      <c r="T950" s="302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T950" s="303" t="s">
        <v>284</v>
      </c>
      <c r="AU950" s="303" t="s">
        <v>92</v>
      </c>
      <c r="AV950" s="16" t="s">
        <v>118</v>
      </c>
      <c r="AW950" s="16" t="s">
        <v>38</v>
      </c>
      <c r="AX950" s="16" t="s">
        <v>83</v>
      </c>
      <c r="AY950" s="303" t="s">
        <v>171</v>
      </c>
    </row>
    <row r="951" s="13" customFormat="1">
      <c r="A951" s="13"/>
      <c r="B951" s="251"/>
      <c r="C951" s="252"/>
      <c r="D951" s="242" t="s">
        <v>284</v>
      </c>
      <c r="E951" s="253" t="s">
        <v>1</v>
      </c>
      <c r="F951" s="254" t="s">
        <v>6154</v>
      </c>
      <c r="G951" s="252"/>
      <c r="H951" s="253" t="s">
        <v>1</v>
      </c>
      <c r="I951" s="255"/>
      <c r="J951" s="252"/>
      <c r="K951" s="252"/>
      <c r="L951" s="256"/>
      <c r="M951" s="257"/>
      <c r="N951" s="258"/>
      <c r="O951" s="258"/>
      <c r="P951" s="258"/>
      <c r="Q951" s="258"/>
      <c r="R951" s="258"/>
      <c r="S951" s="258"/>
      <c r="T951" s="259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60" t="s">
        <v>284</v>
      </c>
      <c r="AU951" s="260" t="s">
        <v>92</v>
      </c>
      <c r="AV951" s="13" t="s">
        <v>90</v>
      </c>
      <c r="AW951" s="13" t="s">
        <v>38</v>
      </c>
      <c r="AX951" s="13" t="s">
        <v>83</v>
      </c>
      <c r="AY951" s="260" t="s">
        <v>171</v>
      </c>
    </row>
    <row r="952" s="13" customFormat="1">
      <c r="A952" s="13"/>
      <c r="B952" s="251"/>
      <c r="C952" s="252"/>
      <c r="D952" s="242" t="s">
        <v>284</v>
      </c>
      <c r="E952" s="253" t="s">
        <v>1</v>
      </c>
      <c r="F952" s="254" t="s">
        <v>5799</v>
      </c>
      <c r="G952" s="252"/>
      <c r="H952" s="253" t="s">
        <v>1</v>
      </c>
      <c r="I952" s="255"/>
      <c r="J952" s="252"/>
      <c r="K952" s="252"/>
      <c r="L952" s="256"/>
      <c r="M952" s="257"/>
      <c r="N952" s="258"/>
      <c r="O952" s="258"/>
      <c r="P952" s="258"/>
      <c r="Q952" s="258"/>
      <c r="R952" s="258"/>
      <c r="S952" s="258"/>
      <c r="T952" s="259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60" t="s">
        <v>284</v>
      </c>
      <c r="AU952" s="260" t="s">
        <v>92</v>
      </c>
      <c r="AV952" s="13" t="s">
        <v>90</v>
      </c>
      <c r="AW952" s="13" t="s">
        <v>38</v>
      </c>
      <c r="AX952" s="13" t="s">
        <v>83</v>
      </c>
      <c r="AY952" s="260" t="s">
        <v>171</v>
      </c>
    </row>
    <row r="953" s="14" customFormat="1">
      <c r="A953" s="14"/>
      <c r="B953" s="261"/>
      <c r="C953" s="262"/>
      <c r="D953" s="242" t="s">
        <v>284</v>
      </c>
      <c r="E953" s="263" t="s">
        <v>1</v>
      </c>
      <c r="F953" s="264" t="s">
        <v>6208</v>
      </c>
      <c r="G953" s="262"/>
      <c r="H953" s="265">
        <v>8.5</v>
      </c>
      <c r="I953" s="266"/>
      <c r="J953" s="262"/>
      <c r="K953" s="262"/>
      <c r="L953" s="267"/>
      <c r="M953" s="268"/>
      <c r="N953" s="269"/>
      <c r="O953" s="269"/>
      <c r="P953" s="269"/>
      <c r="Q953" s="269"/>
      <c r="R953" s="269"/>
      <c r="S953" s="269"/>
      <c r="T953" s="270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71" t="s">
        <v>284</v>
      </c>
      <c r="AU953" s="271" t="s">
        <v>92</v>
      </c>
      <c r="AV953" s="14" t="s">
        <v>92</v>
      </c>
      <c r="AW953" s="14" t="s">
        <v>38</v>
      </c>
      <c r="AX953" s="14" t="s">
        <v>83</v>
      </c>
      <c r="AY953" s="271" t="s">
        <v>171</v>
      </c>
    </row>
    <row r="954" s="13" customFormat="1">
      <c r="A954" s="13"/>
      <c r="B954" s="251"/>
      <c r="C954" s="252"/>
      <c r="D954" s="242" t="s">
        <v>284</v>
      </c>
      <c r="E954" s="253" t="s">
        <v>1</v>
      </c>
      <c r="F954" s="254" t="s">
        <v>5801</v>
      </c>
      <c r="G954" s="252"/>
      <c r="H954" s="253" t="s">
        <v>1</v>
      </c>
      <c r="I954" s="255"/>
      <c r="J954" s="252"/>
      <c r="K954" s="252"/>
      <c r="L954" s="256"/>
      <c r="M954" s="257"/>
      <c r="N954" s="258"/>
      <c r="O954" s="258"/>
      <c r="P954" s="258"/>
      <c r="Q954" s="258"/>
      <c r="R954" s="258"/>
      <c r="S954" s="258"/>
      <c r="T954" s="259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60" t="s">
        <v>284</v>
      </c>
      <c r="AU954" s="260" t="s">
        <v>92</v>
      </c>
      <c r="AV954" s="13" t="s">
        <v>90</v>
      </c>
      <c r="AW954" s="13" t="s">
        <v>38</v>
      </c>
      <c r="AX954" s="13" t="s">
        <v>83</v>
      </c>
      <c r="AY954" s="260" t="s">
        <v>171</v>
      </c>
    </row>
    <row r="955" s="14" customFormat="1">
      <c r="A955" s="14"/>
      <c r="B955" s="261"/>
      <c r="C955" s="262"/>
      <c r="D955" s="242" t="s">
        <v>284</v>
      </c>
      <c r="E955" s="263" t="s">
        <v>1</v>
      </c>
      <c r="F955" s="264" t="s">
        <v>6209</v>
      </c>
      <c r="G955" s="262"/>
      <c r="H955" s="265">
        <v>18.800000000000001</v>
      </c>
      <c r="I955" s="266"/>
      <c r="J955" s="262"/>
      <c r="K955" s="262"/>
      <c r="L955" s="267"/>
      <c r="M955" s="268"/>
      <c r="N955" s="269"/>
      <c r="O955" s="269"/>
      <c r="P955" s="269"/>
      <c r="Q955" s="269"/>
      <c r="R955" s="269"/>
      <c r="S955" s="269"/>
      <c r="T955" s="27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71" t="s">
        <v>284</v>
      </c>
      <c r="AU955" s="271" t="s">
        <v>92</v>
      </c>
      <c r="AV955" s="14" t="s">
        <v>92</v>
      </c>
      <c r="AW955" s="14" t="s">
        <v>38</v>
      </c>
      <c r="AX955" s="14" t="s">
        <v>83</v>
      </c>
      <c r="AY955" s="271" t="s">
        <v>171</v>
      </c>
    </row>
    <row r="956" s="13" customFormat="1">
      <c r="A956" s="13"/>
      <c r="B956" s="251"/>
      <c r="C956" s="252"/>
      <c r="D956" s="242" t="s">
        <v>284</v>
      </c>
      <c r="E956" s="253" t="s">
        <v>1</v>
      </c>
      <c r="F956" s="254" t="s">
        <v>5804</v>
      </c>
      <c r="G956" s="252"/>
      <c r="H956" s="253" t="s">
        <v>1</v>
      </c>
      <c r="I956" s="255"/>
      <c r="J956" s="252"/>
      <c r="K956" s="252"/>
      <c r="L956" s="256"/>
      <c r="M956" s="257"/>
      <c r="N956" s="258"/>
      <c r="O956" s="258"/>
      <c r="P956" s="258"/>
      <c r="Q956" s="258"/>
      <c r="R956" s="258"/>
      <c r="S956" s="258"/>
      <c r="T956" s="259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60" t="s">
        <v>284</v>
      </c>
      <c r="AU956" s="260" t="s">
        <v>92</v>
      </c>
      <c r="AV956" s="13" t="s">
        <v>90</v>
      </c>
      <c r="AW956" s="13" t="s">
        <v>38</v>
      </c>
      <c r="AX956" s="13" t="s">
        <v>83</v>
      </c>
      <c r="AY956" s="260" t="s">
        <v>171</v>
      </c>
    </row>
    <row r="957" s="14" customFormat="1">
      <c r="A957" s="14"/>
      <c r="B957" s="261"/>
      <c r="C957" s="262"/>
      <c r="D957" s="242" t="s">
        <v>284</v>
      </c>
      <c r="E957" s="263" t="s">
        <v>1</v>
      </c>
      <c r="F957" s="264" t="s">
        <v>6210</v>
      </c>
      <c r="G957" s="262"/>
      <c r="H957" s="265">
        <v>25</v>
      </c>
      <c r="I957" s="266"/>
      <c r="J957" s="262"/>
      <c r="K957" s="262"/>
      <c r="L957" s="267"/>
      <c r="M957" s="268"/>
      <c r="N957" s="269"/>
      <c r="O957" s="269"/>
      <c r="P957" s="269"/>
      <c r="Q957" s="269"/>
      <c r="R957" s="269"/>
      <c r="S957" s="269"/>
      <c r="T957" s="270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71" t="s">
        <v>284</v>
      </c>
      <c r="AU957" s="271" t="s">
        <v>92</v>
      </c>
      <c r="AV957" s="14" t="s">
        <v>92</v>
      </c>
      <c r="AW957" s="14" t="s">
        <v>38</v>
      </c>
      <c r="AX957" s="14" t="s">
        <v>83</v>
      </c>
      <c r="AY957" s="271" t="s">
        <v>171</v>
      </c>
    </row>
    <row r="958" s="14" customFormat="1">
      <c r="A958" s="14"/>
      <c r="B958" s="261"/>
      <c r="C958" s="262"/>
      <c r="D958" s="242" t="s">
        <v>284</v>
      </c>
      <c r="E958" s="263" t="s">
        <v>1</v>
      </c>
      <c r="F958" s="264" t="s">
        <v>6211</v>
      </c>
      <c r="G958" s="262"/>
      <c r="H958" s="265">
        <v>14.5</v>
      </c>
      <c r="I958" s="266"/>
      <c r="J958" s="262"/>
      <c r="K958" s="262"/>
      <c r="L958" s="267"/>
      <c r="M958" s="268"/>
      <c r="N958" s="269"/>
      <c r="O958" s="269"/>
      <c r="P958" s="269"/>
      <c r="Q958" s="269"/>
      <c r="R958" s="269"/>
      <c r="S958" s="269"/>
      <c r="T958" s="27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71" t="s">
        <v>284</v>
      </c>
      <c r="AU958" s="271" t="s">
        <v>92</v>
      </c>
      <c r="AV958" s="14" t="s">
        <v>92</v>
      </c>
      <c r="AW958" s="14" t="s">
        <v>38</v>
      </c>
      <c r="AX958" s="14" t="s">
        <v>83</v>
      </c>
      <c r="AY958" s="271" t="s">
        <v>171</v>
      </c>
    </row>
    <row r="959" s="13" customFormat="1">
      <c r="A959" s="13"/>
      <c r="B959" s="251"/>
      <c r="C959" s="252"/>
      <c r="D959" s="242" t="s">
        <v>284</v>
      </c>
      <c r="E959" s="253" t="s">
        <v>1</v>
      </c>
      <c r="F959" s="254" t="s">
        <v>5660</v>
      </c>
      <c r="G959" s="252"/>
      <c r="H959" s="253" t="s">
        <v>1</v>
      </c>
      <c r="I959" s="255"/>
      <c r="J959" s="252"/>
      <c r="K959" s="252"/>
      <c r="L959" s="256"/>
      <c r="M959" s="257"/>
      <c r="N959" s="258"/>
      <c r="O959" s="258"/>
      <c r="P959" s="258"/>
      <c r="Q959" s="258"/>
      <c r="R959" s="258"/>
      <c r="S959" s="258"/>
      <c r="T959" s="259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60" t="s">
        <v>284</v>
      </c>
      <c r="AU959" s="260" t="s">
        <v>92</v>
      </c>
      <c r="AV959" s="13" t="s">
        <v>90</v>
      </c>
      <c r="AW959" s="13" t="s">
        <v>38</v>
      </c>
      <c r="AX959" s="13" t="s">
        <v>83</v>
      </c>
      <c r="AY959" s="260" t="s">
        <v>171</v>
      </c>
    </row>
    <row r="960" s="14" customFormat="1">
      <c r="A960" s="14"/>
      <c r="B960" s="261"/>
      <c r="C960" s="262"/>
      <c r="D960" s="242" t="s">
        <v>284</v>
      </c>
      <c r="E960" s="263" t="s">
        <v>1</v>
      </c>
      <c r="F960" s="264" t="s">
        <v>6212</v>
      </c>
      <c r="G960" s="262"/>
      <c r="H960" s="265">
        <v>29.100000000000001</v>
      </c>
      <c r="I960" s="266"/>
      <c r="J960" s="262"/>
      <c r="K960" s="262"/>
      <c r="L960" s="267"/>
      <c r="M960" s="268"/>
      <c r="N960" s="269"/>
      <c r="O960" s="269"/>
      <c r="P960" s="269"/>
      <c r="Q960" s="269"/>
      <c r="R960" s="269"/>
      <c r="S960" s="269"/>
      <c r="T960" s="270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71" t="s">
        <v>284</v>
      </c>
      <c r="AU960" s="271" t="s">
        <v>92</v>
      </c>
      <c r="AV960" s="14" t="s">
        <v>92</v>
      </c>
      <c r="AW960" s="14" t="s">
        <v>38</v>
      </c>
      <c r="AX960" s="14" t="s">
        <v>83</v>
      </c>
      <c r="AY960" s="271" t="s">
        <v>171</v>
      </c>
    </row>
    <row r="961" s="14" customFormat="1">
      <c r="A961" s="14"/>
      <c r="B961" s="261"/>
      <c r="C961" s="262"/>
      <c r="D961" s="242" t="s">
        <v>284</v>
      </c>
      <c r="E961" s="263" t="s">
        <v>1</v>
      </c>
      <c r="F961" s="264" t="s">
        <v>6213</v>
      </c>
      <c r="G961" s="262"/>
      <c r="H961" s="265">
        <v>19.5</v>
      </c>
      <c r="I961" s="266"/>
      <c r="J961" s="262"/>
      <c r="K961" s="262"/>
      <c r="L961" s="267"/>
      <c r="M961" s="268"/>
      <c r="N961" s="269"/>
      <c r="O961" s="269"/>
      <c r="P961" s="269"/>
      <c r="Q961" s="269"/>
      <c r="R961" s="269"/>
      <c r="S961" s="269"/>
      <c r="T961" s="270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71" t="s">
        <v>284</v>
      </c>
      <c r="AU961" s="271" t="s">
        <v>92</v>
      </c>
      <c r="AV961" s="14" t="s">
        <v>92</v>
      </c>
      <c r="AW961" s="14" t="s">
        <v>38</v>
      </c>
      <c r="AX961" s="14" t="s">
        <v>83</v>
      </c>
      <c r="AY961" s="271" t="s">
        <v>171</v>
      </c>
    </row>
    <row r="962" s="16" customFormat="1">
      <c r="A962" s="16"/>
      <c r="B962" s="293"/>
      <c r="C962" s="294"/>
      <c r="D962" s="242" t="s">
        <v>284</v>
      </c>
      <c r="E962" s="295" t="s">
        <v>1</v>
      </c>
      <c r="F962" s="296" t="s">
        <v>418</v>
      </c>
      <c r="G962" s="294"/>
      <c r="H962" s="297">
        <v>115.40000000000001</v>
      </c>
      <c r="I962" s="298"/>
      <c r="J962" s="294"/>
      <c r="K962" s="294"/>
      <c r="L962" s="299"/>
      <c r="M962" s="300"/>
      <c r="N962" s="301"/>
      <c r="O962" s="301"/>
      <c r="P962" s="301"/>
      <c r="Q962" s="301"/>
      <c r="R962" s="301"/>
      <c r="S962" s="301"/>
      <c r="T962" s="302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T962" s="303" t="s">
        <v>284</v>
      </c>
      <c r="AU962" s="303" t="s">
        <v>92</v>
      </c>
      <c r="AV962" s="16" t="s">
        <v>118</v>
      </c>
      <c r="AW962" s="16" t="s">
        <v>38</v>
      </c>
      <c r="AX962" s="16" t="s">
        <v>83</v>
      </c>
      <c r="AY962" s="303" t="s">
        <v>171</v>
      </c>
    </row>
    <row r="963" s="15" customFormat="1">
      <c r="A963" s="15"/>
      <c r="B963" s="272"/>
      <c r="C963" s="273"/>
      <c r="D963" s="242" t="s">
        <v>284</v>
      </c>
      <c r="E963" s="274" t="s">
        <v>1</v>
      </c>
      <c r="F963" s="275" t="s">
        <v>287</v>
      </c>
      <c r="G963" s="273"/>
      <c r="H963" s="276">
        <v>675.79999999999995</v>
      </c>
      <c r="I963" s="277"/>
      <c r="J963" s="273"/>
      <c r="K963" s="273"/>
      <c r="L963" s="278"/>
      <c r="M963" s="279"/>
      <c r="N963" s="280"/>
      <c r="O963" s="280"/>
      <c r="P963" s="280"/>
      <c r="Q963" s="280"/>
      <c r="R963" s="280"/>
      <c r="S963" s="280"/>
      <c r="T963" s="281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82" t="s">
        <v>284</v>
      </c>
      <c r="AU963" s="282" t="s">
        <v>92</v>
      </c>
      <c r="AV963" s="15" t="s">
        <v>192</v>
      </c>
      <c r="AW963" s="15" t="s">
        <v>38</v>
      </c>
      <c r="AX963" s="15" t="s">
        <v>83</v>
      </c>
      <c r="AY963" s="282" t="s">
        <v>171</v>
      </c>
    </row>
    <row r="964" s="14" customFormat="1">
      <c r="A964" s="14"/>
      <c r="B964" s="261"/>
      <c r="C964" s="262"/>
      <c r="D964" s="242" t="s">
        <v>284</v>
      </c>
      <c r="E964" s="263" t="s">
        <v>1</v>
      </c>
      <c r="F964" s="264" t="s">
        <v>6214</v>
      </c>
      <c r="G964" s="262"/>
      <c r="H964" s="265">
        <v>777.16999999999996</v>
      </c>
      <c r="I964" s="266"/>
      <c r="J964" s="262"/>
      <c r="K964" s="262"/>
      <c r="L964" s="267"/>
      <c r="M964" s="268"/>
      <c r="N964" s="269"/>
      <c r="O964" s="269"/>
      <c r="P964" s="269"/>
      <c r="Q964" s="269"/>
      <c r="R964" s="269"/>
      <c r="S964" s="269"/>
      <c r="T964" s="270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71" t="s">
        <v>284</v>
      </c>
      <c r="AU964" s="271" t="s">
        <v>92</v>
      </c>
      <c r="AV964" s="14" t="s">
        <v>92</v>
      </c>
      <c r="AW964" s="14" t="s">
        <v>38</v>
      </c>
      <c r="AX964" s="14" t="s">
        <v>83</v>
      </c>
      <c r="AY964" s="271" t="s">
        <v>171</v>
      </c>
    </row>
    <row r="965" s="15" customFormat="1">
      <c r="A965" s="15"/>
      <c r="B965" s="272"/>
      <c r="C965" s="273"/>
      <c r="D965" s="242" t="s">
        <v>284</v>
      </c>
      <c r="E965" s="274" t="s">
        <v>1</v>
      </c>
      <c r="F965" s="275" t="s">
        <v>287</v>
      </c>
      <c r="G965" s="273"/>
      <c r="H965" s="276">
        <v>777.16999999999996</v>
      </c>
      <c r="I965" s="277"/>
      <c r="J965" s="273"/>
      <c r="K965" s="273"/>
      <c r="L965" s="278"/>
      <c r="M965" s="279"/>
      <c r="N965" s="280"/>
      <c r="O965" s="280"/>
      <c r="P965" s="280"/>
      <c r="Q965" s="280"/>
      <c r="R965" s="280"/>
      <c r="S965" s="280"/>
      <c r="T965" s="281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T965" s="282" t="s">
        <v>284</v>
      </c>
      <c r="AU965" s="282" t="s">
        <v>92</v>
      </c>
      <c r="AV965" s="15" t="s">
        <v>192</v>
      </c>
      <c r="AW965" s="15" t="s">
        <v>38</v>
      </c>
      <c r="AX965" s="15" t="s">
        <v>83</v>
      </c>
      <c r="AY965" s="282" t="s">
        <v>171</v>
      </c>
    </row>
    <row r="966" s="14" customFormat="1">
      <c r="A966" s="14"/>
      <c r="B966" s="261"/>
      <c r="C966" s="262"/>
      <c r="D966" s="242" t="s">
        <v>284</v>
      </c>
      <c r="E966" s="263" t="s">
        <v>1</v>
      </c>
      <c r="F966" s="264" t="s">
        <v>6215</v>
      </c>
      <c r="G966" s="262"/>
      <c r="H966" s="265">
        <v>777.5</v>
      </c>
      <c r="I966" s="266"/>
      <c r="J966" s="262"/>
      <c r="K966" s="262"/>
      <c r="L966" s="267"/>
      <c r="M966" s="268"/>
      <c r="N966" s="269"/>
      <c r="O966" s="269"/>
      <c r="P966" s="269"/>
      <c r="Q966" s="269"/>
      <c r="R966" s="269"/>
      <c r="S966" s="269"/>
      <c r="T966" s="27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71" t="s">
        <v>284</v>
      </c>
      <c r="AU966" s="271" t="s">
        <v>92</v>
      </c>
      <c r="AV966" s="14" t="s">
        <v>92</v>
      </c>
      <c r="AW966" s="14" t="s">
        <v>38</v>
      </c>
      <c r="AX966" s="14" t="s">
        <v>83</v>
      </c>
      <c r="AY966" s="271" t="s">
        <v>171</v>
      </c>
    </row>
    <row r="967" s="15" customFormat="1">
      <c r="A967" s="15"/>
      <c r="B967" s="272"/>
      <c r="C967" s="273"/>
      <c r="D967" s="242" t="s">
        <v>284</v>
      </c>
      <c r="E967" s="274" t="s">
        <v>1</v>
      </c>
      <c r="F967" s="275" t="s">
        <v>287</v>
      </c>
      <c r="G967" s="273"/>
      <c r="H967" s="276">
        <v>777.5</v>
      </c>
      <c r="I967" s="277"/>
      <c r="J967" s="273"/>
      <c r="K967" s="273"/>
      <c r="L967" s="278"/>
      <c r="M967" s="279"/>
      <c r="N967" s="280"/>
      <c r="O967" s="280"/>
      <c r="P967" s="280"/>
      <c r="Q967" s="280"/>
      <c r="R967" s="280"/>
      <c r="S967" s="280"/>
      <c r="T967" s="281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82" t="s">
        <v>284</v>
      </c>
      <c r="AU967" s="282" t="s">
        <v>92</v>
      </c>
      <c r="AV967" s="15" t="s">
        <v>192</v>
      </c>
      <c r="AW967" s="15" t="s">
        <v>38</v>
      </c>
      <c r="AX967" s="15" t="s">
        <v>90</v>
      </c>
      <c r="AY967" s="282" t="s">
        <v>171</v>
      </c>
    </row>
    <row r="968" s="2" customFormat="1" ht="16.5" customHeight="1">
      <c r="A968" s="40"/>
      <c r="B968" s="41"/>
      <c r="C968" s="229" t="s">
        <v>1219</v>
      </c>
      <c r="D968" s="229" t="s">
        <v>174</v>
      </c>
      <c r="E968" s="230" t="s">
        <v>6162</v>
      </c>
      <c r="F968" s="231" t="s">
        <v>6163</v>
      </c>
      <c r="G968" s="232" t="s">
        <v>458</v>
      </c>
      <c r="H968" s="233">
        <v>899</v>
      </c>
      <c r="I968" s="234"/>
      <c r="J968" s="235">
        <f>ROUND(I968*H968,2)</f>
        <v>0</v>
      </c>
      <c r="K968" s="231" t="s">
        <v>5531</v>
      </c>
      <c r="L968" s="46"/>
      <c r="M968" s="236" t="s">
        <v>1</v>
      </c>
      <c r="N968" s="237" t="s">
        <v>48</v>
      </c>
      <c r="O968" s="93"/>
      <c r="P968" s="238">
        <f>O968*H968</f>
        <v>0</v>
      </c>
      <c r="Q968" s="238">
        <v>0.0012600000000000001</v>
      </c>
      <c r="R968" s="238">
        <f>Q968*H968</f>
        <v>1.1327400000000001</v>
      </c>
      <c r="S968" s="238">
        <v>0</v>
      </c>
      <c r="T968" s="239">
        <f>S968*H968</f>
        <v>0</v>
      </c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R968" s="240" t="s">
        <v>347</v>
      </c>
      <c r="AT968" s="240" t="s">
        <v>174</v>
      </c>
      <c r="AU968" s="240" t="s">
        <v>92</v>
      </c>
      <c r="AY968" s="18" t="s">
        <v>171</v>
      </c>
      <c r="BE968" s="241">
        <f>IF(N968="základní",J968,0)</f>
        <v>0</v>
      </c>
      <c r="BF968" s="241">
        <f>IF(N968="snížená",J968,0)</f>
        <v>0</v>
      </c>
      <c r="BG968" s="241">
        <f>IF(N968="zákl. přenesená",J968,0)</f>
        <v>0</v>
      </c>
      <c r="BH968" s="241">
        <f>IF(N968="sníž. přenesená",J968,0)</f>
        <v>0</v>
      </c>
      <c r="BI968" s="241">
        <f>IF(N968="nulová",J968,0)</f>
        <v>0</v>
      </c>
      <c r="BJ968" s="18" t="s">
        <v>90</v>
      </c>
      <c r="BK968" s="241">
        <f>ROUND(I968*H968,2)</f>
        <v>0</v>
      </c>
      <c r="BL968" s="18" t="s">
        <v>347</v>
      </c>
      <c r="BM968" s="240" t="s">
        <v>6216</v>
      </c>
    </row>
    <row r="969" s="13" customFormat="1">
      <c r="A969" s="13"/>
      <c r="B969" s="251"/>
      <c r="C969" s="252"/>
      <c r="D969" s="242" t="s">
        <v>284</v>
      </c>
      <c r="E969" s="253" t="s">
        <v>1</v>
      </c>
      <c r="F969" s="254" t="s">
        <v>6217</v>
      </c>
      <c r="G969" s="252"/>
      <c r="H969" s="253" t="s">
        <v>1</v>
      </c>
      <c r="I969" s="255"/>
      <c r="J969" s="252"/>
      <c r="K969" s="252"/>
      <c r="L969" s="256"/>
      <c r="M969" s="257"/>
      <c r="N969" s="258"/>
      <c r="O969" s="258"/>
      <c r="P969" s="258"/>
      <c r="Q969" s="258"/>
      <c r="R969" s="258"/>
      <c r="S969" s="258"/>
      <c r="T969" s="259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60" t="s">
        <v>284</v>
      </c>
      <c r="AU969" s="260" t="s">
        <v>92</v>
      </c>
      <c r="AV969" s="13" t="s">
        <v>90</v>
      </c>
      <c r="AW969" s="13" t="s">
        <v>38</v>
      </c>
      <c r="AX969" s="13" t="s">
        <v>83</v>
      </c>
      <c r="AY969" s="260" t="s">
        <v>171</v>
      </c>
    </row>
    <row r="970" s="13" customFormat="1">
      <c r="A970" s="13"/>
      <c r="B970" s="251"/>
      <c r="C970" s="252"/>
      <c r="D970" s="242" t="s">
        <v>284</v>
      </c>
      <c r="E970" s="253" t="s">
        <v>1</v>
      </c>
      <c r="F970" s="254" t="s">
        <v>6148</v>
      </c>
      <c r="G970" s="252"/>
      <c r="H970" s="253" t="s">
        <v>1</v>
      </c>
      <c r="I970" s="255"/>
      <c r="J970" s="252"/>
      <c r="K970" s="252"/>
      <c r="L970" s="256"/>
      <c r="M970" s="257"/>
      <c r="N970" s="258"/>
      <c r="O970" s="258"/>
      <c r="P970" s="258"/>
      <c r="Q970" s="258"/>
      <c r="R970" s="258"/>
      <c r="S970" s="258"/>
      <c r="T970" s="259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60" t="s">
        <v>284</v>
      </c>
      <c r="AU970" s="260" t="s">
        <v>92</v>
      </c>
      <c r="AV970" s="13" t="s">
        <v>90</v>
      </c>
      <c r="AW970" s="13" t="s">
        <v>38</v>
      </c>
      <c r="AX970" s="13" t="s">
        <v>83</v>
      </c>
      <c r="AY970" s="260" t="s">
        <v>171</v>
      </c>
    </row>
    <row r="971" s="13" customFormat="1">
      <c r="A971" s="13"/>
      <c r="B971" s="251"/>
      <c r="C971" s="252"/>
      <c r="D971" s="242" t="s">
        <v>284</v>
      </c>
      <c r="E971" s="253" t="s">
        <v>1</v>
      </c>
      <c r="F971" s="254" t="s">
        <v>6149</v>
      </c>
      <c r="G971" s="252"/>
      <c r="H971" s="253" t="s">
        <v>1</v>
      </c>
      <c r="I971" s="255"/>
      <c r="J971" s="252"/>
      <c r="K971" s="252"/>
      <c r="L971" s="256"/>
      <c r="M971" s="257"/>
      <c r="N971" s="258"/>
      <c r="O971" s="258"/>
      <c r="P971" s="258"/>
      <c r="Q971" s="258"/>
      <c r="R971" s="258"/>
      <c r="S971" s="258"/>
      <c r="T971" s="259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60" t="s">
        <v>284</v>
      </c>
      <c r="AU971" s="260" t="s">
        <v>92</v>
      </c>
      <c r="AV971" s="13" t="s">
        <v>90</v>
      </c>
      <c r="AW971" s="13" t="s">
        <v>38</v>
      </c>
      <c r="AX971" s="13" t="s">
        <v>83</v>
      </c>
      <c r="AY971" s="260" t="s">
        <v>171</v>
      </c>
    </row>
    <row r="972" s="13" customFormat="1">
      <c r="A972" s="13"/>
      <c r="B972" s="251"/>
      <c r="C972" s="252"/>
      <c r="D972" s="242" t="s">
        <v>284</v>
      </c>
      <c r="E972" s="253" t="s">
        <v>1</v>
      </c>
      <c r="F972" s="254" t="s">
        <v>6150</v>
      </c>
      <c r="G972" s="252"/>
      <c r="H972" s="253" t="s">
        <v>1</v>
      </c>
      <c r="I972" s="255"/>
      <c r="J972" s="252"/>
      <c r="K972" s="252"/>
      <c r="L972" s="256"/>
      <c r="M972" s="257"/>
      <c r="N972" s="258"/>
      <c r="O972" s="258"/>
      <c r="P972" s="258"/>
      <c r="Q972" s="258"/>
      <c r="R972" s="258"/>
      <c r="S972" s="258"/>
      <c r="T972" s="259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60" t="s">
        <v>284</v>
      </c>
      <c r="AU972" s="260" t="s">
        <v>92</v>
      </c>
      <c r="AV972" s="13" t="s">
        <v>90</v>
      </c>
      <c r="AW972" s="13" t="s">
        <v>38</v>
      </c>
      <c r="AX972" s="13" t="s">
        <v>83</v>
      </c>
      <c r="AY972" s="260" t="s">
        <v>171</v>
      </c>
    </row>
    <row r="973" s="13" customFormat="1">
      <c r="A973" s="13"/>
      <c r="B973" s="251"/>
      <c r="C973" s="252"/>
      <c r="D973" s="242" t="s">
        <v>284</v>
      </c>
      <c r="E973" s="253" t="s">
        <v>1</v>
      </c>
      <c r="F973" s="254" t="s">
        <v>6199</v>
      </c>
      <c r="G973" s="252"/>
      <c r="H973" s="253" t="s">
        <v>1</v>
      </c>
      <c r="I973" s="255"/>
      <c r="J973" s="252"/>
      <c r="K973" s="252"/>
      <c r="L973" s="256"/>
      <c r="M973" s="257"/>
      <c r="N973" s="258"/>
      <c r="O973" s="258"/>
      <c r="P973" s="258"/>
      <c r="Q973" s="258"/>
      <c r="R973" s="258"/>
      <c r="S973" s="258"/>
      <c r="T973" s="259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60" t="s">
        <v>284</v>
      </c>
      <c r="AU973" s="260" t="s">
        <v>92</v>
      </c>
      <c r="AV973" s="13" t="s">
        <v>90</v>
      </c>
      <c r="AW973" s="13" t="s">
        <v>38</v>
      </c>
      <c r="AX973" s="13" t="s">
        <v>83</v>
      </c>
      <c r="AY973" s="260" t="s">
        <v>171</v>
      </c>
    </row>
    <row r="974" s="13" customFormat="1">
      <c r="A974" s="13"/>
      <c r="B974" s="251"/>
      <c r="C974" s="252"/>
      <c r="D974" s="242" t="s">
        <v>284</v>
      </c>
      <c r="E974" s="253" t="s">
        <v>1</v>
      </c>
      <c r="F974" s="254" t="s">
        <v>6175</v>
      </c>
      <c r="G974" s="252"/>
      <c r="H974" s="253" t="s">
        <v>1</v>
      </c>
      <c r="I974" s="255"/>
      <c r="J974" s="252"/>
      <c r="K974" s="252"/>
      <c r="L974" s="256"/>
      <c r="M974" s="257"/>
      <c r="N974" s="258"/>
      <c r="O974" s="258"/>
      <c r="P974" s="258"/>
      <c r="Q974" s="258"/>
      <c r="R974" s="258"/>
      <c r="S974" s="258"/>
      <c r="T974" s="259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60" t="s">
        <v>284</v>
      </c>
      <c r="AU974" s="260" t="s">
        <v>92</v>
      </c>
      <c r="AV974" s="13" t="s">
        <v>90</v>
      </c>
      <c r="AW974" s="13" t="s">
        <v>38</v>
      </c>
      <c r="AX974" s="13" t="s">
        <v>83</v>
      </c>
      <c r="AY974" s="260" t="s">
        <v>171</v>
      </c>
    </row>
    <row r="975" s="13" customFormat="1">
      <c r="A975" s="13"/>
      <c r="B975" s="251"/>
      <c r="C975" s="252"/>
      <c r="D975" s="242" t="s">
        <v>284</v>
      </c>
      <c r="E975" s="253" t="s">
        <v>1</v>
      </c>
      <c r="F975" s="254" t="s">
        <v>5799</v>
      </c>
      <c r="G975" s="252"/>
      <c r="H975" s="253" t="s">
        <v>1</v>
      </c>
      <c r="I975" s="255"/>
      <c r="J975" s="252"/>
      <c r="K975" s="252"/>
      <c r="L975" s="256"/>
      <c r="M975" s="257"/>
      <c r="N975" s="258"/>
      <c r="O975" s="258"/>
      <c r="P975" s="258"/>
      <c r="Q975" s="258"/>
      <c r="R975" s="258"/>
      <c r="S975" s="258"/>
      <c r="T975" s="259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60" t="s">
        <v>284</v>
      </c>
      <c r="AU975" s="260" t="s">
        <v>92</v>
      </c>
      <c r="AV975" s="13" t="s">
        <v>90</v>
      </c>
      <c r="AW975" s="13" t="s">
        <v>38</v>
      </c>
      <c r="AX975" s="13" t="s">
        <v>83</v>
      </c>
      <c r="AY975" s="260" t="s">
        <v>171</v>
      </c>
    </row>
    <row r="976" s="14" customFormat="1">
      <c r="A976" s="14"/>
      <c r="B976" s="261"/>
      <c r="C976" s="262"/>
      <c r="D976" s="242" t="s">
        <v>284</v>
      </c>
      <c r="E976" s="263" t="s">
        <v>1</v>
      </c>
      <c r="F976" s="264" t="s">
        <v>6218</v>
      </c>
      <c r="G976" s="262"/>
      <c r="H976" s="265">
        <v>19.5</v>
      </c>
      <c r="I976" s="266"/>
      <c r="J976" s="262"/>
      <c r="K976" s="262"/>
      <c r="L976" s="267"/>
      <c r="M976" s="268"/>
      <c r="N976" s="269"/>
      <c r="O976" s="269"/>
      <c r="P976" s="269"/>
      <c r="Q976" s="269"/>
      <c r="R976" s="269"/>
      <c r="S976" s="269"/>
      <c r="T976" s="27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71" t="s">
        <v>284</v>
      </c>
      <c r="AU976" s="271" t="s">
        <v>92</v>
      </c>
      <c r="AV976" s="14" t="s">
        <v>92</v>
      </c>
      <c r="AW976" s="14" t="s">
        <v>38</v>
      </c>
      <c r="AX976" s="14" t="s">
        <v>83</v>
      </c>
      <c r="AY976" s="271" t="s">
        <v>171</v>
      </c>
    </row>
    <row r="977" s="13" customFormat="1">
      <c r="A977" s="13"/>
      <c r="B977" s="251"/>
      <c r="C977" s="252"/>
      <c r="D977" s="242" t="s">
        <v>284</v>
      </c>
      <c r="E977" s="253" t="s">
        <v>1</v>
      </c>
      <c r="F977" s="254" t="s">
        <v>5801</v>
      </c>
      <c r="G977" s="252"/>
      <c r="H977" s="253" t="s">
        <v>1</v>
      </c>
      <c r="I977" s="255"/>
      <c r="J977" s="252"/>
      <c r="K977" s="252"/>
      <c r="L977" s="256"/>
      <c r="M977" s="257"/>
      <c r="N977" s="258"/>
      <c r="O977" s="258"/>
      <c r="P977" s="258"/>
      <c r="Q977" s="258"/>
      <c r="R977" s="258"/>
      <c r="S977" s="258"/>
      <c r="T977" s="259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60" t="s">
        <v>284</v>
      </c>
      <c r="AU977" s="260" t="s">
        <v>92</v>
      </c>
      <c r="AV977" s="13" t="s">
        <v>90</v>
      </c>
      <c r="AW977" s="13" t="s">
        <v>38</v>
      </c>
      <c r="AX977" s="13" t="s">
        <v>83</v>
      </c>
      <c r="AY977" s="260" t="s">
        <v>171</v>
      </c>
    </row>
    <row r="978" s="14" customFormat="1">
      <c r="A978" s="14"/>
      <c r="B978" s="261"/>
      <c r="C978" s="262"/>
      <c r="D978" s="242" t="s">
        <v>284</v>
      </c>
      <c r="E978" s="263" t="s">
        <v>1</v>
      </c>
      <c r="F978" s="264" t="s">
        <v>842</v>
      </c>
      <c r="G978" s="262"/>
      <c r="H978" s="265">
        <v>116</v>
      </c>
      <c r="I978" s="266"/>
      <c r="J978" s="262"/>
      <c r="K978" s="262"/>
      <c r="L978" s="267"/>
      <c r="M978" s="268"/>
      <c r="N978" s="269"/>
      <c r="O978" s="269"/>
      <c r="P978" s="269"/>
      <c r="Q978" s="269"/>
      <c r="R978" s="269"/>
      <c r="S978" s="269"/>
      <c r="T978" s="27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71" t="s">
        <v>284</v>
      </c>
      <c r="AU978" s="271" t="s">
        <v>92</v>
      </c>
      <c r="AV978" s="14" t="s">
        <v>92</v>
      </c>
      <c r="AW978" s="14" t="s">
        <v>38</v>
      </c>
      <c r="AX978" s="14" t="s">
        <v>83</v>
      </c>
      <c r="AY978" s="271" t="s">
        <v>171</v>
      </c>
    </row>
    <row r="979" s="13" customFormat="1">
      <c r="A979" s="13"/>
      <c r="B979" s="251"/>
      <c r="C979" s="252"/>
      <c r="D979" s="242" t="s">
        <v>284</v>
      </c>
      <c r="E979" s="253" t="s">
        <v>1</v>
      </c>
      <c r="F979" s="254" t="s">
        <v>5804</v>
      </c>
      <c r="G979" s="252"/>
      <c r="H979" s="253" t="s">
        <v>1</v>
      </c>
      <c r="I979" s="255"/>
      <c r="J979" s="252"/>
      <c r="K979" s="252"/>
      <c r="L979" s="256"/>
      <c r="M979" s="257"/>
      <c r="N979" s="258"/>
      <c r="O979" s="258"/>
      <c r="P979" s="258"/>
      <c r="Q979" s="258"/>
      <c r="R979" s="258"/>
      <c r="S979" s="258"/>
      <c r="T979" s="259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60" t="s">
        <v>284</v>
      </c>
      <c r="AU979" s="260" t="s">
        <v>92</v>
      </c>
      <c r="AV979" s="13" t="s">
        <v>90</v>
      </c>
      <c r="AW979" s="13" t="s">
        <v>38</v>
      </c>
      <c r="AX979" s="13" t="s">
        <v>83</v>
      </c>
      <c r="AY979" s="260" t="s">
        <v>171</v>
      </c>
    </row>
    <row r="980" s="14" customFormat="1">
      <c r="A980" s="14"/>
      <c r="B980" s="261"/>
      <c r="C980" s="262"/>
      <c r="D980" s="242" t="s">
        <v>284</v>
      </c>
      <c r="E980" s="263" t="s">
        <v>1</v>
      </c>
      <c r="F980" s="264" t="s">
        <v>6219</v>
      </c>
      <c r="G980" s="262"/>
      <c r="H980" s="265">
        <v>192</v>
      </c>
      <c r="I980" s="266"/>
      <c r="J980" s="262"/>
      <c r="K980" s="262"/>
      <c r="L980" s="267"/>
      <c r="M980" s="268"/>
      <c r="N980" s="269"/>
      <c r="O980" s="269"/>
      <c r="P980" s="269"/>
      <c r="Q980" s="269"/>
      <c r="R980" s="269"/>
      <c r="S980" s="269"/>
      <c r="T980" s="27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71" t="s">
        <v>284</v>
      </c>
      <c r="AU980" s="271" t="s">
        <v>92</v>
      </c>
      <c r="AV980" s="14" t="s">
        <v>92</v>
      </c>
      <c r="AW980" s="14" t="s">
        <v>38</v>
      </c>
      <c r="AX980" s="14" t="s">
        <v>83</v>
      </c>
      <c r="AY980" s="271" t="s">
        <v>171</v>
      </c>
    </row>
    <row r="981" s="13" customFormat="1">
      <c r="A981" s="13"/>
      <c r="B981" s="251"/>
      <c r="C981" s="252"/>
      <c r="D981" s="242" t="s">
        <v>284</v>
      </c>
      <c r="E981" s="253" t="s">
        <v>1</v>
      </c>
      <c r="F981" s="254" t="s">
        <v>5660</v>
      </c>
      <c r="G981" s="252"/>
      <c r="H981" s="253" t="s">
        <v>1</v>
      </c>
      <c r="I981" s="255"/>
      <c r="J981" s="252"/>
      <c r="K981" s="252"/>
      <c r="L981" s="256"/>
      <c r="M981" s="257"/>
      <c r="N981" s="258"/>
      <c r="O981" s="258"/>
      <c r="P981" s="258"/>
      <c r="Q981" s="258"/>
      <c r="R981" s="258"/>
      <c r="S981" s="258"/>
      <c r="T981" s="259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60" t="s">
        <v>284</v>
      </c>
      <c r="AU981" s="260" t="s">
        <v>92</v>
      </c>
      <c r="AV981" s="13" t="s">
        <v>90</v>
      </c>
      <c r="AW981" s="13" t="s">
        <v>38</v>
      </c>
      <c r="AX981" s="13" t="s">
        <v>83</v>
      </c>
      <c r="AY981" s="260" t="s">
        <v>171</v>
      </c>
    </row>
    <row r="982" s="14" customFormat="1">
      <c r="A982" s="14"/>
      <c r="B982" s="261"/>
      <c r="C982" s="262"/>
      <c r="D982" s="242" t="s">
        <v>284</v>
      </c>
      <c r="E982" s="263" t="s">
        <v>1</v>
      </c>
      <c r="F982" s="264" t="s">
        <v>6220</v>
      </c>
      <c r="G982" s="262"/>
      <c r="H982" s="265">
        <v>200.5</v>
      </c>
      <c r="I982" s="266"/>
      <c r="J982" s="262"/>
      <c r="K982" s="262"/>
      <c r="L982" s="267"/>
      <c r="M982" s="268"/>
      <c r="N982" s="269"/>
      <c r="O982" s="269"/>
      <c r="P982" s="269"/>
      <c r="Q982" s="269"/>
      <c r="R982" s="269"/>
      <c r="S982" s="269"/>
      <c r="T982" s="27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71" t="s">
        <v>284</v>
      </c>
      <c r="AU982" s="271" t="s">
        <v>92</v>
      </c>
      <c r="AV982" s="14" t="s">
        <v>92</v>
      </c>
      <c r="AW982" s="14" t="s">
        <v>38</v>
      </c>
      <c r="AX982" s="14" t="s">
        <v>83</v>
      </c>
      <c r="AY982" s="271" t="s">
        <v>171</v>
      </c>
    </row>
    <row r="983" s="13" customFormat="1">
      <c r="A983" s="13"/>
      <c r="B983" s="251"/>
      <c r="C983" s="252"/>
      <c r="D983" s="242" t="s">
        <v>284</v>
      </c>
      <c r="E983" s="253" t="s">
        <v>1</v>
      </c>
      <c r="F983" s="254" t="s">
        <v>5862</v>
      </c>
      <c r="G983" s="252"/>
      <c r="H983" s="253" t="s">
        <v>1</v>
      </c>
      <c r="I983" s="255"/>
      <c r="J983" s="252"/>
      <c r="K983" s="252"/>
      <c r="L983" s="256"/>
      <c r="M983" s="257"/>
      <c r="N983" s="258"/>
      <c r="O983" s="258"/>
      <c r="P983" s="258"/>
      <c r="Q983" s="258"/>
      <c r="R983" s="258"/>
      <c r="S983" s="258"/>
      <c r="T983" s="259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60" t="s">
        <v>284</v>
      </c>
      <c r="AU983" s="260" t="s">
        <v>92</v>
      </c>
      <c r="AV983" s="13" t="s">
        <v>90</v>
      </c>
      <c r="AW983" s="13" t="s">
        <v>38</v>
      </c>
      <c r="AX983" s="13" t="s">
        <v>83</v>
      </c>
      <c r="AY983" s="260" t="s">
        <v>171</v>
      </c>
    </row>
    <row r="984" s="14" customFormat="1">
      <c r="A984" s="14"/>
      <c r="B984" s="261"/>
      <c r="C984" s="262"/>
      <c r="D984" s="242" t="s">
        <v>284</v>
      </c>
      <c r="E984" s="263" t="s">
        <v>1</v>
      </c>
      <c r="F984" s="264" t="s">
        <v>6221</v>
      </c>
      <c r="G984" s="262"/>
      <c r="H984" s="265">
        <v>8.5</v>
      </c>
      <c r="I984" s="266"/>
      <c r="J984" s="262"/>
      <c r="K984" s="262"/>
      <c r="L984" s="267"/>
      <c r="M984" s="268"/>
      <c r="N984" s="269"/>
      <c r="O984" s="269"/>
      <c r="P984" s="269"/>
      <c r="Q984" s="269"/>
      <c r="R984" s="269"/>
      <c r="S984" s="269"/>
      <c r="T984" s="27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71" t="s">
        <v>284</v>
      </c>
      <c r="AU984" s="271" t="s">
        <v>92</v>
      </c>
      <c r="AV984" s="14" t="s">
        <v>92</v>
      </c>
      <c r="AW984" s="14" t="s">
        <v>38</v>
      </c>
      <c r="AX984" s="14" t="s">
        <v>83</v>
      </c>
      <c r="AY984" s="271" t="s">
        <v>171</v>
      </c>
    </row>
    <row r="985" s="16" customFormat="1">
      <c r="A985" s="16"/>
      <c r="B985" s="293"/>
      <c r="C985" s="294"/>
      <c r="D985" s="242" t="s">
        <v>284</v>
      </c>
      <c r="E985" s="295" t="s">
        <v>1</v>
      </c>
      <c r="F985" s="296" t="s">
        <v>418</v>
      </c>
      <c r="G985" s="294"/>
      <c r="H985" s="297">
        <v>536.5</v>
      </c>
      <c r="I985" s="298"/>
      <c r="J985" s="294"/>
      <c r="K985" s="294"/>
      <c r="L985" s="299"/>
      <c r="M985" s="300"/>
      <c r="N985" s="301"/>
      <c r="O985" s="301"/>
      <c r="P985" s="301"/>
      <c r="Q985" s="301"/>
      <c r="R985" s="301"/>
      <c r="S985" s="301"/>
      <c r="T985" s="302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T985" s="303" t="s">
        <v>284</v>
      </c>
      <c r="AU985" s="303" t="s">
        <v>92</v>
      </c>
      <c r="AV985" s="16" t="s">
        <v>118</v>
      </c>
      <c r="AW985" s="16" t="s">
        <v>38</v>
      </c>
      <c r="AX985" s="16" t="s">
        <v>83</v>
      </c>
      <c r="AY985" s="303" t="s">
        <v>171</v>
      </c>
    </row>
    <row r="986" s="13" customFormat="1">
      <c r="A986" s="13"/>
      <c r="B986" s="251"/>
      <c r="C986" s="252"/>
      <c r="D986" s="242" t="s">
        <v>284</v>
      </c>
      <c r="E986" s="253" t="s">
        <v>1</v>
      </c>
      <c r="F986" s="254" t="s">
        <v>6199</v>
      </c>
      <c r="G986" s="252"/>
      <c r="H986" s="253" t="s">
        <v>1</v>
      </c>
      <c r="I986" s="255"/>
      <c r="J986" s="252"/>
      <c r="K986" s="252"/>
      <c r="L986" s="256"/>
      <c r="M986" s="257"/>
      <c r="N986" s="258"/>
      <c r="O986" s="258"/>
      <c r="P986" s="258"/>
      <c r="Q986" s="258"/>
      <c r="R986" s="258"/>
      <c r="S986" s="258"/>
      <c r="T986" s="259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60" t="s">
        <v>284</v>
      </c>
      <c r="AU986" s="260" t="s">
        <v>92</v>
      </c>
      <c r="AV986" s="13" t="s">
        <v>90</v>
      </c>
      <c r="AW986" s="13" t="s">
        <v>38</v>
      </c>
      <c r="AX986" s="13" t="s">
        <v>83</v>
      </c>
      <c r="AY986" s="260" t="s">
        <v>171</v>
      </c>
    </row>
    <row r="987" s="13" customFormat="1">
      <c r="A987" s="13"/>
      <c r="B987" s="251"/>
      <c r="C987" s="252"/>
      <c r="D987" s="242" t="s">
        <v>284</v>
      </c>
      <c r="E987" s="253" t="s">
        <v>1</v>
      </c>
      <c r="F987" s="254" t="s">
        <v>6222</v>
      </c>
      <c r="G987" s="252"/>
      <c r="H987" s="253" t="s">
        <v>1</v>
      </c>
      <c r="I987" s="255"/>
      <c r="J987" s="252"/>
      <c r="K987" s="252"/>
      <c r="L987" s="256"/>
      <c r="M987" s="257"/>
      <c r="N987" s="258"/>
      <c r="O987" s="258"/>
      <c r="P987" s="258"/>
      <c r="Q987" s="258"/>
      <c r="R987" s="258"/>
      <c r="S987" s="258"/>
      <c r="T987" s="259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60" t="s">
        <v>284</v>
      </c>
      <c r="AU987" s="260" t="s">
        <v>92</v>
      </c>
      <c r="AV987" s="13" t="s">
        <v>90</v>
      </c>
      <c r="AW987" s="13" t="s">
        <v>38</v>
      </c>
      <c r="AX987" s="13" t="s">
        <v>83</v>
      </c>
      <c r="AY987" s="260" t="s">
        <v>171</v>
      </c>
    </row>
    <row r="988" s="14" customFormat="1">
      <c r="A988" s="14"/>
      <c r="B988" s="261"/>
      <c r="C988" s="262"/>
      <c r="D988" s="242" t="s">
        <v>284</v>
      </c>
      <c r="E988" s="263" t="s">
        <v>1</v>
      </c>
      <c r="F988" s="264" t="s">
        <v>6223</v>
      </c>
      <c r="G988" s="262"/>
      <c r="H988" s="265">
        <v>136</v>
      </c>
      <c r="I988" s="266"/>
      <c r="J988" s="262"/>
      <c r="K988" s="262"/>
      <c r="L988" s="267"/>
      <c r="M988" s="268"/>
      <c r="N988" s="269"/>
      <c r="O988" s="269"/>
      <c r="P988" s="269"/>
      <c r="Q988" s="269"/>
      <c r="R988" s="269"/>
      <c r="S988" s="269"/>
      <c r="T988" s="27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71" t="s">
        <v>284</v>
      </c>
      <c r="AU988" s="271" t="s">
        <v>92</v>
      </c>
      <c r="AV988" s="14" t="s">
        <v>92</v>
      </c>
      <c r="AW988" s="14" t="s">
        <v>38</v>
      </c>
      <c r="AX988" s="14" t="s">
        <v>83</v>
      </c>
      <c r="AY988" s="271" t="s">
        <v>171</v>
      </c>
    </row>
    <row r="989" s="14" customFormat="1">
      <c r="A989" s="14"/>
      <c r="B989" s="261"/>
      <c r="C989" s="262"/>
      <c r="D989" s="242" t="s">
        <v>284</v>
      </c>
      <c r="E989" s="263" t="s">
        <v>1</v>
      </c>
      <c r="F989" s="264" t="s">
        <v>6224</v>
      </c>
      <c r="G989" s="262"/>
      <c r="H989" s="265">
        <v>66.200000000000003</v>
      </c>
      <c r="I989" s="266"/>
      <c r="J989" s="262"/>
      <c r="K989" s="262"/>
      <c r="L989" s="267"/>
      <c r="M989" s="268"/>
      <c r="N989" s="269"/>
      <c r="O989" s="269"/>
      <c r="P989" s="269"/>
      <c r="Q989" s="269"/>
      <c r="R989" s="269"/>
      <c r="S989" s="269"/>
      <c r="T989" s="27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71" t="s">
        <v>284</v>
      </c>
      <c r="AU989" s="271" t="s">
        <v>92</v>
      </c>
      <c r="AV989" s="14" t="s">
        <v>92</v>
      </c>
      <c r="AW989" s="14" t="s">
        <v>38</v>
      </c>
      <c r="AX989" s="14" t="s">
        <v>83</v>
      </c>
      <c r="AY989" s="271" t="s">
        <v>171</v>
      </c>
    </row>
    <row r="990" s="16" customFormat="1">
      <c r="A990" s="16"/>
      <c r="B990" s="293"/>
      <c r="C990" s="294"/>
      <c r="D990" s="242" t="s">
        <v>284</v>
      </c>
      <c r="E990" s="295" t="s">
        <v>1</v>
      </c>
      <c r="F990" s="296" t="s">
        <v>418</v>
      </c>
      <c r="G990" s="294"/>
      <c r="H990" s="297">
        <v>202.19999999999999</v>
      </c>
      <c r="I990" s="298"/>
      <c r="J990" s="294"/>
      <c r="K990" s="294"/>
      <c r="L990" s="299"/>
      <c r="M990" s="300"/>
      <c r="N990" s="301"/>
      <c r="O990" s="301"/>
      <c r="P990" s="301"/>
      <c r="Q990" s="301"/>
      <c r="R990" s="301"/>
      <c r="S990" s="301"/>
      <c r="T990" s="302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T990" s="303" t="s">
        <v>284</v>
      </c>
      <c r="AU990" s="303" t="s">
        <v>92</v>
      </c>
      <c r="AV990" s="16" t="s">
        <v>118</v>
      </c>
      <c r="AW990" s="16" t="s">
        <v>38</v>
      </c>
      <c r="AX990" s="16" t="s">
        <v>83</v>
      </c>
      <c r="AY990" s="303" t="s">
        <v>171</v>
      </c>
    </row>
    <row r="991" s="13" customFormat="1">
      <c r="A991" s="13"/>
      <c r="B991" s="251"/>
      <c r="C991" s="252"/>
      <c r="D991" s="242" t="s">
        <v>284</v>
      </c>
      <c r="E991" s="253" t="s">
        <v>1</v>
      </c>
      <c r="F991" s="254" t="s">
        <v>6168</v>
      </c>
      <c r="G991" s="252"/>
      <c r="H991" s="253" t="s">
        <v>1</v>
      </c>
      <c r="I991" s="255"/>
      <c r="J991" s="252"/>
      <c r="K991" s="252"/>
      <c r="L991" s="256"/>
      <c r="M991" s="257"/>
      <c r="N991" s="258"/>
      <c r="O991" s="258"/>
      <c r="P991" s="258"/>
      <c r="Q991" s="258"/>
      <c r="R991" s="258"/>
      <c r="S991" s="258"/>
      <c r="T991" s="259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60" t="s">
        <v>284</v>
      </c>
      <c r="AU991" s="260" t="s">
        <v>92</v>
      </c>
      <c r="AV991" s="13" t="s">
        <v>90</v>
      </c>
      <c r="AW991" s="13" t="s">
        <v>38</v>
      </c>
      <c r="AX991" s="13" t="s">
        <v>83</v>
      </c>
      <c r="AY991" s="260" t="s">
        <v>171</v>
      </c>
    </row>
    <row r="992" s="13" customFormat="1">
      <c r="A992" s="13"/>
      <c r="B992" s="251"/>
      <c r="C992" s="252"/>
      <c r="D992" s="242" t="s">
        <v>284</v>
      </c>
      <c r="E992" s="253" t="s">
        <v>1</v>
      </c>
      <c r="F992" s="254" t="s">
        <v>5799</v>
      </c>
      <c r="G992" s="252"/>
      <c r="H992" s="253" t="s">
        <v>1</v>
      </c>
      <c r="I992" s="255"/>
      <c r="J992" s="252"/>
      <c r="K992" s="252"/>
      <c r="L992" s="256"/>
      <c r="M992" s="257"/>
      <c r="N992" s="258"/>
      <c r="O992" s="258"/>
      <c r="P992" s="258"/>
      <c r="Q992" s="258"/>
      <c r="R992" s="258"/>
      <c r="S992" s="258"/>
      <c r="T992" s="259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60" t="s">
        <v>284</v>
      </c>
      <c r="AU992" s="260" t="s">
        <v>92</v>
      </c>
      <c r="AV992" s="13" t="s">
        <v>90</v>
      </c>
      <c r="AW992" s="13" t="s">
        <v>38</v>
      </c>
      <c r="AX992" s="13" t="s">
        <v>83</v>
      </c>
      <c r="AY992" s="260" t="s">
        <v>171</v>
      </c>
    </row>
    <row r="993" s="14" customFormat="1">
      <c r="A993" s="14"/>
      <c r="B993" s="261"/>
      <c r="C993" s="262"/>
      <c r="D993" s="242" t="s">
        <v>284</v>
      </c>
      <c r="E993" s="263" t="s">
        <v>1</v>
      </c>
      <c r="F993" s="264" t="s">
        <v>6225</v>
      </c>
      <c r="G993" s="262"/>
      <c r="H993" s="265">
        <v>6</v>
      </c>
      <c r="I993" s="266"/>
      <c r="J993" s="262"/>
      <c r="K993" s="262"/>
      <c r="L993" s="267"/>
      <c r="M993" s="268"/>
      <c r="N993" s="269"/>
      <c r="O993" s="269"/>
      <c r="P993" s="269"/>
      <c r="Q993" s="269"/>
      <c r="R993" s="269"/>
      <c r="S993" s="269"/>
      <c r="T993" s="27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71" t="s">
        <v>284</v>
      </c>
      <c r="AU993" s="271" t="s">
        <v>92</v>
      </c>
      <c r="AV993" s="14" t="s">
        <v>92</v>
      </c>
      <c r="AW993" s="14" t="s">
        <v>38</v>
      </c>
      <c r="AX993" s="14" t="s">
        <v>83</v>
      </c>
      <c r="AY993" s="271" t="s">
        <v>171</v>
      </c>
    </row>
    <row r="994" s="13" customFormat="1">
      <c r="A994" s="13"/>
      <c r="B994" s="251"/>
      <c r="C994" s="252"/>
      <c r="D994" s="242" t="s">
        <v>284</v>
      </c>
      <c r="E994" s="253" t="s">
        <v>1</v>
      </c>
      <c r="F994" s="254" t="s">
        <v>5801</v>
      </c>
      <c r="G994" s="252"/>
      <c r="H994" s="253" t="s">
        <v>1</v>
      </c>
      <c r="I994" s="255"/>
      <c r="J994" s="252"/>
      <c r="K994" s="252"/>
      <c r="L994" s="256"/>
      <c r="M994" s="257"/>
      <c r="N994" s="258"/>
      <c r="O994" s="258"/>
      <c r="P994" s="258"/>
      <c r="Q994" s="258"/>
      <c r="R994" s="258"/>
      <c r="S994" s="258"/>
      <c r="T994" s="259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60" t="s">
        <v>284</v>
      </c>
      <c r="AU994" s="260" t="s">
        <v>92</v>
      </c>
      <c r="AV994" s="13" t="s">
        <v>90</v>
      </c>
      <c r="AW994" s="13" t="s">
        <v>38</v>
      </c>
      <c r="AX994" s="13" t="s">
        <v>83</v>
      </c>
      <c r="AY994" s="260" t="s">
        <v>171</v>
      </c>
    </row>
    <row r="995" s="14" customFormat="1">
      <c r="A995" s="14"/>
      <c r="B995" s="261"/>
      <c r="C995" s="262"/>
      <c r="D995" s="242" t="s">
        <v>284</v>
      </c>
      <c r="E995" s="263" t="s">
        <v>1</v>
      </c>
      <c r="F995" s="264" t="s">
        <v>6226</v>
      </c>
      <c r="G995" s="262"/>
      <c r="H995" s="265">
        <v>5.5</v>
      </c>
      <c r="I995" s="266"/>
      <c r="J995" s="262"/>
      <c r="K995" s="262"/>
      <c r="L995" s="267"/>
      <c r="M995" s="268"/>
      <c r="N995" s="269"/>
      <c r="O995" s="269"/>
      <c r="P995" s="269"/>
      <c r="Q995" s="269"/>
      <c r="R995" s="269"/>
      <c r="S995" s="269"/>
      <c r="T995" s="27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71" t="s">
        <v>284</v>
      </c>
      <c r="AU995" s="271" t="s">
        <v>92</v>
      </c>
      <c r="AV995" s="14" t="s">
        <v>92</v>
      </c>
      <c r="AW995" s="14" t="s">
        <v>38</v>
      </c>
      <c r="AX995" s="14" t="s">
        <v>83</v>
      </c>
      <c r="AY995" s="271" t="s">
        <v>171</v>
      </c>
    </row>
    <row r="996" s="13" customFormat="1">
      <c r="A996" s="13"/>
      <c r="B996" s="251"/>
      <c r="C996" s="252"/>
      <c r="D996" s="242" t="s">
        <v>284</v>
      </c>
      <c r="E996" s="253" t="s">
        <v>1</v>
      </c>
      <c r="F996" s="254" t="s">
        <v>5804</v>
      </c>
      <c r="G996" s="252"/>
      <c r="H996" s="253" t="s">
        <v>1</v>
      </c>
      <c r="I996" s="255"/>
      <c r="J996" s="252"/>
      <c r="K996" s="252"/>
      <c r="L996" s="256"/>
      <c r="M996" s="257"/>
      <c r="N996" s="258"/>
      <c r="O996" s="258"/>
      <c r="P996" s="258"/>
      <c r="Q996" s="258"/>
      <c r="R996" s="258"/>
      <c r="S996" s="258"/>
      <c r="T996" s="259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60" t="s">
        <v>284</v>
      </c>
      <c r="AU996" s="260" t="s">
        <v>92</v>
      </c>
      <c r="AV996" s="13" t="s">
        <v>90</v>
      </c>
      <c r="AW996" s="13" t="s">
        <v>38</v>
      </c>
      <c r="AX996" s="13" t="s">
        <v>83</v>
      </c>
      <c r="AY996" s="260" t="s">
        <v>171</v>
      </c>
    </row>
    <row r="997" s="14" customFormat="1">
      <c r="A997" s="14"/>
      <c r="B997" s="261"/>
      <c r="C997" s="262"/>
      <c r="D997" s="242" t="s">
        <v>284</v>
      </c>
      <c r="E997" s="263" t="s">
        <v>1</v>
      </c>
      <c r="F997" s="264" t="s">
        <v>6227</v>
      </c>
      <c r="G997" s="262"/>
      <c r="H997" s="265">
        <v>10.5</v>
      </c>
      <c r="I997" s="266"/>
      <c r="J997" s="262"/>
      <c r="K997" s="262"/>
      <c r="L997" s="267"/>
      <c r="M997" s="268"/>
      <c r="N997" s="269"/>
      <c r="O997" s="269"/>
      <c r="P997" s="269"/>
      <c r="Q997" s="269"/>
      <c r="R997" s="269"/>
      <c r="S997" s="269"/>
      <c r="T997" s="27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71" t="s">
        <v>284</v>
      </c>
      <c r="AU997" s="271" t="s">
        <v>92</v>
      </c>
      <c r="AV997" s="14" t="s">
        <v>92</v>
      </c>
      <c r="AW997" s="14" t="s">
        <v>38</v>
      </c>
      <c r="AX997" s="14" t="s">
        <v>83</v>
      </c>
      <c r="AY997" s="271" t="s">
        <v>171</v>
      </c>
    </row>
    <row r="998" s="14" customFormat="1">
      <c r="A998" s="14"/>
      <c r="B998" s="261"/>
      <c r="C998" s="262"/>
      <c r="D998" s="242" t="s">
        <v>284</v>
      </c>
      <c r="E998" s="263" t="s">
        <v>1</v>
      </c>
      <c r="F998" s="264" t="s">
        <v>6228</v>
      </c>
      <c r="G998" s="262"/>
      <c r="H998" s="265">
        <v>7</v>
      </c>
      <c r="I998" s="266"/>
      <c r="J998" s="262"/>
      <c r="K998" s="262"/>
      <c r="L998" s="267"/>
      <c r="M998" s="268"/>
      <c r="N998" s="269"/>
      <c r="O998" s="269"/>
      <c r="P998" s="269"/>
      <c r="Q998" s="269"/>
      <c r="R998" s="269"/>
      <c r="S998" s="269"/>
      <c r="T998" s="27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71" t="s">
        <v>284</v>
      </c>
      <c r="AU998" s="271" t="s">
        <v>92</v>
      </c>
      <c r="AV998" s="14" t="s">
        <v>92</v>
      </c>
      <c r="AW998" s="14" t="s">
        <v>38</v>
      </c>
      <c r="AX998" s="14" t="s">
        <v>83</v>
      </c>
      <c r="AY998" s="271" t="s">
        <v>171</v>
      </c>
    </row>
    <row r="999" s="13" customFormat="1">
      <c r="A999" s="13"/>
      <c r="B999" s="251"/>
      <c r="C999" s="252"/>
      <c r="D999" s="242" t="s">
        <v>284</v>
      </c>
      <c r="E999" s="253" t="s">
        <v>1</v>
      </c>
      <c r="F999" s="254" t="s">
        <v>5660</v>
      </c>
      <c r="G999" s="252"/>
      <c r="H999" s="253" t="s">
        <v>1</v>
      </c>
      <c r="I999" s="255"/>
      <c r="J999" s="252"/>
      <c r="K999" s="252"/>
      <c r="L999" s="256"/>
      <c r="M999" s="257"/>
      <c r="N999" s="258"/>
      <c r="O999" s="258"/>
      <c r="P999" s="258"/>
      <c r="Q999" s="258"/>
      <c r="R999" s="258"/>
      <c r="S999" s="258"/>
      <c r="T999" s="259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60" t="s">
        <v>284</v>
      </c>
      <c r="AU999" s="260" t="s">
        <v>92</v>
      </c>
      <c r="AV999" s="13" t="s">
        <v>90</v>
      </c>
      <c r="AW999" s="13" t="s">
        <v>38</v>
      </c>
      <c r="AX999" s="13" t="s">
        <v>83</v>
      </c>
      <c r="AY999" s="260" t="s">
        <v>171</v>
      </c>
    </row>
    <row r="1000" s="14" customFormat="1">
      <c r="A1000" s="14"/>
      <c r="B1000" s="261"/>
      <c r="C1000" s="262"/>
      <c r="D1000" s="242" t="s">
        <v>284</v>
      </c>
      <c r="E1000" s="263" t="s">
        <v>1</v>
      </c>
      <c r="F1000" s="264" t="s">
        <v>6229</v>
      </c>
      <c r="G1000" s="262"/>
      <c r="H1000" s="265">
        <v>8.5</v>
      </c>
      <c r="I1000" s="266"/>
      <c r="J1000" s="262"/>
      <c r="K1000" s="262"/>
      <c r="L1000" s="267"/>
      <c r="M1000" s="268"/>
      <c r="N1000" s="269"/>
      <c r="O1000" s="269"/>
      <c r="P1000" s="269"/>
      <c r="Q1000" s="269"/>
      <c r="R1000" s="269"/>
      <c r="S1000" s="269"/>
      <c r="T1000" s="27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71" t="s">
        <v>284</v>
      </c>
      <c r="AU1000" s="271" t="s">
        <v>92</v>
      </c>
      <c r="AV1000" s="14" t="s">
        <v>92</v>
      </c>
      <c r="AW1000" s="14" t="s">
        <v>38</v>
      </c>
      <c r="AX1000" s="14" t="s">
        <v>83</v>
      </c>
      <c r="AY1000" s="271" t="s">
        <v>171</v>
      </c>
    </row>
    <row r="1001" s="14" customFormat="1">
      <c r="A1001" s="14"/>
      <c r="B1001" s="261"/>
      <c r="C1001" s="262"/>
      <c r="D1001" s="242" t="s">
        <v>284</v>
      </c>
      <c r="E1001" s="263" t="s">
        <v>1</v>
      </c>
      <c r="F1001" s="264" t="s">
        <v>6230</v>
      </c>
      <c r="G1001" s="262"/>
      <c r="H1001" s="265">
        <v>5.5</v>
      </c>
      <c r="I1001" s="266"/>
      <c r="J1001" s="262"/>
      <c r="K1001" s="262"/>
      <c r="L1001" s="267"/>
      <c r="M1001" s="268"/>
      <c r="N1001" s="269"/>
      <c r="O1001" s="269"/>
      <c r="P1001" s="269"/>
      <c r="Q1001" s="269"/>
      <c r="R1001" s="269"/>
      <c r="S1001" s="269"/>
      <c r="T1001" s="27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71" t="s">
        <v>284</v>
      </c>
      <c r="AU1001" s="271" t="s">
        <v>92</v>
      </c>
      <c r="AV1001" s="14" t="s">
        <v>92</v>
      </c>
      <c r="AW1001" s="14" t="s">
        <v>38</v>
      </c>
      <c r="AX1001" s="14" t="s">
        <v>83</v>
      </c>
      <c r="AY1001" s="271" t="s">
        <v>171</v>
      </c>
    </row>
    <row r="1002" s="16" customFormat="1">
      <c r="A1002" s="16"/>
      <c r="B1002" s="293"/>
      <c r="C1002" s="294"/>
      <c r="D1002" s="242" t="s">
        <v>284</v>
      </c>
      <c r="E1002" s="295" t="s">
        <v>1</v>
      </c>
      <c r="F1002" s="296" t="s">
        <v>418</v>
      </c>
      <c r="G1002" s="294"/>
      <c r="H1002" s="297">
        <v>43</v>
      </c>
      <c r="I1002" s="298"/>
      <c r="J1002" s="294"/>
      <c r="K1002" s="294"/>
      <c r="L1002" s="299"/>
      <c r="M1002" s="300"/>
      <c r="N1002" s="301"/>
      <c r="O1002" s="301"/>
      <c r="P1002" s="301"/>
      <c r="Q1002" s="301"/>
      <c r="R1002" s="301"/>
      <c r="S1002" s="301"/>
      <c r="T1002" s="302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T1002" s="303" t="s">
        <v>284</v>
      </c>
      <c r="AU1002" s="303" t="s">
        <v>92</v>
      </c>
      <c r="AV1002" s="16" t="s">
        <v>118</v>
      </c>
      <c r="AW1002" s="16" t="s">
        <v>38</v>
      </c>
      <c r="AX1002" s="16" t="s">
        <v>83</v>
      </c>
      <c r="AY1002" s="303" t="s">
        <v>171</v>
      </c>
    </row>
    <row r="1003" s="15" customFormat="1">
      <c r="A1003" s="15"/>
      <c r="B1003" s="272"/>
      <c r="C1003" s="273"/>
      <c r="D1003" s="242" t="s">
        <v>284</v>
      </c>
      <c r="E1003" s="274" t="s">
        <v>1</v>
      </c>
      <c r="F1003" s="275" t="s">
        <v>287</v>
      </c>
      <c r="G1003" s="273"/>
      <c r="H1003" s="276">
        <v>781.70000000000005</v>
      </c>
      <c r="I1003" s="277"/>
      <c r="J1003" s="273"/>
      <c r="K1003" s="273"/>
      <c r="L1003" s="278"/>
      <c r="M1003" s="279"/>
      <c r="N1003" s="280"/>
      <c r="O1003" s="280"/>
      <c r="P1003" s="280"/>
      <c r="Q1003" s="280"/>
      <c r="R1003" s="280"/>
      <c r="S1003" s="280"/>
      <c r="T1003" s="281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82" t="s">
        <v>284</v>
      </c>
      <c r="AU1003" s="282" t="s">
        <v>92</v>
      </c>
      <c r="AV1003" s="15" t="s">
        <v>192</v>
      </c>
      <c r="AW1003" s="15" t="s">
        <v>38</v>
      </c>
      <c r="AX1003" s="15" t="s">
        <v>83</v>
      </c>
      <c r="AY1003" s="282" t="s">
        <v>171</v>
      </c>
    </row>
    <row r="1004" s="14" customFormat="1">
      <c r="A1004" s="14"/>
      <c r="B1004" s="261"/>
      <c r="C1004" s="262"/>
      <c r="D1004" s="242" t="s">
        <v>284</v>
      </c>
      <c r="E1004" s="263" t="s">
        <v>1</v>
      </c>
      <c r="F1004" s="264" t="s">
        <v>6231</v>
      </c>
      <c r="G1004" s="262"/>
      <c r="H1004" s="265">
        <v>898.95500000000004</v>
      </c>
      <c r="I1004" s="266"/>
      <c r="J1004" s="262"/>
      <c r="K1004" s="262"/>
      <c r="L1004" s="267"/>
      <c r="M1004" s="268"/>
      <c r="N1004" s="269"/>
      <c r="O1004" s="269"/>
      <c r="P1004" s="269"/>
      <c r="Q1004" s="269"/>
      <c r="R1004" s="269"/>
      <c r="S1004" s="269"/>
      <c r="T1004" s="27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71" t="s">
        <v>284</v>
      </c>
      <c r="AU1004" s="271" t="s">
        <v>92</v>
      </c>
      <c r="AV1004" s="14" t="s">
        <v>92</v>
      </c>
      <c r="AW1004" s="14" t="s">
        <v>38</v>
      </c>
      <c r="AX1004" s="14" t="s">
        <v>83</v>
      </c>
      <c r="AY1004" s="271" t="s">
        <v>171</v>
      </c>
    </row>
    <row r="1005" s="15" customFormat="1">
      <c r="A1005" s="15"/>
      <c r="B1005" s="272"/>
      <c r="C1005" s="273"/>
      <c r="D1005" s="242" t="s">
        <v>284</v>
      </c>
      <c r="E1005" s="274" t="s">
        <v>1</v>
      </c>
      <c r="F1005" s="275" t="s">
        <v>287</v>
      </c>
      <c r="G1005" s="273"/>
      <c r="H1005" s="276">
        <v>898.95500000000004</v>
      </c>
      <c r="I1005" s="277"/>
      <c r="J1005" s="273"/>
      <c r="K1005" s="273"/>
      <c r="L1005" s="278"/>
      <c r="M1005" s="279"/>
      <c r="N1005" s="280"/>
      <c r="O1005" s="280"/>
      <c r="P1005" s="280"/>
      <c r="Q1005" s="280"/>
      <c r="R1005" s="280"/>
      <c r="S1005" s="280"/>
      <c r="T1005" s="281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T1005" s="282" t="s">
        <v>284</v>
      </c>
      <c r="AU1005" s="282" t="s">
        <v>92</v>
      </c>
      <c r="AV1005" s="15" t="s">
        <v>192</v>
      </c>
      <c r="AW1005" s="15" t="s">
        <v>38</v>
      </c>
      <c r="AX1005" s="15" t="s">
        <v>83</v>
      </c>
      <c r="AY1005" s="282" t="s">
        <v>171</v>
      </c>
    </row>
    <row r="1006" s="14" customFormat="1">
      <c r="A1006" s="14"/>
      <c r="B1006" s="261"/>
      <c r="C1006" s="262"/>
      <c r="D1006" s="242" t="s">
        <v>284</v>
      </c>
      <c r="E1006" s="263" t="s">
        <v>1</v>
      </c>
      <c r="F1006" s="264" t="s">
        <v>6232</v>
      </c>
      <c r="G1006" s="262"/>
      <c r="H1006" s="265">
        <v>899</v>
      </c>
      <c r="I1006" s="266"/>
      <c r="J1006" s="262"/>
      <c r="K1006" s="262"/>
      <c r="L1006" s="267"/>
      <c r="M1006" s="268"/>
      <c r="N1006" s="269"/>
      <c r="O1006" s="269"/>
      <c r="P1006" s="269"/>
      <c r="Q1006" s="269"/>
      <c r="R1006" s="269"/>
      <c r="S1006" s="269"/>
      <c r="T1006" s="27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71" t="s">
        <v>284</v>
      </c>
      <c r="AU1006" s="271" t="s">
        <v>92</v>
      </c>
      <c r="AV1006" s="14" t="s">
        <v>92</v>
      </c>
      <c r="AW1006" s="14" t="s">
        <v>38</v>
      </c>
      <c r="AX1006" s="14" t="s">
        <v>83</v>
      </c>
      <c r="AY1006" s="271" t="s">
        <v>171</v>
      </c>
    </row>
    <row r="1007" s="15" customFormat="1">
      <c r="A1007" s="15"/>
      <c r="B1007" s="272"/>
      <c r="C1007" s="273"/>
      <c r="D1007" s="242" t="s">
        <v>284</v>
      </c>
      <c r="E1007" s="274" t="s">
        <v>1</v>
      </c>
      <c r="F1007" s="275" t="s">
        <v>287</v>
      </c>
      <c r="G1007" s="273"/>
      <c r="H1007" s="276">
        <v>899</v>
      </c>
      <c r="I1007" s="277"/>
      <c r="J1007" s="273"/>
      <c r="K1007" s="273"/>
      <c r="L1007" s="278"/>
      <c r="M1007" s="279"/>
      <c r="N1007" s="280"/>
      <c r="O1007" s="280"/>
      <c r="P1007" s="280"/>
      <c r="Q1007" s="280"/>
      <c r="R1007" s="280"/>
      <c r="S1007" s="280"/>
      <c r="T1007" s="281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82" t="s">
        <v>284</v>
      </c>
      <c r="AU1007" s="282" t="s">
        <v>92</v>
      </c>
      <c r="AV1007" s="15" t="s">
        <v>192</v>
      </c>
      <c r="AW1007" s="15" t="s">
        <v>38</v>
      </c>
      <c r="AX1007" s="15" t="s">
        <v>90</v>
      </c>
      <c r="AY1007" s="282" t="s">
        <v>171</v>
      </c>
    </row>
    <row r="1008" s="2" customFormat="1" ht="16.5" customHeight="1">
      <c r="A1008" s="40"/>
      <c r="B1008" s="41"/>
      <c r="C1008" s="229" t="s">
        <v>1223</v>
      </c>
      <c r="D1008" s="229" t="s">
        <v>174</v>
      </c>
      <c r="E1008" s="230" t="s">
        <v>6179</v>
      </c>
      <c r="F1008" s="231" t="s">
        <v>6180</v>
      </c>
      <c r="G1008" s="232" t="s">
        <v>458</v>
      </c>
      <c r="H1008" s="233">
        <v>159.5</v>
      </c>
      <c r="I1008" s="234"/>
      <c r="J1008" s="235">
        <f>ROUND(I1008*H1008,2)</f>
        <v>0</v>
      </c>
      <c r="K1008" s="231" t="s">
        <v>5531</v>
      </c>
      <c r="L1008" s="46"/>
      <c r="M1008" s="236" t="s">
        <v>1</v>
      </c>
      <c r="N1008" s="237" t="s">
        <v>48</v>
      </c>
      <c r="O1008" s="93"/>
      <c r="P1008" s="238">
        <f>O1008*H1008</f>
        <v>0</v>
      </c>
      <c r="Q1008" s="238">
        <v>0.00125</v>
      </c>
      <c r="R1008" s="238">
        <f>Q1008*H1008</f>
        <v>0.199375</v>
      </c>
      <c r="S1008" s="238">
        <v>0</v>
      </c>
      <c r="T1008" s="239">
        <f>S1008*H1008</f>
        <v>0</v>
      </c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R1008" s="240" t="s">
        <v>347</v>
      </c>
      <c r="AT1008" s="240" t="s">
        <v>174</v>
      </c>
      <c r="AU1008" s="240" t="s">
        <v>92</v>
      </c>
      <c r="AY1008" s="18" t="s">
        <v>171</v>
      </c>
      <c r="BE1008" s="241">
        <f>IF(N1008="základní",J1008,0)</f>
        <v>0</v>
      </c>
      <c r="BF1008" s="241">
        <f>IF(N1008="snížená",J1008,0)</f>
        <v>0</v>
      </c>
      <c r="BG1008" s="241">
        <f>IF(N1008="zákl. přenesená",J1008,0)</f>
        <v>0</v>
      </c>
      <c r="BH1008" s="241">
        <f>IF(N1008="sníž. přenesená",J1008,0)</f>
        <v>0</v>
      </c>
      <c r="BI1008" s="241">
        <f>IF(N1008="nulová",J1008,0)</f>
        <v>0</v>
      </c>
      <c r="BJ1008" s="18" t="s">
        <v>90</v>
      </c>
      <c r="BK1008" s="241">
        <f>ROUND(I1008*H1008,2)</f>
        <v>0</v>
      </c>
      <c r="BL1008" s="18" t="s">
        <v>347</v>
      </c>
      <c r="BM1008" s="240" t="s">
        <v>6233</v>
      </c>
    </row>
    <row r="1009" s="13" customFormat="1">
      <c r="A1009" s="13"/>
      <c r="B1009" s="251"/>
      <c r="C1009" s="252"/>
      <c r="D1009" s="242" t="s">
        <v>284</v>
      </c>
      <c r="E1009" s="253" t="s">
        <v>1</v>
      </c>
      <c r="F1009" s="254" t="s">
        <v>6217</v>
      </c>
      <c r="G1009" s="252"/>
      <c r="H1009" s="253" t="s">
        <v>1</v>
      </c>
      <c r="I1009" s="255"/>
      <c r="J1009" s="252"/>
      <c r="K1009" s="252"/>
      <c r="L1009" s="256"/>
      <c r="M1009" s="257"/>
      <c r="N1009" s="258"/>
      <c r="O1009" s="258"/>
      <c r="P1009" s="258"/>
      <c r="Q1009" s="258"/>
      <c r="R1009" s="258"/>
      <c r="S1009" s="258"/>
      <c r="T1009" s="259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60" t="s">
        <v>284</v>
      </c>
      <c r="AU1009" s="260" t="s">
        <v>92</v>
      </c>
      <c r="AV1009" s="13" t="s">
        <v>90</v>
      </c>
      <c r="AW1009" s="13" t="s">
        <v>38</v>
      </c>
      <c r="AX1009" s="13" t="s">
        <v>83</v>
      </c>
      <c r="AY1009" s="260" t="s">
        <v>171</v>
      </c>
    </row>
    <row r="1010" s="13" customFormat="1">
      <c r="A1010" s="13"/>
      <c r="B1010" s="251"/>
      <c r="C1010" s="252"/>
      <c r="D1010" s="242" t="s">
        <v>284</v>
      </c>
      <c r="E1010" s="253" t="s">
        <v>1</v>
      </c>
      <c r="F1010" s="254" t="s">
        <v>6148</v>
      </c>
      <c r="G1010" s="252"/>
      <c r="H1010" s="253" t="s">
        <v>1</v>
      </c>
      <c r="I1010" s="255"/>
      <c r="J1010" s="252"/>
      <c r="K1010" s="252"/>
      <c r="L1010" s="256"/>
      <c r="M1010" s="257"/>
      <c r="N1010" s="258"/>
      <c r="O1010" s="258"/>
      <c r="P1010" s="258"/>
      <c r="Q1010" s="258"/>
      <c r="R1010" s="258"/>
      <c r="S1010" s="258"/>
      <c r="T1010" s="259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60" t="s">
        <v>284</v>
      </c>
      <c r="AU1010" s="260" t="s">
        <v>92</v>
      </c>
      <c r="AV1010" s="13" t="s">
        <v>90</v>
      </c>
      <c r="AW1010" s="13" t="s">
        <v>38</v>
      </c>
      <c r="AX1010" s="13" t="s">
        <v>83</v>
      </c>
      <c r="AY1010" s="260" t="s">
        <v>171</v>
      </c>
    </row>
    <row r="1011" s="13" customFormat="1">
      <c r="A1011" s="13"/>
      <c r="B1011" s="251"/>
      <c r="C1011" s="252"/>
      <c r="D1011" s="242" t="s">
        <v>284</v>
      </c>
      <c r="E1011" s="253" t="s">
        <v>1</v>
      </c>
      <c r="F1011" s="254" t="s">
        <v>6149</v>
      </c>
      <c r="G1011" s="252"/>
      <c r="H1011" s="253" t="s">
        <v>1</v>
      </c>
      <c r="I1011" s="255"/>
      <c r="J1011" s="252"/>
      <c r="K1011" s="252"/>
      <c r="L1011" s="256"/>
      <c r="M1011" s="257"/>
      <c r="N1011" s="258"/>
      <c r="O1011" s="258"/>
      <c r="P1011" s="258"/>
      <c r="Q1011" s="258"/>
      <c r="R1011" s="258"/>
      <c r="S1011" s="258"/>
      <c r="T1011" s="259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60" t="s">
        <v>284</v>
      </c>
      <c r="AU1011" s="260" t="s">
        <v>92</v>
      </c>
      <c r="AV1011" s="13" t="s">
        <v>90</v>
      </c>
      <c r="AW1011" s="13" t="s">
        <v>38</v>
      </c>
      <c r="AX1011" s="13" t="s">
        <v>83</v>
      </c>
      <c r="AY1011" s="260" t="s">
        <v>171</v>
      </c>
    </row>
    <row r="1012" s="13" customFormat="1">
      <c r="A1012" s="13"/>
      <c r="B1012" s="251"/>
      <c r="C1012" s="252"/>
      <c r="D1012" s="242" t="s">
        <v>284</v>
      </c>
      <c r="E1012" s="253" t="s">
        <v>1</v>
      </c>
      <c r="F1012" s="254" t="s">
        <v>6150</v>
      </c>
      <c r="G1012" s="252"/>
      <c r="H1012" s="253" t="s">
        <v>1</v>
      </c>
      <c r="I1012" s="255"/>
      <c r="J1012" s="252"/>
      <c r="K1012" s="252"/>
      <c r="L1012" s="256"/>
      <c r="M1012" s="257"/>
      <c r="N1012" s="258"/>
      <c r="O1012" s="258"/>
      <c r="P1012" s="258"/>
      <c r="Q1012" s="258"/>
      <c r="R1012" s="258"/>
      <c r="S1012" s="258"/>
      <c r="T1012" s="259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60" t="s">
        <v>284</v>
      </c>
      <c r="AU1012" s="260" t="s">
        <v>92</v>
      </c>
      <c r="AV1012" s="13" t="s">
        <v>90</v>
      </c>
      <c r="AW1012" s="13" t="s">
        <v>38</v>
      </c>
      <c r="AX1012" s="13" t="s">
        <v>83</v>
      </c>
      <c r="AY1012" s="260" t="s">
        <v>171</v>
      </c>
    </row>
    <row r="1013" s="13" customFormat="1">
      <c r="A1013" s="13"/>
      <c r="B1013" s="251"/>
      <c r="C1013" s="252"/>
      <c r="D1013" s="242" t="s">
        <v>284</v>
      </c>
      <c r="E1013" s="253" t="s">
        <v>1</v>
      </c>
      <c r="F1013" s="254" t="s">
        <v>6199</v>
      </c>
      <c r="G1013" s="252"/>
      <c r="H1013" s="253" t="s">
        <v>1</v>
      </c>
      <c r="I1013" s="255"/>
      <c r="J1013" s="252"/>
      <c r="K1013" s="252"/>
      <c r="L1013" s="256"/>
      <c r="M1013" s="257"/>
      <c r="N1013" s="258"/>
      <c r="O1013" s="258"/>
      <c r="P1013" s="258"/>
      <c r="Q1013" s="258"/>
      <c r="R1013" s="258"/>
      <c r="S1013" s="258"/>
      <c r="T1013" s="259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60" t="s">
        <v>284</v>
      </c>
      <c r="AU1013" s="260" t="s">
        <v>92</v>
      </c>
      <c r="AV1013" s="13" t="s">
        <v>90</v>
      </c>
      <c r="AW1013" s="13" t="s">
        <v>38</v>
      </c>
      <c r="AX1013" s="13" t="s">
        <v>83</v>
      </c>
      <c r="AY1013" s="260" t="s">
        <v>171</v>
      </c>
    </row>
    <row r="1014" s="13" customFormat="1">
      <c r="A1014" s="13"/>
      <c r="B1014" s="251"/>
      <c r="C1014" s="252"/>
      <c r="D1014" s="242" t="s">
        <v>284</v>
      </c>
      <c r="E1014" s="253" t="s">
        <v>1</v>
      </c>
      <c r="F1014" s="254" t="s">
        <v>6175</v>
      </c>
      <c r="G1014" s="252"/>
      <c r="H1014" s="253" t="s">
        <v>1</v>
      </c>
      <c r="I1014" s="255"/>
      <c r="J1014" s="252"/>
      <c r="K1014" s="252"/>
      <c r="L1014" s="256"/>
      <c r="M1014" s="257"/>
      <c r="N1014" s="258"/>
      <c r="O1014" s="258"/>
      <c r="P1014" s="258"/>
      <c r="Q1014" s="258"/>
      <c r="R1014" s="258"/>
      <c r="S1014" s="258"/>
      <c r="T1014" s="259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60" t="s">
        <v>284</v>
      </c>
      <c r="AU1014" s="260" t="s">
        <v>92</v>
      </c>
      <c r="AV1014" s="13" t="s">
        <v>90</v>
      </c>
      <c r="AW1014" s="13" t="s">
        <v>38</v>
      </c>
      <c r="AX1014" s="13" t="s">
        <v>83</v>
      </c>
      <c r="AY1014" s="260" t="s">
        <v>171</v>
      </c>
    </row>
    <row r="1015" s="13" customFormat="1">
      <c r="A1015" s="13"/>
      <c r="B1015" s="251"/>
      <c r="C1015" s="252"/>
      <c r="D1015" s="242" t="s">
        <v>284</v>
      </c>
      <c r="E1015" s="253" t="s">
        <v>1</v>
      </c>
      <c r="F1015" s="254" t="s">
        <v>5799</v>
      </c>
      <c r="G1015" s="252"/>
      <c r="H1015" s="253" t="s">
        <v>1</v>
      </c>
      <c r="I1015" s="255"/>
      <c r="J1015" s="252"/>
      <c r="K1015" s="252"/>
      <c r="L1015" s="256"/>
      <c r="M1015" s="257"/>
      <c r="N1015" s="258"/>
      <c r="O1015" s="258"/>
      <c r="P1015" s="258"/>
      <c r="Q1015" s="258"/>
      <c r="R1015" s="258"/>
      <c r="S1015" s="258"/>
      <c r="T1015" s="259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60" t="s">
        <v>284</v>
      </c>
      <c r="AU1015" s="260" t="s">
        <v>92</v>
      </c>
      <c r="AV1015" s="13" t="s">
        <v>90</v>
      </c>
      <c r="AW1015" s="13" t="s">
        <v>38</v>
      </c>
      <c r="AX1015" s="13" t="s">
        <v>83</v>
      </c>
      <c r="AY1015" s="260" t="s">
        <v>171</v>
      </c>
    </row>
    <row r="1016" s="14" customFormat="1">
      <c r="A1016" s="14"/>
      <c r="B1016" s="261"/>
      <c r="C1016" s="262"/>
      <c r="D1016" s="242" t="s">
        <v>284</v>
      </c>
      <c r="E1016" s="263" t="s">
        <v>1</v>
      </c>
      <c r="F1016" s="264" t="s">
        <v>6234</v>
      </c>
      <c r="G1016" s="262"/>
      <c r="H1016" s="265">
        <v>15.5</v>
      </c>
      <c r="I1016" s="266"/>
      <c r="J1016" s="262"/>
      <c r="K1016" s="262"/>
      <c r="L1016" s="267"/>
      <c r="M1016" s="268"/>
      <c r="N1016" s="269"/>
      <c r="O1016" s="269"/>
      <c r="P1016" s="269"/>
      <c r="Q1016" s="269"/>
      <c r="R1016" s="269"/>
      <c r="S1016" s="269"/>
      <c r="T1016" s="27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71" t="s">
        <v>284</v>
      </c>
      <c r="AU1016" s="271" t="s">
        <v>92</v>
      </c>
      <c r="AV1016" s="14" t="s">
        <v>92</v>
      </c>
      <c r="AW1016" s="14" t="s">
        <v>38</v>
      </c>
      <c r="AX1016" s="14" t="s">
        <v>83</v>
      </c>
      <c r="AY1016" s="271" t="s">
        <v>171</v>
      </c>
    </row>
    <row r="1017" s="13" customFormat="1">
      <c r="A1017" s="13"/>
      <c r="B1017" s="251"/>
      <c r="C1017" s="252"/>
      <c r="D1017" s="242" t="s">
        <v>284</v>
      </c>
      <c r="E1017" s="253" t="s">
        <v>1</v>
      </c>
      <c r="F1017" s="254" t="s">
        <v>5801</v>
      </c>
      <c r="G1017" s="252"/>
      <c r="H1017" s="253" t="s">
        <v>1</v>
      </c>
      <c r="I1017" s="255"/>
      <c r="J1017" s="252"/>
      <c r="K1017" s="252"/>
      <c r="L1017" s="256"/>
      <c r="M1017" s="257"/>
      <c r="N1017" s="258"/>
      <c r="O1017" s="258"/>
      <c r="P1017" s="258"/>
      <c r="Q1017" s="258"/>
      <c r="R1017" s="258"/>
      <c r="S1017" s="258"/>
      <c r="T1017" s="259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60" t="s">
        <v>284</v>
      </c>
      <c r="AU1017" s="260" t="s">
        <v>92</v>
      </c>
      <c r="AV1017" s="13" t="s">
        <v>90</v>
      </c>
      <c r="AW1017" s="13" t="s">
        <v>38</v>
      </c>
      <c r="AX1017" s="13" t="s">
        <v>83</v>
      </c>
      <c r="AY1017" s="260" t="s">
        <v>171</v>
      </c>
    </row>
    <row r="1018" s="14" customFormat="1">
      <c r="A1018" s="14"/>
      <c r="B1018" s="261"/>
      <c r="C1018" s="262"/>
      <c r="D1018" s="242" t="s">
        <v>284</v>
      </c>
      <c r="E1018" s="263" t="s">
        <v>1</v>
      </c>
      <c r="F1018" s="264" t="s">
        <v>357</v>
      </c>
      <c r="G1018" s="262"/>
      <c r="H1018" s="265">
        <v>18</v>
      </c>
      <c r="I1018" s="266"/>
      <c r="J1018" s="262"/>
      <c r="K1018" s="262"/>
      <c r="L1018" s="267"/>
      <c r="M1018" s="268"/>
      <c r="N1018" s="269"/>
      <c r="O1018" s="269"/>
      <c r="P1018" s="269"/>
      <c r="Q1018" s="269"/>
      <c r="R1018" s="269"/>
      <c r="S1018" s="269"/>
      <c r="T1018" s="270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71" t="s">
        <v>284</v>
      </c>
      <c r="AU1018" s="271" t="s">
        <v>92</v>
      </c>
      <c r="AV1018" s="14" t="s">
        <v>92</v>
      </c>
      <c r="AW1018" s="14" t="s">
        <v>38</v>
      </c>
      <c r="AX1018" s="14" t="s">
        <v>83</v>
      </c>
      <c r="AY1018" s="271" t="s">
        <v>171</v>
      </c>
    </row>
    <row r="1019" s="13" customFormat="1">
      <c r="A1019" s="13"/>
      <c r="B1019" s="251"/>
      <c r="C1019" s="252"/>
      <c r="D1019" s="242" t="s">
        <v>284</v>
      </c>
      <c r="E1019" s="253" t="s">
        <v>1</v>
      </c>
      <c r="F1019" s="254" t="s">
        <v>5804</v>
      </c>
      <c r="G1019" s="252"/>
      <c r="H1019" s="253" t="s">
        <v>1</v>
      </c>
      <c r="I1019" s="255"/>
      <c r="J1019" s="252"/>
      <c r="K1019" s="252"/>
      <c r="L1019" s="256"/>
      <c r="M1019" s="257"/>
      <c r="N1019" s="258"/>
      <c r="O1019" s="258"/>
      <c r="P1019" s="258"/>
      <c r="Q1019" s="258"/>
      <c r="R1019" s="258"/>
      <c r="S1019" s="258"/>
      <c r="T1019" s="259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60" t="s">
        <v>284</v>
      </c>
      <c r="AU1019" s="260" t="s">
        <v>92</v>
      </c>
      <c r="AV1019" s="13" t="s">
        <v>90</v>
      </c>
      <c r="AW1019" s="13" t="s">
        <v>38</v>
      </c>
      <c r="AX1019" s="13" t="s">
        <v>83</v>
      </c>
      <c r="AY1019" s="260" t="s">
        <v>171</v>
      </c>
    </row>
    <row r="1020" s="14" customFormat="1">
      <c r="A1020" s="14"/>
      <c r="B1020" s="261"/>
      <c r="C1020" s="262"/>
      <c r="D1020" s="242" t="s">
        <v>284</v>
      </c>
      <c r="E1020" s="263" t="s">
        <v>1</v>
      </c>
      <c r="F1020" s="264" t="s">
        <v>6235</v>
      </c>
      <c r="G1020" s="262"/>
      <c r="H1020" s="265">
        <v>61</v>
      </c>
      <c r="I1020" s="266"/>
      <c r="J1020" s="262"/>
      <c r="K1020" s="262"/>
      <c r="L1020" s="267"/>
      <c r="M1020" s="268"/>
      <c r="N1020" s="269"/>
      <c r="O1020" s="269"/>
      <c r="P1020" s="269"/>
      <c r="Q1020" s="269"/>
      <c r="R1020" s="269"/>
      <c r="S1020" s="269"/>
      <c r="T1020" s="270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71" t="s">
        <v>284</v>
      </c>
      <c r="AU1020" s="271" t="s">
        <v>92</v>
      </c>
      <c r="AV1020" s="14" t="s">
        <v>92</v>
      </c>
      <c r="AW1020" s="14" t="s">
        <v>38</v>
      </c>
      <c r="AX1020" s="14" t="s">
        <v>83</v>
      </c>
      <c r="AY1020" s="271" t="s">
        <v>171</v>
      </c>
    </row>
    <row r="1021" s="13" customFormat="1">
      <c r="A1021" s="13"/>
      <c r="B1021" s="251"/>
      <c r="C1021" s="252"/>
      <c r="D1021" s="242" t="s">
        <v>284</v>
      </c>
      <c r="E1021" s="253" t="s">
        <v>1</v>
      </c>
      <c r="F1021" s="254" t="s">
        <v>5660</v>
      </c>
      <c r="G1021" s="252"/>
      <c r="H1021" s="253" t="s">
        <v>1</v>
      </c>
      <c r="I1021" s="255"/>
      <c r="J1021" s="252"/>
      <c r="K1021" s="252"/>
      <c r="L1021" s="256"/>
      <c r="M1021" s="257"/>
      <c r="N1021" s="258"/>
      <c r="O1021" s="258"/>
      <c r="P1021" s="258"/>
      <c r="Q1021" s="258"/>
      <c r="R1021" s="258"/>
      <c r="S1021" s="258"/>
      <c r="T1021" s="259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60" t="s">
        <v>284</v>
      </c>
      <c r="AU1021" s="260" t="s">
        <v>92</v>
      </c>
      <c r="AV1021" s="13" t="s">
        <v>90</v>
      </c>
      <c r="AW1021" s="13" t="s">
        <v>38</v>
      </c>
      <c r="AX1021" s="13" t="s">
        <v>83</v>
      </c>
      <c r="AY1021" s="260" t="s">
        <v>171</v>
      </c>
    </row>
    <row r="1022" s="14" customFormat="1">
      <c r="A1022" s="14"/>
      <c r="B1022" s="261"/>
      <c r="C1022" s="262"/>
      <c r="D1022" s="242" t="s">
        <v>284</v>
      </c>
      <c r="E1022" s="263" t="s">
        <v>1</v>
      </c>
      <c r="F1022" s="264" t="s">
        <v>6236</v>
      </c>
      <c r="G1022" s="262"/>
      <c r="H1022" s="265">
        <v>41</v>
      </c>
      <c r="I1022" s="266"/>
      <c r="J1022" s="262"/>
      <c r="K1022" s="262"/>
      <c r="L1022" s="267"/>
      <c r="M1022" s="268"/>
      <c r="N1022" s="269"/>
      <c r="O1022" s="269"/>
      <c r="P1022" s="269"/>
      <c r="Q1022" s="269"/>
      <c r="R1022" s="269"/>
      <c r="S1022" s="269"/>
      <c r="T1022" s="270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71" t="s">
        <v>284</v>
      </c>
      <c r="AU1022" s="271" t="s">
        <v>92</v>
      </c>
      <c r="AV1022" s="14" t="s">
        <v>92</v>
      </c>
      <c r="AW1022" s="14" t="s">
        <v>38</v>
      </c>
      <c r="AX1022" s="14" t="s">
        <v>83</v>
      </c>
      <c r="AY1022" s="271" t="s">
        <v>171</v>
      </c>
    </row>
    <row r="1023" s="16" customFormat="1">
      <c r="A1023" s="16"/>
      <c r="B1023" s="293"/>
      <c r="C1023" s="294"/>
      <c r="D1023" s="242" t="s">
        <v>284</v>
      </c>
      <c r="E1023" s="295" t="s">
        <v>1</v>
      </c>
      <c r="F1023" s="296" t="s">
        <v>418</v>
      </c>
      <c r="G1023" s="294"/>
      <c r="H1023" s="297">
        <v>135.5</v>
      </c>
      <c r="I1023" s="298"/>
      <c r="J1023" s="294"/>
      <c r="K1023" s="294"/>
      <c r="L1023" s="299"/>
      <c r="M1023" s="300"/>
      <c r="N1023" s="301"/>
      <c r="O1023" s="301"/>
      <c r="P1023" s="301"/>
      <c r="Q1023" s="301"/>
      <c r="R1023" s="301"/>
      <c r="S1023" s="301"/>
      <c r="T1023" s="302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T1023" s="303" t="s">
        <v>284</v>
      </c>
      <c r="AU1023" s="303" t="s">
        <v>92</v>
      </c>
      <c r="AV1023" s="16" t="s">
        <v>118</v>
      </c>
      <c r="AW1023" s="16" t="s">
        <v>38</v>
      </c>
      <c r="AX1023" s="16" t="s">
        <v>83</v>
      </c>
      <c r="AY1023" s="303" t="s">
        <v>171</v>
      </c>
    </row>
    <row r="1024" s="13" customFormat="1">
      <c r="A1024" s="13"/>
      <c r="B1024" s="251"/>
      <c r="C1024" s="252"/>
      <c r="D1024" s="242" t="s">
        <v>284</v>
      </c>
      <c r="E1024" s="253" t="s">
        <v>1</v>
      </c>
      <c r="F1024" s="254" t="s">
        <v>6205</v>
      </c>
      <c r="G1024" s="252"/>
      <c r="H1024" s="253" t="s">
        <v>1</v>
      </c>
      <c r="I1024" s="255"/>
      <c r="J1024" s="252"/>
      <c r="K1024" s="252"/>
      <c r="L1024" s="256"/>
      <c r="M1024" s="257"/>
      <c r="N1024" s="258"/>
      <c r="O1024" s="258"/>
      <c r="P1024" s="258"/>
      <c r="Q1024" s="258"/>
      <c r="R1024" s="258"/>
      <c r="S1024" s="258"/>
      <c r="T1024" s="259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60" t="s">
        <v>284</v>
      </c>
      <c r="AU1024" s="260" t="s">
        <v>92</v>
      </c>
      <c r="AV1024" s="13" t="s">
        <v>90</v>
      </c>
      <c r="AW1024" s="13" t="s">
        <v>38</v>
      </c>
      <c r="AX1024" s="13" t="s">
        <v>83</v>
      </c>
      <c r="AY1024" s="260" t="s">
        <v>171</v>
      </c>
    </row>
    <row r="1025" s="14" customFormat="1">
      <c r="A1025" s="14"/>
      <c r="B1025" s="261"/>
      <c r="C1025" s="262"/>
      <c r="D1025" s="242" t="s">
        <v>284</v>
      </c>
      <c r="E1025" s="263" t="s">
        <v>1</v>
      </c>
      <c r="F1025" s="264" t="s">
        <v>118</v>
      </c>
      <c r="G1025" s="262"/>
      <c r="H1025" s="265">
        <v>3</v>
      </c>
      <c r="I1025" s="266"/>
      <c r="J1025" s="262"/>
      <c r="K1025" s="262"/>
      <c r="L1025" s="267"/>
      <c r="M1025" s="268"/>
      <c r="N1025" s="269"/>
      <c r="O1025" s="269"/>
      <c r="P1025" s="269"/>
      <c r="Q1025" s="269"/>
      <c r="R1025" s="269"/>
      <c r="S1025" s="269"/>
      <c r="T1025" s="270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71" t="s">
        <v>284</v>
      </c>
      <c r="AU1025" s="271" t="s">
        <v>92</v>
      </c>
      <c r="AV1025" s="14" t="s">
        <v>92</v>
      </c>
      <c r="AW1025" s="14" t="s">
        <v>38</v>
      </c>
      <c r="AX1025" s="14" t="s">
        <v>83</v>
      </c>
      <c r="AY1025" s="271" t="s">
        <v>171</v>
      </c>
    </row>
    <row r="1026" s="16" customFormat="1">
      <c r="A1026" s="16"/>
      <c r="B1026" s="293"/>
      <c r="C1026" s="294"/>
      <c r="D1026" s="242" t="s">
        <v>284</v>
      </c>
      <c r="E1026" s="295" t="s">
        <v>1</v>
      </c>
      <c r="F1026" s="296" t="s">
        <v>418</v>
      </c>
      <c r="G1026" s="294"/>
      <c r="H1026" s="297">
        <v>3</v>
      </c>
      <c r="I1026" s="298"/>
      <c r="J1026" s="294"/>
      <c r="K1026" s="294"/>
      <c r="L1026" s="299"/>
      <c r="M1026" s="300"/>
      <c r="N1026" s="301"/>
      <c r="O1026" s="301"/>
      <c r="P1026" s="301"/>
      <c r="Q1026" s="301"/>
      <c r="R1026" s="301"/>
      <c r="S1026" s="301"/>
      <c r="T1026" s="302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T1026" s="303" t="s">
        <v>284</v>
      </c>
      <c r="AU1026" s="303" t="s">
        <v>92</v>
      </c>
      <c r="AV1026" s="16" t="s">
        <v>118</v>
      </c>
      <c r="AW1026" s="16" t="s">
        <v>38</v>
      </c>
      <c r="AX1026" s="16" t="s">
        <v>83</v>
      </c>
      <c r="AY1026" s="303" t="s">
        <v>171</v>
      </c>
    </row>
    <row r="1027" s="15" customFormat="1">
      <c r="A1027" s="15"/>
      <c r="B1027" s="272"/>
      <c r="C1027" s="273"/>
      <c r="D1027" s="242" t="s">
        <v>284</v>
      </c>
      <c r="E1027" s="274" t="s">
        <v>1</v>
      </c>
      <c r="F1027" s="275" t="s">
        <v>287</v>
      </c>
      <c r="G1027" s="273"/>
      <c r="H1027" s="276">
        <v>138.5</v>
      </c>
      <c r="I1027" s="277"/>
      <c r="J1027" s="273"/>
      <c r="K1027" s="273"/>
      <c r="L1027" s="278"/>
      <c r="M1027" s="279"/>
      <c r="N1027" s="280"/>
      <c r="O1027" s="280"/>
      <c r="P1027" s="280"/>
      <c r="Q1027" s="280"/>
      <c r="R1027" s="280"/>
      <c r="S1027" s="280"/>
      <c r="T1027" s="281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T1027" s="282" t="s">
        <v>284</v>
      </c>
      <c r="AU1027" s="282" t="s">
        <v>92</v>
      </c>
      <c r="AV1027" s="15" t="s">
        <v>192</v>
      </c>
      <c r="AW1027" s="15" t="s">
        <v>38</v>
      </c>
      <c r="AX1027" s="15" t="s">
        <v>83</v>
      </c>
      <c r="AY1027" s="282" t="s">
        <v>171</v>
      </c>
    </row>
    <row r="1028" s="14" customFormat="1">
      <c r="A1028" s="14"/>
      <c r="B1028" s="261"/>
      <c r="C1028" s="262"/>
      <c r="D1028" s="242" t="s">
        <v>284</v>
      </c>
      <c r="E1028" s="263" t="s">
        <v>1</v>
      </c>
      <c r="F1028" s="264" t="s">
        <v>6237</v>
      </c>
      <c r="G1028" s="262"/>
      <c r="H1028" s="265">
        <v>159.27500000000001</v>
      </c>
      <c r="I1028" s="266"/>
      <c r="J1028" s="262"/>
      <c r="K1028" s="262"/>
      <c r="L1028" s="267"/>
      <c r="M1028" s="268"/>
      <c r="N1028" s="269"/>
      <c r="O1028" s="269"/>
      <c r="P1028" s="269"/>
      <c r="Q1028" s="269"/>
      <c r="R1028" s="269"/>
      <c r="S1028" s="269"/>
      <c r="T1028" s="27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71" t="s">
        <v>284</v>
      </c>
      <c r="AU1028" s="271" t="s">
        <v>92</v>
      </c>
      <c r="AV1028" s="14" t="s">
        <v>92</v>
      </c>
      <c r="AW1028" s="14" t="s">
        <v>38</v>
      </c>
      <c r="AX1028" s="14" t="s">
        <v>83</v>
      </c>
      <c r="AY1028" s="271" t="s">
        <v>171</v>
      </c>
    </row>
    <row r="1029" s="15" customFormat="1">
      <c r="A1029" s="15"/>
      <c r="B1029" s="272"/>
      <c r="C1029" s="273"/>
      <c r="D1029" s="242" t="s">
        <v>284</v>
      </c>
      <c r="E1029" s="274" t="s">
        <v>1</v>
      </c>
      <c r="F1029" s="275" t="s">
        <v>287</v>
      </c>
      <c r="G1029" s="273"/>
      <c r="H1029" s="276">
        <v>159.27500000000001</v>
      </c>
      <c r="I1029" s="277"/>
      <c r="J1029" s="273"/>
      <c r="K1029" s="273"/>
      <c r="L1029" s="278"/>
      <c r="M1029" s="279"/>
      <c r="N1029" s="280"/>
      <c r="O1029" s="280"/>
      <c r="P1029" s="280"/>
      <c r="Q1029" s="280"/>
      <c r="R1029" s="280"/>
      <c r="S1029" s="280"/>
      <c r="T1029" s="281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T1029" s="282" t="s">
        <v>284</v>
      </c>
      <c r="AU1029" s="282" t="s">
        <v>92</v>
      </c>
      <c r="AV1029" s="15" t="s">
        <v>192</v>
      </c>
      <c r="AW1029" s="15" t="s">
        <v>38</v>
      </c>
      <c r="AX1029" s="15" t="s">
        <v>83</v>
      </c>
      <c r="AY1029" s="282" t="s">
        <v>171</v>
      </c>
    </row>
    <row r="1030" s="14" customFormat="1">
      <c r="A1030" s="14"/>
      <c r="B1030" s="261"/>
      <c r="C1030" s="262"/>
      <c r="D1030" s="242" t="s">
        <v>284</v>
      </c>
      <c r="E1030" s="263" t="s">
        <v>1</v>
      </c>
      <c r="F1030" s="264" t="s">
        <v>6238</v>
      </c>
      <c r="G1030" s="262"/>
      <c r="H1030" s="265">
        <v>159.5</v>
      </c>
      <c r="I1030" s="266"/>
      <c r="J1030" s="262"/>
      <c r="K1030" s="262"/>
      <c r="L1030" s="267"/>
      <c r="M1030" s="268"/>
      <c r="N1030" s="269"/>
      <c r="O1030" s="269"/>
      <c r="P1030" s="269"/>
      <c r="Q1030" s="269"/>
      <c r="R1030" s="269"/>
      <c r="S1030" s="269"/>
      <c r="T1030" s="270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71" t="s">
        <v>284</v>
      </c>
      <c r="AU1030" s="271" t="s">
        <v>92</v>
      </c>
      <c r="AV1030" s="14" t="s">
        <v>92</v>
      </c>
      <c r="AW1030" s="14" t="s">
        <v>38</v>
      </c>
      <c r="AX1030" s="14" t="s">
        <v>83</v>
      </c>
      <c r="AY1030" s="271" t="s">
        <v>171</v>
      </c>
    </row>
    <row r="1031" s="15" customFormat="1">
      <c r="A1031" s="15"/>
      <c r="B1031" s="272"/>
      <c r="C1031" s="273"/>
      <c r="D1031" s="242" t="s">
        <v>284</v>
      </c>
      <c r="E1031" s="274" t="s">
        <v>1</v>
      </c>
      <c r="F1031" s="275" t="s">
        <v>287</v>
      </c>
      <c r="G1031" s="273"/>
      <c r="H1031" s="276">
        <v>159.5</v>
      </c>
      <c r="I1031" s="277"/>
      <c r="J1031" s="273"/>
      <c r="K1031" s="273"/>
      <c r="L1031" s="278"/>
      <c r="M1031" s="279"/>
      <c r="N1031" s="280"/>
      <c r="O1031" s="280"/>
      <c r="P1031" s="280"/>
      <c r="Q1031" s="280"/>
      <c r="R1031" s="280"/>
      <c r="S1031" s="280"/>
      <c r="T1031" s="281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82" t="s">
        <v>284</v>
      </c>
      <c r="AU1031" s="282" t="s">
        <v>92</v>
      </c>
      <c r="AV1031" s="15" t="s">
        <v>192</v>
      </c>
      <c r="AW1031" s="15" t="s">
        <v>38</v>
      </c>
      <c r="AX1031" s="15" t="s">
        <v>90</v>
      </c>
      <c r="AY1031" s="282" t="s">
        <v>171</v>
      </c>
    </row>
    <row r="1032" s="2" customFormat="1" ht="16.5" customHeight="1">
      <c r="A1032" s="40"/>
      <c r="B1032" s="41"/>
      <c r="C1032" s="229" t="s">
        <v>1228</v>
      </c>
      <c r="D1032" s="229" t="s">
        <v>174</v>
      </c>
      <c r="E1032" s="230" t="s">
        <v>6239</v>
      </c>
      <c r="F1032" s="231" t="s">
        <v>6240</v>
      </c>
      <c r="G1032" s="232" t="s">
        <v>458</v>
      </c>
      <c r="H1032" s="233">
        <v>269</v>
      </c>
      <c r="I1032" s="234"/>
      <c r="J1032" s="235">
        <f>ROUND(I1032*H1032,2)</f>
        <v>0</v>
      </c>
      <c r="K1032" s="231" t="s">
        <v>5531</v>
      </c>
      <c r="L1032" s="46"/>
      <c r="M1032" s="236" t="s">
        <v>1</v>
      </c>
      <c r="N1032" s="237" t="s">
        <v>48</v>
      </c>
      <c r="O1032" s="93"/>
      <c r="P1032" s="238">
        <f>O1032*H1032</f>
        <v>0</v>
      </c>
      <c r="Q1032" s="238">
        <v>0.0028400000000000001</v>
      </c>
      <c r="R1032" s="238">
        <f>Q1032*H1032</f>
        <v>0.76395999999999997</v>
      </c>
      <c r="S1032" s="238">
        <v>0</v>
      </c>
      <c r="T1032" s="239">
        <f>S1032*H1032</f>
        <v>0</v>
      </c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R1032" s="240" t="s">
        <v>347</v>
      </c>
      <c r="AT1032" s="240" t="s">
        <v>174</v>
      </c>
      <c r="AU1032" s="240" t="s">
        <v>92</v>
      </c>
      <c r="AY1032" s="18" t="s">
        <v>171</v>
      </c>
      <c r="BE1032" s="241">
        <f>IF(N1032="základní",J1032,0)</f>
        <v>0</v>
      </c>
      <c r="BF1032" s="241">
        <f>IF(N1032="snížená",J1032,0)</f>
        <v>0</v>
      </c>
      <c r="BG1032" s="241">
        <f>IF(N1032="zákl. přenesená",J1032,0)</f>
        <v>0</v>
      </c>
      <c r="BH1032" s="241">
        <f>IF(N1032="sníž. přenesená",J1032,0)</f>
        <v>0</v>
      </c>
      <c r="BI1032" s="241">
        <f>IF(N1032="nulová",J1032,0)</f>
        <v>0</v>
      </c>
      <c r="BJ1032" s="18" t="s">
        <v>90</v>
      </c>
      <c r="BK1032" s="241">
        <f>ROUND(I1032*H1032,2)</f>
        <v>0</v>
      </c>
      <c r="BL1032" s="18" t="s">
        <v>347</v>
      </c>
      <c r="BM1032" s="240" t="s">
        <v>6241</v>
      </c>
    </row>
    <row r="1033" s="13" customFormat="1">
      <c r="A1033" s="13"/>
      <c r="B1033" s="251"/>
      <c r="C1033" s="252"/>
      <c r="D1033" s="242" t="s">
        <v>284</v>
      </c>
      <c r="E1033" s="253" t="s">
        <v>1</v>
      </c>
      <c r="F1033" s="254" t="s">
        <v>6217</v>
      </c>
      <c r="G1033" s="252"/>
      <c r="H1033" s="253" t="s">
        <v>1</v>
      </c>
      <c r="I1033" s="255"/>
      <c r="J1033" s="252"/>
      <c r="K1033" s="252"/>
      <c r="L1033" s="256"/>
      <c r="M1033" s="257"/>
      <c r="N1033" s="258"/>
      <c r="O1033" s="258"/>
      <c r="P1033" s="258"/>
      <c r="Q1033" s="258"/>
      <c r="R1033" s="258"/>
      <c r="S1033" s="258"/>
      <c r="T1033" s="259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60" t="s">
        <v>284</v>
      </c>
      <c r="AU1033" s="260" t="s">
        <v>92</v>
      </c>
      <c r="AV1033" s="13" t="s">
        <v>90</v>
      </c>
      <c r="AW1033" s="13" t="s">
        <v>38</v>
      </c>
      <c r="AX1033" s="13" t="s">
        <v>83</v>
      </c>
      <c r="AY1033" s="260" t="s">
        <v>171</v>
      </c>
    </row>
    <row r="1034" s="13" customFormat="1">
      <c r="A1034" s="13"/>
      <c r="B1034" s="251"/>
      <c r="C1034" s="252"/>
      <c r="D1034" s="242" t="s">
        <v>284</v>
      </c>
      <c r="E1034" s="253" t="s">
        <v>1</v>
      </c>
      <c r="F1034" s="254" t="s">
        <v>6148</v>
      </c>
      <c r="G1034" s="252"/>
      <c r="H1034" s="253" t="s">
        <v>1</v>
      </c>
      <c r="I1034" s="255"/>
      <c r="J1034" s="252"/>
      <c r="K1034" s="252"/>
      <c r="L1034" s="256"/>
      <c r="M1034" s="257"/>
      <c r="N1034" s="258"/>
      <c r="O1034" s="258"/>
      <c r="P1034" s="258"/>
      <c r="Q1034" s="258"/>
      <c r="R1034" s="258"/>
      <c r="S1034" s="258"/>
      <c r="T1034" s="259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60" t="s">
        <v>284</v>
      </c>
      <c r="AU1034" s="260" t="s">
        <v>92</v>
      </c>
      <c r="AV1034" s="13" t="s">
        <v>90</v>
      </c>
      <c r="AW1034" s="13" t="s">
        <v>38</v>
      </c>
      <c r="AX1034" s="13" t="s">
        <v>83</v>
      </c>
      <c r="AY1034" s="260" t="s">
        <v>171</v>
      </c>
    </row>
    <row r="1035" s="13" customFormat="1">
      <c r="A1035" s="13"/>
      <c r="B1035" s="251"/>
      <c r="C1035" s="252"/>
      <c r="D1035" s="242" t="s">
        <v>284</v>
      </c>
      <c r="E1035" s="253" t="s">
        <v>1</v>
      </c>
      <c r="F1035" s="254" t="s">
        <v>6149</v>
      </c>
      <c r="G1035" s="252"/>
      <c r="H1035" s="253" t="s">
        <v>1</v>
      </c>
      <c r="I1035" s="255"/>
      <c r="J1035" s="252"/>
      <c r="K1035" s="252"/>
      <c r="L1035" s="256"/>
      <c r="M1035" s="257"/>
      <c r="N1035" s="258"/>
      <c r="O1035" s="258"/>
      <c r="P1035" s="258"/>
      <c r="Q1035" s="258"/>
      <c r="R1035" s="258"/>
      <c r="S1035" s="258"/>
      <c r="T1035" s="259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60" t="s">
        <v>284</v>
      </c>
      <c r="AU1035" s="260" t="s">
        <v>92</v>
      </c>
      <c r="AV1035" s="13" t="s">
        <v>90</v>
      </c>
      <c r="AW1035" s="13" t="s">
        <v>38</v>
      </c>
      <c r="AX1035" s="13" t="s">
        <v>83</v>
      </c>
      <c r="AY1035" s="260" t="s">
        <v>171</v>
      </c>
    </row>
    <row r="1036" s="13" customFormat="1">
      <c r="A1036" s="13"/>
      <c r="B1036" s="251"/>
      <c r="C1036" s="252"/>
      <c r="D1036" s="242" t="s">
        <v>284</v>
      </c>
      <c r="E1036" s="253" t="s">
        <v>1</v>
      </c>
      <c r="F1036" s="254" t="s">
        <v>6150</v>
      </c>
      <c r="G1036" s="252"/>
      <c r="H1036" s="253" t="s">
        <v>1</v>
      </c>
      <c r="I1036" s="255"/>
      <c r="J1036" s="252"/>
      <c r="K1036" s="252"/>
      <c r="L1036" s="256"/>
      <c r="M1036" s="257"/>
      <c r="N1036" s="258"/>
      <c r="O1036" s="258"/>
      <c r="P1036" s="258"/>
      <c r="Q1036" s="258"/>
      <c r="R1036" s="258"/>
      <c r="S1036" s="258"/>
      <c r="T1036" s="259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60" t="s">
        <v>284</v>
      </c>
      <c r="AU1036" s="260" t="s">
        <v>92</v>
      </c>
      <c r="AV1036" s="13" t="s">
        <v>90</v>
      </c>
      <c r="AW1036" s="13" t="s">
        <v>38</v>
      </c>
      <c r="AX1036" s="13" t="s">
        <v>83</v>
      </c>
      <c r="AY1036" s="260" t="s">
        <v>171</v>
      </c>
    </row>
    <row r="1037" s="13" customFormat="1">
      <c r="A1037" s="13"/>
      <c r="B1037" s="251"/>
      <c r="C1037" s="252"/>
      <c r="D1037" s="242" t="s">
        <v>284</v>
      </c>
      <c r="E1037" s="253" t="s">
        <v>1</v>
      </c>
      <c r="F1037" s="254" t="s">
        <v>6199</v>
      </c>
      <c r="G1037" s="252"/>
      <c r="H1037" s="253" t="s">
        <v>1</v>
      </c>
      <c r="I1037" s="255"/>
      <c r="J1037" s="252"/>
      <c r="K1037" s="252"/>
      <c r="L1037" s="256"/>
      <c r="M1037" s="257"/>
      <c r="N1037" s="258"/>
      <c r="O1037" s="258"/>
      <c r="P1037" s="258"/>
      <c r="Q1037" s="258"/>
      <c r="R1037" s="258"/>
      <c r="S1037" s="258"/>
      <c r="T1037" s="259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60" t="s">
        <v>284</v>
      </c>
      <c r="AU1037" s="260" t="s">
        <v>92</v>
      </c>
      <c r="AV1037" s="13" t="s">
        <v>90</v>
      </c>
      <c r="AW1037" s="13" t="s">
        <v>38</v>
      </c>
      <c r="AX1037" s="13" t="s">
        <v>83</v>
      </c>
      <c r="AY1037" s="260" t="s">
        <v>171</v>
      </c>
    </row>
    <row r="1038" s="13" customFormat="1">
      <c r="A1038" s="13"/>
      <c r="B1038" s="251"/>
      <c r="C1038" s="252"/>
      <c r="D1038" s="242" t="s">
        <v>284</v>
      </c>
      <c r="E1038" s="253" t="s">
        <v>1</v>
      </c>
      <c r="F1038" s="254" t="s">
        <v>6175</v>
      </c>
      <c r="G1038" s="252"/>
      <c r="H1038" s="253" t="s">
        <v>1</v>
      </c>
      <c r="I1038" s="255"/>
      <c r="J1038" s="252"/>
      <c r="K1038" s="252"/>
      <c r="L1038" s="256"/>
      <c r="M1038" s="257"/>
      <c r="N1038" s="258"/>
      <c r="O1038" s="258"/>
      <c r="P1038" s="258"/>
      <c r="Q1038" s="258"/>
      <c r="R1038" s="258"/>
      <c r="S1038" s="258"/>
      <c r="T1038" s="259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60" t="s">
        <v>284</v>
      </c>
      <c r="AU1038" s="260" t="s">
        <v>92</v>
      </c>
      <c r="AV1038" s="13" t="s">
        <v>90</v>
      </c>
      <c r="AW1038" s="13" t="s">
        <v>38</v>
      </c>
      <c r="AX1038" s="13" t="s">
        <v>83</v>
      </c>
      <c r="AY1038" s="260" t="s">
        <v>171</v>
      </c>
    </row>
    <row r="1039" s="13" customFormat="1">
      <c r="A1039" s="13"/>
      <c r="B1039" s="251"/>
      <c r="C1039" s="252"/>
      <c r="D1039" s="242" t="s">
        <v>284</v>
      </c>
      <c r="E1039" s="253" t="s">
        <v>1</v>
      </c>
      <c r="F1039" s="254" t="s">
        <v>5799</v>
      </c>
      <c r="G1039" s="252"/>
      <c r="H1039" s="253" t="s">
        <v>1</v>
      </c>
      <c r="I1039" s="255"/>
      <c r="J1039" s="252"/>
      <c r="K1039" s="252"/>
      <c r="L1039" s="256"/>
      <c r="M1039" s="257"/>
      <c r="N1039" s="258"/>
      <c r="O1039" s="258"/>
      <c r="P1039" s="258"/>
      <c r="Q1039" s="258"/>
      <c r="R1039" s="258"/>
      <c r="S1039" s="258"/>
      <c r="T1039" s="259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60" t="s">
        <v>284</v>
      </c>
      <c r="AU1039" s="260" t="s">
        <v>92</v>
      </c>
      <c r="AV1039" s="13" t="s">
        <v>90</v>
      </c>
      <c r="AW1039" s="13" t="s">
        <v>38</v>
      </c>
      <c r="AX1039" s="13" t="s">
        <v>83</v>
      </c>
      <c r="AY1039" s="260" t="s">
        <v>171</v>
      </c>
    </row>
    <row r="1040" s="14" customFormat="1">
      <c r="A1040" s="14"/>
      <c r="B1040" s="261"/>
      <c r="C1040" s="262"/>
      <c r="D1040" s="242" t="s">
        <v>284</v>
      </c>
      <c r="E1040" s="263" t="s">
        <v>1</v>
      </c>
      <c r="F1040" s="264" t="s">
        <v>6242</v>
      </c>
      <c r="G1040" s="262"/>
      <c r="H1040" s="265">
        <v>76</v>
      </c>
      <c r="I1040" s="266"/>
      <c r="J1040" s="262"/>
      <c r="K1040" s="262"/>
      <c r="L1040" s="267"/>
      <c r="M1040" s="268"/>
      <c r="N1040" s="269"/>
      <c r="O1040" s="269"/>
      <c r="P1040" s="269"/>
      <c r="Q1040" s="269"/>
      <c r="R1040" s="269"/>
      <c r="S1040" s="269"/>
      <c r="T1040" s="270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71" t="s">
        <v>284</v>
      </c>
      <c r="AU1040" s="271" t="s">
        <v>92</v>
      </c>
      <c r="AV1040" s="14" t="s">
        <v>92</v>
      </c>
      <c r="AW1040" s="14" t="s">
        <v>38</v>
      </c>
      <c r="AX1040" s="14" t="s">
        <v>83</v>
      </c>
      <c r="AY1040" s="271" t="s">
        <v>171</v>
      </c>
    </row>
    <row r="1041" s="13" customFormat="1">
      <c r="A1041" s="13"/>
      <c r="B1041" s="251"/>
      <c r="C1041" s="252"/>
      <c r="D1041" s="242" t="s">
        <v>284</v>
      </c>
      <c r="E1041" s="253" t="s">
        <v>1</v>
      </c>
      <c r="F1041" s="254" t="s">
        <v>5801</v>
      </c>
      <c r="G1041" s="252"/>
      <c r="H1041" s="253" t="s">
        <v>1</v>
      </c>
      <c r="I1041" s="255"/>
      <c r="J1041" s="252"/>
      <c r="K1041" s="252"/>
      <c r="L1041" s="256"/>
      <c r="M1041" s="257"/>
      <c r="N1041" s="258"/>
      <c r="O1041" s="258"/>
      <c r="P1041" s="258"/>
      <c r="Q1041" s="258"/>
      <c r="R1041" s="258"/>
      <c r="S1041" s="258"/>
      <c r="T1041" s="259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60" t="s">
        <v>284</v>
      </c>
      <c r="AU1041" s="260" t="s">
        <v>92</v>
      </c>
      <c r="AV1041" s="13" t="s">
        <v>90</v>
      </c>
      <c r="AW1041" s="13" t="s">
        <v>38</v>
      </c>
      <c r="AX1041" s="13" t="s">
        <v>83</v>
      </c>
      <c r="AY1041" s="260" t="s">
        <v>171</v>
      </c>
    </row>
    <row r="1042" s="14" customFormat="1">
      <c r="A1042" s="14"/>
      <c r="B1042" s="261"/>
      <c r="C1042" s="262"/>
      <c r="D1042" s="242" t="s">
        <v>284</v>
      </c>
      <c r="E1042" s="263" t="s">
        <v>1</v>
      </c>
      <c r="F1042" s="264" t="s">
        <v>6243</v>
      </c>
      <c r="G1042" s="262"/>
      <c r="H1042" s="265">
        <v>63.5</v>
      </c>
      <c r="I1042" s="266"/>
      <c r="J1042" s="262"/>
      <c r="K1042" s="262"/>
      <c r="L1042" s="267"/>
      <c r="M1042" s="268"/>
      <c r="N1042" s="269"/>
      <c r="O1042" s="269"/>
      <c r="P1042" s="269"/>
      <c r="Q1042" s="269"/>
      <c r="R1042" s="269"/>
      <c r="S1042" s="269"/>
      <c r="T1042" s="270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71" t="s">
        <v>284</v>
      </c>
      <c r="AU1042" s="271" t="s">
        <v>92</v>
      </c>
      <c r="AV1042" s="14" t="s">
        <v>92</v>
      </c>
      <c r="AW1042" s="14" t="s">
        <v>38</v>
      </c>
      <c r="AX1042" s="14" t="s">
        <v>83</v>
      </c>
      <c r="AY1042" s="271" t="s">
        <v>171</v>
      </c>
    </row>
    <row r="1043" s="13" customFormat="1">
      <c r="A1043" s="13"/>
      <c r="B1043" s="251"/>
      <c r="C1043" s="252"/>
      <c r="D1043" s="242" t="s">
        <v>284</v>
      </c>
      <c r="E1043" s="253" t="s">
        <v>1</v>
      </c>
      <c r="F1043" s="254" t="s">
        <v>5804</v>
      </c>
      <c r="G1043" s="252"/>
      <c r="H1043" s="253" t="s">
        <v>1</v>
      </c>
      <c r="I1043" s="255"/>
      <c r="J1043" s="252"/>
      <c r="K1043" s="252"/>
      <c r="L1043" s="256"/>
      <c r="M1043" s="257"/>
      <c r="N1043" s="258"/>
      <c r="O1043" s="258"/>
      <c r="P1043" s="258"/>
      <c r="Q1043" s="258"/>
      <c r="R1043" s="258"/>
      <c r="S1043" s="258"/>
      <c r="T1043" s="259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60" t="s">
        <v>284</v>
      </c>
      <c r="AU1043" s="260" t="s">
        <v>92</v>
      </c>
      <c r="AV1043" s="13" t="s">
        <v>90</v>
      </c>
      <c r="AW1043" s="13" t="s">
        <v>38</v>
      </c>
      <c r="AX1043" s="13" t="s">
        <v>83</v>
      </c>
      <c r="AY1043" s="260" t="s">
        <v>171</v>
      </c>
    </row>
    <row r="1044" s="14" customFormat="1">
      <c r="A1044" s="14"/>
      <c r="B1044" s="261"/>
      <c r="C1044" s="262"/>
      <c r="D1044" s="242" t="s">
        <v>284</v>
      </c>
      <c r="E1044" s="263" t="s">
        <v>1</v>
      </c>
      <c r="F1044" s="264" t="s">
        <v>6244</v>
      </c>
      <c r="G1044" s="262"/>
      <c r="H1044" s="265">
        <v>53</v>
      </c>
      <c r="I1044" s="266"/>
      <c r="J1044" s="262"/>
      <c r="K1044" s="262"/>
      <c r="L1044" s="267"/>
      <c r="M1044" s="268"/>
      <c r="N1044" s="269"/>
      <c r="O1044" s="269"/>
      <c r="P1044" s="269"/>
      <c r="Q1044" s="269"/>
      <c r="R1044" s="269"/>
      <c r="S1044" s="269"/>
      <c r="T1044" s="270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71" t="s">
        <v>284</v>
      </c>
      <c r="AU1044" s="271" t="s">
        <v>92</v>
      </c>
      <c r="AV1044" s="14" t="s">
        <v>92</v>
      </c>
      <c r="AW1044" s="14" t="s">
        <v>38</v>
      </c>
      <c r="AX1044" s="14" t="s">
        <v>83</v>
      </c>
      <c r="AY1044" s="271" t="s">
        <v>171</v>
      </c>
    </row>
    <row r="1045" s="13" customFormat="1">
      <c r="A1045" s="13"/>
      <c r="B1045" s="251"/>
      <c r="C1045" s="252"/>
      <c r="D1045" s="242" t="s">
        <v>284</v>
      </c>
      <c r="E1045" s="253" t="s">
        <v>1</v>
      </c>
      <c r="F1045" s="254" t="s">
        <v>5660</v>
      </c>
      <c r="G1045" s="252"/>
      <c r="H1045" s="253" t="s">
        <v>1</v>
      </c>
      <c r="I1045" s="255"/>
      <c r="J1045" s="252"/>
      <c r="K1045" s="252"/>
      <c r="L1045" s="256"/>
      <c r="M1045" s="257"/>
      <c r="N1045" s="258"/>
      <c r="O1045" s="258"/>
      <c r="P1045" s="258"/>
      <c r="Q1045" s="258"/>
      <c r="R1045" s="258"/>
      <c r="S1045" s="258"/>
      <c r="T1045" s="259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60" t="s">
        <v>284</v>
      </c>
      <c r="AU1045" s="260" t="s">
        <v>92</v>
      </c>
      <c r="AV1045" s="13" t="s">
        <v>90</v>
      </c>
      <c r="AW1045" s="13" t="s">
        <v>38</v>
      </c>
      <c r="AX1045" s="13" t="s">
        <v>83</v>
      </c>
      <c r="AY1045" s="260" t="s">
        <v>171</v>
      </c>
    </row>
    <row r="1046" s="14" customFormat="1">
      <c r="A1046" s="14"/>
      <c r="B1046" s="261"/>
      <c r="C1046" s="262"/>
      <c r="D1046" s="242" t="s">
        <v>284</v>
      </c>
      <c r="E1046" s="263" t="s">
        <v>1</v>
      </c>
      <c r="F1046" s="264" t="s">
        <v>6245</v>
      </c>
      <c r="G1046" s="262"/>
      <c r="H1046" s="265">
        <v>41</v>
      </c>
      <c r="I1046" s="266"/>
      <c r="J1046" s="262"/>
      <c r="K1046" s="262"/>
      <c r="L1046" s="267"/>
      <c r="M1046" s="268"/>
      <c r="N1046" s="269"/>
      <c r="O1046" s="269"/>
      <c r="P1046" s="269"/>
      <c r="Q1046" s="269"/>
      <c r="R1046" s="269"/>
      <c r="S1046" s="269"/>
      <c r="T1046" s="270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71" t="s">
        <v>284</v>
      </c>
      <c r="AU1046" s="271" t="s">
        <v>92</v>
      </c>
      <c r="AV1046" s="14" t="s">
        <v>92</v>
      </c>
      <c r="AW1046" s="14" t="s">
        <v>38</v>
      </c>
      <c r="AX1046" s="14" t="s">
        <v>83</v>
      </c>
      <c r="AY1046" s="271" t="s">
        <v>171</v>
      </c>
    </row>
    <row r="1047" s="15" customFormat="1">
      <c r="A1047" s="15"/>
      <c r="B1047" s="272"/>
      <c r="C1047" s="273"/>
      <c r="D1047" s="242" t="s">
        <v>284</v>
      </c>
      <c r="E1047" s="274" t="s">
        <v>1</v>
      </c>
      <c r="F1047" s="275" t="s">
        <v>287</v>
      </c>
      <c r="G1047" s="273"/>
      <c r="H1047" s="276">
        <v>233.5</v>
      </c>
      <c r="I1047" s="277"/>
      <c r="J1047" s="273"/>
      <c r="K1047" s="273"/>
      <c r="L1047" s="278"/>
      <c r="M1047" s="279"/>
      <c r="N1047" s="280"/>
      <c r="O1047" s="280"/>
      <c r="P1047" s="280"/>
      <c r="Q1047" s="280"/>
      <c r="R1047" s="280"/>
      <c r="S1047" s="280"/>
      <c r="T1047" s="281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T1047" s="282" t="s">
        <v>284</v>
      </c>
      <c r="AU1047" s="282" t="s">
        <v>92</v>
      </c>
      <c r="AV1047" s="15" t="s">
        <v>192</v>
      </c>
      <c r="AW1047" s="15" t="s">
        <v>38</v>
      </c>
      <c r="AX1047" s="15" t="s">
        <v>83</v>
      </c>
      <c r="AY1047" s="282" t="s">
        <v>171</v>
      </c>
    </row>
    <row r="1048" s="14" customFormat="1">
      <c r="A1048" s="14"/>
      <c r="B1048" s="261"/>
      <c r="C1048" s="262"/>
      <c r="D1048" s="242" t="s">
        <v>284</v>
      </c>
      <c r="E1048" s="263" t="s">
        <v>1</v>
      </c>
      <c r="F1048" s="264" t="s">
        <v>6246</v>
      </c>
      <c r="G1048" s="262"/>
      <c r="H1048" s="265">
        <v>268.52499999999998</v>
      </c>
      <c r="I1048" s="266"/>
      <c r="J1048" s="262"/>
      <c r="K1048" s="262"/>
      <c r="L1048" s="267"/>
      <c r="M1048" s="268"/>
      <c r="N1048" s="269"/>
      <c r="O1048" s="269"/>
      <c r="P1048" s="269"/>
      <c r="Q1048" s="269"/>
      <c r="R1048" s="269"/>
      <c r="S1048" s="269"/>
      <c r="T1048" s="270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71" t="s">
        <v>284</v>
      </c>
      <c r="AU1048" s="271" t="s">
        <v>92</v>
      </c>
      <c r="AV1048" s="14" t="s">
        <v>92</v>
      </c>
      <c r="AW1048" s="14" t="s">
        <v>38</v>
      </c>
      <c r="AX1048" s="14" t="s">
        <v>83</v>
      </c>
      <c r="AY1048" s="271" t="s">
        <v>171</v>
      </c>
    </row>
    <row r="1049" s="15" customFormat="1">
      <c r="A1049" s="15"/>
      <c r="B1049" s="272"/>
      <c r="C1049" s="273"/>
      <c r="D1049" s="242" t="s">
        <v>284</v>
      </c>
      <c r="E1049" s="274" t="s">
        <v>1</v>
      </c>
      <c r="F1049" s="275" t="s">
        <v>287</v>
      </c>
      <c r="G1049" s="273"/>
      <c r="H1049" s="276">
        <v>268.52499999999998</v>
      </c>
      <c r="I1049" s="277"/>
      <c r="J1049" s="273"/>
      <c r="K1049" s="273"/>
      <c r="L1049" s="278"/>
      <c r="M1049" s="279"/>
      <c r="N1049" s="280"/>
      <c r="O1049" s="280"/>
      <c r="P1049" s="280"/>
      <c r="Q1049" s="280"/>
      <c r="R1049" s="280"/>
      <c r="S1049" s="280"/>
      <c r="T1049" s="281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82" t="s">
        <v>284</v>
      </c>
      <c r="AU1049" s="282" t="s">
        <v>92</v>
      </c>
      <c r="AV1049" s="15" t="s">
        <v>192</v>
      </c>
      <c r="AW1049" s="15" t="s">
        <v>38</v>
      </c>
      <c r="AX1049" s="15" t="s">
        <v>83</v>
      </c>
      <c r="AY1049" s="282" t="s">
        <v>171</v>
      </c>
    </row>
    <row r="1050" s="14" customFormat="1">
      <c r="A1050" s="14"/>
      <c r="B1050" s="261"/>
      <c r="C1050" s="262"/>
      <c r="D1050" s="242" t="s">
        <v>284</v>
      </c>
      <c r="E1050" s="263" t="s">
        <v>1</v>
      </c>
      <c r="F1050" s="264" t="s">
        <v>1620</v>
      </c>
      <c r="G1050" s="262"/>
      <c r="H1050" s="265">
        <v>269</v>
      </c>
      <c r="I1050" s="266"/>
      <c r="J1050" s="262"/>
      <c r="K1050" s="262"/>
      <c r="L1050" s="267"/>
      <c r="M1050" s="268"/>
      <c r="N1050" s="269"/>
      <c r="O1050" s="269"/>
      <c r="P1050" s="269"/>
      <c r="Q1050" s="269"/>
      <c r="R1050" s="269"/>
      <c r="S1050" s="269"/>
      <c r="T1050" s="270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71" t="s">
        <v>284</v>
      </c>
      <c r="AU1050" s="271" t="s">
        <v>92</v>
      </c>
      <c r="AV1050" s="14" t="s">
        <v>92</v>
      </c>
      <c r="AW1050" s="14" t="s">
        <v>38</v>
      </c>
      <c r="AX1050" s="14" t="s">
        <v>83</v>
      </c>
      <c r="AY1050" s="271" t="s">
        <v>171</v>
      </c>
    </row>
    <row r="1051" s="15" customFormat="1">
      <c r="A1051" s="15"/>
      <c r="B1051" s="272"/>
      <c r="C1051" s="273"/>
      <c r="D1051" s="242" t="s">
        <v>284</v>
      </c>
      <c r="E1051" s="274" t="s">
        <v>1</v>
      </c>
      <c r="F1051" s="275" t="s">
        <v>287</v>
      </c>
      <c r="G1051" s="273"/>
      <c r="H1051" s="276">
        <v>269</v>
      </c>
      <c r="I1051" s="277"/>
      <c r="J1051" s="273"/>
      <c r="K1051" s="273"/>
      <c r="L1051" s="278"/>
      <c r="M1051" s="279"/>
      <c r="N1051" s="280"/>
      <c r="O1051" s="280"/>
      <c r="P1051" s="280"/>
      <c r="Q1051" s="280"/>
      <c r="R1051" s="280"/>
      <c r="S1051" s="280"/>
      <c r="T1051" s="281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T1051" s="282" t="s">
        <v>284</v>
      </c>
      <c r="AU1051" s="282" t="s">
        <v>92</v>
      </c>
      <c r="AV1051" s="15" t="s">
        <v>192</v>
      </c>
      <c r="AW1051" s="15" t="s">
        <v>38</v>
      </c>
      <c r="AX1051" s="15" t="s">
        <v>90</v>
      </c>
      <c r="AY1051" s="282" t="s">
        <v>171</v>
      </c>
    </row>
    <row r="1052" s="2" customFormat="1" ht="16.5" customHeight="1">
      <c r="A1052" s="40"/>
      <c r="B1052" s="41"/>
      <c r="C1052" s="229" t="s">
        <v>1232</v>
      </c>
      <c r="D1052" s="229" t="s">
        <v>174</v>
      </c>
      <c r="E1052" s="230" t="s">
        <v>6247</v>
      </c>
      <c r="F1052" s="231" t="s">
        <v>6248</v>
      </c>
      <c r="G1052" s="232" t="s">
        <v>458</v>
      </c>
      <c r="H1052" s="233">
        <v>185.5</v>
      </c>
      <c r="I1052" s="234"/>
      <c r="J1052" s="235">
        <f>ROUND(I1052*H1052,2)</f>
        <v>0</v>
      </c>
      <c r="K1052" s="231" t="s">
        <v>5531</v>
      </c>
      <c r="L1052" s="46"/>
      <c r="M1052" s="236" t="s">
        <v>1</v>
      </c>
      <c r="N1052" s="237" t="s">
        <v>48</v>
      </c>
      <c r="O1052" s="93"/>
      <c r="P1052" s="238">
        <f>O1052*H1052</f>
        <v>0</v>
      </c>
      <c r="Q1052" s="238">
        <v>0.0037299999999999998</v>
      </c>
      <c r="R1052" s="238">
        <f>Q1052*H1052</f>
        <v>0.69191499999999995</v>
      </c>
      <c r="S1052" s="238">
        <v>0</v>
      </c>
      <c r="T1052" s="239">
        <f>S1052*H1052</f>
        <v>0</v>
      </c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R1052" s="240" t="s">
        <v>347</v>
      </c>
      <c r="AT1052" s="240" t="s">
        <v>174</v>
      </c>
      <c r="AU1052" s="240" t="s">
        <v>92</v>
      </c>
      <c r="AY1052" s="18" t="s">
        <v>171</v>
      </c>
      <c r="BE1052" s="241">
        <f>IF(N1052="základní",J1052,0)</f>
        <v>0</v>
      </c>
      <c r="BF1052" s="241">
        <f>IF(N1052="snížená",J1052,0)</f>
        <v>0</v>
      </c>
      <c r="BG1052" s="241">
        <f>IF(N1052="zákl. přenesená",J1052,0)</f>
        <v>0</v>
      </c>
      <c r="BH1052" s="241">
        <f>IF(N1052="sníž. přenesená",J1052,0)</f>
        <v>0</v>
      </c>
      <c r="BI1052" s="241">
        <f>IF(N1052="nulová",J1052,0)</f>
        <v>0</v>
      </c>
      <c r="BJ1052" s="18" t="s">
        <v>90</v>
      </c>
      <c r="BK1052" s="241">
        <f>ROUND(I1052*H1052,2)</f>
        <v>0</v>
      </c>
      <c r="BL1052" s="18" t="s">
        <v>347</v>
      </c>
      <c r="BM1052" s="240" t="s">
        <v>6249</v>
      </c>
    </row>
    <row r="1053" s="13" customFormat="1">
      <c r="A1053" s="13"/>
      <c r="B1053" s="251"/>
      <c r="C1053" s="252"/>
      <c r="D1053" s="242" t="s">
        <v>284</v>
      </c>
      <c r="E1053" s="253" t="s">
        <v>1</v>
      </c>
      <c r="F1053" s="254" t="s">
        <v>6217</v>
      </c>
      <c r="G1053" s="252"/>
      <c r="H1053" s="253" t="s">
        <v>1</v>
      </c>
      <c r="I1053" s="255"/>
      <c r="J1053" s="252"/>
      <c r="K1053" s="252"/>
      <c r="L1053" s="256"/>
      <c r="M1053" s="257"/>
      <c r="N1053" s="258"/>
      <c r="O1053" s="258"/>
      <c r="P1053" s="258"/>
      <c r="Q1053" s="258"/>
      <c r="R1053" s="258"/>
      <c r="S1053" s="258"/>
      <c r="T1053" s="259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60" t="s">
        <v>284</v>
      </c>
      <c r="AU1053" s="260" t="s">
        <v>92</v>
      </c>
      <c r="AV1053" s="13" t="s">
        <v>90</v>
      </c>
      <c r="AW1053" s="13" t="s">
        <v>38</v>
      </c>
      <c r="AX1053" s="13" t="s">
        <v>83</v>
      </c>
      <c r="AY1053" s="260" t="s">
        <v>171</v>
      </c>
    </row>
    <row r="1054" s="13" customFormat="1">
      <c r="A1054" s="13"/>
      <c r="B1054" s="251"/>
      <c r="C1054" s="252"/>
      <c r="D1054" s="242" t="s">
        <v>284</v>
      </c>
      <c r="E1054" s="253" t="s">
        <v>1</v>
      </c>
      <c r="F1054" s="254" t="s">
        <v>6148</v>
      </c>
      <c r="G1054" s="252"/>
      <c r="H1054" s="253" t="s">
        <v>1</v>
      </c>
      <c r="I1054" s="255"/>
      <c r="J1054" s="252"/>
      <c r="K1054" s="252"/>
      <c r="L1054" s="256"/>
      <c r="M1054" s="257"/>
      <c r="N1054" s="258"/>
      <c r="O1054" s="258"/>
      <c r="P1054" s="258"/>
      <c r="Q1054" s="258"/>
      <c r="R1054" s="258"/>
      <c r="S1054" s="258"/>
      <c r="T1054" s="259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60" t="s">
        <v>284</v>
      </c>
      <c r="AU1054" s="260" t="s">
        <v>92</v>
      </c>
      <c r="AV1054" s="13" t="s">
        <v>90</v>
      </c>
      <c r="AW1054" s="13" t="s">
        <v>38</v>
      </c>
      <c r="AX1054" s="13" t="s">
        <v>83</v>
      </c>
      <c r="AY1054" s="260" t="s">
        <v>171</v>
      </c>
    </row>
    <row r="1055" s="13" customFormat="1">
      <c r="A1055" s="13"/>
      <c r="B1055" s="251"/>
      <c r="C1055" s="252"/>
      <c r="D1055" s="242" t="s">
        <v>284</v>
      </c>
      <c r="E1055" s="253" t="s">
        <v>1</v>
      </c>
      <c r="F1055" s="254" t="s">
        <v>6149</v>
      </c>
      <c r="G1055" s="252"/>
      <c r="H1055" s="253" t="s">
        <v>1</v>
      </c>
      <c r="I1055" s="255"/>
      <c r="J1055" s="252"/>
      <c r="K1055" s="252"/>
      <c r="L1055" s="256"/>
      <c r="M1055" s="257"/>
      <c r="N1055" s="258"/>
      <c r="O1055" s="258"/>
      <c r="P1055" s="258"/>
      <c r="Q1055" s="258"/>
      <c r="R1055" s="258"/>
      <c r="S1055" s="258"/>
      <c r="T1055" s="259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60" t="s">
        <v>284</v>
      </c>
      <c r="AU1055" s="260" t="s">
        <v>92</v>
      </c>
      <c r="AV1055" s="13" t="s">
        <v>90</v>
      </c>
      <c r="AW1055" s="13" t="s">
        <v>38</v>
      </c>
      <c r="AX1055" s="13" t="s">
        <v>83</v>
      </c>
      <c r="AY1055" s="260" t="s">
        <v>171</v>
      </c>
    </row>
    <row r="1056" s="13" customFormat="1">
      <c r="A1056" s="13"/>
      <c r="B1056" s="251"/>
      <c r="C1056" s="252"/>
      <c r="D1056" s="242" t="s">
        <v>284</v>
      </c>
      <c r="E1056" s="253" t="s">
        <v>1</v>
      </c>
      <c r="F1056" s="254" t="s">
        <v>6150</v>
      </c>
      <c r="G1056" s="252"/>
      <c r="H1056" s="253" t="s">
        <v>1</v>
      </c>
      <c r="I1056" s="255"/>
      <c r="J1056" s="252"/>
      <c r="K1056" s="252"/>
      <c r="L1056" s="256"/>
      <c r="M1056" s="257"/>
      <c r="N1056" s="258"/>
      <c r="O1056" s="258"/>
      <c r="P1056" s="258"/>
      <c r="Q1056" s="258"/>
      <c r="R1056" s="258"/>
      <c r="S1056" s="258"/>
      <c r="T1056" s="259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60" t="s">
        <v>284</v>
      </c>
      <c r="AU1056" s="260" t="s">
        <v>92</v>
      </c>
      <c r="AV1056" s="13" t="s">
        <v>90</v>
      </c>
      <c r="AW1056" s="13" t="s">
        <v>38</v>
      </c>
      <c r="AX1056" s="13" t="s">
        <v>83</v>
      </c>
      <c r="AY1056" s="260" t="s">
        <v>171</v>
      </c>
    </row>
    <row r="1057" s="13" customFormat="1">
      <c r="A1057" s="13"/>
      <c r="B1057" s="251"/>
      <c r="C1057" s="252"/>
      <c r="D1057" s="242" t="s">
        <v>284</v>
      </c>
      <c r="E1057" s="253" t="s">
        <v>1</v>
      </c>
      <c r="F1057" s="254" t="s">
        <v>6175</v>
      </c>
      <c r="G1057" s="252"/>
      <c r="H1057" s="253" t="s">
        <v>1</v>
      </c>
      <c r="I1057" s="255"/>
      <c r="J1057" s="252"/>
      <c r="K1057" s="252"/>
      <c r="L1057" s="256"/>
      <c r="M1057" s="257"/>
      <c r="N1057" s="258"/>
      <c r="O1057" s="258"/>
      <c r="P1057" s="258"/>
      <c r="Q1057" s="258"/>
      <c r="R1057" s="258"/>
      <c r="S1057" s="258"/>
      <c r="T1057" s="259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60" t="s">
        <v>284</v>
      </c>
      <c r="AU1057" s="260" t="s">
        <v>92</v>
      </c>
      <c r="AV1057" s="13" t="s">
        <v>90</v>
      </c>
      <c r="AW1057" s="13" t="s">
        <v>38</v>
      </c>
      <c r="AX1057" s="13" t="s">
        <v>83</v>
      </c>
      <c r="AY1057" s="260" t="s">
        <v>171</v>
      </c>
    </row>
    <row r="1058" s="13" customFormat="1">
      <c r="A1058" s="13"/>
      <c r="B1058" s="251"/>
      <c r="C1058" s="252"/>
      <c r="D1058" s="242" t="s">
        <v>284</v>
      </c>
      <c r="E1058" s="253" t="s">
        <v>1</v>
      </c>
      <c r="F1058" s="254" t="s">
        <v>5799</v>
      </c>
      <c r="G1058" s="252"/>
      <c r="H1058" s="253" t="s">
        <v>1</v>
      </c>
      <c r="I1058" s="255"/>
      <c r="J1058" s="252"/>
      <c r="K1058" s="252"/>
      <c r="L1058" s="256"/>
      <c r="M1058" s="257"/>
      <c r="N1058" s="258"/>
      <c r="O1058" s="258"/>
      <c r="P1058" s="258"/>
      <c r="Q1058" s="258"/>
      <c r="R1058" s="258"/>
      <c r="S1058" s="258"/>
      <c r="T1058" s="259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60" t="s">
        <v>284</v>
      </c>
      <c r="AU1058" s="260" t="s">
        <v>92</v>
      </c>
      <c r="AV1058" s="13" t="s">
        <v>90</v>
      </c>
      <c r="AW1058" s="13" t="s">
        <v>38</v>
      </c>
      <c r="AX1058" s="13" t="s">
        <v>83</v>
      </c>
      <c r="AY1058" s="260" t="s">
        <v>171</v>
      </c>
    </row>
    <row r="1059" s="14" customFormat="1">
      <c r="A1059" s="14"/>
      <c r="B1059" s="261"/>
      <c r="C1059" s="262"/>
      <c r="D1059" s="242" t="s">
        <v>284</v>
      </c>
      <c r="E1059" s="263" t="s">
        <v>1</v>
      </c>
      <c r="F1059" s="264" t="s">
        <v>6250</v>
      </c>
      <c r="G1059" s="262"/>
      <c r="H1059" s="265">
        <v>42.5</v>
      </c>
      <c r="I1059" s="266"/>
      <c r="J1059" s="262"/>
      <c r="K1059" s="262"/>
      <c r="L1059" s="267"/>
      <c r="M1059" s="268"/>
      <c r="N1059" s="269"/>
      <c r="O1059" s="269"/>
      <c r="P1059" s="269"/>
      <c r="Q1059" s="269"/>
      <c r="R1059" s="269"/>
      <c r="S1059" s="269"/>
      <c r="T1059" s="27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71" t="s">
        <v>284</v>
      </c>
      <c r="AU1059" s="271" t="s">
        <v>92</v>
      </c>
      <c r="AV1059" s="14" t="s">
        <v>92</v>
      </c>
      <c r="AW1059" s="14" t="s">
        <v>38</v>
      </c>
      <c r="AX1059" s="14" t="s">
        <v>83</v>
      </c>
      <c r="AY1059" s="271" t="s">
        <v>171</v>
      </c>
    </row>
    <row r="1060" s="13" customFormat="1">
      <c r="A1060" s="13"/>
      <c r="B1060" s="251"/>
      <c r="C1060" s="252"/>
      <c r="D1060" s="242" t="s">
        <v>284</v>
      </c>
      <c r="E1060" s="253" t="s">
        <v>1</v>
      </c>
      <c r="F1060" s="254" t="s">
        <v>5801</v>
      </c>
      <c r="G1060" s="252"/>
      <c r="H1060" s="253" t="s">
        <v>1</v>
      </c>
      <c r="I1060" s="255"/>
      <c r="J1060" s="252"/>
      <c r="K1060" s="252"/>
      <c r="L1060" s="256"/>
      <c r="M1060" s="257"/>
      <c r="N1060" s="258"/>
      <c r="O1060" s="258"/>
      <c r="P1060" s="258"/>
      <c r="Q1060" s="258"/>
      <c r="R1060" s="258"/>
      <c r="S1060" s="258"/>
      <c r="T1060" s="259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60" t="s">
        <v>284</v>
      </c>
      <c r="AU1060" s="260" t="s">
        <v>92</v>
      </c>
      <c r="AV1060" s="13" t="s">
        <v>90</v>
      </c>
      <c r="AW1060" s="13" t="s">
        <v>38</v>
      </c>
      <c r="AX1060" s="13" t="s">
        <v>83</v>
      </c>
      <c r="AY1060" s="260" t="s">
        <v>171</v>
      </c>
    </row>
    <row r="1061" s="14" customFormat="1">
      <c r="A1061" s="14"/>
      <c r="B1061" s="261"/>
      <c r="C1061" s="262"/>
      <c r="D1061" s="242" t="s">
        <v>284</v>
      </c>
      <c r="E1061" s="263" t="s">
        <v>1</v>
      </c>
      <c r="F1061" s="264" t="s">
        <v>170</v>
      </c>
      <c r="G1061" s="262"/>
      <c r="H1061" s="265">
        <v>5</v>
      </c>
      <c r="I1061" s="266"/>
      <c r="J1061" s="262"/>
      <c r="K1061" s="262"/>
      <c r="L1061" s="267"/>
      <c r="M1061" s="268"/>
      <c r="N1061" s="269"/>
      <c r="O1061" s="269"/>
      <c r="P1061" s="269"/>
      <c r="Q1061" s="269"/>
      <c r="R1061" s="269"/>
      <c r="S1061" s="269"/>
      <c r="T1061" s="270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71" t="s">
        <v>284</v>
      </c>
      <c r="AU1061" s="271" t="s">
        <v>92</v>
      </c>
      <c r="AV1061" s="14" t="s">
        <v>92</v>
      </c>
      <c r="AW1061" s="14" t="s">
        <v>38</v>
      </c>
      <c r="AX1061" s="14" t="s">
        <v>83</v>
      </c>
      <c r="AY1061" s="271" t="s">
        <v>171</v>
      </c>
    </row>
    <row r="1062" s="13" customFormat="1">
      <c r="A1062" s="13"/>
      <c r="B1062" s="251"/>
      <c r="C1062" s="252"/>
      <c r="D1062" s="242" t="s">
        <v>284</v>
      </c>
      <c r="E1062" s="253" t="s">
        <v>1</v>
      </c>
      <c r="F1062" s="254" t="s">
        <v>5804</v>
      </c>
      <c r="G1062" s="252"/>
      <c r="H1062" s="253" t="s">
        <v>1</v>
      </c>
      <c r="I1062" s="255"/>
      <c r="J1062" s="252"/>
      <c r="K1062" s="252"/>
      <c r="L1062" s="256"/>
      <c r="M1062" s="257"/>
      <c r="N1062" s="258"/>
      <c r="O1062" s="258"/>
      <c r="P1062" s="258"/>
      <c r="Q1062" s="258"/>
      <c r="R1062" s="258"/>
      <c r="S1062" s="258"/>
      <c r="T1062" s="259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60" t="s">
        <v>284</v>
      </c>
      <c r="AU1062" s="260" t="s">
        <v>92</v>
      </c>
      <c r="AV1062" s="13" t="s">
        <v>90</v>
      </c>
      <c r="AW1062" s="13" t="s">
        <v>38</v>
      </c>
      <c r="AX1062" s="13" t="s">
        <v>83</v>
      </c>
      <c r="AY1062" s="260" t="s">
        <v>171</v>
      </c>
    </row>
    <row r="1063" s="14" customFormat="1">
      <c r="A1063" s="14"/>
      <c r="B1063" s="261"/>
      <c r="C1063" s="262"/>
      <c r="D1063" s="242" t="s">
        <v>284</v>
      </c>
      <c r="E1063" s="263" t="s">
        <v>1</v>
      </c>
      <c r="F1063" s="264" t="s">
        <v>6251</v>
      </c>
      <c r="G1063" s="262"/>
      <c r="H1063" s="265">
        <v>54</v>
      </c>
      <c r="I1063" s="266"/>
      <c r="J1063" s="262"/>
      <c r="K1063" s="262"/>
      <c r="L1063" s="267"/>
      <c r="M1063" s="268"/>
      <c r="N1063" s="269"/>
      <c r="O1063" s="269"/>
      <c r="P1063" s="269"/>
      <c r="Q1063" s="269"/>
      <c r="R1063" s="269"/>
      <c r="S1063" s="269"/>
      <c r="T1063" s="27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71" t="s">
        <v>284</v>
      </c>
      <c r="AU1063" s="271" t="s">
        <v>92</v>
      </c>
      <c r="AV1063" s="14" t="s">
        <v>92</v>
      </c>
      <c r="AW1063" s="14" t="s">
        <v>38</v>
      </c>
      <c r="AX1063" s="14" t="s">
        <v>83</v>
      </c>
      <c r="AY1063" s="271" t="s">
        <v>171</v>
      </c>
    </row>
    <row r="1064" s="13" customFormat="1">
      <c r="A1064" s="13"/>
      <c r="B1064" s="251"/>
      <c r="C1064" s="252"/>
      <c r="D1064" s="242" t="s">
        <v>284</v>
      </c>
      <c r="E1064" s="253" t="s">
        <v>1</v>
      </c>
      <c r="F1064" s="254" t="s">
        <v>5660</v>
      </c>
      <c r="G1064" s="252"/>
      <c r="H1064" s="253" t="s">
        <v>1</v>
      </c>
      <c r="I1064" s="255"/>
      <c r="J1064" s="252"/>
      <c r="K1064" s="252"/>
      <c r="L1064" s="256"/>
      <c r="M1064" s="257"/>
      <c r="N1064" s="258"/>
      <c r="O1064" s="258"/>
      <c r="P1064" s="258"/>
      <c r="Q1064" s="258"/>
      <c r="R1064" s="258"/>
      <c r="S1064" s="258"/>
      <c r="T1064" s="259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60" t="s">
        <v>284</v>
      </c>
      <c r="AU1064" s="260" t="s">
        <v>92</v>
      </c>
      <c r="AV1064" s="13" t="s">
        <v>90</v>
      </c>
      <c r="AW1064" s="13" t="s">
        <v>38</v>
      </c>
      <c r="AX1064" s="13" t="s">
        <v>83</v>
      </c>
      <c r="AY1064" s="260" t="s">
        <v>171</v>
      </c>
    </row>
    <row r="1065" s="14" customFormat="1">
      <c r="A1065" s="14"/>
      <c r="B1065" s="261"/>
      <c r="C1065" s="262"/>
      <c r="D1065" s="242" t="s">
        <v>284</v>
      </c>
      <c r="E1065" s="263" t="s">
        <v>1</v>
      </c>
      <c r="F1065" s="264" t="s">
        <v>6252</v>
      </c>
      <c r="G1065" s="262"/>
      <c r="H1065" s="265">
        <v>42.5</v>
      </c>
      <c r="I1065" s="266"/>
      <c r="J1065" s="262"/>
      <c r="K1065" s="262"/>
      <c r="L1065" s="267"/>
      <c r="M1065" s="268"/>
      <c r="N1065" s="269"/>
      <c r="O1065" s="269"/>
      <c r="P1065" s="269"/>
      <c r="Q1065" s="269"/>
      <c r="R1065" s="269"/>
      <c r="S1065" s="269"/>
      <c r="T1065" s="270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71" t="s">
        <v>284</v>
      </c>
      <c r="AU1065" s="271" t="s">
        <v>92</v>
      </c>
      <c r="AV1065" s="14" t="s">
        <v>92</v>
      </c>
      <c r="AW1065" s="14" t="s">
        <v>38</v>
      </c>
      <c r="AX1065" s="14" t="s">
        <v>83</v>
      </c>
      <c r="AY1065" s="271" t="s">
        <v>171</v>
      </c>
    </row>
    <row r="1066" s="16" customFormat="1">
      <c r="A1066" s="16"/>
      <c r="B1066" s="293"/>
      <c r="C1066" s="294"/>
      <c r="D1066" s="242" t="s">
        <v>284</v>
      </c>
      <c r="E1066" s="295" t="s">
        <v>1</v>
      </c>
      <c r="F1066" s="296" t="s">
        <v>418</v>
      </c>
      <c r="G1066" s="294"/>
      <c r="H1066" s="297">
        <v>144</v>
      </c>
      <c r="I1066" s="298"/>
      <c r="J1066" s="294"/>
      <c r="K1066" s="294"/>
      <c r="L1066" s="299"/>
      <c r="M1066" s="300"/>
      <c r="N1066" s="301"/>
      <c r="O1066" s="301"/>
      <c r="P1066" s="301"/>
      <c r="Q1066" s="301"/>
      <c r="R1066" s="301"/>
      <c r="S1066" s="301"/>
      <c r="T1066" s="302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T1066" s="303" t="s">
        <v>284</v>
      </c>
      <c r="AU1066" s="303" t="s">
        <v>92</v>
      </c>
      <c r="AV1066" s="16" t="s">
        <v>118</v>
      </c>
      <c r="AW1066" s="16" t="s">
        <v>38</v>
      </c>
      <c r="AX1066" s="16" t="s">
        <v>83</v>
      </c>
      <c r="AY1066" s="303" t="s">
        <v>171</v>
      </c>
    </row>
    <row r="1067" s="13" customFormat="1">
      <c r="A1067" s="13"/>
      <c r="B1067" s="251"/>
      <c r="C1067" s="252"/>
      <c r="D1067" s="242" t="s">
        <v>284</v>
      </c>
      <c r="E1067" s="253" t="s">
        <v>1</v>
      </c>
      <c r="F1067" s="254" t="s">
        <v>6222</v>
      </c>
      <c r="G1067" s="252"/>
      <c r="H1067" s="253" t="s">
        <v>1</v>
      </c>
      <c r="I1067" s="255"/>
      <c r="J1067" s="252"/>
      <c r="K1067" s="252"/>
      <c r="L1067" s="256"/>
      <c r="M1067" s="257"/>
      <c r="N1067" s="258"/>
      <c r="O1067" s="258"/>
      <c r="P1067" s="258"/>
      <c r="Q1067" s="258"/>
      <c r="R1067" s="258"/>
      <c r="S1067" s="258"/>
      <c r="T1067" s="259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60" t="s">
        <v>284</v>
      </c>
      <c r="AU1067" s="260" t="s">
        <v>92</v>
      </c>
      <c r="AV1067" s="13" t="s">
        <v>90</v>
      </c>
      <c r="AW1067" s="13" t="s">
        <v>38</v>
      </c>
      <c r="AX1067" s="13" t="s">
        <v>83</v>
      </c>
      <c r="AY1067" s="260" t="s">
        <v>171</v>
      </c>
    </row>
    <row r="1068" s="14" customFormat="1">
      <c r="A1068" s="14"/>
      <c r="B1068" s="261"/>
      <c r="C1068" s="262"/>
      <c r="D1068" s="242" t="s">
        <v>284</v>
      </c>
      <c r="E1068" s="263" t="s">
        <v>1</v>
      </c>
      <c r="F1068" s="264" t="s">
        <v>6253</v>
      </c>
      <c r="G1068" s="262"/>
      <c r="H1068" s="265">
        <v>17</v>
      </c>
      <c r="I1068" s="266"/>
      <c r="J1068" s="262"/>
      <c r="K1068" s="262"/>
      <c r="L1068" s="267"/>
      <c r="M1068" s="268"/>
      <c r="N1068" s="269"/>
      <c r="O1068" s="269"/>
      <c r="P1068" s="269"/>
      <c r="Q1068" s="269"/>
      <c r="R1068" s="269"/>
      <c r="S1068" s="269"/>
      <c r="T1068" s="27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71" t="s">
        <v>284</v>
      </c>
      <c r="AU1068" s="271" t="s">
        <v>92</v>
      </c>
      <c r="AV1068" s="14" t="s">
        <v>92</v>
      </c>
      <c r="AW1068" s="14" t="s">
        <v>38</v>
      </c>
      <c r="AX1068" s="14" t="s">
        <v>83</v>
      </c>
      <c r="AY1068" s="271" t="s">
        <v>171</v>
      </c>
    </row>
    <row r="1069" s="16" customFormat="1">
      <c r="A1069" s="16"/>
      <c r="B1069" s="293"/>
      <c r="C1069" s="294"/>
      <c r="D1069" s="242" t="s">
        <v>284</v>
      </c>
      <c r="E1069" s="295" t="s">
        <v>1</v>
      </c>
      <c r="F1069" s="296" t="s">
        <v>418</v>
      </c>
      <c r="G1069" s="294"/>
      <c r="H1069" s="297">
        <v>17</v>
      </c>
      <c r="I1069" s="298"/>
      <c r="J1069" s="294"/>
      <c r="K1069" s="294"/>
      <c r="L1069" s="299"/>
      <c r="M1069" s="300"/>
      <c r="N1069" s="301"/>
      <c r="O1069" s="301"/>
      <c r="P1069" s="301"/>
      <c r="Q1069" s="301"/>
      <c r="R1069" s="301"/>
      <c r="S1069" s="301"/>
      <c r="T1069" s="302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T1069" s="303" t="s">
        <v>284</v>
      </c>
      <c r="AU1069" s="303" t="s">
        <v>92</v>
      </c>
      <c r="AV1069" s="16" t="s">
        <v>118</v>
      </c>
      <c r="AW1069" s="16" t="s">
        <v>38</v>
      </c>
      <c r="AX1069" s="16" t="s">
        <v>83</v>
      </c>
      <c r="AY1069" s="303" t="s">
        <v>171</v>
      </c>
    </row>
    <row r="1070" s="15" customFormat="1">
      <c r="A1070" s="15"/>
      <c r="B1070" s="272"/>
      <c r="C1070" s="273"/>
      <c r="D1070" s="242" t="s">
        <v>284</v>
      </c>
      <c r="E1070" s="274" t="s">
        <v>1</v>
      </c>
      <c r="F1070" s="275" t="s">
        <v>287</v>
      </c>
      <c r="G1070" s="273"/>
      <c r="H1070" s="276">
        <v>161</v>
      </c>
      <c r="I1070" s="277"/>
      <c r="J1070" s="273"/>
      <c r="K1070" s="273"/>
      <c r="L1070" s="278"/>
      <c r="M1070" s="279"/>
      <c r="N1070" s="280"/>
      <c r="O1070" s="280"/>
      <c r="P1070" s="280"/>
      <c r="Q1070" s="280"/>
      <c r="R1070" s="280"/>
      <c r="S1070" s="280"/>
      <c r="T1070" s="281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82" t="s">
        <v>284</v>
      </c>
      <c r="AU1070" s="282" t="s">
        <v>92</v>
      </c>
      <c r="AV1070" s="15" t="s">
        <v>192</v>
      </c>
      <c r="AW1070" s="15" t="s">
        <v>38</v>
      </c>
      <c r="AX1070" s="15" t="s">
        <v>83</v>
      </c>
      <c r="AY1070" s="282" t="s">
        <v>171</v>
      </c>
    </row>
    <row r="1071" s="14" customFormat="1">
      <c r="A1071" s="14"/>
      <c r="B1071" s="261"/>
      <c r="C1071" s="262"/>
      <c r="D1071" s="242" t="s">
        <v>284</v>
      </c>
      <c r="E1071" s="263" t="s">
        <v>1</v>
      </c>
      <c r="F1071" s="264" t="s">
        <v>6254</v>
      </c>
      <c r="G1071" s="262"/>
      <c r="H1071" s="265">
        <v>185.15000000000001</v>
      </c>
      <c r="I1071" s="266"/>
      <c r="J1071" s="262"/>
      <c r="K1071" s="262"/>
      <c r="L1071" s="267"/>
      <c r="M1071" s="268"/>
      <c r="N1071" s="269"/>
      <c r="O1071" s="269"/>
      <c r="P1071" s="269"/>
      <c r="Q1071" s="269"/>
      <c r="R1071" s="269"/>
      <c r="S1071" s="269"/>
      <c r="T1071" s="270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71" t="s">
        <v>284</v>
      </c>
      <c r="AU1071" s="271" t="s">
        <v>92</v>
      </c>
      <c r="AV1071" s="14" t="s">
        <v>92</v>
      </c>
      <c r="AW1071" s="14" t="s">
        <v>38</v>
      </c>
      <c r="AX1071" s="14" t="s">
        <v>83</v>
      </c>
      <c r="AY1071" s="271" t="s">
        <v>171</v>
      </c>
    </row>
    <row r="1072" s="15" customFormat="1">
      <c r="A1072" s="15"/>
      <c r="B1072" s="272"/>
      <c r="C1072" s="273"/>
      <c r="D1072" s="242" t="s">
        <v>284</v>
      </c>
      <c r="E1072" s="274" t="s">
        <v>1</v>
      </c>
      <c r="F1072" s="275" t="s">
        <v>287</v>
      </c>
      <c r="G1072" s="273"/>
      <c r="H1072" s="276">
        <v>185.15000000000001</v>
      </c>
      <c r="I1072" s="277"/>
      <c r="J1072" s="273"/>
      <c r="K1072" s="273"/>
      <c r="L1072" s="278"/>
      <c r="M1072" s="279"/>
      <c r="N1072" s="280"/>
      <c r="O1072" s="280"/>
      <c r="P1072" s="280"/>
      <c r="Q1072" s="280"/>
      <c r="R1072" s="280"/>
      <c r="S1072" s="280"/>
      <c r="T1072" s="281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T1072" s="282" t="s">
        <v>284</v>
      </c>
      <c r="AU1072" s="282" t="s">
        <v>92</v>
      </c>
      <c r="AV1072" s="15" t="s">
        <v>192</v>
      </c>
      <c r="AW1072" s="15" t="s">
        <v>38</v>
      </c>
      <c r="AX1072" s="15" t="s">
        <v>83</v>
      </c>
      <c r="AY1072" s="282" t="s">
        <v>171</v>
      </c>
    </row>
    <row r="1073" s="14" customFormat="1">
      <c r="A1073" s="14"/>
      <c r="B1073" s="261"/>
      <c r="C1073" s="262"/>
      <c r="D1073" s="242" t="s">
        <v>284</v>
      </c>
      <c r="E1073" s="263" t="s">
        <v>1</v>
      </c>
      <c r="F1073" s="264" t="s">
        <v>6255</v>
      </c>
      <c r="G1073" s="262"/>
      <c r="H1073" s="265">
        <v>185.5</v>
      </c>
      <c r="I1073" s="266"/>
      <c r="J1073" s="262"/>
      <c r="K1073" s="262"/>
      <c r="L1073" s="267"/>
      <c r="M1073" s="268"/>
      <c r="N1073" s="269"/>
      <c r="O1073" s="269"/>
      <c r="P1073" s="269"/>
      <c r="Q1073" s="269"/>
      <c r="R1073" s="269"/>
      <c r="S1073" s="269"/>
      <c r="T1073" s="270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71" t="s">
        <v>284</v>
      </c>
      <c r="AU1073" s="271" t="s">
        <v>92</v>
      </c>
      <c r="AV1073" s="14" t="s">
        <v>92</v>
      </c>
      <c r="AW1073" s="14" t="s">
        <v>38</v>
      </c>
      <c r="AX1073" s="14" t="s">
        <v>83</v>
      </c>
      <c r="AY1073" s="271" t="s">
        <v>171</v>
      </c>
    </row>
    <row r="1074" s="15" customFormat="1">
      <c r="A1074" s="15"/>
      <c r="B1074" s="272"/>
      <c r="C1074" s="273"/>
      <c r="D1074" s="242" t="s">
        <v>284</v>
      </c>
      <c r="E1074" s="274" t="s">
        <v>1</v>
      </c>
      <c r="F1074" s="275" t="s">
        <v>287</v>
      </c>
      <c r="G1074" s="273"/>
      <c r="H1074" s="276">
        <v>185.5</v>
      </c>
      <c r="I1074" s="277"/>
      <c r="J1074" s="273"/>
      <c r="K1074" s="273"/>
      <c r="L1074" s="278"/>
      <c r="M1074" s="279"/>
      <c r="N1074" s="280"/>
      <c r="O1074" s="280"/>
      <c r="P1074" s="280"/>
      <c r="Q1074" s="280"/>
      <c r="R1074" s="280"/>
      <c r="S1074" s="280"/>
      <c r="T1074" s="281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82" t="s">
        <v>284</v>
      </c>
      <c r="AU1074" s="282" t="s">
        <v>92</v>
      </c>
      <c r="AV1074" s="15" t="s">
        <v>192</v>
      </c>
      <c r="AW1074" s="15" t="s">
        <v>38</v>
      </c>
      <c r="AX1074" s="15" t="s">
        <v>90</v>
      </c>
      <c r="AY1074" s="282" t="s">
        <v>171</v>
      </c>
    </row>
    <row r="1075" s="2" customFormat="1" ht="16.5" customHeight="1">
      <c r="A1075" s="40"/>
      <c r="B1075" s="41"/>
      <c r="C1075" s="229" t="s">
        <v>1237</v>
      </c>
      <c r="D1075" s="229" t="s">
        <v>174</v>
      </c>
      <c r="E1075" s="230" t="s">
        <v>6256</v>
      </c>
      <c r="F1075" s="231" t="s">
        <v>6257</v>
      </c>
      <c r="G1075" s="232" t="s">
        <v>458</v>
      </c>
      <c r="H1075" s="233">
        <v>53</v>
      </c>
      <c r="I1075" s="234"/>
      <c r="J1075" s="235">
        <f>ROUND(I1075*H1075,2)</f>
        <v>0</v>
      </c>
      <c r="K1075" s="231" t="s">
        <v>5531</v>
      </c>
      <c r="L1075" s="46"/>
      <c r="M1075" s="236" t="s">
        <v>1</v>
      </c>
      <c r="N1075" s="237" t="s">
        <v>48</v>
      </c>
      <c r="O1075" s="93"/>
      <c r="P1075" s="238">
        <f>O1075*H1075</f>
        <v>0</v>
      </c>
      <c r="Q1075" s="238">
        <v>0.0063</v>
      </c>
      <c r="R1075" s="238">
        <f>Q1075*H1075</f>
        <v>0.33389999999999997</v>
      </c>
      <c r="S1075" s="238">
        <v>0</v>
      </c>
      <c r="T1075" s="239">
        <f>S1075*H1075</f>
        <v>0</v>
      </c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R1075" s="240" t="s">
        <v>347</v>
      </c>
      <c r="AT1075" s="240" t="s">
        <v>174</v>
      </c>
      <c r="AU1075" s="240" t="s">
        <v>92</v>
      </c>
      <c r="AY1075" s="18" t="s">
        <v>171</v>
      </c>
      <c r="BE1075" s="241">
        <f>IF(N1075="základní",J1075,0)</f>
        <v>0</v>
      </c>
      <c r="BF1075" s="241">
        <f>IF(N1075="snížená",J1075,0)</f>
        <v>0</v>
      </c>
      <c r="BG1075" s="241">
        <f>IF(N1075="zákl. přenesená",J1075,0)</f>
        <v>0</v>
      </c>
      <c r="BH1075" s="241">
        <f>IF(N1075="sníž. přenesená",J1075,0)</f>
        <v>0</v>
      </c>
      <c r="BI1075" s="241">
        <f>IF(N1075="nulová",J1075,0)</f>
        <v>0</v>
      </c>
      <c r="BJ1075" s="18" t="s">
        <v>90</v>
      </c>
      <c r="BK1075" s="241">
        <f>ROUND(I1075*H1075,2)</f>
        <v>0</v>
      </c>
      <c r="BL1075" s="18" t="s">
        <v>347</v>
      </c>
      <c r="BM1075" s="240" t="s">
        <v>6258</v>
      </c>
    </row>
    <row r="1076" s="13" customFormat="1">
      <c r="A1076" s="13"/>
      <c r="B1076" s="251"/>
      <c r="C1076" s="252"/>
      <c r="D1076" s="242" t="s">
        <v>284</v>
      </c>
      <c r="E1076" s="253" t="s">
        <v>1</v>
      </c>
      <c r="F1076" s="254" t="s">
        <v>6217</v>
      </c>
      <c r="G1076" s="252"/>
      <c r="H1076" s="253" t="s">
        <v>1</v>
      </c>
      <c r="I1076" s="255"/>
      <c r="J1076" s="252"/>
      <c r="K1076" s="252"/>
      <c r="L1076" s="256"/>
      <c r="M1076" s="257"/>
      <c r="N1076" s="258"/>
      <c r="O1076" s="258"/>
      <c r="P1076" s="258"/>
      <c r="Q1076" s="258"/>
      <c r="R1076" s="258"/>
      <c r="S1076" s="258"/>
      <c r="T1076" s="259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60" t="s">
        <v>284</v>
      </c>
      <c r="AU1076" s="260" t="s">
        <v>92</v>
      </c>
      <c r="AV1076" s="13" t="s">
        <v>90</v>
      </c>
      <c r="AW1076" s="13" t="s">
        <v>38</v>
      </c>
      <c r="AX1076" s="13" t="s">
        <v>83</v>
      </c>
      <c r="AY1076" s="260" t="s">
        <v>171</v>
      </c>
    </row>
    <row r="1077" s="13" customFormat="1">
      <c r="A1077" s="13"/>
      <c r="B1077" s="251"/>
      <c r="C1077" s="252"/>
      <c r="D1077" s="242" t="s">
        <v>284</v>
      </c>
      <c r="E1077" s="253" t="s">
        <v>1</v>
      </c>
      <c r="F1077" s="254" t="s">
        <v>6148</v>
      </c>
      <c r="G1077" s="252"/>
      <c r="H1077" s="253" t="s">
        <v>1</v>
      </c>
      <c r="I1077" s="255"/>
      <c r="J1077" s="252"/>
      <c r="K1077" s="252"/>
      <c r="L1077" s="256"/>
      <c r="M1077" s="257"/>
      <c r="N1077" s="258"/>
      <c r="O1077" s="258"/>
      <c r="P1077" s="258"/>
      <c r="Q1077" s="258"/>
      <c r="R1077" s="258"/>
      <c r="S1077" s="258"/>
      <c r="T1077" s="259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60" t="s">
        <v>284</v>
      </c>
      <c r="AU1077" s="260" t="s">
        <v>92</v>
      </c>
      <c r="AV1077" s="13" t="s">
        <v>90</v>
      </c>
      <c r="AW1077" s="13" t="s">
        <v>38</v>
      </c>
      <c r="AX1077" s="13" t="s">
        <v>83</v>
      </c>
      <c r="AY1077" s="260" t="s">
        <v>171</v>
      </c>
    </row>
    <row r="1078" s="13" customFormat="1">
      <c r="A1078" s="13"/>
      <c r="B1078" s="251"/>
      <c r="C1078" s="252"/>
      <c r="D1078" s="242" t="s">
        <v>284</v>
      </c>
      <c r="E1078" s="253" t="s">
        <v>1</v>
      </c>
      <c r="F1078" s="254" t="s">
        <v>6149</v>
      </c>
      <c r="G1078" s="252"/>
      <c r="H1078" s="253" t="s">
        <v>1</v>
      </c>
      <c r="I1078" s="255"/>
      <c r="J1078" s="252"/>
      <c r="K1078" s="252"/>
      <c r="L1078" s="256"/>
      <c r="M1078" s="257"/>
      <c r="N1078" s="258"/>
      <c r="O1078" s="258"/>
      <c r="P1078" s="258"/>
      <c r="Q1078" s="258"/>
      <c r="R1078" s="258"/>
      <c r="S1078" s="258"/>
      <c r="T1078" s="259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60" t="s">
        <v>284</v>
      </c>
      <c r="AU1078" s="260" t="s">
        <v>92</v>
      </c>
      <c r="AV1078" s="13" t="s">
        <v>90</v>
      </c>
      <c r="AW1078" s="13" t="s">
        <v>38</v>
      </c>
      <c r="AX1078" s="13" t="s">
        <v>83</v>
      </c>
      <c r="AY1078" s="260" t="s">
        <v>171</v>
      </c>
    </row>
    <row r="1079" s="13" customFormat="1">
      <c r="A1079" s="13"/>
      <c r="B1079" s="251"/>
      <c r="C1079" s="252"/>
      <c r="D1079" s="242" t="s">
        <v>284</v>
      </c>
      <c r="E1079" s="253" t="s">
        <v>1</v>
      </c>
      <c r="F1079" s="254" t="s">
        <v>6150</v>
      </c>
      <c r="G1079" s="252"/>
      <c r="H1079" s="253" t="s">
        <v>1</v>
      </c>
      <c r="I1079" s="255"/>
      <c r="J1079" s="252"/>
      <c r="K1079" s="252"/>
      <c r="L1079" s="256"/>
      <c r="M1079" s="257"/>
      <c r="N1079" s="258"/>
      <c r="O1079" s="258"/>
      <c r="P1079" s="258"/>
      <c r="Q1079" s="258"/>
      <c r="R1079" s="258"/>
      <c r="S1079" s="258"/>
      <c r="T1079" s="259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60" t="s">
        <v>284</v>
      </c>
      <c r="AU1079" s="260" t="s">
        <v>92</v>
      </c>
      <c r="AV1079" s="13" t="s">
        <v>90</v>
      </c>
      <c r="AW1079" s="13" t="s">
        <v>38</v>
      </c>
      <c r="AX1079" s="13" t="s">
        <v>83</v>
      </c>
      <c r="AY1079" s="260" t="s">
        <v>171</v>
      </c>
    </row>
    <row r="1080" s="13" customFormat="1">
      <c r="A1080" s="13"/>
      <c r="B1080" s="251"/>
      <c r="C1080" s="252"/>
      <c r="D1080" s="242" t="s">
        <v>284</v>
      </c>
      <c r="E1080" s="253" t="s">
        <v>1</v>
      </c>
      <c r="F1080" s="254" t="s">
        <v>6259</v>
      </c>
      <c r="G1080" s="252"/>
      <c r="H1080" s="253" t="s">
        <v>1</v>
      </c>
      <c r="I1080" s="255"/>
      <c r="J1080" s="252"/>
      <c r="K1080" s="252"/>
      <c r="L1080" s="256"/>
      <c r="M1080" s="257"/>
      <c r="N1080" s="258"/>
      <c r="O1080" s="258"/>
      <c r="P1080" s="258"/>
      <c r="Q1080" s="258"/>
      <c r="R1080" s="258"/>
      <c r="S1080" s="258"/>
      <c r="T1080" s="259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60" t="s">
        <v>284</v>
      </c>
      <c r="AU1080" s="260" t="s">
        <v>92</v>
      </c>
      <c r="AV1080" s="13" t="s">
        <v>90</v>
      </c>
      <c r="AW1080" s="13" t="s">
        <v>38</v>
      </c>
      <c r="AX1080" s="13" t="s">
        <v>83</v>
      </c>
      <c r="AY1080" s="260" t="s">
        <v>171</v>
      </c>
    </row>
    <row r="1081" s="13" customFormat="1">
      <c r="A1081" s="13"/>
      <c r="B1081" s="251"/>
      <c r="C1081" s="252"/>
      <c r="D1081" s="242" t="s">
        <v>284</v>
      </c>
      <c r="E1081" s="253" t="s">
        <v>1</v>
      </c>
      <c r="F1081" s="254" t="s">
        <v>5799</v>
      </c>
      <c r="G1081" s="252"/>
      <c r="H1081" s="253" t="s">
        <v>1</v>
      </c>
      <c r="I1081" s="255"/>
      <c r="J1081" s="252"/>
      <c r="K1081" s="252"/>
      <c r="L1081" s="256"/>
      <c r="M1081" s="257"/>
      <c r="N1081" s="258"/>
      <c r="O1081" s="258"/>
      <c r="P1081" s="258"/>
      <c r="Q1081" s="258"/>
      <c r="R1081" s="258"/>
      <c r="S1081" s="258"/>
      <c r="T1081" s="259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60" t="s">
        <v>284</v>
      </c>
      <c r="AU1081" s="260" t="s">
        <v>92</v>
      </c>
      <c r="AV1081" s="13" t="s">
        <v>90</v>
      </c>
      <c r="AW1081" s="13" t="s">
        <v>38</v>
      </c>
      <c r="AX1081" s="13" t="s">
        <v>83</v>
      </c>
      <c r="AY1081" s="260" t="s">
        <v>171</v>
      </c>
    </row>
    <row r="1082" s="14" customFormat="1">
      <c r="A1082" s="14"/>
      <c r="B1082" s="261"/>
      <c r="C1082" s="262"/>
      <c r="D1082" s="242" t="s">
        <v>284</v>
      </c>
      <c r="E1082" s="263" t="s">
        <v>1</v>
      </c>
      <c r="F1082" s="264" t="s">
        <v>192</v>
      </c>
      <c r="G1082" s="262"/>
      <c r="H1082" s="265">
        <v>4</v>
      </c>
      <c r="I1082" s="266"/>
      <c r="J1082" s="262"/>
      <c r="K1082" s="262"/>
      <c r="L1082" s="267"/>
      <c r="M1082" s="268"/>
      <c r="N1082" s="269"/>
      <c r="O1082" s="269"/>
      <c r="P1082" s="269"/>
      <c r="Q1082" s="269"/>
      <c r="R1082" s="269"/>
      <c r="S1082" s="269"/>
      <c r="T1082" s="270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71" t="s">
        <v>284</v>
      </c>
      <c r="AU1082" s="271" t="s">
        <v>92</v>
      </c>
      <c r="AV1082" s="14" t="s">
        <v>92</v>
      </c>
      <c r="AW1082" s="14" t="s">
        <v>38</v>
      </c>
      <c r="AX1082" s="14" t="s">
        <v>83</v>
      </c>
      <c r="AY1082" s="271" t="s">
        <v>171</v>
      </c>
    </row>
    <row r="1083" s="13" customFormat="1">
      <c r="A1083" s="13"/>
      <c r="B1083" s="251"/>
      <c r="C1083" s="252"/>
      <c r="D1083" s="242" t="s">
        <v>284</v>
      </c>
      <c r="E1083" s="253" t="s">
        <v>1</v>
      </c>
      <c r="F1083" s="254" t="s">
        <v>5804</v>
      </c>
      <c r="G1083" s="252"/>
      <c r="H1083" s="253" t="s">
        <v>1</v>
      </c>
      <c r="I1083" s="255"/>
      <c r="J1083" s="252"/>
      <c r="K1083" s="252"/>
      <c r="L1083" s="256"/>
      <c r="M1083" s="257"/>
      <c r="N1083" s="258"/>
      <c r="O1083" s="258"/>
      <c r="P1083" s="258"/>
      <c r="Q1083" s="258"/>
      <c r="R1083" s="258"/>
      <c r="S1083" s="258"/>
      <c r="T1083" s="259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60" t="s">
        <v>284</v>
      </c>
      <c r="AU1083" s="260" t="s">
        <v>92</v>
      </c>
      <c r="AV1083" s="13" t="s">
        <v>90</v>
      </c>
      <c r="AW1083" s="13" t="s">
        <v>38</v>
      </c>
      <c r="AX1083" s="13" t="s">
        <v>83</v>
      </c>
      <c r="AY1083" s="260" t="s">
        <v>171</v>
      </c>
    </row>
    <row r="1084" s="14" customFormat="1">
      <c r="A1084" s="14"/>
      <c r="B1084" s="261"/>
      <c r="C1084" s="262"/>
      <c r="D1084" s="242" t="s">
        <v>284</v>
      </c>
      <c r="E1084" s="263" t="s">
        <v>1</v>
      </c>
      <c r="F1084" s="264" t="s">
        <v>6260</v>
      </c>
      <c r="G1084" s="262"/>
      <c r="H1084" s="265">
        <v>15</v>
      </c>
      <c r="I1084" s="266"/>
      <c r="J1084" s="262"/>
      <c r="K1084" s="262"/>
      <c r="L1084" s="267"/>
      <c r="M1084" s="268"/>
      <c r="N1084" s="269"/>
      <c r="O1084" s="269"/>
      <c r="P1084" s="269"/>
      <c r="Q1084" s="269"/>
      <c r="R1084" s="269"/>
      <c r="S1084" s="269"/>
      <c r="T1084" s="270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71" t="s">
        <v>284</v>
      </c>
      <c r="AU1084" s="271" t="s">
        <v>92</v>
      </c>
      <c r="AV1084" s="14" t="s">
        <v>92</v>
      </c>
      <c r="AW1084" s="14" t="s">
        <v>38</v>
      </c>
      <c r="AX1084" s="14" t="s">
        <v>83</v>
      </c>
      <c r="AY1084" s="271" t="s">
        <v>171</v>
      </c>
    </row>
    <row r="1085" s="16" customFormat="1">
      <c r="A1085" s="16"/>
      <c r="B1085" s="293"/>
      <c r="C1085" s="294"/>
      <c r="D1085" s="242" t="s">
        <v>284</v>
      </c>
      <c r="E1085" s="295" t="s">
        <v>1</v>
      </c>
      <c r="F1085" s="296" t="s">
        <v>418</v>
      </c>
      <c r="G1085" s="294"/>
      <c r="H1085" s="297">
        <v>19</v>
      </c>
      <c r="I1085" s="298"/>
      <c r="J1085" s="294"/>
      <c r="K1085" s="294"/>
      <c r="L1085" s="299"/>
      <c r="M1085" s="300"/>
      <c r="N1085" s="301"/>
      <c r="O1085" s="301"/>
      <c r="P1085" s="301"/>
      <c r="Q1085" s="301"/>
      <c r="R1085" s="301"/>
      <c r="S1085" s="301"/>
      <c r="T1085" s="302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T1085" s="303" t="s">
        <v>284</v>
      </c>
      <c r="AU1085" s="303" t="s">
        <v>92</v>
      </c>
      <c r="AV1085" s="16" t="s">
        <v>118</v>
      </c>
      <c r="AW1085" s="16" t="s">
        <v>38</v>
      </c>
      <c r="AX1085" s="16" t="s">
        <v>83</v>
      </c>
      <c r="AY1085" s="303" t="s">
        <v>171</v>
      </c>
    </row>
    <row r="1086" s="13" customFormat="1">
      <c r="A1086" s="13"/>
      <c r="B1086" s="251"/>
      <c r="C1086" s="252"/>
      <c r="D1086" s="242" t="s">
        <v>284</v>
      </c>
      <c r="E1086" s="253" t="s">
        <v>1</v>
      </c>
      <c r="F1086" s="254" t="s">
        <v>6261</v>
      </c>
      <c r="G1086" s="252"/>
      <c r="H1086" s="253" t="s">
        <v>1</v>
      </c>
      <c r="I1086" s="255"/>
      <c r="J1086" s="252"/>
      <c r="K1086" s="252"/>
      <c r="L1086" s="256"/>
      <c r="M1086" s="257"/>
      <c r="N1086" s="258"/>
      <c r="O1086" s="258"/>
      <c r="P1086" s="258"/>
      <c r="Q1086" s="258"/>
      <c r="R1086" s="258"/>
      <c r="S1086" s="258"/>
      <c r="T1086" s="259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60" t="s">
        <v>284</v>
      </c>
      <c r="AU1086" s="260" t="s">
        <v>92</v>
      </c>
      <c r="AV1086" s="13" t="s">
        <v>90</v>
      </c>
      <c r="AW1086" s="13" t="s">
        <v>38</v>
      </c>
      <c r="AX1086" s="13" t="s">
        <v>83</v>
      </c>
      <c r="AY1086" s="260" t="s">
        <v>171</v>
      </c>
    </row>
    <row r="1087" s="14" customFormat="1">
      <c r="A1087" s="14"/>
      <c r="B1087" s="261"/>
      <c r="C1087" s="262"/>
      <c r="D1087" s="242" t="s">
        <v>284</v>
      </c>
      <c r="E1087" s="263" t="s">
        <v>1</v>
      </c>
      <c r="F1087" s="264" t="s">
        <v>6262</v>
      </c>
      <c r="G1087" s="262"/>
      <c r="H1087" s="265">
        <v>27</v>
      </c>
      <c r="I1087" s="266"/>
      <c r="J1087" s="262"/>
      <c r="K1087" s="262"/>
      <c r="L1087" s="267"/>
      <c r="M1087" s="268"/>
      <c r="N1087" s="269"/>
      <c r="O1087" s="269"/>
      <c r="P1087" s="269"/>
      <c r="Q1087" s="269"/>
      <c r="R1087" s="269"/>
      <c r="S1087" s="269"/>
      <c r="T1087" s="270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71" t="s">
        <v>284</v>
      </c>
      <c r="AU1087" s="271" t="s">
        <v>92</v>
      </c>
      <c r="AV1087" s="14" t="s">
        <v>92</v>
      </c>
      <c r="AW1087" s="14" t="s">
        <v>38</v>
      </c>
      <c r="AX1087" s="14" t="s">
        <v>83</v>
      </c>
      <c r="AY1087" s="271" t="s">
        <v>171</v>
      </c>
    </row>
    <row r="1088" s="15" customFormat="1">
      <c r="A1088" s="15"/>
      <c r="B1088" s="272"/>
      <c r="C1088" s="273"/>
      <c r="D1088" s="242" t="s">
        <v>284</v>
      </c>
      <c r="E1088" s="274" t="s">
        <v>1</v>
      </c>
      <c r="F1088" s="275" t="s">
        <v>287</v>
      </c>
      <c r="G1088" s="273"/>
      <c r="H1088" s="276">
        <v>46</v>
      </c>
      <c r="I1088" s="277"/>
      <c r="J1088" s="273"/>
      <c r="K1088" s="273"/>
      <c r="L1088" s="278"/>
      <c r="M1088" s="279"/>
      <c r="N1088" s="280"/>
      <c r="O1088" s="280"/>
      <c r="P1088" s="280"/>
      <c r="Q1088" s="280"/>
      <c r="R1088" s="280"/>
      <c r="S1088" s="280"/>
      <c r="T1088" s="281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T1088" s="282" t="s">
        <v>284</v>
      </c>
      <c r="AU1088" s="282" t="s">
        <v>92</v>
      </c>
      <c r="AV1088" s="15" t="s">
        <v>192</v>
      </c>
      <c r="AW1088" s="15" t="s">
        <v>38</v>
      </c>
      <c r="AX1088" s="15" t="s">
        <v>83</v>
      </c>
      <c r="AY1088" s="282" t="s">
        <v>171</v>
      </c>
    </row>
    <row r="1089" s="14" customFormat="1">
      <c r="A1089" s="14"/>
      <c r="B1089" s="261"/>
      <c r="C1089" s="262"/>
      <c r="D1089" s="242" t="s">
        <v>284</v>
      </c>
      <c r="E1089" s="263" t="s">
        <v>1</v>
      </c>
      <c r="F1089" s="264" t="s">
        <v>5680</v>
      </c>
      <c r="G1089" s="262"/>
      <c r="H1089" s="265">
        <v>52.899999999999999</v>
      </c>
      <c r="I1089" s="266"/>
      <c r="J1089" s="262"/>
      <c r="K1089" s="262"/>
      <c r="L1089" s="267"/>
      <c r="M1089" s="268"/>
      <c r="N1089" s="269"/>
      <c r="O1089" s="269"/>
      <c r="P1089" s="269"/>
      <c r="Q1089" s="269"/>
      <c r="R1089" s="269"/>
      <c r="S1089" s="269"/>
      <c r="T1089" s="270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71" t="s">
        <v>284</v>
      </c>
      <c r="AU1089" s="271" t="s">
        <v>92</v>
      </c>
      <c r="AV1089" s="14" t="s">
        <v>92</v>
      </c>
      <c r="AW1089" s="14" t="s">
        <v>38</v>
      </c>
      <c r="AX1089" s="14" t="s">
        <v>83</v>
      </c>
      <c r="AY1089" s="271" t="s">
        <v>171</v>
      </c>
    </row>
    <row r="1090" s="15" customFormat="1">
      <c r="A1090" s="15"/>
      <c r="B1090" s="272"/>
      <c r="C1090" s="273"/>
      <c r="D1090" s="242" t="s">
        <v>284</v>
      </c>
      <c r="E1090" s="274" t="s">
        <v>1</v>
      </c>
      <c r="F1090" s="275" t="s">
        <v>287</v>
      </c>
      <c r="G1090" s="273"/>
      <c r="H1090" s="276">
        <v>52.899999999999999</v>
      </c>
      <c r="I1090" s="277"/>
      <c r="J1090" s="273"/>
      <c r="K1090" s="273"/>
      <c r="L1090" s="278"/>
      <c r="M1090" s="279"/>
      <c r="N1090" s="280"/>
      <c r="O1090" s="280"/>
      <c r="P1090" s="280"/>
      <c r="Q1090" s="280"/>
      <c r="R1090" s="280"/>
      <c r="S1090" s="280"/>
      <c r="T1090" s="281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82" t="s">
        <v>284</v>
      </c>
      <c r="AU1090" s="282" t="s">
        <v>92</v>
      </c>
      <c r="AV1090" s="15" t="s">
        <v>192</v>
      </c>
      <c r="AW1090" s="15" t="s">
        <v>38</v>
      </c>
      <c r="AX1090" s="15" t="s">
        <v>83</v>
      </c>
      <c r="AY1090" s="282" t="s">
        <v>171</v>
      </c>
    </row>
    <row r="1091" s="14" customFormat="1">
      <c r="A1091" s="14"/>
      <c r="B1091" s="261"/>
      <c r="C1091" s="262"/>
      <c r="D1091" s="242" t="s">
        <v>284</v>
      </c>
      <c r="E1091" s="263" t="s">
        <v>1</v>
      </c>
      <c r="F1091" s="264" t="s">
        <v>534</v>
      </c>
      <c r="G1091" s="262"/>
      <c r="H1091" s="265">
        <v>53</v>
      </c>
      <c r="I1091" s="266"/>
      <c r="J1091" s="262"/>
      <c r="K1091" s="262"/>
      <c r="L1091" s="267"/>
      <c r="M1091" s="268"/>
      <c r="N1091" s="269"/>
      <c r="O1091" s="269"/>
      <c r="P1091" s="269"/>
      <c r="Q1091" s="269"/>
      <c r="R1091" s="269"/>
      <c r="S1091" s="269"/>
      <c r="T1091" s="270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71" t="s">
        <v>284</v>
      </c>
      <c r="AU1091" s="271" t="s">
        <v>92</v>
      </c>
      <c r="AV1091" s="14" t="s">
        <v>92</v>
      </c>
      <c r="AW1091" s="14" t="s">
        <v>38</v>
      </c>
      <c r="AX1091" s="14" t="s">
        <v>83</v>
      </c>
      <c r="AY1091" s="271" t="s">
        <v>171</v>
      </c>
    </row>
    <row r="1092" s="15" customFormat="1">
      <c r="A1092" s="15"/>
      <c r="B1092" s="272"/>
      <c r="C1092" s="273"/>
      <c r="D1092" s="242" t="s">
        <v>284</v>
      </c>
      <c r="E1092" s="274" t="s">
        <v>1</v>
      </c>
      <c r="F1092" s="275" t="s">
        <v>287</v>
      </c>
      <c r="G1092" s="273"/>
      <c r="H1092" s="276">
        <v>53</v>
      </c>
      <c r="I1092" s="277"/>
      <c r="J1092" s="273"/>
      <c r="K1092" s="273"/>
      <c r="L1092" s="278"/>
      <c r="M1092" s="279"/>
      <c r="N1092" s="280"/>
      <c r="O1092" s="280"/>
      <c r="P1092" s="280"/>
      <c r="Q1092" s="280"/>
      <c r="R1092" s="280"/>
      <c r="S1092" s="280"/>
      <c r="T1092" s="281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82" t="s">
        <v>284</v>
      </c>
      <c r="AU1092" s="282" t="s">
        <v>92</v>
      </c>
      <c r="AV1092" s="15" t="s">
        <v>192</v>
      </c>
      <c r="AW1092" s="15" t="s">
        <v>38</v>
      </c>
      <c r="AX1092" s="15" t="s">
        <v>90</v>
      </c>
      <c r="AY1092" s="282" t="s">
        <v>171</v>
      </c>
    </row>
    <row r="1093" s="2" customFormat="1" ht="16.5" customHeight="1">
      <c r="A1093" s="40"/>
      <c r="B1093" s="41"/>
      <c r="C1093" s="229" t="s">
        <v>1242</v>
      </c>
      <c r="D1093" s="229" t="s">
        <v>174</v>
      </c>
      <c r="E1093" s="230" t="s">
        <v>6263</v>
      </c>
      <c r="F1093" s="231" t="s">
        <v>6264</v>
      </c>
      <c r="G1093" s="232" t="s">
        <v>458</v>
      </c>
      <c r="H1093" s="233">
        <v>176</v>
      </c>
      <c r="I1093" s="234"/>
      <c r="J1093" s="235">
        <f>ROUND(I1093*H1093,2)</f>
        <v>0</v>
      </c>
      <c r="K1093" s="231" t="s">
        <v>5531</v>
      </c>
      <c r="L1093" s="46"/>
      <c r="M1093" s="236" t="s">
        <v>1</v>
      </c>
      <c r="N1093" s="237" t="s">
        <v>48</v>
      </c>
      <c r="O1093" s="93"/>
      <c r="P1093" s="238">
        <f>O1093*H1093</f>
        <v>0</v>
      </c>
      <c r="Q1093" s="238">
        <v>0.014840000000000001</v>
      </c>
      <c r="R1093" s="238">
        <f>Q1093*H1093</f>
        <v>2.6118399999999999</v>
      </c>
      <c r="S1093" s="238">
        <v>0</v>
      </c>
      <c r="T1093" s="239">
        <f>S1093*H1093</f>
        <v>0</v>
      </c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R1093" s="240" t="s">
        <v>347</v>
      </c>
      <c r="AT1093" s="240" t="s">
        <v>174</v>
      </c>
      <c r="AU1093" s="240" t="s">
        <v>92</v>
      </c>
      <c r="AY1093" s="18" t="s">
        <v>171</v>
      </c>
      <c r="BE1093" s="241">
        <f>IF(N1093="základní",J1093,0)</f>
        <v>0</v>
      </c>
      <c r="BF1093" s="241">
        <f>IF(N1093="snížená",J1093,0)</f>
        <v>0</v>
      </c>
      <c r="BG1093" s="241">
        <f>IF(N1093="zákl. přenesená",J1093,0)</f>
        <v>0</v>
      </c>
      <c r="BH1093" s="241">
        <f>IF(N1093="sníž. přenesená",J1093,0)</f>
        <v>0</v>
      </c>
      <c r="BI1093" s="241">
        <f>IF(N1093="nulová",J1093,0)</f>
        <v>0</v>
      </c>
      <c r="BJ1093" s="18" t="s">
        <v>90</v>
      </c>
      <c r="BK1093" s="241">
        <f>ROUND(I1093*H1093,2)</f>
        <v>0</v>
      </c>
      <c r="BL1093" s="18" t="s">
        <v>347</v>
      </c>
      <c r="BM1093" s="240" t="s">
        <v>6265</v>
      </c>
    </row>
    <row r="1094" s="13" customFormat="1">
      <c r="A1094" s="13"/>
      <c r="B1094" s="251"/>
      <c r="C1094" s="252"/>
      <c r="D1094" s="242" t="s">
        <v>284</v>
      </c>
      <c r="E1094" s="253" t="s">
        <v>1</v>
      </c>
      <c r="F1094" s="254" t="s">
        <v>6217</v>
      </c>
      <c r="G1094" s="252"/>
      <c r="H1094" s="253" t="s">
        <v>1</v>
      </c>
      <c r="I1094" s="255"/>
      <c r="J1094" s="252"/>
      <c r="K1094" s="252"/>
      <c r="L1094" s="256"/>
      <c r="M1094" s="257"/>
      <c r="N1094" s="258"/>
      <c r="O1094" s="258"/>
      <c r="P1094" s="258"/>
      <c r="Q1094" s="258"/>
      <c r="R1094" s="258"/>
      <c r="S1094" s="258"/>
      <c r="T1094" s="259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60" t="s">
        <v>284</v>
      </c>
      <c r="AU1094" s="260" t="s">
        <v>92</v>
      </c>
      <c r="AV1094" s="13" t="s">
        <v>90</v>
      </c>
      <c r="AW1094" s="13" t="s">
        <v>38</v>
      </c>
      <c r="AX1094" s="13" t="s">
        <v>83</v>
      </c>
      <c r="AY1094" s="260" t="s">
        <v>171</v>
      </c>
    </row>
    <row r="1095" s="13" customFormat="1">
      <c r="A1095" s="13"/>
      <c r="B1095" s="251"/>
      <c r="C1095" s="252"/>
      <c r="D1095" s="242" t="s">
        <v>284</v>
      </c>
      <c r="E1095" s="253" t="s">
        <v>1</v>
      </c>
      <c r="F1095" s="254" t="s">
        <v>6148</v>
      </c>
      <c r="G1095" s="252"/>
      <c r="H1095" s="253" t="s">
        <v>1</v>
      </c>
      <c r="I1095" s="255"/>
      <c r="J1095" s="252"/>
      <c r="K1095" s="252"/>
      <c r="L1095" s="256"/>
      <c r="M1095" s="257"/>
      <c r="N1095" s="258"/>
      <c r="O1095" s="258"/>
      <c r="P1095" s="258"/>
      <c r="Q1095" s="258"/>
      <c r="R1095" s="258"/>
      <c r="S1095" s="258"/>
      <c r="T1095" s="259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60" t="s">
        <v>284</v>
      </c>
      <c r="AU1095" s="260" t="s">
        <v>92</v>
      </c>
      <c r="AV1095" s="13" t="s">
        <v>90</v>
      </c>
      <c r="AW1095" s="13" t="s">
        <v>38</v>
      </c>
      <c r="AX1095" s="13" t="s">
        <v>83</v>
      </c>
      <c r="AY1095" s="260" t="s">
        <v>171</v>
      </c>
    </row>
    <row r="1096" s="13" customFormat="1">
      <c r="A1096" s="13"/>
      <c r="B1096" s="251"/>
      <c r="C1096" s="252"/>
      <c r="D1096" s="242" t="s">
        <v>284</v>
      </c>
      <c r="E1096" s="253" t="s">
        <v>1</v>
      </c>
      <c r="F1096" s="254" t="s">
        <v>6149</v>
      </c>
      <c r="G1096" s="252"/>
      <c r="H1096" s="253" t="s">
        <v>1</v>
      </c>
      <c r="I1096" s="255"/>
      <c r="J1096" s="252"/>
      <c r="K1096" s="252"/>
      <c r="L1096" s="256"/>
      <c r="M1096" s="257"/>
      <c r="N1096" s="258"/>
      <c r="O1096" s="258"/>
      <c r="P1096" s="258"/>
      <c r="Q1096" s="258"/>
      <c r="R1096" s="258"/>
      <c r="S1096" s="258"/>
      <c r="T1096" s="259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60" t="s">
        <v>284</v>
      </c>
      <c r="AU1096" s="260" t="s">
        <v>92</v>
      </c>
      <c r="AV1096" s="13" t="s">
        <v>90</v>
      </c>
      <c r="AW1096" s="13" t="s">
        <v>38</v>
      </c>
      <c r="AX1096" s="13" t="s">
        <v>83</v>
      </c>
      <c r="AY1096" s="260" t="s">
        <v>171</v>
      </c>
    </row>
    <row r="1097" s="13" customFormat="1">
      <c r="A1097" s="13"/>
      <c r="B1097" s="251"/>
      <c r="C1097" s="252"/>
      <c r="D1097" s="242" t="s">
        <v>284</v>
      </c>
      <c r="E1097" s="253" t="s">
        <v>1</v>
      </c>
      <c r="F1097" s="254" t="s">
        <v>6150</v>
      </c>
      <c r="G1097" s="252"/>
      <c r="H1097" s="253" t="s">
        <v>1</v>
      </c>
      <c r="I1097" s="255"/>
      <c r="J1097" s="252"/>
      <c r="K1097" s="252"/>
      <c r="L1097" s="256"/>
      <c r="M1097" s="257"/>
      <c r="N1097" s="258"/>
      <c r="O1097" s="258"/>
      <c r="P1097" s="258"/>
      <c r="Q1097" s="258"/>
      <c r="R1097" s="258"/>
      <c r="S1097" s="258"/>
      <c r="T1097" s="259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60" t="s">
        <v>284</v>
      </c>
      <c r="AU1097" s="260" t="s">
        <v>92</v>
      </c>
      <c r="AV1097" s="13" t="s">
        <v>90</v>
      </c>
      <c r="AW1097" s="13" t="s">
        <v>38</v>
      </c>
      <c r="AX1097" s="13" t="s">
        <v>83</v>
      </c>
      <c r="AY1097" s="260" t="s">
        <v>171</v>
      </c>
    </row>
    <row r="1098" s="13" customFormat="1">
      <c r="A1098" s="13"/>
      <c r="B1098" s="251"/>
      <c r="C1098" s="252"/>
      <c r="D1098" s="242" t="s">
        <v>284</v>
      </c>
      <c r="E1098" s="253" t="s">
        <v>1</v>
      </c>
      <c r="F1098" s="254" t="s">
        <v>6259</v>
      </c>
      <c r="G1098" s="252"/>
      <c r="H1098" s="253" t="s">
        <v>1</v>
      </c>
      <c r="I1098" s="255"/>
      <c r="J1098" s="252"/>
      <c r="K1098" s="252"/>
      <c r="L1098" s="256"/>
      <c r="M1098" s="257"/>
      <c r="N1098" s="258"/>
      <c r="O1098" s="258"/>
      <c r="P1098" s="258"/>
      <c r="Q1098" s="258"/>
      <c r="R1098" s="258"/>
      <c r="S1098" s="258"/>
      <c r="T1098" s="259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60" t="s">
        <v>284</v>
      </c>
      <c r="AU1098" s="260" t="s">
        <v>92</v>
      </c>
      <c r="AV1098" s="13" t="s">
        <v>90</v>
      </c>
      <c r="AW1098" s="13" t="s">
        <v>38</v>
      </c>
      <c r="AX1098" s="13" t="s">
        <v>83</v>
      </c>
      <c r="AY1098" s="260" t="s">
        <v>171</v>
      </c>
    </row>
    <row r="1099" s="13" customFormat="1">
      <c r="A1099" s="13"/>
      <c r="B1099" s="251"/>
      <c r="C1099" s="252"/>
      <c r="D1099" s="242" t="s">
        <v>284</v>
      </c>
      <c r="E1099" s="253" t="s">
        <v>1</v>
      </c>
      <c r="F1099" s="254" t="s">
        <v>5799</v>
      </c>
      <c r="G1099" s="252"/>
      <c r="H1099" s="253" t="s">
        <v>1</v>
      </c>
      <c r="I1099" s="255"/>
      <c r="J1099" s="252"/>
      <c r="K1099" s="252"/>
      <c r="L1099" s="256"/>
      <c r="M1099" s="257"/>
      <c r="N1099" s="258"/>
      <c r="O1099" s="258"/>
      <c r="P1099" s="258"/>
      <c r="Q1099" s="258"/>
      <c r="R1099" s="258"/>
      <c r="S1099" s="258"/>
      <c r="T1099" s="259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60" t="s">
        <v>284</v>
      </c>
      <c r="AU1099" s="260" t="s">
        <v>92</v>
      </c>
      <c r="AV1099" s="13" t="s">
        <v>90</v>
      </c>
      <c r="AW1099" s="13" t="s">
        <v>38</v>
      </c>
      <c r="AX1099" s="13" t="s">
        <v>83</v>
      </c>
      <c r="AY1099" s="260" t="s">
        <v>171</v>
      </c>
    </row>
    <row r="1100" s="14" customFormat="1">
      <c r="A1100" s="14"/>
      <c r="B1100" s="261"/>
      <c r="C1100" s="262"/>
      <c r="D1100" s="242" t="s">
        <v>284</v>
      </c>
      <c r="E1100" s="263" t="s">
        <v>1</v>
      </c>
      <c r="F1100" s="264" t="s">
        <v>6266</v>
      </c>
      <c r="G1100" s="262"/>
      <c r="H1100" s="265">
        <v>142</v>
      </c>
      <c r="I1100" s="266"/>
      <c r="J1100" s="262"/>
      <c r="K1100" s="262"/>
      <c r="L1100" s="267"/>
      <c r="M1100" s="268"/>
      <c r="N1100" s="269"/>
      <c r="O1100" s="269"/>
      <c r="P1100" s="269"/>
      <c r="Q1100" s="269"/>
      <c r="R1100" s="269"/>
      <c r="S1100" s="269"/>
      <c r="T1100" s="270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71" t="s">
        <v>284</v>
      </c>
      <c r="AU1100" s="271" t="s">
        <v>92</v>
      </c>
      <c r="AV1100" s="14" t="s">
        <v>92</v>
      </c>
      <c r="AW1100" s="14" t="s">
        <v>38</v>
      </c>
      <c r="AX1100" s="14" t="s">
        <v>83</v>
      </c>
      <c r="AY1100" s="271" t="s">
        <v>171</v>
      </c>
    </row>
    <row r="1101" s="16" customFormat="1">
      <c r="A1101" s="16"/>
      <c r="B1101" s="293"/>
      <c r="C1101" s="294"/>
      <c r="D1101" s="242" t="s">
        <v>284</v>
      </c>
      <c r="E1101" s="295" t="s">
        <v>1</v>
      </c>
      <c r="F1101" s="296" t="s">
        <v>418</v>
      </c>
      <c r="G1101" s="294"/>
      <c r="H1101" s="297">
        <v>142</v>
      </c>
      <c r="I1101" s="298"/>
      <c r="J1101" s="294"/>
      <c r="K1101" s="294"/>
      <c r="L1101" s="299"/>
      <c r="M1101" s="300"/>
      <c r="N1101" s="301"/>
      <c r="O1101" s="301"/>
      <c r="P1101" s="301"/>
      <c r="Q1101" s="301"/>
      <c r="R1101" s="301"/>
      <c r="S1101" s="301"/>
      <c r="T1101" s="302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T1101" s="303" t="s">
        <v>284</v>
      </c>
      <c r="AU1101" s="303" t="s">
        <v>92</v>
      </c>
      <c r="AV1101" s="16" t="s">
        <v>118</v>
      </c>
      <c r="AW1101" s="16" t="s">
        <v>38</v>
      </c>
      <c r="AX1101" s="16" t="s">
        <v>83</v>
      </c>
      <c r="AY1101" s="303" t="s">
        <v>171</v>
      </c>
    </row>
    <row r="1102" s="13" customFormat="1">
      <c r="A1102" s="13"/>
      <c r="B1102" s="251"/>
      <c r="C1102" s="252"/>
      <c r="D1102" s="242" t="s">
        <v>284</v>
      </c>
      <c r="E1102" s="253" t="s">
        <v>1</v>
      </c>
      <c r="F1102" s="254" t="s">
        <v>6267</v>
      </c>
      <c r="G1102" s="252"/>
      <c r="H1102" s="253" t="s">
        <v>1</v>
      </c>
      <c r="I1102" s="255"/>
      <c r="J1102" s="252"/>
      <c r="K1102" s="252"/>
      <c r="L1102" s="256"/>
      <c r="M1102" s="257"/>
      <c r="N1102" s="258"/>
      <c r="O1102" s="258"/>
      <c r="P1102" s="258"/>
      <c r="Q1102" s="258"/>
      <c r="R1102" s="258"/>
      <c r="S1102" s="258"/>
      <c r="T1102" s="259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60" t="s">
        <v>284</v>
      </c>
      <c r="AU1102" s="260" t="s">
        <v>92</v>
      </c>
      <c r="AV1102" s="13" t="s">
        <v>90</v>
      </c>
      <c r="AW1102" s="13" t="s">
        <v>38</v>
      </c>
      <c r="AX1102" s="13" t="s">
        <v>83</v>
      </c>
      <c r="AY1102" s="260" t="s">
        <v>171</v>
      </c>
    </row>
    <row r="1103" s="14" customFormat="1">
      <c r="A1103" s="14"/>
      <c r="B1103" s="261"/>
      <c r="C1103" s="262"/>
      <c r="D1103" s="242" t="s">
        <v>284</v>
      </c>
      <c r="E1103" s="263" t="s">
        <v>1</v>
      </c>
      <c r="F1103" s="264" t="s">
        <v>6268</v>
      </c>
      <c r="G1103" s="262"/>
      <c r="H1103" s="265">
        <v>11</v>
      </c>
      <c r="I1103" s="266"/>
      <c r="J1103" s="262"/>
      <c r="K1103" s="262"/>
      <c r="L1103" s="267"/>
      <c r="M1103" s="268"/>
      <c r="N1103" s="269"/>
      <c r="O1103" s="269"/>
      <c r="P1103" s="269"/>
      <c r="Q1103" s="269"/>
      <c r="R1103" s="269"/>
      <c r="S1103" s="269"/>
      <c r="T1103" s="270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71" t="s">
        <v>284</v>
      </c>
      <c r="AU1103" s="271" t="s">
        <v>92</v>
      </c>
      <c r="AV1103" s="14" t="s">
        <v>92</v>
      </c>
      <c r="AW1103" s="14" t="s">
        <v>38</v>
      </c>
      <c r="AX1103" s="14" t="s">
        <v>83</v>
      </c>
      <c r="AY1103" s="271" t="s">
        <v>171</v>
      </c>
    </row>
    <row r="1104" s="16" customFormat="1">
      <c r="A1104" s="16"/>
      <c r="B1104" s="293"/>
      <c r="C1104" s="294"/>
      <c r="D1104" s="242" t="s">
        <v>284</v>
      </c>
      <c r="E1104" s="295" t="s">
        <v>1</v>
      </c>
      <c r="F1104" s="296" t="s">
        <v>418</v>
      </c>
      <c r="G1104" s="294"/>
      <c r="H1104" s="297">
        <v>11</v>
      </c>
      <c r="I1104" s="298"/>
      <c r="J1104" s="294"/>
      <c r="K1104" s="294"/>
      <c r="L1104" s="299"/>
      <c r="M1104" s="300"/>
      <c r="N1104" s="301"/>
      <c r="O1104" s="301"/>
      <c r="P1104" s="301"/>
      <c r="Q1104" s="301"/>
      <c r="R1104" s="301"/>
      <c r="S1104" s="301"/>
      <c r="T1104" s="302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T1104" s="303" t="s">
        <v>284</v>
      </c>
      <c r="AU1104" s="303" t="s">
        <v>92</v>
      </c>
      <c r="AV1104" s="16" t="s">
        <v>118</v>
      </c>
      <c r="AW1104" s="16" t="s">
        <v>38</v>
      </c>
      <c r="AX1104" s="16" t="s">
        <v>83</v>
      </c>
      <c r="AY1104" s="303" t="s">
        <v>171</v>
      </c>
    </row>
    <row r="1105" s="15" customFormat="1">
      <c r="A1105" s="15"/>
      <c r="B1105" s="272"/>
      <c r="C1105" s="273"/>
      <c r="D1105" s="242" t="s">
        <v>284</v>
      </c>
      <c r="E1105" s="274" t="s">
        <v>1</v>
      </c>
      <c r="F1105" s="275" t="s">
        <v>287</v>
      </c>
      <c r="G1105" s="273"/>
      <c r="H1105" s="276">
        <v>153</v>
      </c>
      <c r="I1105" s="277"/>
      <c r="J1105" s="273"/>
      <c r="K1105" s="273"/>
      <c r="L1105" s="278"/>
      <c r="M1105" s="279"/>
      <c r="N1105" s="280"/>
      <c r="O1105" s="280"/>
      <c r="P1105" s="280"/>
      <c r="Q1105" s="280"/>
      <c r="R1105" s="280"/>
      <c r="S1105" s="280"/>
      <c r="T1105" s="281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T1105" s="282" t="s">
        <v>284</v>
      </c>
      <c r="AU1105" s="282" t="s">
        <v>92</v>
      </c>
      <c r="AV1105" s="15" t="s">
        <v>192</v>
      </c>
      <c r="AW1105" s="15" t="s">
        <v>38</v>
      </c>
      <c r="AX1105" s="15" t="s">
        <v>83</v>
      </c>
      <c r="AY1105" s="282" t="s">
        <v>171</v>
      </c>
    </row>
    <row r="1106" s="14" customFormat="1">
      <c r="A1106" s="14"/>
      <c r="B1106" s="261"/>
      <c r="C1106" s="262"/>
      <c r="D1106" s="242" t="s">
        <v>284</v>
      </c>
      <c r="E1106" s="263" t="s">
        <v>1</v>
      </c>
      <c r="F1106" s="264" t="s">
        <v>6269</v>
      </c>
      <c r="G1106" s="262"/>
      <c r="H1106" s="265">
        <v>175.94999999999999</v>
      </c>
      <c r="I1106" s="266"/>
      <c r="J1106" s="262"/>
      <c r="K1106" s="262"/>
      <c r="L1106" s="267"/>
      <c r="M1106" s="268"/>
      <c r="N1106" s="269"/>
      <c r="O1106" s="269"/>
      <c r="P1106" s="269"/>
      <c r="Q1106" s="269"/>
      <c r="R1106" s="269"/>
      <c r="S1106" s="269"/>
      <c r="T1106" s="270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71" t="s">
        <v>284</v>
      </c>
      <c r="AU1106" s="271" t="s">
        <v>92</v>
      </c>
      <c r="AV1106" s="14" t="s">
        <v>92</v>
      </c>
      <c r="AW1106" s="14" t="s">
        <v>38</v>
      </c>
      <c r="AX1106" s="14" t="s">
        <v>83</v>
      </c>
      <c r="AY1106" s="271" t="s">
        <v>171</v>
      </c>
    </row>
    <row r="1107" s="15" customFormat="1">
      <c r="A1107" s="15"/>
      <c r="B1107" s="272"/>
      <c r="C1107" s="273"/>
      <c r="D1107" s="242" t="s">
        <v>284</v>
      </c>
      <c r="E1107" s="274" t="s">
        <v>1</v>
      </c>
      <c r="F1107" s="275" t="s">
        <v>287</v>
      </c>
      <c r="G1107" s="273"/>
      <c r="H1107" s="276">
        <v>175.94999999999999</v>
      </c>
      <c r="I1107" s="277"/>
      <c r="J1107" s="273"/>
      <c r="K1107" s="273"/>
      <c r="L1107" s="278"/>
      <c r="M1107" s="279"/>
      <c r="N1107" s="280"/>
      <c r="O1107" s="280"/>
      <c r="P1107" s="280"/>
      <c r="Q1107" s="280"/>
      <c r="R1107" s="280"/>
      <c r="S1107" s="280"/>
      <c r="T1107" s="281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82" t="s">
        <v>284</v>
      </c>
      <c r="AU1107" s="282" t="s">
        <v>92</v>
      </c>
      <c r="AV1107" s="15" t="s">
        <v>192</v>
      </c>
      <c r="AW1107" s="15" t="s">
        <v>38</v>
      </c>
      <c r="AX1107" s="15" t="s">
        <v>83</v>
      </c>
      <c r="AY1107" s="282" t="s">
        <v>171</v>
      </c>
    </row>
    <row r="1108" s="14" customFormat="1">
      <c r="A1108" s="14"/>
      <c r="B1108" s="261"/>
      <c r="C1108" s="262"/>
      <c r="D1108" s="242" t="s">
        <v>284</v>
      </c>
      <c r="E1108" s="263" t="s">
        <v>1</v>
      </c>
      <c r="F1108" s="264" t="s">
        <v>1155</v>
      </c>
      <c r="G1108" s="262"/>
      <c r="H1108" s="265">
        <v>176</v>
      </c>
      <c r="I1108" s="266"/>
      <c r="J1108" s="262"/>
      <c r="K1108" s="262"/>
      <c r="L1108" s="267"/>
      <c r="M1108" s="268"/>
      <c r="N1108" s="269"/>
      <c r="O1108" s="269"/>
      <c r="P1108" s="269"/>
      <c r="Q1108" s="269"/>
      <c r="R1108" s="269"/>
      <c r="S1108" s="269"/>
      <c r="T1108" s="270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71" t="s">
        <v>284</v>
      </c>
      <c r="AU1108" s="271" t="s">
        <v>92</v>
      </c>
      <c r="AV1108" s="14" t="s">
        <v>92</v>
      </c>
      <c r="AW1108" s="14" t="s">
        <v>38</v>
      </c>
      <c r="AX1108" s="14" t="s">
        <v>83</v>
      </c>
      <c r="AY1108" s="271" t="s">
        <v>171</v>
      </c>
    </row>
    <row r="1109" s="15" customFormat="1">
      <c r="A1109" s="15"/>
      <c r="B1109" s="272"/>
      <c r="C1109" s="273"/>
      <c r="D1109" s="242" t="s">
        <v>284</v>
      </c>
      <c r="E1109" s="274" t="s">
        <v>1</v>
      </c>
      <c r="F1109" s="275" t="s">
        <v>287</v>
      </c>
      <c r="G1109" s="273"/>
      <c r="H1109" s="276">
        <v>176</v>
      </c>
      <c r="I1109" s="277"/>
      <c r="J1109" s="273"/>
      <c r="K1109" s="273"/>
      <c r="L1109" s="278"/>
      <c r="M1109" s="279"/>
      <c r="N1109" s="280"/>
      <c r="O1109" s="280"/>
      <c r="P1109" s="280"/>
      <c r="Q1109" s="280"/>
      <c r="R1109" s="280"/>
      <c r="S1109" s="280"/>
      <c r="T1109" s="281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T1109" s="282" t="s">
        <v>284</v>
      </c>
      <c r="AU1109" s="282" t="s">
        <v>92</v>
      </c>
      <c r="AV1109" s="15" t="s">
        <v>192</v>
      </c>
      <c r="AW1109" s="15" t="s">
        <v>38</v>
      </c>
      <c r="AX1109" s="15" t="s">
        <v>90</v>
      </c>
      <c r="AY1109" s="282" t="s">
        <v>171</v>
      </c>
    </row>
    <row r="1110" s="2" customFormat="1" ht="16.5" customHeight="1">
      <c r="A1110" s="40"/>
      <c r="B1110" s="41"/>
      <c r="C1110" s="229" t="s">
        <v>1247</v>
      </c>
      <c r="D1110" s="229" t="s">
        <v>174</v>
      </c>
      <c r="E1110" s="230" t="s">
        <v>6270</v>
      </c>
      <c r="F1110" s="231" t="s">
        <v>6271</v>
      </c>
      <c r="G1110" s="232" t="s">
        <v>458</v>
      </c>
      <c r="H1110" s="233">
        <v>53</v>
      </c>
      <c r="I1110" s="234"/>
      <c r="J1110" s="235">
        <f>ROUND(I1110*H1110,2)</f>
        <v>0</v>
      </c>
      <c r="K1110" s="231" t="s">
        <v>5531</v>
      </c>
      <c r="L1110" s="46"/>
      <c r="M1110" s="236" t="s">
        <v>1</v>
      </c>
      <c r="N1110" s="237" t="s">
        <v>48</v>
      </c>
      <c r="O1110" s="93"/>
      <c r="P1110" s="238">
        <f>O1110*H1110</f>
        <v>0</v>
      </c>
      <c r="Q1110" s="238">
        <v>0.0229</v>
      </c>
      <c r="R1110" s="238">
        <f>Q1110*H1110</f>
        <v>1.2137</v>
      </c>
      <c r="S1110" s="238">
        <v>0</v>
      </c>
      <c r="T1110" s="239">
        <f>S1110*H1110</f>
        <v>0</v>
      </c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R1110" s="240" t="s">
        <v>347</v>
      </c>
      <c r="AT1110" s="240" t="s">
        <v>174</v>
      </c>
      <c r="AU1110" s="240" t="s">
        <v>92</v>
      </c>
      <c r="AY1110" s="18" t="s">
        <v>171</v>
      </c>
      <c r="BE1110" s="241">
        <f>IF(N1110="základní",J1110,0)</f>
        <v>0</v>
      </c>
      <c r="BF1110" s="241">
        <f>IF(N1110="snížená",J1110,0)</f>
        <v>0</v>
      </c>
      <c r="BG1110" s="241">
        <f>IF(N1110="zákl. přenesená",J1110,0)</f>
        <v>0</v>
      </c>
      <c r="BH1110" s="241">
        <f>IF(N1110="sníž. přenesená",J1110,0)</f>
        <v>0</v>
      </c>
      <c r="BI1110" s="241">
        <f>IF(N1110="nulová",J1110,0)</f>
        <v>0</v>
      </c>
      <c r="BJ1110" s="18" t="s">
        <v>90</v>
      </c>
      <c r="BK1110" s="241">
        <f>ROUND(I1110*H1110,2)</f>
        <v>0</v>
      </c>
      <c r="BL1110" s="18" t="s">
        <v>347</v>
      </c>
      <c r="BM1110" s="240" t="s">
        <v>6272</v>
      </c>
    </row>
    <row r="1111" s="13" customFormat="1">
      <c r="A1111" s="13"/>
      <c r="B1111" s="251"/>
      <c r="C1111" s="252"/>
      <c r="D1111" s="242" t="s">
        <v>284</v>
      </c>
      <c r="E1111" s="253" t="s">
        <v>1</v>
      </c>
      <c r="F1111" s="254" t="s">
        <v>6147</v>
      </c>
      <c r="G1111" s="252"/>
      <c r="H1111" s="253" t="s">
        <v>1</v>
      </c>
      <c r="I1111" s="255"/>
      <c r="J1111" s="252"/>
      <c r="K1111" s="252"/>
      <c r="L1111" s="256"/>
      <c r="M1111" s="257"/>
      <c r="N1111" s="258"/>
      <c r="O1111" s="258"/>
      <c r="P1111" s="258"/>
      <c r="Q1111" s="258"/>
      <c r="R1111" s="258"/>
      <c r="S1111" s="258"/>
      <c r="T1111" s="259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60" t="s">
        <v>284</v>
      </c>
      <c r="AU1111" s="260" t="s">
        <v>92</v>
      </c>
      <c r="AV1111" s="13" t="s">
        <v>90</v>
      </c>
      <c r="AW1111" s="13" t="s">
        <v>38</v>
      </c>
      <c r="AX1111" s="13" t="s">
        <v>83</v>
      </c>
      <c r="AY1111" s="260" t="s">
        <v>171</v>
      </c>
    </row>
    <row r="1112" s="13" customFormat="1">
      <c r="A1112" s="13"/>
      <c r="B1112" s="251"/>
      <c r="C1112" s="252"/>
      <c r="D1112" s="242" t="s">
        <v>284</v>
      </c>
      <c r="E1112" s="253" t="s">
        <v>1</v>
      </c>
      <c r="F1112" s="254" t="s">
        <v>6148</v>
      </c>
      <c r="G1112" s="252"/>
      <c r="H1112" s="253" t="s">
        <v>1</v>
      </c>
      <c r="I1112" s="255"/>
      <c r="J1112" s="252"/>
      <c r="K1112" s="252"/>
      <c r="L1112" s="256"/>
      <c r="M1112" s="257"/>
      <c r="N1112" s="258"/>
      <c r="O1112" s="258"/>
      <c r="P1112" s="258"/>
      <c r="Q1112" s="258"/>
      <c r="R1112" s="258"/>
      <c r="S1112" s="258"/>
      <c r="T1112" s="259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60" t="s">
        <v>284</v>
      </c>
      <c r="AU1112" s="260" t="s">
        <v>92</v>
      </c>
      <c r="AV1112" s="13" t="s">
        <v>90</v>
      </c>
      <c r="AW1112" s="13" t="s">
        <v>38</v>
      </c>
      <c r="AX1112" s="13" t="s">
        <v>83</v>
      </c>
      <c r="AY1112" s="260" t="s">
        <v>171</v>
      </c>
    </row>
    <row r="1113" s="13" customFormat="1">
      <c r="A1113" s="13"/>
      <c r="B1113" s="251"/>
      <c r="C1113" s="252"/>
      <c r="D1113" s="242" t="s">
        <v>284</v>
      </c>
      <c r="E1113" s="253" t="s">
        <v>1</v>
      </c>
      <c r="F1113" s="254" t="s">
        <v>6149</v>
      </c>
      <c r="G1113" s="252"/>
      <c r="H1113" s="253" t="s">
        <v>1</v>
      </c>
      <c r="I1113" s="255"/>
      <c r="J1113" s="252"/>
      <c r="K1113" s="252"/>
      <c r="L1113" s="256"/>
      <c r="M1113" s="257"/>
      <c r="N1113" s="258"/>
      <c r="O1113" s="258"/>
      <c r="P1113" s="258"/>
      <c r="Q1113" s="258"/>
      <c r="R1113" s="258"/>
      <c r="S1113" s="258"/>
      <c r="T1113" s="259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60" t="s">
        <v>284</v>
      </c>
      <c r="AU1113" s="260" t="s">
        <v>92</v>
      </c>
      <c r="AV1113" s="13" t="s">
        <v>90</v>
      </c>
      <c r="AW1113" s="13" t="s">
        <v>38</v>
      </c>
      <c r="AX1113" s="13" t="s">
        <v>83</v>
      </c>
      <c r="AY1113" s="260" t="s">
        <v>171</v>
      </c>
    </row>
    <row r="1114" s="13" customFormat="1">
      <c r="A1114" s="13"/>
      <c r="B1114" s="251"/>
      <c r="C1114" s="252"/>
      <c r="D1114" s="242" t="s">
        <v>284</v>
      </c>
      <c r="E1114" s="253" t="s">
        <v>1</v>
      </c>
      <c r="F1114" s="254" t="s">
        <v>6150</v>
      </c>
      <c r="G1114" s="252"/>
      <c r="H1114" s="253" t="s">
        <v>1</v>
      </c>
      <c r="I1114" s="255"/>
      <c r="J1114" s="252"/>
      <c r="K1114" s="252"/>
      <c r="L1114" s="256"/>
      <c r="M1114" s="257"/>
      <c r="N1114" s="258"/>
      <c r="O1114" s="258"/>
      <c r="P1114" s="258"/>
      <c r="Q1114" s="258"/>
      <c r="R1114" s="258"/>
      <c r="S1114" s="258"/>
      <c r="T1114" s="259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60" t="s">
        <v>284</v>
      </c>
      <c r="AU1114" s="260" t="s">
        <v>92</v>
      </c>
      <c r="AV1114" s="13" t="s">
        <v>90</v>
      </c>
      <c r="AW1114" s="13" t="s">
        <v>38</v>
      </c>
      <c r="AX1114" s="13" t="s">
        <v>83</v>
      </c>
      <c r="AY1114" s="260" t="s">
        <v>171</v>
      </c>
    </row>
    <row r="1115" s="13" customFormat="1">
      <c r="A1115" s="13"/>
      <c r="B1115" s="251"/>
      <c r="C1115" s="252"/>
      <c r="D1115" s="242" t="s">
        <v>284</v>
      </c>
      <c r="E1115" s="253" t="s">
        <v>1</v>
      </c>
      <c r="F1115" s="254" t="s">
        <v>5799</v>
      </c>
      <c r="G1115" s="252"/>
      <c r="H1115" s="253" t="s">
        <v>1</v>
      </c>
      <c r="I1115" s="255"/>
      <c r="J1115" s="252"/>
      <c r="K1115" s="252"/>
      <c r="L1115" s="256"/>
      <c r="M1115" s="257"/>
      <c r="N1115" s="258"/>
      <c r="O1115" s="258"/>
      <c r="P1115" s="258"/>
      <c r="Q1115" s="258"/>
      <c r="R1115" s="258"/>
      <c r="S1115" s="258"/>
      <c r="T1115" s="259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60" t="s">
        <v>284</v>
      </c>
      <c r="AU1115" s="260" t="s">
        <v>92</v>
      </c>
      <c r="AV1115" s="13" t="s">
        <v>90</v>
      </c>
      <c r="AW1115" s="13" t="s">
        <v>38</v>
      </c>
      <c r="AX1115" s="13" t="s">
        <v>83</v>
      </c>
      <c r="AY1115" s="260" t="s">
        <v>171</v>
      </c>
    </row>
    <row r="1116" s="14" customFormat="1">
      <c r="A1116" s="14"/>
      <c r="B1116" s="261"/>
      <c r="C1116" s="262"/>
      <c r="D1116" s="242" t="s">
        <v>284</v>
      </c>
      <c r="E1116" s="263" t="s">
        <v>1</v>
      </c>
      <c r="F1116" s="264" t="s">
        <v>6273</v>
      </c>
      <c r="G1116" s="262"/>
      <c r="H1116" s="265">
        <v>46</v>
      </c>
      <c r="I1116" s="266"/>
      <c r="J1116" s="262"/>
      <c r="K1116" s="262"/>
      <c r="L1116" s="267"/>
      <c r="M1116" s="268"/>
      <c r="N1116" s="269"/>
      <c r="O1116" s="269"/>
      <c r="P1116" s="269"/>
      <c r="Q1116" s="269"/>
      <c r="R1116" s="269"/>
      <c r="S1116" s="269"/>
      <c r="T1116" s="270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71" t="s">
        <v>284</v>
      </c>
      <c r="AU1116" s="271" t="s">
        <v>92</v>
      </c>
      <c r="AV1116" s="14" t="s">
        <v>92</v>
      </c>
      <c r="AW1116" s="14" t="s">
        <v>38</v>
      </c>
      <c r="AX1116" s="14" t="s">
        <v>83</v>
      </c>
      <c r="AY1116" s="271" t="s">
        <v>171</v>
      </c>
    </row>
    <row r="1117" s="15" customFormat="1">
      <c r="A1117" s="15"/>
      <c r="B1117" s="272"/>
      <c r="C1117" s="273"/>
      <c r="D1117" s="242" t="s">
        <v>284</v>
      </c>
      <c r="E1117" s="274" t="s">
        <v>1</v>
      </c>
      <c r="F1117" s="275" t="s">
        <v>287</v>
      </c>
      <c r="G1117" s="273"/>
      <c r="H1117" s="276">
        <v>46</v>
      </c>
      <c r="I1117" s="277"/>
      <c r="J1117" s="273"/>
      <c r="K1117" s="273"/>
      <c r="L1117" s="278"/>
      <c r="M1117" s="279"/>
      <c r="N1117" s="280"/>
      <c r="O1117" s="280"/>
      <c r="P1117" s="280"/>
      <c r="Q1117" s="280"/>
      <c r="R1117" s="280"/>
      <c r="S1117" s="280"/>
      <c r="T1117" s="281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82" t="s">
        <v>284</v>
      </c>
      <c r="AU1117" s="282" t="s">
        <v>92</v>
      </c>
      <c r="AV1117" s="15" t="s">
        <v>192</v>
      </c>
      <c r="AW1117" s="15" t="s">
        <v>38</v>
      </c>
      <c r="AX1117" s="15" t="s">
        <v>83</v>
      </c>
      <c r="AY1117" s="282" t="s">
        <v>171</v>
      </c>
    </row>
    <row r="1118" s="14" customFormat="1">
      <c r="A1118" s="14"/>
      <c r="B1118" s="261"/>
      <c r="C1118" s="262"/>
      <c r="D1118" s="242" t="s">
        <v>284</v>
      </c>
      <c r="E1118" s="263" t="s">
        <v>1</v>
      </c>
      <c r="F1118" s="264" t="s">
        <v>5680</v>
      </c>
      <c r="G1118" s="262"/>
      <c r="H1118" s="265">
        <v>52.899999999999999</v>
      </c>
      <c r="I1118" s="266"/>
      <c r="J1118" s="262"/>
      <c r="K1118" s="262"/>
      <c r="L1118" s="267"/>
      <c r="M1118" s="268"/>
      <c r="N1118" s="269"/>
      <c r="O1118" s="269"/>
      <c r="P1118" s="269"/>
      <c r="Q1118" s="269"/>
      <c r="R1118" s="269"/>
      <c r="S1118" s="269"/>
      <c r="T1118" s="270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71" t="s">
        <v>284</v>
      </c>
      <c r="AU1118" s="271" t="s">
        <v>92</v>
      </c>
      <c r="AV1118" s="14" t="s">
        <v>92</v>
      </c>
      <c r="AW1118" s="14" t="s">
        <v>38</v>
      </c>
      <c r="AX1118" s="14" t="s">
        <v>83</v>
      </c>
      <c r="AY1118" s="271" t="s">
        <v>171</v>
      </c>
    </row>
    <row r="1119" s="15" customFormat="1">
      <c r="A1119" s="15"/>
      <c r="B1119" s="272"/>
      <c r="C1119" s="273"/>
      <c r="D1119" s="242" t="s">
        <v>284</v>
      </c>
      <c r="E1119" s="274" t="s">
        <v>1</v>
      </c>
      <c r="F1119" s="275" t="s">
        <v>287</v>
      </c>
      <c r="G1119" s="273"/>
      <c r="H1119" s="276">
        <v>52.899999999999999</v>
      </c>
      <c r="I1119" s="277"/>
      <c r="J1119" s="273"/>
      <c r="K1119" s="273"/>
      <c r="L1119" s="278"/>
      <c r="M1119" s="279"/>
      <c r="N1119" s="280"/>
      <c r="O1119" s="280"/>
      <c r="P1119" s="280"/>
      <c r="Q1119" s="280"/>
      <c r="R1119" s="280"/>
      <c r="S1119" s="280"/>
      <c r="T1119" s="281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82" t="s">
        <v>284</v>
      </c>
      <c r="AU1119" s="282" t="s">
        <v>92</v>
      </c>
      <c r="AV1119" s="15" t="s">
        <v>192</v>
      </c>
      <c r="AW1119" s="15" t="s">
        <v>38</v>
      </c>
      <c r="AX1119" s="15" t="s">
        <v>83</v>
      </c>
      <c r="AY1119" s="282" t="s">
        <v>171</v>
      </c>
    </row>
    <row r="1120" s="14" customFormat="1">
      <c r="A1120" s="14"/>
      <c r="B1120" s="261"/>
      <c r="C1120" s="262"/>
      <c r="D1120" s="242" t="s">
        <v>284</v>
      </c>
      <c r="E1120" s="263" t="s">
        <v>1</v>
      </c>
      <c r="F1120" s="264" t="s">
        <v>534</v>
      </c>
      <c r="G1120" s="262"/>
      <c r="H1120" s="265">
        <v>53</v>
      </c>
      <c r="I1120" s="266"/>
      <c r="J1120" s="262"/>
      <c r="K1120" s="262"/>
      <c r="L1120" s="267"/>
      <c r="M1120" s="268"/>
      <c r="N1120" s="269"/>
      <c r="O1120" s="269"/>
      <c r="P1120" s="269"/>
      <c r="Q1120" s="269"/>
      <c r="R1120" s="269"/>
      <c r="S1120" s="269"/>
      <c r="T1120" s="270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71" t="s">
        <v>284</v>
      </c>
      <c r="AU1120" s="271" t="s">
        <v>92</v>
      </c>
      <c r="AV1120" s="14" t="s">
        <v>92</v>
      </c>
      <c r="AW1120" s="14" t="s">
        <v>38</v>
      </c>
      <c r="AX1120" s="14" t="s">
        <v>83</v>
      </c>
      <c r="AY1120" s="271" t="s">
        <v>171</v>
      </c>
    </row>
    <row r="1121" s="15" customFormat="1">
      <c r="A1121" s="15"/>
      <c r="B1121" s="272"/>
      <c r="C1121" s="273"/>
      <c r="D1121" s="242" t="s">
        <v>284</v>
      </c>
      <c r="E1121" s="274" t="s">
        <v>1</v>
      </c>
      <c r="F1121" s="275" t="s">
        <v>287</v>
      </c>
      <c r="G1121" s="273"/>
      <c r="H1121" s="276">
        <v>53</v>
      </c>
      <c r="I1121" s="277"/>
      <c r="J1121" s="273"/>
      <c r="K1121" s="273"/>
      <c r="L1121" s="278"/>
      <c r="M1121" s="279"/>
      <c r="N1121" s="280"/>
      <c r="O1121" s="280"/>
      <c r="P1121" s="280"/>
      <c r="Q1121" s="280"/>
      <c r="R1121" s="280"/>
      <c r="S1121" s="280"/>
      <c r="T1121" s="281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82" t="s">
        <v>284</v>
      </c>
      <c r="AU1121" s="282" t="s">
        <v>92</v>
      </c>
      <c r="AV1121" s="15" t="s">
        <v>192</v>
      </c>
      <c r="AW1121" s="15" t="s">
        <v>38</v>
      </c>
      <c r="AX1121" s="15" t="s">
        <v>90</v>
      </c>
      <c r="AY1121" s="282" t="s">
        <v>171</v>
      </c>
    </row>
    <row r="1122" s="2" customFormat="1" ht="21.75" customHeight="1">
      <c r="A1122" s="40"/>
      <c r="B1122" s="41"/>
      <c r="C1122" s="229" t="s">
        <v>1251</v>
      </c>
      <c r="D1122" s="229" t="s">
        <v>174</v>
      </c>
      <c r="E1122" s="230" t="s">
        <v>6274</v>
      </c>
      <c r="F1122" s="231" t="s">
        <v>6275</v>
      </c>
      <c r="G1122" s="232" t="s">
        <v>458</v>
      </c>
      <c r="H1122" s="233">
        <v>469</v>
      </c>
      <c r="I1122" s="234"/>
      <c r="J1122" s="235">
        <f>ROUND(I1122*H1122,2)</f>
        <v>0</v>
      </c>
      <c r="K1122" s="231" t="s">
        <v>178</v>
      </c>
      <c r="L1122" s="46"/>
      <c r="M1122" s="236" t="s">
        <v>1</v>
      </c>
      <c r="N1122" s="237" t="s">
        <v>48</v>
      </c>
      <c r="O1122" s="93"/>
      <c r="P1122" s="238">
        <f>O1122*H1122</f>
        <v>0</v>
      </c>
      <c r="Q1122" s="238">
        <v>4.6619999999999997E-05</v>
      </c>
      <c r="R1122" s="238">
        <f>Q1122*H1122</f>
        <v>0.02186478</v>
      </c>
      <c r="S1122" s="238">
        <v>0</v>
      </c>
      <c r="T1122" s="239">
        <f>S1122*H1122</f>
        <v>0</v>
      </c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R1122" s="240" t="s">
        <v>347</v>
      </c>
      <c r="AT1122" s="240" t="s">
        <v>174</v>
      </c>
      <c r="AU1122" s="240" t="s">
        <v>92</v>
      </c>
      <c r="AY1122" s="18" t="s">
        <v>171</v>
      </c>
      <c r="BE1122" s="241">
        <f>IF(N1122="základní",J1122,0)</f>
        <v>0</v>
      </c>
      <c r="BF1122" s="241">
        <f>IF(N1122="snížená",J1122,0)</f>
        <v>0</v>
      </c>
      <c r="BG1122" s="241">
        <f>IF(N1122="zákl. přenesená",J1122,0)</f>
        <v>0</v>
      </c>
      <c r="BH1122" s="241">
        <f>IF(N1122="sníž. přenesená",J1122,0)</f>
        <v>0</v>
      </c>
      <c r="BI1122" s="241">
        <f>IF(N1122="nulová",J1122,0)</f>
        <v>0</v>
      </c>
      <c r="BJ1122" s="18" t="s">
        <v>90</v>
      </c>
      <c r="BK1122" s="241">
        <f>ROUND(I1122*H1122,2)</f>
        <v>0</v>
      </c>
      <c r="BL1122" s="18" t="s">
        <v>347</v>
      </c>
      <c r="BM1122" s="240" t="s">
        <v>6276</v>
      </c>
    </row>
    <row r="1123" s="14" customFormat="1">
      <c r="A1123" s="14"/>
      <c r="B1123" s="261"/>
      <c r="C1123" s="262"/>
      <c r="D1123" s="242" t="s">
        <v>284</v>
      </c>
      <c r="E1123" s="263" t="s">
        <v>1</v>
      </c>
      <c r="F1123" s="264" t="s">
        <v>2435</v>
      </c>
      <c r="G1123" s="262"/>
      <c r="H1123" s="265">
        <v>469</v>
      </c>
      <c r="I1123" s="266"/>
      <c r="J1123" s="262"/>
      <c r="K1123" s="262"/>
      <c r="L1123" s="267"/>
      <c r="M1123" s="268"/>
      <c r="N1123" s="269"/>
      <c r="O1123" s="269"/>
      <c r="P1123" s="269"/>
      <c r="Q1123" s="269"/>
      <c r="R1123" s="269"/>
      <c r="S1123" s="269"/>
      <c r="T1123" s="270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71" t="s">
        <v>284</v>
      </c>
      <c r="AU1123" s="271" t="s">
        <v>92</v>
      </c>
      <c r="AV1123" s="14" t="s">
        <v>92</v>
      </c>
      <c r="AW1123" s="14" t="s">
        <v>38</v>
      </c>
      <c r="AX1123" s="14" t="s">
        <v>90</v>
      </c>
      <c r="AY1123" s="271" t="s">
        <v>171</v>
      </c>
    </row>
    <row r="1124" s="2" customFormat="1" ht="21.75" customHeight="1">
      <c r="A1124" s="40"/>
      <c r="B1124" s="41"/>
      <c r="C1124" s="229" t="s">
        <v>1256</v>
      </c>
      <c r="D1124" s="229" t="s">
        <v>174</v>
      </c>
      <c r="E1124" s="230" t="s">
        <v>6277</v>
      </c>
      <c r="F1124" s="231" t="s">
        <v>6278</v>
      </c>
      <c r="G1124" s="232" t="s">
        <v>458</v>
      </c>
      <c r="H1124" s="233">
        <v>429.5</v>
      </c>
      <c r="I1124" s="234"/>
      <c r="J1124" s="235">
        <f>ROUND(I1124*H1124,2)</f>
        <v>0</v>
      </c>
      <c r="K1124" s="231" t="s">
        <v>178</v>
      </c>
      <c r="L1124" s="46"/>
      <c r="M1124" s="236" t="s">
        <v>1</v>
      </c>
      <c r="N1124" s="237" t="s">
        <v>48</v>
      </c>
      <c r="O1124" s="93"/>
      <c r="P1124" s="238">
        <f>O1124*H1124</f>
        <v>0</v>
      </c>
      <c r="Q1124" s="238">
        <v>6.7399999999999998E-05</v>
      </c>
      <c r="R1124" s="238">
        <f>Q1124*H1124</f>
        <v>0.0289483</v>
      </c>
      <c r="S1124" s="238">
        <v>0</v>
      </c>
      <c r="T1124" s="239">
        <f>S1124*H1124</f>
        <v>0</v>
      </c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R1124" s="240" t="s">
        <v>347</v>
      </c>
      <c r="AT1124" s="240" t="s">
        <v>174</v>
      </c>
      <c r="AU1124" s="240" t="s">
        <v>92</v>
      </c>
      <c r="AY1124" s="18" t="s">
        <v>171</v>
      </c>
      <c r="BE1124" s="241">
        <f>IF(N1124="základní",J1124,0)</f>
        <v>0</v>
      </c>
      <c r="BF1124" s="241">
        <f>IF(N1124="snížená",J1124,0)</f>
        <v>0</v>
      </c>
      <c r="BG1124" s="241">
        <f>IF(N1124="zákl. přenesená",J1124,0)</f>
        <v>0</v>
      </c>
      <c r="BH1124" s="241">
        <f>IF(N1124="sníž. přenesená",J1124,0)</f>
        <v>0</v>
      </c>
      <c r="BI1124" s="241">
        <f>IF(N1124="nulová",J1124,0)</f>
        <v>0</v>
      </c>
      <c r="BJ1124" s="18" t="s">
        <v>90</v>
      </c>
      <c r="BK1124" s="241">
        <f>ROUND(I1124*H1124,2)</f>
        <v>0</v>
      </c>
      <c r="BL1124" s="18" t="s">
        <v>347</v>
      </c>
      <c r="BM1124" s="240" t="s">
        <v>6279</v>
      </c>
    </row>
    <row r="1125" s="14" customFormat="1">
      <c r="A1125" s="14"/>
      <c r="B1125" s="261"/>
      <c r="C1125" s="262"/>
      <c r="D1125" s="242" t="s">
        <v>284</v>
      </c>
      <c r="E1125" s="263" t="s">
        <v>1</v>
      </c>
      <c r="F1125" s="264" t="s">
        <v>6280</v>
      </c>
      <c r="G1125" s="262"/>
      <c r="H1125" s="265">
        <v>429.29500000000002</v>
      </c>
      <c r="I1125" s="266"/>
      <c r="J1125" s="262"/>
      <c r="K1125" s="262"/>
      <c r="L1125" s="267"/>
      <c r="M1125" s="268"/>
      <c r="N1125" s="269"/>
      <c r="O1125" s="269"/>
      <c r="P1125" s="269"/>
      <c r="Q1125" s="269"/>
      <c r="R1125" s="269"/>
      <c r="S1125" s="269"/>
      <c r="T1125" s="270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71" t="s">
        <v>284</v>
      </c>
      <c r="AU1125" s="271" t="s">
        <v>92</v>
      </c>
      <c r="AV1125" s="14" t="s">
        <v>92</v>
      </c>
      <c r="AW1125" s="14" t="s">
        <v>38</v>
      </c>
      <c r="AX1125" s="14" t="s">
        <v>83</v>
      </c>
      <c r="AY1125" s="271" t="s">
        <v>171</v>
      </c>
    </row>
    <row r="1126" s="15" customFormat="1">
      <c r="A1126" s="15"/>
      <c r="B1126" s="272"/>
      <c r="C1126" s="273"/>
      <c r="D1126" s="242" t="s">
        <v>284</v>
      </c>
      <c r="E1126" s="274" t="s">
        <v>1</v>
      </c>
      <c r="F1126" s="275" t="s">
        <v>287</v>
      </c>
      <c r="G1126" s="273"/>
      <c r="H1126" s="276">
        <v>429.29500000000002</v>
      </c>
      <c r="I1126" s="277"/>
      <c r="J1126" s="273"/>
      <c r="K1126" s="273"/>
      <c r="L1126" s="278"/>
      <c r="M1126" s="279"/>
      <c r="N1126" s="280"/>
      <c r="O1126" s="280"/>
      <c r="P1126" s="280"/>
      <c r="Q1126" s="280"/>
      <c r="R1126" s="280"/>
      <c r="S1126" s="280"/>
      <c r="T1126" s="281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T1126" s="282" t="s">
        <v>284</v>
      </c>
      <c r="AU1126" s="282" t="s">
        <v>92</v>
      </c>
      <c r="AV1126" s="15" t="s">
        <v>192</v>
      </c>
      <c r="AW1126" s="15" t="s">
        <v>38</v>
      </c>
      <c r="AX1126" s="15" t="s">
        <v>83</v>
      </c>
      <c r="AY1126" s="282" t="s">
        <v>171</v>
      </c>
    </row>
    <row r="1127" s="14" customFormat="1">
      <c r="A1127" s="14"/>
      <c r="B1127" s="261"/>
      <c r="C1127" s="262"/>
      <c r="D1127" s="242" t="s">
        <v>284</v>
      </c>
      <c r="E1127" s="263" t="s">
        <v>1</v>
      </c>
      <c r="F1127" s="264" t="s">
        <v>6281</v>
      </c>
      <c r="G1127" s="262"/>
      <c r="H1127" s="265">
        <v>429.5</v>
      </c>
      <c r="I1127" s="266"/>
      <c r="J1127" s="262"/>
      <c r="K1127" s="262"/>
      <c r="L1127" s="267"/>
      <c r="M1127" s="268"/>
      <c r="N1127" s="269"/>
      <c r="O1127" s="269"/>
      <c r="P1127" s="269"/>
      <c r="Q1127" s="269"/>
      <c r="R1127" s="269"/>
      <c r="S1127" s="269"/>
      <c r="T1127" s="270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71" t="s">
        <v>284</v>
      </c>
      <c r="AU1127" s="271" t="s">
        <v>92</v>
      </c>
      <c r="AV1127" s="14" t="s">
        <v>92</v>
      </c>
      <c r="AW1127" s="14" t="s">
        <v>38</v>
      </c>
      <c r="AX1127" s="14" t="s">
        <v>83</v>
      </c>
      <c r="AY1127" s="271" t="s">
        <v>171</v>
      </c>
    </row>
    <row r="1128" s="15" customFormat="1">
      <c r="A1128" s="15"/>
      <c r="B1128" s="272"/>
      <c r="C1128" s="273"/>
      <c r="D1128" s="242" t="s">
        <v>284</v>
      </c>
      <c r="E1128" s="274" t="s">
        <v>1</v>
      </c>
      <c r="F1128" s="275" t="s">
        <v>287</v>
      </c>
      <c r="G1128" s="273"/>
      <c r="H1128" s="276">
        <v>429.5</v>
      </c>
      <c r="I1128" s="277"/>
      <c r="J1128" s="273"/>
      <c r="K1128" s="273"/>
      <c r="L1128" s="278"/>
      <c r="M1128" s="279"/>
      <c r="N1128" s="280"/>
      <c r="O1128" s="280"/>
      <c r="P1128" s="280"/>
      <c r="Q1128" s="280"/>
      <c r="R1128" s="280"/>
      <c r="S1128" s="280"/>
      <c r="T1128" s="281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82" t="s">
        <v>284</v>
      </c>
      <c r="AU1128" s="282" t="s">
        <v>92</v>
      </c>
      <c r="AV1128" s="15" t="s">
        <v>192</v>
      </c>
      <c r="AW1128" s="15" t="s">
        <v>38</v>
      </c>
      <c r="AX1128" s="15" t="s">
        <v>90</v>
      </c>
      <c r="AY1128" s="282" t="s">
        <v>171</v>
      </c>
    </row>
    <row r="1129" s="2" customFormat="1" ht="21.75" customHeight="1">
      <c r="A1129" s="40"/>
      <c r="B1129" s="41"/>
      <c r="C1129" s="229" t="s">
        <v>1265</v>
      </c>
      <c r="D1129" s="229" t="s">
        <v>174</v>
      </c>
      <c r="E1129" s="230" t="s">
        <v>6282</v>
      </c>
      <c r="F1129" s="231" t="s">
        <v>6283</v>
      </c>
      <c r="G1129" s="232" t="s">
        <v>458</v>
      </c>
      <c r="H1129" s="233">
        <v>320.5</v>
      </c>
      <c r="I1129" s="234"/>
      <c r="J1129" s="235">
        <f>ROUND(I1129*H1129,2)</f>
        <v>0</v>
      </c>
      <c r="K1129" s="231" t="s">
        <v>178</v>
      </c>
      <c r="L1129" s="46"/>
      <c r="M1129" s="236" t="s">
        <v>1</v>
      </c>
      <c r="N1129" s="237" t="s">
        <v>48</v>
      </c>
      <c r="O1129" s="93"/>
      <c r="P1129" s="238">
        <f>O1129*H1129</f>
        <v>0</v>
      </c>
      <c r="Q1129" s="238">
        <v>0.00019656</v>
      </c>
      <c r="R1129" s="238">
        <f>Q1129*H1129</f>
        <v>0.062997479999999995</v>
      </c>
      <c r="S1129" s="238">
        <v>0</v>
      </c>
      <c r="T1129" s="239">
        <f>S1129*H1129</f>
        <v>0</v>
      </c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R1129" s="240" t="s">
        <v>347</v>
      </c>
      <c r="AT1129" s="240" t="s">
        <v>174</v>
      </c>
      <c r="AU1129" s="240" t="s">
        <v>92</v>
      </c>
      <c r="AY1129" s="18" t="s">
        <v>171</v>
      </c>
      <c r="BE1129" s="241">
        <f>IF(N1129="základní",J1129,0)</f>
        <v>0</v>
      </c>
      <c r="BF1129" s="241">
        <f>IF(N1129="snížená",J1129,0)</f>
        <v>0</v>
      </c>
      <c r="BG1129" s="241">
        <f>IF(N1129="zákl. přenesená",J1129,0)</f>
        <v>0</v>
      </c>
      <c r="BH1129" s="241">
        <f>IF(N1129="sníž. přenesená",J1129,0)</f>
        <v>0</v>
      </c>
      <c r="BI1129" s="241">
        <f>IF(N1129="nulová",J1129,0)</f>
        <v>0</v>
      </c>
      <c r="BJ1129" s="18" t="s">
        <v>90</v>
      </c>
      <c r="BK1129" s="241">
        <f>ROUND(I1129*H1129,2)</f>
        <v>0</v>
      </c>
      <c r="BL1129" s="18" t="s">
        <v>347</v>
      </c>
      <c r="BM1129" s="240" t="s">
        <v>6284</v>
      </c>
    </row>
    <row r="1130" s="14" customFormat="1">
      <c r="A1130" s="14"/>
      <c r="B1130" s="261"/>
      <c r="C1130" s="262"/>
      <c r="D1130" s="242" t="s">
        <v>284</v>
      </c>
      <c r="E1130" s="263" t="s">
        <v>1</v>
      </c>
      <c r="F1130" s="264" t="s">
        <v>6285</v>
      </c>
      <c r="G1130" s="262"/>
      <c r="H1130" s="265">
        <v>320.16000000000003</v>
      </c>
      <c r="I1130" s="266"/>
      <c r="J1130" s="262"/>
      <c r="K1130" s="262"/>
      <c r="L1130" s="267"/>
      <c r="M1130" s="268"/>
      <c r="N1130" s="269"/>
      <c r="O1130" s="269"/>
      <c r="P1130" s="269"/>
      <c r="Q1130" s="269"/>
      <c r="R1130" s="269"/>
      <c r="S1130" s="269"/>
      <c r="T1130" s="270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71" t="s">
        <v>284</v>
      </c>
      <c r="AU1130" s="271" t="s">
        <v>92</v>
      </c>
      <c r="AV1130" s="14" t="s">
        <v>92</v>
      </c>
      <c r="AW1130" s="14" t="s">
        <v>38</v>
      </c>
      <c r="AX1130" s="14" t="s">
        <v>83</v>
      </c>
      <c r="AY1130" s="271" t="s">
        <v>171</v>
      </c>
    </row>
    <row r="1131" s="15" customFormat="1">
      <c r="A1131" s="15"/>
      <c r="B1131" s="272"/>
      <c r="C1131" s="273"/>
      <c r="D1131" s="242" t="s">
        <v>284</v>
      </c>
      <c r="E1131" s="274" t="s">
        <v>1</v>
      </c>
      <c r="F1131" s="275" t="s">
        <v>287</v>
      </c>
      <c r="G1131" s="273"/>
      <c r="H1131" s="276">
        <v>320.16000000000003</v>
      </c>
      <c r="I1131" s="277"/>
      <c r="J1131" s="273"/>
      <c r="K1131" s="273"/>
      <c r="L1131" s="278"/>
      <c r="M1131" s="279"/>
      <c r="N1131" s="280"/>
      <c r="O1131" s="280"/>
      <c r="P1131" s="280"/>
      <c r="Q1131" s="280"/>
      <c r="R1131" s="280"/>
      <c r="S1131" s="280"/>
      <c r="T1131" s="281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T1131" s="282" t="s">
        <v>284</v>
      </c>
      <c r="AU1131" s="282" t="s">
        <v>92</v>
      </c>
      <c r="AV1131" s="15" t="s">
        <v>192</v>
      </c>
      <c r="AW1131" s="15" t="s">
        <v>38</v>
      </c>
      <c r="AX1131" s="15" t="s">
        <v>83</v>
      </c>
      <c r="AY1131" s="282" t="s">
        <v>171</v>
      </c>
    </row>
    <row r="1132" s="14" customFormat="1">
      <c r="A1132" s="14"/>
      <c r="B1132" s="261"/>
      <c r="C1132" s="262"/>
      <c r="D1132" s="242" t="s">
        <v>284</v>
      </c>
      <c r="E1132" s="263" t="s">
        <v>1</v>
      </c>
      <c r="F1132" s="264" t="s">
        <v>6286</v>
      </c>
      <c r="G1132" s="262"/>
      <c r="H1132" s="265">
        <v>320.5</v>
      </c>
      <c r="I1132" s="266"/>
      <c r="J1132" s="262"/>
      <c r="K1132" s="262"/>
      <c r="L1132" s="267"/>
      <c r="M1132" s="268"/>
      <c r="N1132" s="269"/>
      <c r="O1132" s="269"/>
      <c r="P1132" s="269"/>
      <c r="Q1132" s="269"/>
      <c r="R1132" s="269"/>
      <c r="S1132" s="269"/>
      <c r="T1132" s="270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71" t="s">
        <v>284</v>
      </c>
      <c r="AU1132" s="271" t="s">
        <v>92</v>
      </c>
      <c r="AV1132" s="14" t="s">
        <v>92</v>
      </c>
      <c r="AW1132" s="14" t="s">
        <v>38</v>
      </c>
      <c r="AX1132" s="14" t="s">
        <v>83</v>
      </c>
      <c r="AY1132" s="271" t="s">
        <v>171</v>
      </c>
    </row>
    <row r="1133" s="15" customFormat="1">
      <c r="A1133" s="15"/>
      <c r="B1133" s="272"/>
      <c r="C1133" s="273"/>
      <c r="D1133" s="242" t="s">
        <v>284</v>
      </c>
      <c r="E1133" s="274" t="s">
        <v>1</v>
      </c>
      <c r="F1133" s="275" t="s">
        <v>287</v>
      </c>
      <c r="G1133" s="273"/>
      <c r="H1133" s="276">
        <v>320.5</v>
      </c>
      <c r="I1133" s="277"/>
      <c r="J1133" s="273"/>
      <c r="K1133" s="273"/>
      <c r="L1133" s="278"/>
      <c r="M1133" s="279"/>
      <c r="N1133" s="280"/>
      <c r="O1133" s="280"/>
      <c r="P1133" s="280"/>
      <c r="Q1133" s="280"/>
      <c r="R1133" s="280"/>
      <c r="S1133" s="280"/>
      <c r="T1133" s="281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T1133" s="282" t="s">
        <v>284</v>
      </c>
      <c r="AU1133" s="282" t="s">
        <v>92</v>
      </c>
      <c r="AV1133" s="15" t="s">
        <v>192</v>
      </c>
      <c r="AW1133" s="15" t="s">
        <v>38</v>
      </c>
      <c r="AX1133" s="15" t="s">
        <v>90</v>
      </c>
      <c r="AY1133" s="282" t="s">
        <v>171</v>
      </c>
    </row>
    <row r="1134" s="2" customFormat="1" ht="21.75" customHeight="1">
      <c r="A1134" s="40"/>
      <c r="B1134" s="41"/>
      <c r="C1134" s="229" t="s">
        <v>1271</v>
      </c>
      <c r="D1134" s="229" t="s">
        <v>174</v>
      </c>
      <c r="E1134" s="230" t="s">
        <v>6287</v>
      </c>
      <c r="F1134" s="231" t="s">
        <v>6288</v>
      </c>
      <c r="G1134" s="232" t="s">
        <v>458</v>
      </c>
      <c r="H1134" s="233">
        <v>282</v>
      </c>
      <c r="I1134" s="234"/>
      <c r="J1134" s="235">
        <f>ROUND(I1134*H1134,2)</f>
        <v>0</v>
      </c>
      <c r="K1134" s="231" t="s">
        <v>178</v>
      </c>
      <c r="L1134" s="46"/>
      <c r="M1134" s="236" t="s">
        <v>1</v>
      </c>
      <c r="N1134" s="237" t="s">
        <v>48</v>
      </c>
      <c r="O1134" s="93"/>
      <c r="P1134" s="238">
        <f>O1134*H1134</f>
        <v>0</v>
      </c>
      <c r="Q1134" s="238">
        <v>0.00024078000000000001</v>
      </c>
      <c r="R1134" s="238">
        <f>Q1134*H1134</f>
        <v>0.067899960000000009</v>
      </c>
      <c r="S1134" s="238">
        <v>0</v>
      </c>
      <c r="T1134" s="239">
        <f>S1134*H1134</f>
        <v>0</v>
      </c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R1134" s="240" t="s">
        <v>347</v>
      </c>
      <c r="AT1134" s="240" t="s">
        <v>174</v>
      </c>
      <c r="AU1134" s="240" t="s">
        <v>92</v>
      </c>
      <c r="AY1134" s="18" t="s">
        <v>171</v>
      </c>
      <c r="BE1134" s="241">
        <f>IF(N1134="základní",J1134,0)</f>
        <v>0</v>
      </c>
      <c r="BF1134" s="241">
        <f>IF(N1134="snížená",J1134,0)</f>
        <v>0</v>
      </c>
      <c r="BG1134" s="241">
        <f>IF(N1134="zákl. přenesená",J1134,0)</f>
        <v>0</v>
      </c>
      <c r="BH1134" s="241">
        <f>IF(N1134="sníž. přenesená",J1134,0)</f>
        <v>0</v>
      </c>
      <c r="BI1134" s="241">
        <f>IF(N1134="nulová",J1134,0)</f>
        <v>0</v>
      </c>
      <c r="BJ1134" s="18" t="s">
        <v>90</v>
      </c>
      <c r="BK1134" s="241">
        <f>ROUND(I1134*H1134,2)</f>
        <v>0</v>
      </c>
      <c r="BL1134" s="18" t="s">
        <v>347</v>
      </c>
      <c r="BM1134" s="240" t="s">
        <v>6289</v>
      </c>
    </row>
    <row r="1135" s="14" customFormat="1">
      <c r="A1135" s="14"/>
      <c r="B1135" s="261"/>
      <c r="C1135" s="262"/>
      <c r="D1135" s="242" t="s">
        <v>284</v>
      </c>
      <c r="E1135" s="263" t="s">
        <v>1</v>
      </c>
      <c r="F1135" s="264" t="s">
        <v>6290</v>
      </c>
      <c r="G1135" s="262"/>
      <c r="H1135" s="265">
        <v>281.98000000000002</v>
      </c>
      <c r="I1135" s="266"/>
      <c r="J1135" s="262"/>
      <c r="K1135" s="262"/>
      <c r="L1135" s="267"/>
      <c r="M1135" s="268"/>
      <c r="N1135" s="269"/>
      <c r="O1135" s="269"/>
      <c r="P1135" s="269"/>
      <c r="Q1135" s="269"/>
      <c r="R1135" s="269"/>
      <c r="S1135" s="269"/>
      <c r="T1135" s="270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71" t="s">
        <v>284</v>
      </c>
      <c r="AU1135" s="271" t="s">
        <v>92</v>
      </c>
      <c r="AV1135" s="14" t="s">
        <v>92</v>
      </c>
      <c r="AW1135" s="14" t="s">
        <v>38</v>
      </c>
      <c r="AX1135" s="14" t="s">
        <v>83</v>
      </c>
      <c r="AY1135" s="271" t="s">
        <v>171</v>
      </c>
    </row>
    <row r="1136" s="15" customFormat="1">
      <c r="A1136" s="15"/>
      <c r="B1136" s="272"/>
      <c r="C1136" s="273"/>
      <c r="D1136" s="242" t="s">
        <v>284</v>
      </c>
      <c r="E1136" s="274" t="s">
        <v>1</v>
      </c>
      <c r="F1136" s="275" t="s">
        <v>287</v>
      </c>
      <c r="G1136" s="273"/>
      <c r="H1136" s="276">
        <v>281.98000000000002</v>
      </c>
      <c r="I1136" s="277"/>
      <c r="J1136" s="273"/>
      <c r="K1136" s="273"/>
      <c r="L1136" s="278"/>
      <c r="M1136" s="279"/>
      <c r="N1136" s="280"/>
      <c r="O1136" s="280"/>
      <c r="P1136" s="280"/>
      <c r="Q1136" s="280"/>
      <c r="R1136" s="280"/>
      <c r="S1136" s="280"/>
      <c r="T1136" s="281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T1136" s="282" t="s">
        <v>284</v>
      </c>
      <c r="AU1136" s="282" t="s">
        <v>92</v>
      </c>
      <c r="AV1136" s="15" t="s">
        <v>192</v>
      </c>
      <c r="AW1136" s="15" t="s">
        <v>38</v>
      </c>
      <c r="AX1136" s="15" t="s">
        <v>83</v>
      </c>
      <c r="AY1136" s="282" t="s">
        <v>171</v>
      </c>
    </row>
    <row r="1137" s="14" customFormat="1">
      <c r="A1137" s="14"/>
      <c r="B1137" s="261"/>
      <c r="C1137" s="262"/>
      <c r="D1137" s="242" t="s">
        <v>284</v>
      </c>
      <c r="E1137" s="263" t="s">
        <v>1</v>
      </c>
      <c r="F1137" s="264" t="s">
        <v>1673</v>
      </c>
      <c r="G1137" s="262"/>
      <c r="H1137" s="265">
        <v>282</v>
      </c>
      <c r="I1137" s="266"/>
      <c r="J1137" s="262"/>
      <c r="K1137" s="262"/>
      <c r="L1137" s="267"/>
      <c r="M1137" s="268"/>
      <c r="N1137" s="269"/>
      <c r="O1137" s="269"/>
      <c r="P1137" s="269"/>
      <c r="Q1137" s="269"/>
      <c r="R1137" s="269"/>
      <c r="S1137" s="269"/>
      <c r="T1137" s="270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71" t="s">
        <v>284</v>
      </c>
      <c r="AU1137" s="271" t="s">
        <v>92</v>
      </c>
      <c r="AV1137" s="14" t="s">
        <v>92</v>
      </c>
      <c r="AW1137" s="14" t="s">
        <v>38</v>
      </c>
      <c r="AX1137" s="14" t="s">
        <v>83</v>
      </c>
      <c r="AY1137" s="271" t="s">
        <v>171</v>
      </c>
    </row>
    <row r="1138" s="15" customFormat="1">
      <c r="A1138" s="15"/>
      <c r="B1138" s="272"/>
      <c r="C1138" s="273"/>
      <c r="D1138" s="242" t="s">
        <v>284</v>
      </c>
      <c r="E1138" s="274" t="s">
        <v>1</v>
      </c>
      <c r="F1138" s="275" t="s">
        <v>287</v>
      </c>
      <c r="G1138" s="273"/>
      <c r="H1138" s="276">
        <v>282</v>
      </c>
      <c r="I1138" s="277"/>
      <c r="J1138" s="273"/>
      <c r="K1138" s="273"/>
      <c r="L1138" s="278"/>
      <c r="M1138" s="279"/>
      <c r="N1138" s="280"/>
      <c r="O1138" s="280"/>
      <c r="P1138" s="280"/>
      <c r="Q1138" s="280"/>
      <c r="R1138" s="280"/>
      <c r="S1138" s="280"/>
      <c r="T1138" s="281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82" t="s">
        <v>284</v>
      </c>
      <c r="AU1138" s="282" t="s">
        <v>92</v>
      </c>
      <c r="AV1138" s="15" t="s">
        <v>192</v>
      </c>
      <c r="AW1138" s="15" t="s">
        <v>38</v>
      </c>
      <c r="AX1138" s="15" t="s">
        <v>90</v>
      </c>
      <c r="AY1138" s="282" t="s">
        <v>171</v>
      </c>
    </row>
    <row r="1139" s="2" customFormat="1" ht="16.5" customHeight="1">
      <c r="A1139" s="40"/>
      <c r="B1139" s="41"/>
      <c r="C1139" s="229" t="s">
        <v>1280</v>
      </c>
      <c r="D1139" s="229" t="s">
        <v>174</v>
      </c>
      <c r="E1139" s="230" t="s">
        <v>6291</v>
      </c>
      <c r="F1139" s="231" t="s">
        <v>6292</v>
      </c>
      <c r="G1139" s="232" t="s">
        <v>458</v>
      </c>
      <c r="H1139" s="233">
        <v>326.55000000000001</v>
      </c>
      <c r="I1139" s="234"/>
      <c r="J1139" s="235">
        <f>ROUND(I1139*H1139,2)</f>
        <v>0</v>
      </c>
      <c r="K1139" s="231" t="s">
        <v>178</v>
      </c>
      <c r="L1139" s="46"/>
      <c r="M1139" s="236" t="s">
        <v>1</v>
      </c>
      <c r="N1139" s="237" t="s">
        <v>48</v>
      </c>
      <c r="O1139" s="93"/>
      <c r="P1139" s="238">
        <f>O1139*H1139</f>
        <v>0</v>
      </c>
      <c r="Q1139" s="238">
        <v>0.001616</v>
      </c>
      <c r="R1139" s="238">
        <f>Q1139*H1139</f>
        <v>0.52770479999999997</v>
      </c>
      <c r="S1139" s="238">
        <v>0</v>
      </c>
      <c r="T1139" s="239">
        <f>S1139*H1139</f>
        <v>0</v>
      </c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R1139" s="240" t="s">
        <v>347</v>
      </c>
      <c r="AT1139" s="240" t="s">
        <v>174</v>
      </c>
      <c r="AU1139" s="240" t="s">
        <v>92</v>
      </c>
      <c r="AY1139" s="18" t="s">
        <v>171</v>
      </c>
      <c r="BE1139" s="241">
        <f>IF(N1139="základní",J1139,0)</f>
        <v>0</v>
      </c>
      <c r="BF1139" s="241">
        <f>IF(N1139="snížená",J1139,0)</f>
        <v>0</v>
      </c>
      <c r="BG1139" s="241">
        <f>IF(N1139="zákl. přenesená",J1139,0)</f>
        <v>0</v>
      </c>
      <c r="BH1139" s="241">
        <f>IF(N1139="sníž. přenesená",J1139,0)</f>
        <v>0</v>
      </c>
      <c r="BI1139" s="241">
        <f>IF(N1139="nulová",J1139,0)</f>
        <v>0</v>
      </c>
      <c r="BJ1139" s="18" t="s">
        <v>90</v>
      </c>
      <c r="BK1139" s="241">
        <f>ROUND(I1139*H1139,2)</f>
        <v>0</v>
      </c>
      <c r="BL1139" s="18" t="s">
        <v>347</v>
      </c>
      <c r="BM1139" s="240" t="s">
        <v>6293</v>
      </c>
    </row>
    <row r="1140" s="14" customFormat="1">
      <c r="A1140" s="14"/>
      <c r="B1140" s="261"/>
      <c r="C1140" s="262"/>
      <c r="D1140" s="242" t="s">
        <v>284</v>
      </c>
      <c r="E1140" s="263" t="s">
        <v>1</v>
      </c>
      <c r="F1140" s="264" t="s">
        <v>6294</v>
      </c>
      <c r="G1140" s="262"/>
      <c r="H1140" s="265">
        <v>326.55000000000001</v>
      </c>
      <c r="I1140" s="266"/>
      <c r="J1140" s="262"/>
      <c r="K1140" s="262"/>
      <c r="L1140" s="267"/>
      <c r="M1140" s="268"/>
      <c r="N1140" s="269"/>
      <c r="O1140" s="269"/>
      <c r="P1140" s="269"/>
      <c r="Q1140" s="269"/>
      <c r="R1140" s="269"/>
      <c r="S1140" s="269"/>
      <c r="T1140" s="270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71" t="s">
        <v>284</v>
      </c>
      <c r="AU1140" s="271" t="s">
        <v>92</v>
      </c>
      <c r="AV1140" s="14" t="s">
        <v>92</v>
      </c>
      <c r="AW1140" s="14" t="s">
        <v>38</v>
      </c>
      <c r="AX1140" s="14" t="s">
        <v>90</v>
      </c>
      <c r="AY1140" s="271" t="s">
        <v>171</v>
      </c>
    </row>
    <row r="1141" s="2" customFormat="1" ht="16.5" customHeight="1">
      <c r="A1141" s="40"/>
      <c r="B1141" s="41"/>
      <c r="C1141" s="229" t="s">
        <v>1284</v>
      </c>
      <c r="D1141" s="229" t="s">
        <v>174</v>
      </c>
      <c r="E1141" s="230" t="s">
        <v>6295</v>
      </c>
      <c r="F1141" s="231" t="s">
        <v>6296</v>
      </c>
      <c r="G1141" s="232" t="s">
        <v>458</v>
      </c>
      <c r="H1141" s="233">
        <v>928.20000000000005</v>
      </c>
      <c r="I1141" s="234"/>
      <c r="J1141" s="235">
        <f>ROUND(I1141*H1141,2)</f>
        <v>0</v>
      </c>
      <c r="K1141" s="231" t="s">
        <v>178</v>
      </c>
      <c r="L1141" s="46"/>
      <c r="M1141" s="236" t="s">
        <v>1</v>
      </c>
      <c r="N1141" s="237" t="s">
        <v>48</v>
      </c>
      <c r="O1141" s="93"/>
      <c r="P1141" s="238">
        <f>O1141*H1141</f>
        <v>0</v>
      </c>
      <c r="Q1141" s="238">
        <v>0.0019189999999999999</v>
      </c>
      <c r="R1141" s="238">
        <f>Q1141*H1141</f>
        <v>1.7812158</v>
      </c>
      <c r="S1141" s="238">
        <v>0</v>
      </c>
      <c r="T1141" s="239">
        <f>S1141*H1141</f>
        <v>0</v>
      </c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R1141" s="240" t="s">
        <v>347</v>
      </c>
      <c r="AT1141" s="240" t="s">
        <v>174</v>
      </c>
      <c r="AU1141" s="240" t="s">
        <v>92</v>
      </c>
      <c r="AY1141" s="18" t="s">
        <v>171</v>
      </c>
      <c r="BE1141" s="241">
        <f>IF(N1141="základní",J1141,0)</f>
        <v>0</v>
      </c>
      <c r="BF1141" s="241">
        <f>IF(N1141="snížená",J1141,0)</f>
        <v>0</v>
      </c>
      <c r="BG1141" s="241">
        <f>IF(N1141="zákl. přenesená",J1141,0)</f>
        <v>0</v>
      </c>
      <c r="BH1141" s="241">
        <f>IF(N1141="sníž. přenesená",J1141,0)</f>
        <v>0</v>
      </c>
      <c r="BI1141" s="241">
        <f>IF(N1141="nulová",J1141,0)</f>
        <v>0</v>
      </c>
      <c r="BJ1141" s="18" t="s">
        <v>90</v>
      </c>
      <c r="BK1141" s="241">
        <f>ROUND(I1141*H1141,2)</f>
        <v>0</v>
      </c>
      <c r="BL1141" s="18" t="s">
        <v>347</v>
      </c>
      <c r="BM1141" s="240" t="s">
        <v>6297</v>
      </c>
    </row>
    <row r="1142" s="14" customFormat="1">
      <c r="A1142" s="14"/>
      <c r="B1142" s="261"/>
      <c r="C1142" s="262"/>
      <c r="D1142" s="242" t="s">
        <v>284</v>
      </c>
      <c r="E1142" s="263" t="s">
        <v>1</v>
      </c>
      <c r="F1142" s="264" t="s">
        <v>6298</v>
      </c>
      <c r="G1142" s="262"/>
      <c r="H1142" s="265">
        <v>928.20000000000005</v>
      </c>
      <c r="I1142" s="266"/>
      <c r="J1142" s="262"/>
      <c r="K1142" s="262"/>
      <c r="L1142" s="267"/>
      <c r="M1142" s="268"/>
      <c r="N1142" s="269"/>
      <c r="O1142" s="269"/>
      <c r="P1142" s="269"/>
      <c r="Q1142" s="269"/>
      <c r="R1142" s="269"/>
      <c r="S1142" s="269"/>
      <c r="T1142" s="270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71" t="s">
        <v>284</v>
      </c>
      <c r="AU1142" s="271" t="s">
        <v>92</v>
      </c>
      <c r="AV1142" s="14" t="s">
        <v>92</v>
      </c>
      <c r="AW1142" s="14" t="s">
        <v>38</v>
      </c>
      <c r="AX1142" s="14" t="s">
        <v>90</v>
      </c>
      <c r="AY1142" s="271" t="s">
        <v>171</v>
      </c>
    </row>
    <row r="1143" s="2" customFormat="1" ht="16.5" customHeight="1">
      <c r="A1143" s="40"/>
      <c r="B1143" s="41"/>
      <c r="C1143" s="229" t="s">
        <v>1289</v>
      </c>
      <c r="D1143" s="229" t="s">
        <v>174</v>
      </c>
      <c r="E1143" s="230" t="s">
        <v>6299</v>
      </c>
      <c r="F1143" s="231" t="s">
        <v>6300</v>
      </c>
      <c r="G1143" s="232" t="s">
        <v>458</v>
      </c>
      <c r="H1143" s="233">
        <v>269.32999999999998</v>
      </c>
      <c r="I1143" s="234"/>
      <c r="J1143" s="235">
        <f>ROUND(I1143*H1143,2)</f>
        <v>0</v>
      </c>
      <c r="K1143" s="231" t="s">
        <v>178</v>
      </c>
      <c r="L1143" s="46"/>
      <c r="M1143" s="236" t="s">
        <v>1</v>
      </c>
      <c r="N1143" s="237" t="s">
        <v>48</v>
      </c>
      <c r="O1143" s="93"/>
      <c r="P1143" s="238">
        <f>O1143*H1143</f>
        <v>0</v>
      </c>
      <c r="Q1143" s="238">
        <v>0.0024239999999999999</v>
      </c>
      <c r="R1143" s="238">
        <f>Q1143*H1143</f>
        <v>0.65285591999999992</v>
      </c>
      <c r="S1143" s="238">
        <v>0</v>
      </c>
      <c r="T1143" s="239">
        <f>S1143*H1143</f>
        <v>0</v>
      </c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R1143" s="240" t="s">
        <v>347</v>
      </c>
      <c r="AT1143" s="240" t="s">
        <v>174</v>
      </c>
      <c r="AU1143" s="240" t="s">
        <v>92</v>
      </c>
      <c r="AY1143" s="18" t="s">
        <v>171</v>
      </c>
      <c r="BE1143" s="241">
        <f>IF(N1143="základní",J1143,0)</f>
        <v>0</v>
      </c>
      <c r="BF1143" s="241">
        <f>IF(N1143="snížená",J1143,0)</f>
        <v>0</v>
      </c>
      <c r="BG1143" s="241">
        <f>IF(N1143="zákl. přenesená",J1143,0)</f>
        <v>0</v>
      </c>
      <c r="BH1143" s="241">
        <f>IF(N1143="sníž. přenesená",J1143,0)</f>
        <v>0</v>
      </c>
      <c r="BI1143" s="241">
        <f>IF(N1143="nulová",J1143,0)</f>
        <v>0</v>
      </c>
      <c r="BJ1143" s="18" t="s">
        <v>90</v>
      </c>
      <c r="BK1143" s="241">
        <f>ROUND(I1143*H1143,2)</f>
        <v>0</v>
      </c>
      <c r="BL1143" s="18" t="s">
        <v>347</v>
      </c>
      <c r="BM1143" s="240" t="s">
        <v>6301</v>
      </c>
    </row>
    <row r="1144" s="14" customFormat="1">
      <c r="A1144" s="14"/>
      <c r="B1144" s="261"/>
      <c r="C1144" s="262"/>
      <c r="D1144" s="242" t="s">
        <v>284</v>
      </c>
      <c r="E1144" s="263" t="s">
        <v>1</v>
      </c>
      <c r="F1144" s="264" t="s">
        <v>6302</v>
      </c>
      <c r="G1144" s="262"/>
      <c r="H1144" s="265">
        <v>269.32499999999999</v>
      </c>
      <c r="I1144" s="266"/>
      <c r="J1144" s="262"/>
      <c r="K1144" s="262"/>
      <c r="L1144" s="267"/>
      <c r="M1144" s="268"/>
      <c r="N1144" s="269"/>
      <c r="O1144" s="269"/>
      <c r="P1144" s="269"/>
      <c r="Q1144" s="269"/>
      <c r="R1144" s="269"/>
      <c r="S1144" s="269"/>
      <c r="T1144" s="270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71" t="s">
        <v>284</v>
      </c>
      <c r="AU1144" s="271" t="s">
        <v>92</v>
      </c>
      <c r="AV1144" s="14" t="s">
        <v>92</v>
      </c>
      <c r="AW1144" s="14" t="s">
        <v>38</v>
      </c>
      <c r="AX1144" s="14" t="s">
        <v>83</v>
      </c>
      <c r="AY1144" s="271" t="s">
        <v>171</v>
      </c>
    </row>
    <row r="1145" s="15" customFormat="1">
      <c r="A1145" s="15"/>
      <c r="B1145" s="272"/>
      <c r="C1145" s="273"/>
      <c r="D1145" s="242" t="s">
        <v>284</v>
      </c>
      <c r="E1145" s="274" t="s">
        <v>1</v>
      </c>
      <c r="F1145" s="275" t="s">
        <v>287</v>
      </c>
      <c r="G1145" s="273"/>
      <c r="H1145" s="276">
        <v>269.32499999999999</v>
      </c>
      <c r="I1145" s="277"/>
      <c r="J1145" s="273"/>
      <c r="K1145" s="273"/>
      <c r="L1145" s="278"/>
      <c r="M1145" s="279"/>
      <c r="N1145" s="280"/>
      <c r="O1145" s="280"/>
      <c r="P1145" s="280"/>
      <c r="Q1145" s="280"/>
      <c r="R1145" s="280"/>
      <c r="S1145" s="280"/>
      <c r="T1145" s="281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82" t="s">
        <v>284</v>
      </c>
      <c r="AU1145" s="282" t="s">
        <v>92</v>
      </c>
      <c r="AV1145" s="15" t="s">
        <v>192</v>
      </c>
      <c r="AW1145" s="15" t="s">
        <v>38</v>
      </c>
      <c r="AX1145" s="15" t="s">
        <v>83</v>
      </c>
      <c r="AY1145" s="282" t="s">
        <v>171</v>
      </c>
    </row>
    <row r="1146" s="14" customFormat="1">
      <c r="A1146" s="14"/>
      <c r="B1146" s="261"/>
      <c r="C1146" s="262"/>
      <c r="D1146" s="242" t="s">
        <v>284</v>
      </c>
      <c r="E1146" s="263" t="s">
        <v>1</v>
      </c>
      <c r="F1146" s="264" t="s">
        <v>6303</v>
      </c>
      <c r="G1146" s="262"/>
      <c r="H1146" s="265">
        <v>269.32999999999998</v>
      </c>
      <c r="I1146" s="266"/>
      <c r="J1146" s="262"/>
      <c r="K1146" s="262"/>
      <c r="L1146" s="267"/>
      <c r="M1146" s="268"/>
      <c r="N1146" s="269"/>
      <c r="O1146" s="269"/>
      <c r="P1146" s="269"/>
      <c r="Q1146" s="269"/>
      <c r="R1146" s="269"/>
      <c r="S1146" s="269"/>
      <c r="T1146" s="270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71" t="s">
        <v>284</v>
      </c>
      <c r="AU1146" s="271" t="s">
        <v>92</v>
      </c>
      <c r="AV1146" s="14" t="s">
        <v>92</v>
      </c>
      <c r="AW1146" s="14" t="s">
        <v>38</v>
      </c>
      <c r="AX1146" s="14" t="s">
        <v>83</v>
      </c>
      <c r="AY1146" s="271" t="s">
        <v>171</v>
      </c>
    </row>
    <row r="1147" s="15" customFormat="1">
      <c r="A1147" s="15"/>
      <c r="B1147" s="272"/>
      <c r="C1147" s="273"/>
      <c r="D1147" s="242" t="s">
        <v>284</v>
      </c>
      <c r="E1147" s="274" t="s">
        <v>1</v>
      </c>
      <c r="F1147" s="275" t="s">
        <v>287</v>
      </c>
      <c r="G1147" s="273"/>
      <c r="H1147" s="276">
        <v>269.32999999999998</v>
      </c>
      <c r="I1147" s="277"/>
      <c r="J1147" s="273"/>
      <c r="K1147" s="273"/>
      <c r="L1147" s="278"/>
      <c r="M1147" s="279"/>
      <c r="N1147" s="280"/>
      <c r="O1147" s="280"/>
      <c r="P1147" s="280"/>
      <c r="Q1147" s="280"/>
      <c r="R1147" s="280"/>
      <c r="S1147" s="280"/>
      <c r="T1147" s="281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T1147" s="282" t="s">
        <v>284</v>
      </c>
      <c r="AU1147" s="282" t="s">
        <v>92</v>
      </c>
      <c r="AV1147" s="15" t="s">
        <v>192</v>
      </c>
      <c r="AW1147" s="15" t="s">
        <v>38</v>
      </c>
      <c r="AX1147" s="15" t="s">
        <v>90</v>
      </c>
      <c r="AY1147" s="282" t="s">
        <v>171</v>
      </c>
    </row>
    <row r="1148" s="2" customFormat="1" ht="16.5" customHeight="1">
      <c r="A1148" s="40"/>
      <c r="B1148" s="41"/>
      <c r="C1148" s="229" t="s">
        <v>1294</v>
      </c>
      <c r="D1148" s="229" t="s">
        <v>174</v>
      </c>
      <c r="E1148" s="230" t="s">
        <v>6304</v>
      </c>
      <c r="F1148" s="231" t="s">
        <v>6305</v>
      </c>
      <c r="G1148" s="232" t="s">
        <v>458</v>
      </c>
      <c r="H1148" s="233">
        <v>233.09999999999999</v>
      </c>
      <c r="I1148" s="234"/>
      <c r="J1148" s="235">
        <f>ROUND(I1148*H1148,2)</f>
        <v>0</v>
      </c>
      <c r="K1148" s="231" t="s">
        <v>178</v>
      </c>
      <c r="L1148" s="46"/>
      <c r="M1148" s="236" t="s">
        <v>1</v>
      </c>
      <c r="N1148" s="237" t="s">
        <v>48</v>
      </c>
      <c r="O1148" s="93"/>
      <c r="P1148" s="238">
        <f>O1148*H1148</f>
        <v>0</v>
      </c>
      <c r="Q1148" s="238">
        <v>0.0026765000000000001</v>
      </c>
      <c r="R1148" s="238">
        <f>Q1148*H1148</f>
        <v>0.62389214999999998</v>
      </c>
      <c r="S1148" s="238">
        <v>0</v>
      </c>
      <c r="T1148" s="239">
        <f>S1148*H1148</f>
        <v>0</v>
      </c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R1148" s="240" t="s">
        <v>347</v>
      </c>
      <c r="AT1148" s="240" t="s">
        <v>174</v>
      </c>
      <c r="AU1148" s="240" t="s">
        <v>92</v>
      </c>
      <c r="AY1148" s="18" t="s">
        <v>171</v>
      </c>
      <c r="BE1148" s="241">
        <f>IF(N1148="základní",J1148,0)</f>
        <v>0</v>
      </c>
      <c r="BF1148" s="241">
        <f>IF(N1148="snížená",J1148,0)</f>
        <v>0</v>
      </c>
      <c r="BG1148" s="241">
        <f>IF(N1148="zákl. přenesená",J1148,0)</f>
        <v>0</v>
      </c>
      <c r="BH1148" s="241">
        <f>IF(N1148="sníž. přenesená",J1148,0)</f>
        <v>0</v>
      </c>
      <c r="BI1148" s="241">
        <f>IF(N1148="nulová",J1148,0)</f>
        <v>0</v>
      </c>
      <c r="BJ1148" s="18" t="s">
        <v>90</v>
      </c>
      <c r="BK1148" s="241">
        <f>ROUND(I1148*H1148,2)</f>
        <v>0</v>
      </c>
      <c r="BL1148" s="18" t="s">
        <v>347</v>
      </c>
      <c r="BM1148" s="240" t="s">
        <v>6306</v>
      </c>
    </row>
    <row r="1149" s="14" customFormat="1">
      <c r="A1149" s="14"/>
      <c r="B1149" s="261"/>
      <c r="C1149" s="262"/>
      <c r="D1149" s="242" t="s">
        <v>284</v>
      </c>
      <c r="E1149" s="263" t="s">
        <v>1</v>
      </c>
      <c r="F1149" s="264" t="s">
        <v>6307</v>
      </c>
      <c r="G1149" s="262"/>
      <c r="H1149" s="265">
        <v>233.09999999999999</v>
      </c>
      <c r="I1149" s="266"/>
      <c r="J1149" s="262"/>
      <c r="K1149" s="262"/>
      <c r="L1149" s="267"/>
      <c r="M1149" s="268"/>
      <c r="N1149" s="269"/>
      <c r="O1149" s="269"/>
      <c r="P1149" s="269"/>
      <c r="Q1149" s="269"/>
      <c r="R1149" s="269"/>
      <c r="S1149" s="269"/>
      <c r="T1149" s="270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71" t="s">
        <v>284</v>
      </c>
      <c r="AU1149" s="271" t="s">
        <v>92</v>
      </c>
      <c r="AV1149" s="14" t="s">
        <v>92</v>
      </c>
      <c r="AW1149" s="14" t="s">
        <v>38</v>
      </c>
      <c r="AX1149" s="14" t="s">
        <v>90</v>
      </c>
      <c r="AY1149" s="271" t="s">
        <v>171</v>
      </c>
    </row>
    <row r="1150" s="2" customFormat="1" ht="16.5" customHeight="1">
      <c r="A1150" s="40"/>
      <c r="B1150" s="41"/>
      <c r="C1150" s="229" t="s">
        <v>1299</v>
      </c>
      <c r="D1150" s="229" t="s">
        <v>174</v>
      </c>
      <c r="E1150" s="230" t="s">
        <v>6308</v>
      </c>
      <c r="F1150" s="231" t="s">
        <v>6309</v>
      </c>
      <c r="G1150" s="232" t="s">
        <v>458</v>
      </c>
      <c r="H1150" s="233">
        <v>151.19999999999999</v>
      </c>
      <c r="I1150" s="234"/>
      <c r="J1150" s="235">
        <f>ROUND(I1150*H1150,2)</f>
        <v>0</v>
      </c>
      <c r="K1150" s="231" t="s">
        <v>178</v>
      </c>
      <c r="L1150" s="46"/>
      <c r="M1150" s="236" t="s">
        <v>1</v>
      </c>
      <c r="N1150" s="237" t="s">
        <v>48</v>
      </c>
      <c r="O1150" s="93"/>
      <c r="P1150" s="238">
        <f>O1150*H1150</f>
        <v>0</v>
      </c>
      <c r="Q1150" s="238">
        <v>0.0039389999999999998</v>
      </c>
      <c r="R1150" s="238">
        <f>Q1150*H1150</f>
        <v>0.59557679999999991</v>
      </c>
      <c r="S1150" s="238">
        <v>0</v>
      </c>
      <c r="T1150" s="239">
        <f>S1150*H1150</f>
        <v>0</v>
      </c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R1150" s="240" t="s">
        <v>347</v>
      </c>
      <c r="AT1150" s="240" t="s">
        <v>174</v>
      </c>
      <c r="AU1150" s="240" t="s">
        <v>92</v>
      </c>
      <c r="AY1150" s="18" t="s">
        <v>171</v>
      </c>
      <c r="BE1150" s="241">
        <f>IF(N1150="základní",J1150,0)</f>
        <v>0</v>
      </c>
      <c r="BF1150" s="241">
        <f>IF(N1150="snížená",J1150,0)</f>
        <v>0</v>
      </c>
      <c r="BG1150" s="241">
        <f>IF(N1150="zákl. přenesená",J1150,0)</f>
        <v>0</v>
      </c>
      <c r="BH1150" s="241">
        <f>IF(N1150="sníž. přenesená",J1150,0)</f>
        <v>0</v>
      </c>
      <c r="BI1150" s="241">
        <f>IF(N1150="nulová",J1150,0)</f>
        <v>0</v>
      </c>
      <c r="BJ1150" s="18" t="s">
        <v>90</v>
      </c>
      <c r="BK1150" s="241">
        <f>ROUND(I1150*H1150,2)</f>
        <v>0</v>
      </c>
      <c r="BL1150" s="18" t="s">
        <v>347</v>
      </c>
      <c r="BM1150" s="240" t="s">
        <v>6310</v>
      </c>
    </row>
    <row r="1151" s="14" customFormat="1">
      <c r="A1151" s="14"/>
      <c r="B1151" s="261"/>
      <c r="C1151" s="262"/>
      <c r="D1151" s="242" t="s">
        <v>284</v>
      </c>
      <c r="E1151" s="263" t="s">
        <v>1</v>
      </c>
      <c r="F1151" s="264" t="s">
        <v>6311</v>
      </c>
      <c r="G1151" s="262"/>
      <c r="H1151" s="265">
        <v>151.19999999999999</v>
      </c>
      <c r="I1151" s="266"/>
      <c r="J1151" s="262"/>
      <c r="K1151" s="262"/>
      <c r="L1151" s="267"/>
      <c r="M1151" s="268"/>
      <c r="N1151" s="269"/>
      <c r="O1151" s="269"/>
      <c r="P1151" s="269"/>
      <c r="Q1151" s="269"/>
      <c r="R1151" s="269"/>
      <c r="S1151" s="269"/>
      <c r="T1151" s="270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71" t="s">
        <v>284</v>
      </c>
      <c r="AU1151" s="271" t="s">
        <v>92</v>
      </c>
      <c r="AV1151" s="14" t="s">
        <v>92</v>
      </c>
      <c r="AW1151" s="14" t="s">
        <v>38</v>
      </c>
      <c r="AX1151" s="14" t="s">
        <v>90</v>
      </c>
      <c r="AY1151" s="271" t="s">
        <v>171</v>
      </c>
    </row>
    <row r="1152" s="2" customFormat="1" ht="16.5" customHeight="1">
      <c r="A1152" s="40"/>
      <c r="B1152" s="41"/>
      <c r="C1152" s="229" t="s">
        <v>1304</v>
      </c>
      <c r="D1152" s="229" t="s">
        <v>174</v>
      </c>
      <c r="E1152" s="230" t="s">
        <v>6312</v>
      </c>
      <c r="F1152" s="231" t="s">
        <v>6313</v>
      </c>
      <c r="G1152" s="232" t="s">
        <v>458</v>
      </c>
      <c r="H1152" s="233">
        <v>20</v>
      </c>
      <c r="I1152" s="234"/>
      <c r="J1152" s="235">
        <f>ROUND(I1152*H1152,2)</f>
        <v>0</v>
      </c>
      <c r="K1152" s="231" t="s">
        <v>178</v>
      </c>
      <c r="L1152" s="46"/>
      <c r="M1152" s="236" t="s">
        <v>1</v>
      </c>
      <c r="N1152" s="237" t="s">
        <v>48</v>
      </c>
      <c r="O1152" s="93"/>
      <c r="P1152" s="238">
        <f>O1152*H1152</f>
        <v>0</v>
      </c>
      <c r="Q1152" s="238">
        <v>0.0043429999999999996</v>
      </c>
      <c r="R1152" s="238">
        <f>Q1152*H1152</f>
        <v>0.086859999999999993</v>
      </c>
      <c r="S1152" s="238">
        <v>0</v>
      </c>
      <c r="T1152" s="239">
        <f>S1152*H1152</f>
        <v>0</v>
      </c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R1152" s="240" t="s">
        <v>347</v>
      </c>
      <c r="AT1152" s="240" t="s">
        <v>174</v>
      </c>
      <c r="AU1152" s="240" t="s">
        <v>92</v>
      </c>
      <c r="AY1152" s="18" t="s">
        <v>171</v>
      </c>
      <c r="BE1152" s="241">
        <f>IF(N1152="základní",J1152,0)</f>
        <v>0</v>
      </c>
      <c r="BF1152" s="241">
        <f>IF(N1152="snížená",J1152,0)</f>
        <v>0</v>
      </c>
      <c r="BG1152" s="241">
        <f>IF(N1152="zákl. přenesená",J1152,0)</f>
        <v>0</v>
      </c>
      <c r="BH1152" s="241">
        <f>IF(N1152="sníž. přenesená",J1152,0)</f>
        <v>0</v>
      </c>
      <c r="BI1152" s="241">
        <f>IF(N1152="nulová",J1152,0)</f>
        <v>0</v>
      </c>
      <c r="BJ1152" s="18" t="s">
        <v>90</v>
      </c>
      <c r="BK1152" s="241">
        <f>ROUND(I1152*H1152,2)</f>
        <v>0</v>
      </c>
      <c r="BL1152" s="18" t="s">
        <v>347</v>
      </c>
      <c r="BM1152" s="240" t="s">
        <v>6314</v>
      </c>
    </row>
    <row r="1153" s="14" customFormat="1">
      <c r="A1153" s="14"/>
      <c r="B1153" s="261"/>
      <c r="C1153" s="262"/>
      <c r="D1153" s="242" t="s">
        <v>284</v>
      </c>
      <c r="E1153" s="263" t="s">
        <v>1</v>
      </c>
      <c r="F1153" s="264" t="s">
        <v>6315</v>
      </c>
      <c r="G1153" s="262"/>
      <c r="H1153" s="265">
        <v>19.949999999999999</v>
      </c>
      <c r="I1153" s="266"/>
      <c r="J1153" s="262"/>
      <c r="K1153" s="262"/>
      <c r="L1153" s="267"/>
      <c r="M1153" s="268"/>
      <c r="N1153" s="269"/>
      <c r="O1153" s="269"/>
      <c r="P1153" s="269"/>
      <c r="Q1153" s="269"/>
      <c r="R1153" s="269"/>
      <c r="S1153" s="269"/>
      <c r="T1153" s="270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71" t="s">
        <v>284</v>
      </c>
      <c r="AU1153" s="271" t="s">
        <v>92</v>
      </c>
      <c r="AV1153" s="14" t="s">
        <v>92</v>
      </c>
      <c r="AW1153" s="14" t="s">
        <v>38</v>
      </c>
      <c r="AX1153" s="14" t="s">
        <v>83</v>
      </c>
      <c r="AY1153" s="271" t="s">
        <v>171</v>
      </c>
    </row>
    <row r="1154" s="15" customFormat="1">
      <c r="A1154" s="15"/>
      <c r="B1154" s="272"/>
      <c r="C1154" s="273"/>
      <c r="D1154" s="242" t="s">
        <v>284</v>
      </c>
      <c r="E1154" s="274" t="s">
        <v>1</v>
      </c>
      <c r="F1154" s="275" t="s">
        <v>287</v>
      </c>
      <c r="G1154" s="273"/>
      <c r="H1154" s="276">
        <v>19.949999999999999</v>
      </c>
      <c r="I1154" s="277"/>
      <c r="J1154" s="273"/>
      <c r="K1154" s="273"/>
      <c r="L1154" s="278"/>
      <c r="M1154" s="279"/>
      <c r="N1154" s="280"/>
      <c r="O1154" s="280"/>
      <c r="P1154" s="280"/>
      <c r="Q1154" s="280"/>
      <c r="R1154" s="280"/>
      <c r="S1154" s="280"/>
      <c r="T1154" s="281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T1154" s="282" t="s">
        <v>284</v>
      </c>
      <c r="AU1154" s="282" t="s">
        <v>92</v>
      </c>
      <c r="AV1154" s="15" t="s">
        <v>192</v>
      </c>
      <c r="AW1154" s="15" t="s">
        <v>38</v>
      </c>
      <c r="AX1154" s="15" t="s">
        <v>83</v>
      </c>
      <c r="AY1154" s="282" t="s">
        <v>171</v>
      </c>
    </row>
    <row r="1155" s="14" customFormat="1">
      <c r="A1155" s="14"/>
      <c r="B1155" s="261"/>
      <c r="C1155" s="262"/>
      <c r="D1155" s="242" t="s">
        <v>284</v>
      </c>
      <c r="E1155" s="263" t="s">
        <v>1</v>
      </c>
      <c r="F1155" s="264" t="s">
        <v>367</v>
      </c>
      <c r="G1155" s="262"/>
      <c r="H1155" s="265">
        <v>20</v>
      </c>
      <c r="I1155" s="266"/>
      <c r="J1155" s="262"/>
      <c r="K1155" s="262"/>
      <c r="L1155" s="267"/>
      <c r="M1155" s="268"/>
      <c r="N1155" s="269"/>
      <c r="O1155" s="269"/>
      <c r="P1155" s="269"/>
      <c r="Q1155" s="269"/>
      <c r="R1155" s="269"/>
      <c r="S1155" s="269"/>
      <c r="T1155" s="270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71" t="s">
        <v>284</v>
      </c>
      <c r="AU1155" s="271" t="s">
        <v>92</v>
      </c>
      <c r="AV1155" s="14" t="s">
        <v>92</v>
      </c>
      <c r="AW1155" s="14" t="s">
        <v>38</v>
      </c>
      <c r="AX1155" s="14" t="s">
        <v>83</v>
      </c>
      <c r="AY1155" s="271" t="s">
        <v>171</v>
      </c>
    </row>
    <row r="1156" s="15" customFormat="1">
      <c r="A1156" s="15"/>
      <c r="B1156" s="272"/>
      <c r="C1156" s="273"/>
      <c r="D1156" s="242" t="s">
        <v>284</v>
      </c>
      <c r="E1156" s="274" t="s">
        <v>1</v>
      </c>
      <c r="F1156" s="275" t="s">
        <v>287</v>
      </c>
      <c r="G1156" s="273"/>
      <c r="H1156" s="276">
        <v>20</v>
      </c>
      <c r="I1156" s="277"/>
      <c r="J1156" s="273"/>
      <c r="K1156" s="273"/>
      <c r="L1156" s="278"/>
      <c r="M1156" s="279"/>
      <c r="N1156" s="280"/>
      <c r="O1156" s="280"/>
      <c r="P1156" s="280"/>
      <c r="Q1156" s="280"/>
      <c r="R1156" s="280"/>
      <c r="S1156" s="280"/>
      <c r="T1156" s="281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T1156" s="282" t="s">
        <v>284</v>
      </c>
      <c r="AU1156" s="282" t="s">
        <v>92</v>
      </c>
      <c r="AV1156" s="15" t="s">
        <v>192</v>
      </c>
      <c r="AW1156" s="15" t="s">
        <v>38</v>
      </c>
      <c r="AX1156" s="15" t="s">
        <v>90</v>
      </c>
      <c r="AY1156" s="282" t="s">
        <v>171</v>
      </c>
    </row>
    <row r="1157" s="2" customFormat="1" ht="16.5" customHeight="1">
      <c r="A1157" s="40"/>
      <c r="B1157" s="41"/>
      <c r="C1157" s="229" t="s">
        <v>1308</v>
      </c>
      <c r="D1157" s="229" t="s">
        <v>174</v>
      </c>
      <c r="E1157" s="230" t="s">
        <v>6316</v>
      </c>
      <c r="F1157" s="231" t="s">
        <v>6317</v>
      </c>
      <c r="G1157" s="232" t="s">
        <v>458</v>
      </c>
      <c r="H1157" s="233">
        <v>149.5</v>
      </c>
      <c r="I1157" s="234"/>
      <c r="J1157" s="235">
        <f>ROUND(I1157*H1157,2)</f>
        <v>0</v>
      </c>
      <c r="K1157" s="231" t="s">
        <v>178</v>
      </c>
      <c r="L1157" s="46"/>
      <c r="M1157" s="236" t="s">
        <v>1</v>
      </c>
      <c r="N1157" s="237" t="s">
        <v>48</v>
      </c>
      <c r="O1157" s="93"/>
      <c r="P1157" s="238">
        <f>O1157*H1157</f>
        <v>0</v>
      </c>
      <c r="Q1157" s="238">
        <v>0.0048479999999999999</v>
      </c>
      <c r="R1157" s="238">
        <f>Q1157*H1157</f>
        <v>0.72477599999999998</v>
      </c>
      <c r="S1157" s="238">
        <v>0</v>
      </c>
      <c r="T1157" s="239">
        <f>S1157*H1157</f>
        <v>0</v>
      </c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R1157" s="240" t="s">
        <v>347</v>
      </c>
      <c r="AT1157" s="240" t="s">
        <v>174</v>
      </c>
      <c r="AU1157" s="240" t="s">
        <v>92</v>
      </c>
      <c r="AY1157" s="18" t="s">
        <v>171</v>
      </c>
      <c r="BE1157" s="241">
        <f>IF(N1157="základní",J1157,0)</f>
        <v>0</v>
      </c>
      <c r="BF1157" s="241">
        <f>IF(N1157="snížená",J1157,0)</f>
        <v>0</v>
      </c>
      <c r="BG1157" s="241">
        <f>IF(N1157="zákl. přenesená",J1157,0)</f>
        <v>0</v>
      </c>
      <c r="BH1157" s="241">
        <f>IF(N1157="sníž. přenesená",J1157,0)</f>
        <v>0</v>
      </c>
      <c r="BI1157" s="241">
        <f>IF(N1157="nulová",J1157,0)</f>
        <v>0</v>
      </c>
      <c r="BJ1157" s="18" t="s">
        <v>90</v>
      </c>
      <c r="BK1157" s="241">
        <f>ROUND(I1157*H1157,2)</f>
        <v>0</v>
      </c>
      <c r="BL1157" s="18" t="s">
        <v>347</v>
      </c>
      <c r="BM1157" s="240" t="s">
        <v>6318</v>
      </c>
    </row>
    <row r="1158" s="14" customFormat="1">
      <c r="A1158" s="14"/>
      <c r="B1158" s="261"/>
      <c r="C1158" s="262"/>
      <c r="D1158" s="242" t="s">
        <v>284</v>
      </c>
      <c r="E1158" s="263" t="s">
        <v>1</v>
      </c>
      <c r="F1158" s="264" t="s">
        <v>6319</v>
      </c>
      <c r="G1158" s="262"/>
      <c r="H1158" s="265">
        <v>149.09999999999999</v>
      </c>
      <c r="I1158" s="266"/>
      <c r="J1158" s="262"/>
      <c r="K1158" s="262"/>
      <c r="L1158" s="267"/>
      <c r="M1158" s="268"/>
      <c r="N1158" s="269"/>
      <c r="O1158" s="269"/>
      <c r="P1158" s="269"/>
      <c r="Q1158" s="269"/>
      <c r="R1158" s="269"/>
      <c r="S1158" s="269"/>
      <c r="T1158" s="270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71" t="s">
        <v>284</v>
      </c>
      <c r="AU1158" s="271" t="s">
        <v>92</v>
      </c>
      <c r="AV1158" s="14" t="s">
        <v>92</v>
      </c>
      <c r="AW1158" s="14" t="s">
        <v>38</v>
      </c>
      <c r="AX1158" s="14" t="s">
        <v>83</v>
      </c>
      <c r="AY1158" s="271" t="s">
        <v>171</v>
      </c>
    </row>
    <row r="1159" s="15" customFormat="1">
      <c r="A1159" s="15"/>
      <c r="B1159" s="272"/>
      <c r="C1159" s="273"/>
      <c r="D1159" s="242" t="s">
        <v>284</v>
      </c>
      <c r="E1159" s="274" t="s">
        <v>1</v>
      </c>
      <c r="F1159" s="275" t="s">
        <v>287</v>
      </c>
      <c r="G1159" s="273"/>
      <c r="H1159" s="276">
        <v>149.09999999999999</v>
      </c>
      <c r="I1159" s="277"/>
      <c r="J1159" s="273"/>
      <c r="K1159" s="273"/>
      <c r="L1159" s="278"/>
      <c r="M1159" s="279"/>
      <c r="N1159" s="280"/>
      <c r="O1159" s="280"/>
      <c r="P1159" s="280"/>
      <c r="Q1159" s="280"/>
      <c r="R1159" s="280"/>
      <c r="S1159" s="280"/>
      <c r="T1159" s="281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T1159" s="282" t="s">
        <v>284</v>
      </c>
      <c r="AU1159" s="282" t="s">
        <v>92</v>
      </c>
      <c r="AV1159" s="15" t="s">
        <v>192</v>
      </c>
      <c r="AW1159" s="15" t="s">
        <v>38</v>
      </c>
      <c r="AX1159" s="15" t="s">
        <v>83</v>
      </c>
      <c r="AY1159" s="282" t="s">
        <v>171</v>
      </c>
    </row>
    <row r="1160" s="14" customFormat="1">
      <c r="A1160" s="14"/>
      <c r="B1160" s="261"/>
      <c r="C1160" s="262"/>
      <c r="D1160" s="242" t="s">
        <v>284</v>
      </c>
      <c r="E1160" s="263" t="s">
        <v>1</v>
      </c>
      <c r="F1160" s="264" t="s">
        <v>6320</v>
      </c>
      <c r="G1160" s="262"/>
      <c r="H1160" s="265">
        <v>149.5</v>
      </c>
      <c r="I1160" s="266"/>
      <c r="J1160" s="262"/>
      <c r="K1160" s="262"/>
      <c r="L1160" s="267"/>
      <c r="M1160" s="268"/>
      <c r="N1160" s="269"/>
      <c r="O1160" s="269"/>
      <c r="P1160" s="269"/>
      <c r="Q1160" s="269"/>
      <c r="R1160" s="269"/>
      <c r="S1160" s="269"/>
      <c r="T1160" s="27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71" t="s">
        <v>284</v>
      </c>
      <c r="AU1160" s="271" t="s">
        <v>92</v>
      </c>
      <c r="AV1160" s="14" t="s">
        <v>92</v>
      </c>
      <c r="AW1160" s="14" t="s">
        <v>38</v>
      </c>
      <c r="AX1160" s="14" t="s">
        <v>83</v>
      </c>
      <c r="AY1160" s="271" t="s">
        <v>171</v>
      </c>
    </row>
    <row r="1161" s="15" customFormat="1">
      <c r="A1161" s="15"/>
      <c r="B1161" s="272"/>
      <c r="C1161" s="273"/>
      <c r="D1161" s="242" t="s">
        <v>284</v>
      </c>
      <c r="E1161" s="274" t="s">
        <v>1</v>
      </c>
      <c r="F1161" s="275" t="s">
        <v>287</v>
      </c>
      <c r="G1161" s="273"/>
      <c r="H1161" s="276">
        <v>149.5</v>
      </c>
      <c r="I1161" s="277"/>
      <c r="J1161" s="273"/>
      <c r="K1161" s="273"/>
      <c r="L1161" s="278"/>
      <c r="M1161" s="279"/>
      <c r="N1161" s="280"/>
      <c r="O1161" s="280"/>
      <c r="P1161" s="280"/>
      <c r="Q1161" s="280"/>
      <c r="R1161" s="280"/>
      <c r="S1161" s="280"/>
      <c r="T1161" s="281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T1161" s="282" t="s">
        <v>284</v>
      </c>
      <c r="AU1161" s="282" t="s">
        <v>92</v>
      </c>
      <c r="AV1161" s="15" t="s">
        <v>192</v>
      </c>
      <c r="AW1161" s="15" t="s">
        <v>38</v>
      </c>
      <c r="AX1161" s="15" t="s">
        <v>90</v>
      </c>
      <c r="AY1161" s="282" t="s">
        <v>171</v>
      </c>
    </row>
    <row r="1162" s="2" customFormat="1" ht="16.5" customHeight="1">
      <c r="A1162" s="40"/>
      <c r="B1162" s="41"/>
      <c r="C1162" s="229" t="s">
        <v>1314</v>
      </c>
      <c r="D1162" s="229" t="s">
        <v>174</v>
      </c>
      <c r="E1162" s="230" t="s">
        <v>6321</v>
      </c>
      <c r="F1162" s="231" t="s">
        <v>6322</v>
      </c>
      <c r="G1162" s="232" t="s">
        <v>428</v>
      </c>
      <c r="H1162" s="233">
        <v>381</v>
      </c>
      <c r="I1162" s="234"/>
      <c r="J1162" s="235">
        <f>ROUND(I1162*H1162,2)</f>
        <v>0</v>
      </c>
      <c r="K1162" s="231" t="s">
        <v>178</v>
      </c>
      <c r="L1162" s="46"/>
      <c r="M1162" s="236" t="s">
        <v>1</v>
      </c>
      <c r="N1162" s="237" t="s">
        <v>48</v>
      </c>
      <c r="O1162" s="93"/>
      <c r="P1162" s="238">
        <f>O1162*H1162</f>
        <v>0</v>
      </c>
      <c r="Q1162" s="238">
        <v>0</v>
      </c>
      <c r="R1162" s="238">
        <f>Q1162*H1162</f>
        <v>0</v>
      </c>
      <c r="S1162" s="238">
        <v>0</v>
      </c>
      <c r="T1162" s="239">
        <f>S1162*H1162</f>
        <v>0</v>
      </c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R1162" s="240" t="s">
        <v>347</v>
      </c>
      <c r="AT1162" s="240" t="s">
        <v>174</v>
      </c>
      <c r="AU1162" s="240" t="s">
        <v>92</v>
      </c>
      <c r="AY1162" s="18" t="s">
        <v>171</v>
      </c>
      <c r="BE1162" s="241">
        <f>IF(N1162="základní",J1162,0)</f>
        <v>0</v>
      </c>
      <c r="BF1162" s="241">
        <f>IF(N1162="snížená",J1162,0)</f>
        <v>0</v>
      </c>
      <c r="BG1162" s="241">
        <f>IF(N1162="zákl. přenesená",J1162,0)</f>
        <v>0</v>
      </c>
      <c r="BH1162" s="241">
        <f>IF(N1162="sníž. přenesená",J1162,0)</f>
        <v>0</v>
      </c>
      <c r="BI1162" s="241">
        <f>IF(N1162="nulová",J1162,0)</f>
        <v>0</v>
      </c>
      <c r="BJ1162" s="18" t="s">
        <v>90</v>
      </c>
      <c r="BK1162" s="241">
        <f>ROUND(I1162*H1162,2)</f>
        <v>0</v>
      </c>
      <c r="BL1162" s="18" t="s">
        <v>347</v>
      </c>
      <c r="BM1162" s="240" t="s">
        <v>6323</v>
      </c>
    </row>
    <row r="1163" s="14" customFormat="1">
      <c r="A1163" s="14"/>
      <c r="B1163" s="261"/>
      <c r="C1163" s="262"/>
      <c r="D1163" s="242" t="s">
        <v>284</v>
      </c>
      <c r="E1163" s="263" t="s">
        <v>1</v>
      </c>
      <c r="F1163" s="264" t="s">
        <v>6324</v>
      </c>
      <c r="G1163" s="262"/>
      <c r="H1163" s="265">
        <v>381</v>
      </c>
      <c r="I1163" s="266"/>
      <c r="J1163" s="262"/>
      <c r="K1163" s="262"/>
      <c r="L1163" s="267"/>
      <c r="M1163" s="268"/>
      <c r="N1163" s="269"/>
      <c r="O1163" s="269"/>
      <c r="P1163" s="269"/>
      <c r="Q1163" s="269"/>
      <c r="R1163" s="269"/>
      <c r="S1163" s="269"/>
      <c r="T1163" s="270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71" t="s">
        <v>284</v>
      </c>
      <c r="AU1163" s="271" t="s">
        <v>92</v>
      </c>
      <c r="AV1163" s="14" t="s">
        <v>92</v>
      </c>
      <c r="AW1163" s="14" t="s">
        <v>38</v>
      </c>
      <c r="AX1163" s="14" t="s">
        <v>90</v>
      </c>
      <c r="AY1163" s="271" t="s">
        <v>171</v>
      </c>
    </row>
    <row r="1164" s="2" customFormat="1" ht="16.5" customHeight="1">
      <c r="A1164" s="40"/>
      <c r="B1164" s="41"/>
      <c r="C1164" s="229" t="s">
        <v>1321</v>
      </c>
      <c r="D1164" s="229" t="s">
        <v>174</v>
      </c>
      <c r="E1164" s="230" t="s">
        <v>6325</v>
      </c>
      <c r="F1164" s="231" t="s">
        <v>6326</v>
      </c>
      <c r="G1164" s="232" t="s">
        <v>428</v>
      </c>
      <c r="H1164" s="233">
        <v>3</v>
      </c>
      <c r="I1164" s="234"/>
      <c r="J1164" s="235">
        <f>ROUND(I1164*H1164,2)</f>
        <v>0</v>
      </c>
      <c r="K1164" s="231" t="s">
        <v>178</v>
      </c>
      <c r="L1164" s="46"/>
      <c r="M1164" s="236" t="s">
        <v>1</v>
      </c>
      <c r="N1164" s="237" t="s">
        <v>48</v>
      </c>
      <c r="O1164" s="93"/>
      <c r="P1164" s="238">
        <f>O1164*H1164</f>
        <v>0</v>
      </c>
      <c r="Q1164" s="238">
        <v>0</v>
      </c>
      <c r="R1164" s="238">
        <f>Q1164*H1164</f>
        <v>0</v>
      </c>
      <c r="S1164" s="238">
        <v>0</v>
      </c>
      <c r="T1164" s="239">
        <f>S1164*H1164</f>
        <v>0</v>
      </c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R1164" s="240" t="s">
        <v>347</v>
      </c>
      <c r="AT1164" s="240" t="s">
        <v>174</v>
      </c>
      <c r="AU1164" s="240" t="s">
        <v>92</v>
      </c>
      <c r="AY1164" s="18" t="s">
        <v>171</v>
      </c>
      <c r="BE1164" s="241">
        <f>IF(N1164="základní",J1164,0)</f>
        <v>0</v>
      </c>
      <c r="BF1164" s="241">
        <f>IF(N1164="snížená",J1164,0)</f>
        <v>0</v>
      </c>
      <c r="BG1164" s="241">
        <f>IF(N1164="zákl. přenesená",J1164,0)</f>
        <v>0</v>
      </c>
      <c r="BH1164" s="241">
        <f>IF(N1164="sníž. přenesená",J1164,0)</f>
        <v>0</v>
      </c>
      <c r="BI1164" s="241">
        <f>IF(N1164="nulová",J1164,0)</f>
        <v>0</v>
      </c>
      <c r="BJ1164" s="18" t="s">
        <v>90</v>
      </c>
      <c r="BK1164" s="241">
        <f>ROUND(I1164*H1164,2)</f>
        <v>0</v>
      </c>
      <c r="BL1164" s="18" t="s">
        <v>347</v>
      </c>
      <c r="BM1164" s="240" t="s">
        <v>6327</v>
      </c>
    </row>
    <row r="1165" s="2" customFormat="1" ht="16.5" customHeight="1">
      <c r="A1165" s="40"/>
      <c r="B1165" s="41"/>
      <c r="C1165" s="229" t="s">
        <v>1328</v>
      </c>
      <c r="D1165" s="229" t="s">
        <v>174</v>
      </c>
      <c r="E1165" s="230" t="s">
        <v>6328</v>
      </c>
      <c r="F1165" s="231" t="s">
        <v>6329</v>
      </c>
      <c r="G1165" s="232" t="s">
        <v>428</v>
      </c>
      <c r="H1165" s="233">
        <v>789</v>
      </c>
      <c r="I1165" s="234"/>
      <c r="J1165" s="235">
        <f>ROUND(I1165*H1165,2)</f>
        <v>0</v>
      </c>
      <c r="K1165" s="231" t="s">
        <v>178</v>
      </c>
      <c r="L1165" s="46"/>
      <c r="M1165" s="236" t="s">
        <v>1</v>
      </c>
      <c r="N1165" s="237" t="s">
        <v>48</v>
      </c>
      <c r="O1165" s="93"/>
      <c r="P1165" s="238">
        <f>O1165*H1165</f>
        <v>0</v>
      </c>
      <c r="Q1165" s="238">
        <v>0.00012557000000000001</v>
      </c>
      <c r="R1165" s="238">
        <f>Q1165*H1165</f>
        <v>0.09907473</v>
      </c>
      <c r="S1165" s="238">
        <v>0</v>
      </c>
      <c r="T1165" s="239">
        <f>S1165*H1165</f>
        <v>0</v>
      </c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R1165" s="240" t="s">
        <v>347</v>
      </c>
      <c r="AT1165" s="240" t="s">
        <v>174</v>
      </c>
      <c r="AU1165" s="240" t="s">
        <v>92</v>
      </c>
      <c r="AY1165" s="18" t="s">
        <v>171</v>
      </c>
      <c r="BE1165" s="241">
        <f>IF(N1165="základní",J1165,0)</f>
        <v>0</v>
      </c>
      <c r="BF1165" s="241">
        <f>IF(N1165="snížená",J1165,0)</f>
        <v>0</v>
      </c>
      <c r="BG1165" s="241">
        <f>IF(N1165="zákl. přenesená",J1165,0)</f>
        <v>0</v>
      </c>
      <c r="BH1165" s="241">
        <f>IF(N1165="sníž. přenesená",J1165,0)</f>
        <v>0</v>
      </c>
      <c r="BI1165" s="241">
        <f>IF(N1165="nulová",J1165,0)</f>
        <v>0</v>
      </c>
      <c r="BJ1165" s="18" t="s">
        <v>90</v>
      </c>
      <c r="BK1165" s="241">
        <f>ROUND(I1165*H1165,2)</f>
        <v>0</v>
      </c>
      <c r="BL1165" s="18" t="s">
        <v>347</v>
      </c>
      <c r="BM1165" s="240" t="s">
        <v>6330</v>
      </c>
    </row>
    <row r="1166" s="14" customFormat="1">
      <c r="A1166" s="14"/>
      <c r="B1166" s="261"/>
      <c r="C1166" s="262"/>
      <c r="D1166" s="242" t="s">
        <v>284</v>
      </c>
      <c r="E1166" s="263" t="s">
        <v>1</v>
      </c>
      <c r="F1166" s="264" t="s">
        <v>6331</v>
      </c>
      <c r="G1166" s="262"/>
      <c r="H1166" s="265">
        <v>789</v>
      </c>
      <c r="I1166" s="266"/>
      <c r="J1166" s="262"/>
      <c r="K1166" s="262"/>
      <c r="L1166" s="267"/>
      <c r="M1166" s="268"/>
      <c r="N1166" s="269"/>
      <c r="O1166" s="269"/>
      <c r="P1166" s="269"/>
      <c r="Q1166" s="269"/>
      <c r="R1166" s="269"/>
      <c r="S1166" s="269"/>
      <c r="T1166" s="270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71" t="s">
        <v>284</v>
      </c>
      <c r="AU1166" s="271" t="s">
        <v>92</v>
      </c>
      <c r="AV1166" s="14" t="s">
        <v>92</v>
      </c>
      <c r="AW1166" s="14" t="s">
        <v>38</v>
      </c>
      <c r="AX1166" s="14" t="s">
        <v>90</v>
      </c>
      <c r="AY1166" s="271" t="s">
        <v>171</v>
      </c>
    </row>
    <row r="1167" s="2" customFormat="1" ht="16.5" customHeight="1">
      <c r="A1167" s="40"/>
      <c r="B1167" s="41"/>
      <c r="C1167" s="229" t="s">
        <v>1334</v>
      </c>
      <c r="D1167" s="229" t="s">
        <v>174</v>
      </c>
      <c r="E1167" s="230" t="s">
        <v>6332</v>
      </c>
      <c r="F1167" s="231" t="s">
        <v>6333</v>
      </c>
      <c r="G1167" s="232" t="s">
        <v>428</v>
      </c>
      <c r="H1167" s="233">
        <v>2</v>
      </c>
      <c r="I1167" s="234"/>
      <c r="J1167" s="235">
        <f>ROUND(I1167*H1167,2)</f>
        <v>0</v>
      </c>
      <c r="K1167" s="231" t="s">
        <v>178</v>
      </c>
      <c r="L1167" s="46"/>
      <c r="M1167" s="236" t="s">
        <v>1</v>
      </c>
      <c r="N1167" s="237" t="s">
        <v>48</v>
      </c>
      <c r="O1167" s="93"/>
      <c r="P1167" s="238">
        <f>O1167*H1167</f>
        <v>0</v>
      </c>
      <c r="Q1167" s="238">
        <v>0.00021557</v>
      </c>
      <c r="R1167" s="238">
        <f>Q1167*H1167</f>
        <v>0.00043114</v>
      </c>
      <c r="S1167" s="238">
        <v>0</v>
      </c>
      <c r="T1167" s="239">
        <f>S1167*H1167</f>
        <v>0</v>
      </c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R1167" s="240" t="s">
        <v>347</v>
      </c>
      <c r="AT1167" s="240" t="s">
        <v>174</v>
      </c>
      <c r="AU1167" s="240" t="s">
        <v>92</v>
      </c>
      <c r="AY1167" s="18" t="s">
        <v>171</v>
      </c>
      <c r="BE1167" s="241">
        <f>IF(N1167="základní",J1167,0)</f>
        <v>0</v>
      </c>
      <c r="BF1167" s="241">
        <f>IF(N1167="snížená",J1167,0)</f>
        <v>0</v>
      </c>
      <c r="BG1167" s="241">
        <f>IF(N1167="zákl. přenesená",J1167,0)</f>
        <v>0</v>
      </c>
      <c r="BH1167" s="241">
        <f>IF(N1167="sníž. přenesená",J1167,0)</f>
        <v>0</v>
      </c>
      <c r="BI1167" s="241">
        <f>IF(N1167="nulová",J1167,0)</f>
        <v>0</v>
      </c>
      <c r="BJ1167" s="18" t="s">
        <v>90</v>
      </c>
      <c r="BK1167" s="241">
        <f>ROUND(I1167*H1167,2)</f>
        <v>0</v>
      </c>
      <c r="BL1167" s="18" t="s">
        <v>347</v>
      </c>
      <c r="BM1167" s="240" t="s">
        <v>6334</v>
      </c>
    </row>
    <row r="1168" s="14" customFormat="1">
      <c r="A1168" s="14"/>
      <c r="B1168" s="261"/>
      <c r="C1168" s="262"/>
      <c r="D1168" s="242" t="s">
        <v>284</v>
      </c>
      <c r="E1168" s="263" t="s">
        <v>1</v>
      </c>
      <c r="F1168" s="264" t="s">
        <v>92</v>
      </c>
      <c r="G1168" s="262"/>
      <c r="H1168" s="265">
        <v>2</v>
      </c>
      <c r="I1168" s="266"/>
      <c r="J1168" s="262"/>
      <c r="K1168" s="262"/>
      <c r="L1168" s="267"/>
      <c r="M1168" s="268"/>
      <c r="N1168" s="269"/>
      <c r="O1168" s="269"/>
      <c r="P1168" s="269"/>
      <c r="Q1168" s="269"/>
      <c r="R1168" s="269"/>
      <c r="S1168" s="269"/>
      <c r="T1168" s="270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71" t="s">
        <v>284</v>
      </c>
      <c r="AU1168" s="271" t="s">
        <v>92</v>
      </c>
      <c r="AV1168" s="14" t="s">
        <v>92</v>
      </c>
      <c r="AW1168" s="14" t="s">
        <v>38</v>
      </c>
      <c r="AX1168" s="14" t="s">
        <v>90</v>
      </c>
      <c r="AY1168" s="271" t="s">
        <v>171</v>
      </c>
    </row>
    <row r="1169" s="2" customFormat="1" ht="16.5" customHeight="1">
      <c r="A1169" s="40"/>
      <c r="B1169" s="41"/>
      <c r="C1169" s="229" t="s">
        <v>1338</v>
      </c>
      <c r="D1169" s="229" t="s">
        <v>174</v>
      </c>
      <c r="E1169" s="230" t="s">
        <v>6335</v>
      </c>
      <c r="F1169" s="231" t="s">
        <v>6336</v>
      </c>
      <c r="G1169" s="232" t="s">
        <v>6337</v>
      </c>
      <c r="H1169" s="233">
        <v>75</v>
      </c>
      <c r="I1169" s="234"/>
      <c r="J1169" s="235">
        <f>ROUND(I1169*H1169,2)</f>
        <v>0</v>
      </c>
      <c r="K1169" s="231" t="s">
        <v>178</v>
      </c>
      <c r="L1169" s="46"/>
      <c r="M1169" s="236" t="s">
        <v>1</v>
      </c>
      <c r="N1169" s="237" t="s">
        <v>48</v>
      </c>
      <c r="O1169" s="93"/>
      <c r="P1169" s="238">
        <f>O1169*H1169</f>
        <v>0</v>
      </c>
      <c r="Q1169" s="238">
        <v>0.00025114000000000001</v>
      </c>
      <c r="R1169" s="238">
        <f>Q1169*H1169</f>
        <v>0.018835500000000002</v>
      </c>
      <c r="S1169" s="238">
        <v>0</v>
      </c>
      <c r="T1169" s="239">
        <f>S1169*H1169</f>
        <v>0</v>
      </c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R1169" s="240" t="s">
        <v>347</v>
      </c>
      <c r="AT1169" s="240" t="s">
        <v>174</v>
      </c>
      <c r="AU1169" s="240" t="s">
        <v>92</v>
      </c>
      <c r="AY1169" s="18" t="s">
        <v>171</v>
      </c>
      <c r="BE1169" s="241">
        <f>IF(N1169="základní",J1169,0)</f>
        <v>0</v>
      </c>
      <c r="BF1169" s="241">
        <f>IF(N1169="snížená",J1169,0)</f>
        <v>0</v>
      </c>
      <c r="BG1169" s="241">
        <f>IF(N1169="zákl. přenesená",J1169,0)</f>
        <v>0</v>
      </c>
      <c r="BH1169" s="241">
        <f>IF(N1169="sníž. přenesená",J1169,0)</f>
        <v>0</v>
      </c>
      <c r="BI1169" s="241">
        <f>IF(N1169="nulová",J1169,0)</f>
        <v>0</v>
      </c>
      <c r="BJ1169" s="18" t="s">
        <v>90</v>
      </c>
      <c r="BK1169" s="241">
        <f>ROUND(I1169*H1169,2)</f>
        <v>0</v>
      </c>
      <c r="BL1169" s="18" t="s">
        <v>347</v>
      </c>
      <c r="BM1169" s="240" t="s">
        <v>6338</v>
      </c>
    </row>
    <row r="1170" s="14" customFormat="1">
      <c r="A1170" s="14"/>
      <c r="B1170" s="261"/>
      <c r="C1170" s="262"/>
      <c r="D1170" s="242" t="s">
        <v>284</v>
      </c>
      <c r="E1170" s="263" t="s">
        <v>1</v>
      </c>
      <c r="F1170" s="264" t="s">
        <v>6339</v>
      </c>
      <c r="G1170" s="262"/>
      <c r="H1170" s="265">
        <v>75</v>
      </c>
      <c r="I1170" s="266"/>
      <c r="J1170" s="262"/>
      <c r="K1170" s="262"/>
      <c r="L1170" s="267"/>
      <c r="M1170" s="268"/>
      <c r="N1170" s="269"/>
      <c r="O1170" s="269"/>
      <c r="P1170" s="269"/>
      <c r="Q1170" s="269"/>
      <c r="R1170" s="269"/>
      <c r="S1170" s="269"/>
      <c r="T1170" s="270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71" t="s">
        <v>284</v>
      </c>
      <c r="AU1170" s="271" t="s">
        <v>92</v>
      </c>
      <c r="AV1170" s="14" t="s">
        <v>92</v>
      </c>
      <c r="AW1170" s="14" t="s">
        <v>38</v>
      </c>
      <c r="AX1170" s="14" t="s">
        <v>90</v>
      </c>
      <c r="AY1170" s="271" t="s">
        <v>171</v>
      </c>
    </row>
    <row r="1171" s="2" customFormat="1" ht="16.5" customHeight="1">
      <c r="A1171" s="40"/>
      <c r="B1171" s="41"/>
      <c r="C1171" s="229" t="s">
        <v>1343</v>
      </c>
      <c r="D1171" s="229" t="s">
        <v>174</v>
      </c>
      <c r="E1171" s="230" t="s">
        <v>6340</v>
      </c>
      <c r="F1171" s="231" t="s">
        <v>6341</v>
      </c>
      <c r="G1171" s="232" t="s">
        <v>428</v>
      </c>
      <c r="H1171" s="233">
        <v>28</v>
      </c>
      <c r="I1171" s="234"/>
      <c r="J1171" s="235">
        <f>ROUND(I1171*H1171,2)</f>
        <v>0</v>
      </c>
      <c r="K1171" s="231" t="s">
        <v>178</v>
      </c>
      <c r="L1171" s="46"/>
      <c r="M1171" s="236" t="s">
        <v>1</v>
      </c>
      <c r="N1171" s="237" t="s">
        <v>48</v>
      </c>
      <c r="O1171" s="93"/>
      <c r="P1171" s="238">
        <f>O1171*H1171</f>
        <v>0</v>
      </c>
      <c r="Q1171" s="238">
        <v>0.00021956999999999999</v>
      </c>
      <c r="R1171" s="238">
        <f>Q1171*H1171</f>
        <v>0.0061479599999999992</v>
      </c>
      <c r="S1171" s="238">
        <v>0</v>
      </c>
      <c r="T1171" s="239">
        <f>S1171*H1171</f>
        <v>0</v>
      </c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R1171" s="240" t="s">
        <v>347</v>
      </c>
      <c r="AT1171" s="240" t="s">
        <v>174</v>
      </c>
      <c r="AU1171" s="240" t="s">
        <v>92</v>
      </c>
      <c r="AY1171" s="18" t="s">
        <v>171</v>
      </c>
      <c r="BE1171" s="241">
        <f>IF(N1171="základní",J1171,0)</f>
        <v>0</v>
      </c>
      <c r="BF1171" s="241">
        <f>IF(N1171="snížená",J1171,0)</f>
        <v>0</v>
      </c>
      <c r="BG1171" s="241">
        <f>IF(N1171="zákl. přenesená",J1171,0)</f>
        <v>0</v>
      </c>
      <c r="BH1171" s="241">
        <f>IF(N1171="sníž. přenesená",J1171,0)</f>
        <v>0</v>
      </c>
      <c r="BI1171" s="241">
        <f>IF(N1171="nulová",J1171,0)</f>
        <v>0</v>
      </c>
      <c r="BJ1171" s="18" t="s">
        <v>90</v>
      </c>
      <c r="BK1171" s="241">
        <f>ROUND(I1171*H1171,2)</f>
        <v>0</v>
      </c>
      <c r="BL1171" s="18" t="s">
        <v>347</v>
      </c>
      <c r="BM1171" s="240" t="s">
        <v>6342</v>
      </c>
    </row>
    <row r="1172" s="2" customFormat="1" ht="16.5" customHeight="1">
      <c r="A1172" s="40"/>
      <c r="B1172" s="41"/>
      <c r="C1172" s="229" t="s">
        <v>1347</v>
      </c>
      <c r="D1172" s="229" t="s">
        <v>174</v>
      </c>
      <c r="E1172" s="230" t="s">
        <v>6343</v>
      </c>
      <c r="F1172" s="231" t="s">
        <v>6344</v>
      </c>
      <c r="G1172" s="232" t="s">
        <v>428</v>
      </c>
      <c r="H1172" s="233">
        <v>4</v>
      </c>
      <c r="I1172" s="234"/>
      <c r="J1172" s="235">
        <f>ROUND(I1172*H1172,2)</f>
        <v>0</v>
      </c>
      <c r="K1172" s="231" t="s">
        <v>178</v>
      </c>
      <c r="L1172" s="46"/>
      <c r="M1172" s="236" t="s">
        <v>1</v>
      </c>
      <c r="N1172" s="237" t="s">
        <v>48</v>
      </c>
      <c r="O1172" s="93"/>
      <c r="P1172" s="238">
        <f>O1172*H1172</f>
        <v>0</v>
      </c>
      <c r="Q1172" s="238">
        <v>0.00026957000000000001</v>
      </c>
      <c r="R1172" s="238">
        <f>Q1172*H1172</f>
        <v>0.00107828</v>
      </c>
      <c r="S1172" s="238">
        <v>0</v>
      </c>
      <c r="T1172" s="239">
        <f>S1172*H1172</f>
        <v>0</v>
      </c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R1172" s="240" t="s">
        <v>347</v>
      </c>
      <c r="AT1172" s="240" t="s">
        <v>174</v>
      </c>
      <c r="AU1172" s="240" t="s">
        <v>92</v>
      </c>
      <c r="AY1172" s="18" t="s">
        <v>171</v>
      </c>
      <c r="BE1172" s="241">
        <f>IF(N1172="základní",J1172,0)</f>
        <v>0</v>
      </c>
      <c r="BF1172" s="241">
        <f>IF(N1172="snížená",J1172,0)</f>
        <v>0</v>
      </c>
      <c r="BG1172" s="241">
        <f>IF(N1172="zákl. přenesená",J1172,0)</f>
        <v>0</v>
      </c>
      <c r="BH1172" s="241">
        <f>IF(N1172="sníž. přenesená",J1172,0)</f>
        <v>0</v>
      </c>
      <c r="BI1172" s="241">
        <f>IF(N1172="nulová",J1172,0)</f>
        <v>0</v>
      </c>
      <c r="BJ1172" s="18" t="s">
        <v>90</v>
      </c>
      <c r="BK1172" s="241">
        <f>ROUND(I1172*H1172,2)</f>
        <v>0</v>
      </c>
      <c r="BL1172" s="18" t="s">
        <v>347</v>
      </c>
      <c r="BM1172" s="240" t="s">
        <v>6345</v>
      </c>
    </row>
    <row r="1173" s="2" customFormat="1" ht="16.5" customHeight="1">
      <c r="A1173" s="40"/>
      <c r="B1173" s="41"/>
      <c r="C1173" s="229" t="s">
        <v>1353</v>
      </c>
      <c r="D1173" s="229" t="s">
        <v>174</v>
      </c>
      <c r="E1173" s="230" t="s">
        <v>6346</v>
      </c>
      <c r="F1173" s="231" t="s">
        <v>6347</v>
      </c>
      <c r="G1173" s="232" t="s">
        <v>428</v>
      </c>
      <c r="H1173" s="233">
        <v>1</v>
      </c>
      <c r="I1173" s="234"/>
      <c r="J1173" s="235">
        <f>ROUND(I1173*H1173,2)</f>
        <v>0</v>
      </c>
      <c r="K1173" s="231" t="s">
        <v>178</v>
      </c>
      <c r="L1173" s="46"/>
      <c r="M1173" s="236" t="s">
        <v>1</v>
      </c>
      <c r="N1173" s="237" t="s">
        <v>48</v>
      </c>
      <c r="O1173" s="93"/>
      <c r="P1173" s="238">
        <f>O1173*H1173</f>
        <v>0</v>
      </c>
      <c r="Q1173" s="238">
        <v>0.00021956999999999999</v>
      </c>
      <c r="R1173" s="238">
        <f>Q1173*H1173</f>
        <v>0.00021956999999999999</v>
      </c>
      <c r="S1173" s="238">
        <v>0</v>
      </c>
      <c r="T1173" s="239">
        <f>S1173*H1173</f>
        <v>0</v>
      </c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R1173" s="240" t="s">
        <v>347</v>
      </c>
      <c r="AT1173" s="240" t="s">
        <v>174</v>
      </c>
      <c r="AU1173" s="240" t="s">
        <v>92</v>
      </c>
      <c r="AY1173" s="18" t="s">
        <v>171</v>
      </c>
      <c r="BE1173" s="241">
        <f>IF(N1173="základní",J1173,0)</f>
        <v>0</v>
      </c>
      <c r="BF1173" s="241">
        <f>IF(N1173="snížená",J1173,0)</f>
        <v>0</v>
      </c>
      <c r="BG1173" s="241">
        <f>IF(N1173="zákl. přenesená",J1173,0)</f>
        <v>0</v>
      </c>
      <c r="BH1173" s="241">
        <f>IF(N1173="sníž. přenesená",J1173,0)</f>
        <v>0</v>
      </c>
      <c r="BI1173" s="241">
        <f>IF(N1173="nulová",J1173,0)</f>
        <v>0</v>
      </c>
      <c r="BJ1173" s="18" t="s">
        <v>90</v>
      </c>
      <c r="BK1173" s="241">
        <f>ROUND(I1173*H1173,2)</f>
        <v>0</v>
      </c>
      <c r="BL1173" s="18" t="s">
        <v>347</v>
      </c>
      <c r="BM1173" s="240" t="s">
        <v>6348</v>
      </c>
    </row>
    <row r="1174" s="2" customFormat="1" ht="16.5" customHeight="1">
      <c r="A1174" s="40"/>
      <c r="B1174" s="41"/>
      <c r="C1174" s="229" t="s">
        <v>1359</v>
      </c>
      <c r="D1174" s="229" t="s">
        <v>174</v>
      </c>
      <c r="E1174" s="230" t="s">
        <v>6349</v>
      </c>
      <c r="F1174" s="231" t="s">
        <v>6350</v>
      </c>
      <c r="G1174" s="232" t="s">
        <v>428</v>
      </c>
      <c r="H1174" s="233">
        <v>1</v>
      </c>
      <c r="I1174" s="234"/>
      <c r="J1174" s="235">
        <f>ROUND(I1174*H1174,2)</f>
        <v>0</v>
      </c>
      <c r="K1174" s="231" t="s">
        <v>178</v>
      </c>
      <c r="L1174" s="46"/>
      <c r="M1174" s="236" t="s">
        <v>1</v>
      </c>
      <c r="N1174" s="237" t="s">
        <v>48</v>
      </c>
      <c r="O1174" s="93"/>
      <c r="P1174" s="238">
        <f>O1174*H1174</f>
        <v>0</v>
      </c>
      <c r="Q1174" s="238">
        <v>0.00011957</v>
      </c>
      <c r="R1174" s="238">
        <f>Q1174*H1174</f>
        <v>0.00011957</v>
      </c>
      <c r="S1174" s="238">
        <v>0</v>
      </c>
      <c r="T1174" s="239">
        <f>S1174*H1174</f>
        <v>0</v>
      </c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R1174" s="240" t="s">
        <v>347</v>
      </c>
      <c r="AT1174" s="240" t="s">
        <v>174</v>
      </c>
      <c r="AU1174" s="240" t="s">
        <v>92</v>
      </c>
      <c r="AY1174" s="18" t="s">
        <v>171</v>
      </c>
      <c r="BE1174" s="241">
        <f>IF(N1174="základní",J1174,0)</f>
        <v>0</v>
      </c>
      <c r="BF1174" s="241">
        <f>IF(N1174="snížená",J1174,0)</f>
        <v>0</v>
      </c>
      <c r="BG1174" s="241">
        <f>IF(N1174="zákl. přenesená",J1174,0)</f>
        <v>0</v>
      </c>
      <c r="BH1174" s="241">
        <f>IF(N1174="sníž. přenesená",J1174,0)</f>
        <v>0</v>
      </c>
      <c r="BI1174" s="241">
        <f>IF(N1174="nulová",J1174,0)</f>
        <v>0</v>
      </c>
      <c r="BJ1174" s="18" t="s">
        <v>90</v>
      </c>
      <c r="BK1174" s="241">
        <f>ROUND(I1174*H1174,2)</f>
        <v>0</v>
      </c>
      <c r="BL1174" s="18" t="s">
        <v>347</v>
      </c>
      <c r="BM1174" s="240" t="s">
        <v>6351</v>
      </c>
    </row>
    <row r="1175" s="14" customFormat="1">
      <c r="A1175" s="14"/>
      <c r="B1175" s="261"/>
      <c r="C1175" s="262"/>
      <c r="D1175" s="242" t="s">
        <v>284</v>
      </c>
      <c r="E1175" s="263" t="s">
        <v>1</v>
      </c>
      <c r="F1175" s="264" t="s">
        <v>90</v>
      </c>
      <c r="G1175" s="262"/>
      <c r="H1175" s="265">
        <v>1</v>
      </c>
      <c r="I1175" s="266"/>
      <c r="J1175" s="262"/>
      <c r="K1175" s="262"/>
      <c r="L1175" s="267"/>
      <c r="M1175" s="268"/>
      <c r="N1175" s="269"/>
      <c r="O1175" s="269"/>
      <c r="P1175" s="269"/>
      <c r="Q1175" s="269"/>
      <c r="R1175" s="269"/>
      <c r="S1175" s="269"/>
      <c r="T1175" s="270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71" t="s">
        <v>284</v>
      </c>
      <c r="AU1175" s="271" t="s">
        <v>92</v>
      </c>
      <c r="AV1175" s="14" t="s">
        <v>92</v>
      </c>
      <c r="AW1175" s="14" t="s">
        <v>38</v>
      </c>
      <c r="AX1175" s="14" t="s">
        <v>90</v>
      </c>
      <c r="AY1175" s="271" t="s">
        <v>171</v>
      </c>
    </row>
    <row r="1176" s="2" customFormat="1" ht="16.5" customHeight="1">
      <c r="A1176" s="40"/>
      <c r="B1176" s="41"/>
      <c r="C1176" s="229" t="s">
        <v>1365</v>
      </c>
      <c r="D1176" s="229" t="s">
        <v>174</v>
      </c>
      <c r="E1176" s="230" t="s">
        <v>6352</v>
      </c>
      <c r="F1176" s="231" t="s">
        <v>6353</v>
      </c>
      <c r="G1176" s="232" t="s">
        <v>428</v>
      </c>
      <c r="H1176" s="233">
        <v>4</v>
      </c>
      <c r="I1176" s="234"/>
      <c r="J1176" s="235">
        <f>ROUND(I1176*H1176,2)</f>
        <v>0</v>
      </c>
      <c r="K1176" s="231" t="s">
        <v>178</v>
      </c>
      <c r="L1176" s="46"/>
      <c r="M1176" s="236" t="s">
        <v>1</v>
      </c>
      <c r="N1176" s="237" t="s">
        <v>48</v>
      </c>
      <c r="O1176" s="93"/>
      <c r="P1176" s="238">
        <f>O1176*H1176</f>
        <v>0</v>
      </c>
      <c r="Q1176" s="238">
        <v>0.00016956999999999999</v>
      </c>
      <c r="R1176" s="238">
        <f>Q1176*H1176</f>
        <v>0.00067827999999999996</v>
      </c>
      <c r="S1176" s="238">
        <v>0</v>
      </c>
      <c r="T1176" s="239">
        <f>S1176*H1176</f>
        <v>0</v>
      </c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R1176" s="240" t="s">
        <v>347</v>
      </c>
      <c r="AT1176" s="240" t="s">
        <v>174</v>
      </c>
      <c r="AU1176" s="240" t="s">
        <v>92</v>
      </c>
      <c r="AY1176" s="18" t="s">
        <v>171</v>
      </c>
      <c r="BE1176" s="241">
        <f>IF(N1176="základní",J1176,0)</f>
        <v>0</v>
      </c>
      <c r="BF1176" s="241">
        <f>IF(N1176="snížená",J1176,0)</f>
        <v>0</v>
      </c>
      <c r="BG1176" s="241">
        <f>IF(N1176="zákl. přenesená",J1176,0)</f>
        <v>0</v>
      </c>
      <c r="BH1176" s="241">
        <f>IF(N1176="sníž. přenesená",J1176,0)</f>
        <v>0</v>
      </c>
      <c r="BI1176" s="241">
        <f>IF(N1176="nulová",J1176,0)</f>
        <v>0</v>
      </c>
      <c r="BJ1176" s="18" t="s">
        <v>90</v>
      </c>
      <c r="BK1176" s="241">
        <f>ROUND(I1176*H1176,2)</f>
        <v>0</v>
      </c>
      <c r="BL1176" s="18" t="s">
        <v>347</v>
      </c>
      <c r="BM1176" s="240" t="s">
        <v>6354</v>
      </c>
    </row>
    <row r="1177" s="14" customFormat="1">
      <c r="A1177" s="14"/>
      <c r="B1177" s="261"/>
      <c r="C1177" s="262"/>
      <c r="D1177" s="242" t="s">
        <v>284</v>
      </c>
      <c r="E1177" s="263" t="s">
        <v>1</v>
      </c>
      <c r="F1177" s="264" t="s">
        <v>192</v>
      </c>
      <c r="G1177" s="262"/>
      <c r="H1177" s="265">
        <v>4</v>
      </c>
      <c r="I1177" s="266"/>
      <c r="J1177" s="262"/>
      <c r="K1177" s="262"/>
      <c r="L1177" s="267"/>
      <c r="M1177" s="268"/>
      <c r="N1177" s="269"/>
      <c r="O1177" s="269"/>
      <c r="P1177" s="269"/>
      <c r="Q1177" s="269"/>
      <c r="R1177" s="269"/>
      <c r="S1177" s="269"/>
      <c r="T1177" s="270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71" t="s">
        <v>284</v>
      </c>
      <c r="AU1177" s="271" t="s">
        <v>92</v>
      </c>
      <c r="AV1177" s="14" t="s">
        <v>92</v>
      </c>
      <c r="AW1177" s="14" t="s">
        <v>38</v>
      </c>
      <c r="AX1177" s="14" t="s">
        <v>90</v>
      </c>
      <c r="AY1177" s="271" t="s">
        <v>171</v>
      </c>
    </row>
    <row r="1178" s="2" customFormat="1" ht="16.5" customHeight="1">
      <c r="A1178" s="40"/>
      <c r="B1178" s="41"/>
      <c r="C1178" s="229" t="s">
        <v>1371</v>
      </c>
      <c r="D1178" s="229" t="s">
        <v>174</v>
      </c>
      <c r="E1178" s="230" t="s">
        <v>6355</v>
      </c>
      <c r="F1178" s="231" t="s">
        <v>6356</v>
      </c>
      <c r="G1178" s="232" t="s">
        <v>428</v>
      </c>
      <c r="H1178" s="233">
        <v>1</v>
      </c>
      <c r="I1178" s="234"/>
      <c r="J1178" s="235">
        <f>ROUND(I1178*H1178,2)</f>
        <v>0</v>
      </c>
      <c r="K1178" s="231" t="s">
        <v>178</v>
      </c>
      <c r="L1178" s="46"/>
      <c r="M1178" s="236" t="s">
        <v>1</v>
      </c>
      <c r="N1178" s="237" t="s">
        <v>48</v>
      </c>
      <c r="O1178" s="93"/>
      <c r="P1178" s="238">
        <f>O1178*H1178</f>
        <v>0</v>
      </c>
      <c r="Q1178" s="238">
        <v>0.00051957000000000001</v>
      </c>
      <c r="R1178" s="238">
        <f>Q1178*H1178</f>
        <v>0.00051957000000000001</v>
      </c>
      <c r="S1178" s="238">
        <v>0</v>
      </c>
      <c r="T1178" s="239">
        <f>S1178*H1178</f>
        <v>0</v>
      </c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R1178" s="240" t="s">
        <v>347</v>
      </c>
      <c r="AT1178" s="240" t="s">
        <v>174</v>
      </c>
      <c r="AU1178" s="240" t="s">
        <v>92</v>
      </c>
      <c r="AY1178" s="18" t="s">
        <v>171</v>
      </c>
      <c r="BE1178" s="241">
        <f>IF(N1178="základní",J1178,0)</f>
        <v>0</v>
      </c>
      <c r="BF1178" s="241">
        <f>IF(N1178="snížená",J1178,0)</f>
        <v>0</v>
      </c>
      <c r="BG1178" s="241">
        <f>IF(N1178="zákl. přenesená",J1178,0)</f>
        <v>0</v>
      </c>
      <c r="BH1178" s="241">
        <f>IF(N1178="sníž. přenesená",J1178,0)</f>
        <v>0</v>
      </c>
      <c r="BI1178" s="241">
        <f>IF(N1178="nulová",J1178,0)</f>
        <v>0</v>
      </c>
      <c r="BJ1178" s="18" t="s">
        <v>90</v>
      </c>
      <c r="BK1178" s="241">
        <f>ROUND(I1178*H1178,2)</f>
        <v>0</v>
      </c>
      <c r="BL1178" s="18" t="s">
        <v>347</v>
      </c>
      <c r="BM1178" s="240" t="s">
        <v>6357</v>
      </c>
    </row>
    <row r="1179" s="2" customFormat="1" ht="16.5" customHeight="1">
      <c r="A1179" s="40"/>
      <c r="B1179" s="41"/>
      <c r="C1179" s="229" t="s">
        <v>1378</v>
      </c>
      <c r="D1179" s="229" t="s">
        <v>174</v>
      </c>
      <c r="E1179" s="230" t="s">
        <v>6358</v>
      </c>
      <c r="F1179" s="231" t="s">
        <v>6359</v>
      </c>
      <c r="G1179" s="232" t="s">
        <v>428</v>
      </c>
      <c r="H1179" s="233">
        <v>1</v>
      </c>
      <c r="I1179" s="234"/>
      <c r="J1179" s="235">
        <f>ROUND(I1179*H1179,2)</f>
        <v>0</v>
      </c>
      <c r="K1179" s="231" t="s">
        <v>178</v>
      </c>
      <c r="L1179" s="46"/>
      <c r="M1179" s="236" t="s">
        <v>1</v>
      </c>
      <c r="N1179" s="237" t="s">
        <v>48</v>
      </c>
      <c r="O1179" s="93"/>
      <c r="P1179" s="238">
        <f>O1179*H1179</f>
        <v>0</v>
      </c>
      <c r="Q1179" s="238">
        <v>0.00081957000000000004</v>
      </c>
      <c r="R1179" s="238">
        <f>Q1179*H1179</f>
        <v>0.00081957000000000004</v>
      </c>
      <c r="S1179" s="238">
        <v>0</v>
      </c>
      <c r="T1179" s="239">
        <f>S1179*H1179</f>
        <v>0</v>
      </c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R1179" s="240" t="s">
        <v>347</v>
      </c>
      <c r="AT1179" s="240" t="s">
        <v>174</v>
      </c>
      <c r="AU1179" s="240" t="s">
        <v>92</v>
      </c>
      <c r="AY1179" s="18" t="s">
        <v>171</v>
      </c>
      <c r="BE1179" s="241">
        <f>IF(N1179="základní",J1179,0)</f>
        <v>0</v>
      </c>
      <c r="BF1179" s="241">
        <f>IF(N1179="snížená",J1179,0)</f>
        <v>0</v>
      </c>
      <c r="BG1179" s="241">
        <f>IF(N1179="zákl. přenesená",J1179,0)</f>
        <v>0</v>
      </c>
      <c r="BH1179" s="241">
        <f>IF(N1179="sníž. přenesená",J1179,0)</f>
        <v>0</v>
      </c>
      <c r="BI1179" s="241">
        <f>IF(N1179="nulová",J1179,0)</f>
        <v>0</v>
      </c>
      <c r="BJ1179" s="18" t="s">
        <v>90</v>
      </c>
      <c r="BK1179" s="241">
        <f>ROUND(I1179*H1179,2)</f>
        <v>0</v>
      </c>
      <c r="BL1179" s="18" t="s">
        <v>347</v>
      </c>
      <c r="BM1179" s="240" t="s">
        <v>6360</v>
      </c>
    </row>
    <row r="1180" s="2" customFormat="1" ht="16.5" customHeight="1">
      <c r="A1180" s="40"/>
      <c r="B1180" s="41"/>
      <c r="C1180" s="229" t="s">
        <v>1387</v>
      </c>
      <c r="D1180" s="229" t="s">
        <v>174</v>
      </c>
      <c r="E1180" s="230" t="s">
        <v>6361</v>
      </c>
      <c r="F1180" s="231" t="s">
        <v>6362</v>
      </c>
      <c r="G1180" s="232" t="s">
        <v>428</v>
      </c>
      <c r="H1180" s="233">
        <v>1</v>
      </c>
      <c r="I1180" s="234"/>
      <c r="J1180" s="235">
        <f>ROUND(I1180*H1180,2)</f>
        <v>0</v>
      </c>
      <c r="K1180" s="231" t="s">
        <v>178</v>
      </c>
      <c r="L1180" s="46"/>
      <c r="M1180" s="236" t="s">
        <v>1</v>
      </c>
      <c r="N1180" s="237" t="s">
        <v>48</v>
      </c>
      <c r="O1180" s="93"/>
      <c r="P1180" s="238">
        <f>O1180*H1180</f>
        <v>0</v>
      </c>
      <c r="Q1180" s="238">
        <v>0.00049956999999999996</v>
      </c>
      <c r="R1180" s="238">
        <f>Q1180*H1180</f>
        <v>0.00049956999999999996</v>
      </c>
      <c r="S1180" s="238">
        <v>0</v>
      </c>
      <c r="T1180" s="239">
        <f>S1180*H1180</f>
        <v>0</v>
      </c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R1180" s="240" t="s">
        <v>347</v>
      </c>
      <c r="AT1180" s="240" t="s">
        <v>174</v>
      </c>
      <c r="AU1180" s="240" t="s">
        <v>92</v>
      </c>
      <c r="AY1180" s="18" t="s">
        <v>171</v>
      </c>
      <c r="BE1180" s="241">
        <f>IF(N1180="základní",J1180,0)</f>
        <v>0</v>
      </c>
      <c r="BF1180" s="241">
        <f>IF(N1180="snížená",J1180,0)</f>
        <v>0</v>
      </c>
      <c r="BG1180" s="241">
        <f>IF(N1180="zákl. přenesená",J1180,0)</f>
        <v>0</v>
      </c>
      <c r="BH1180" s="241">
        <f>IF(N1180="sníž. přenesená",J1180,0)</f>
        <v>0</v>
      </c>
      <c r="BI1180" s="241">
        <f>IF(N1180="nulová",J1180,0)</f>
        <v>0</v>
      </c>
      <c r="BJ1180" s="18" t="s">
        <v>90</v>
      </c>
      <c r="BK1180" s="241">
        <f>ROUND(I1180*H1180,2)</f>
        <v>0</v>
      </c>
      <c r="BL1180" s="18" t="s">
        <v>347</v>
      </c>
      <c r="BM1180" s="240" t="s">
        <v>6363</v>
      </c>
    </row>
    <row r="1181" s="2" customFormat="1" ht="16.5" customHeight="1">
      <c r="A1181" s="40"/>
      <c r="B1181" s="41"/>
      <c r="C1181" s="229" t="s">
        <v>1397</v>
      </c>
      <c r="D1181" s="229" t="s">
        <v>174</v>
      </c>
      <c r="E1181" s="230" t="s">
        <v>6364</v>
      </c>
      <c r="F1181" s="231" t="s">
        <v>6365</v>
      </c>
      <c r="G1181" s="232" t="s">
        <v>428</v>
      </c>
      <c r="H1181" s="233">
        <v>1</v>
      </c>
      <c r="I1181" s="234"/>
      <c r="J1181" s="235">
        <f>ROUND(I1181*H1181,2)</f>
        <v>0</v>
      </c>
      <c r="K1181" s="231" t="s">
        <v>178</v>
      </c>
      <c r="L1181" s="46"/>
      <c r="M1181" s="236" t="s">
        <v>1</v>
      </c>
      <c r="N1181" s="237" t="s">
        <v>48</v>
      </c>
      <c r="O1181" s="93"/>
      <c r="P1181" s="238">
        <f>O1181*H1181</f>
        <v>0</v>
      </c>
      <c r="Q1181" s="238">
        <v>0.00075956999999999999</v>
      </c>
      <c r="R1181" s="238">
        <f>Q1181*H1181</f>
        <v>0.00075956999999999999</v>
      </c>
      <c r="S1181" s="238">
        <v>0</v>
      </c>
      <c r="T1181" s="239">
        <f>S1181*H1181</f>
        <v>0</v>
      </c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R1181" s="240" t="s">
        <v>347</v>
      </c>
      <c r="AT1181" s="240" t="s">
        <v>174</v>
      </c>
      <c r="AU1181" s="240" t="s">
        <v>92</v>
      </c>
      <c r="AY1181" s="18" t="s">
        <v>171</v>
      </c>
      <c r="BE1181" s="241">
        <f>IF(N1181="základní",J1181,0)</f>
        <v>0</v>
      </c>
      <c r="BF1181" s="241">
        <f>IF(N1181="snížená",J1181,0)</f>
        <v>0</v>
      </c>
      <c r="BG1181" s="241">
        <f>IF(N1181="zákl. přenesená",J1181,0)</f>
        <v>0</v>
      </c>
      <c r="BH1181" s="241">
        <f>IF(N1181="sníž. přenesená",J1181,0)</f>
        <v>0</v>
      </c>
      <c r="BI1181" s="241">
        <f>IF(N1181="nulová",J1181,0)</f>
        <v>0</v>
      </c>
      <c r="BJ1181" s="18" t="s">
        <v>90</v>
      </c>
      <c r="BK1181" s="241">
        <f>ROUND(I1181*H1181,2)</f>
        <v>0</v>
      </c>
      <c r="BL1181" s="18" t="s">
        <v>347</v>
      </c>
      <c r="BM1181" s="240" t="s">
        <v>6366</v>
      </c>
    </row>
    <row r="1182" s="2" customFormat="1" ht="16.5" customHeight="1">
      <c r="A1182" s="40"/>
      <c r="B1182" s="41"/>
      <c r="C1182" s="229" t="s">
        <v>1402</v>
      </c>
      <c r="D1182" s="229" t="s">
        <v>174</v>
      </c>
      <c r="E1182" s="230" t="s">
        <v>6367</v>
      </c>
      <c r="F1182" s="231" t="s">
        <v>6368</v>
      </c>
      <c r="G1182" s="232" t="s">
        <v>428</v>
      </c>
      <c r="H1182" s="233">
        <v>4</v>
      </c>
      <c r="I1182" s="234"/>
      <c r="J1182" s="235">
        <f>ROUND(I1182*H1182,2)</f>
        <v>0</v>
      </c>
      <c r="K1182" s="231" t="s">
        <v>178</v>
      </c>
      <c r="L1182" s="46"/>
      <c r="M1182" s="236" t="s">
        <v>1</v>
      </c>
      <c r="N1182" s="237" t="s">
        <v>48</v>
      </c>
      <c r="O1182" s="93"/>
      <c r="P1182" s="238">
        <f>O1182*H1182</f>
        <v>0</v>
      </c>
      <c r="Q1182" s="238">
        <v>0.0018795699999999999</v>
      </c>
      <c r="R1182" s="238">
        <f>Q1182*H1182</f>
        <v>0.0075182799999999996</v>
      </c>
      <c r="S1182" s="238">
        <v>0</v>
      </c>
      <c r="T1182" s="239">
        <f>S1182*H1182</f>
        <v>0</v>
      </c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R1182" s="240" t="s">
        <v>347</v>
      </c>
      <c r="AT1182" s="240" t="s">
        <v>174</v>
      </c>
      <c r="AU1182" s="240" t="s">
        <v>92</v>
      </c>
      <c r="AY1182" s="18" t="s">
        <v>171</v>
      </c>
      <c r="BE1182" s="241">
        <f>IF(N1182="základní",J1182,0)</f>
        <v>0</v>
      </c>
      <c r="BF1182" s="241">
        <f>IF(N1182="snížená",J1182,0)</f>
        <v>0</v>
      </c>
      <c r="BG1182" s="241">
        <f>IF(N1182="zákl. přenesená",J1182,0)</f>
        <v>0</v>
      </c>
      <c r="BH1182" s="241">
        <f>IF(N1182="sníž. přenesená",J1182,0)</f>
        <v>0</v>
      </c>
      <c r="BI1182" s="241">
        <f>IF(N1182="nulová",J1182,0)</f>
        <v>0</v>
      </c>
      <c r="BJ1182" s="18" t="s">
        <v>90</v>
      </c>
      <c r="BK1182" s="241">
        <f>ROUND(I1182*H1182,2)</f>
        <v>0</v>
      </c>
      <c r="BL1182" s="18" t="s">
        <v>347</v>
      </c>
      <c r="BM1182" s="240" t="s">
        <v>6369</v>
      </c>
    </row>
    <row r="1183" s="2" customFormat="1" ht="16.5" customHeight="1">
      <c r="A1183" s="40"/>
      <c r="B1183" s="41"/>
      <c r="C1183" s="229" t="s">
        <v>1407</v>
      </c>
      <c r="D1183" s="229" t="s">
        <v>174</v>
      </c>
      <c r="E1183" s="230" t="s">
        <v>6370</v>
      </c>
      <c r="F1183" s="231" t="s">
        <v>6371</v>
      </c>
      <c r="G1183" s="232" t="s">
        <v>428</v>
      </c>
      <c r="H1183" s="233">
        <v>1</v>
      </c>
      <c r="I1183" s="234"/>
      <c r="J1183" s="235">
        <f>ROUND(I1183*H1183,2)</f>
        <v>0</v>
      </c>
      <c r="K1183" s="231" t="s">
        <v>5531</v>
      </c>
      <c r="L1183" s="46"/>
      <c r="M1183" s="236" t="s">
        <v>1</v>
      </c>
      <c r="N1183" s="237" t="s">
        <v>48</v>
      </c>
      <c r="O1183" s="93"/>
      <c r="P1183" s="238">
        <f>O1183*H1183</f>
        <v>0</v>
      </c>
      <c r="Q1183" s="238">
        <v>0.00076999999999999996</v>
      </c>
      <c r="R1183" s="238">
        <f>Q1183*H1183</f>
        <v>0.00076999999999999996</v>
      </c>
      <c r="S1183" s="238">
        <v>0</v>
      </c>
      <c r="T1183" s="239">
        <f>S1183*H1183</f>
        <v>0</v>
      </c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R1183" s="240" t="s">
        <v>347</v>
      </c>
      <c r="AT1183" s="240" t="s">
        <v>174</v>
      </c>
      <c r="AU1183" s="240" t="s">
        <v>92</v>
      </c>
      <c r="AY1183" s="18" t="s">
        <v>171</v>
      </c>
      <c r="BE1183" s="241">
        <f>IF(N1183="základní",J1183,0)</f>
        <v>0</v>
      </c>
      <c r="BF1183" s="241">
        <f>IF(N1183="snížená",J1183,0)</f>
        <v>0</v>
      </c>
      <c r="BG1183" s="241">
        <f>IF(N1183="zákl. přenesená",J1183,0)</f>
        <v>0</v>
      </c>
      <c r="BH1183" s="241">
        <f>IF(N1183="sníž. přenesená",J1183,0)</f>
        <v>0</v>
      </c>
      <c r="BI1183" s="241">
        <f>IF(N1183="nulová",J1183,0)</f>
        <v>0</v>
      </c>
      <c r="BJ1183" s="18" t="s">
        <v>90</v>
      </c>
      <c r="BK1183" s="241">
        <f>ROUND(I1183*H1183,2)</f>
        <v>0</v>
      </c>
      <c r="BL1183" s="18" t="s">
        <v>347</v>
      </c>
      <c r="BM1183" s="240" t="s">
        <v>6372</v>
      </c>
    </row>
    <row r="1184" s="13" customFormat="1">
      <c r="A1184" s="13"/>
      <c r="B1184" s="251"/>
      <c r="C1184" s="252"/>
      <c r="D1184" s="242" t="s">
        <v>284</v>
      </c>
      <c r="E1184" s="253" t="s">
        <v>1</v>
      </c>
      <c r="F1184" s="254" t="s">
        <v>6371</v>
      </c>
      <c r="G1184" s="252"/>
      <c r="H1184" s="253" t="s">
        <v>1</v>
      </c>
      <c r="I1184" s="255"/>
      <c r="J1184" s="252"/>
      <c r="K1184" s="252"/>
      <c r="L1184" s="256"/>
      <c r="M1184" s="257"/>
      <c r="N1184" s="258"/>
      <c r="O1184" s="258"/>
      <c r="P1184" s="258"/>
      <c r="Q1184" s="258"/>
      <c r="R1184" s="258"/>
      <c r="S1184" s="258"/>
      <c r="T1184" s="259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60" t="s">
        <v>284</v>
      </c>
      <c r="AU1184" s="260" t="s">
        <v>92</v>
      </c>
      <c r="AV1184" s="13" t="s">
        <v>90</v>
      </c>
      <c r="AW1184" s="13" t="s">
        <v>38</v>
      </c>
      <c r="AX1184" s="13" t="s">
        <v>83</v>
      </c>
      <c r="AY1184" s="260" t="s">
        <v>171</v>
      </c>
    </row>
    <row r="1185" s="14" customFormat="1">
      <c r="A1185" s="14"/>
      <c r="B1185" s="261"/>
      <c r="C1185" s="262"/>
      <c r="D1185" s="242" t="s">
        <v>284</v>
      </c>
      <c r="E1185" s="263" t="s">
        <v>1</v>
      </c>
      <c r="F1185" s="264" t="s">
        <v>90</v>
      </c>
      <c r="G1185" s="262"/>
      <c r="H1185" s="265">
        <v>1</v>
      </c>
      <c r="I1185" s="266"/>
      <c r="J1185" s="262"/>
      <c r="K1185" s="262"/>
      <c r="L1185" s="267"/>
      <c r="M1185" s="268"/>
      <c r="N1185" s="269"/>
      <c r="O1185" s="269"/>
      <c r="P1185" s="269"/>
      <c r="Q1185" s="269"/>
      <c r="R1185" s="269"/>
      <c r="S1185" s="269"/>
      <c r="T1185" s="270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71" t="s">
        <v>284</v>
      </c>
      <c r="AU1185" s="271" t="s">
        <v>92</v>
      </c>
      <c r="AV1185" s="14" t="s">
        <v>92</v>
      </c>
      <c r="AW1185" s="14" t="s">
        <v>38</v>
      </c>
      <c r="AX1185" s="14" t="s">
        <v>90</v>
      </c>
      <c r="AY1185" s="271" t="s">
        <v>171</v>
      </c>
    </row>
    <row r="1186" s="2" customFormat="1" ht="16.5" customHeight="1">
      <c r="A1186" s="40"/>
      <c r="B1186" s="41"/>
      <c r="C1186" s="229" t="s">
        <v>1412</v>
      </c>
      <c r="D1186" s="229" t="s">
        <v>174</v>
      </c>
      <c r="E1186" s="230" t="s">
        <v>6373</v>
      </c>
      <c r="F1186" s="231" t="s">
        <v>6374</v>
      </c>
      <c r="G1186" s="232" t="s">
        <v>428</v>
      </c>
      <c r="H1186" s="233">
        <v>56</v>
      </c>
      <c r="I1186" s="234"/>
      <c r="J1186" s="235">
        <f>ROUND(I1186*H1186,2)</f>
        <v>0</v>
      </c>
      <c r="K1186" s="231" t="s">
        <v>178</v>
      </c>
      <c r="L1186" s="46"/>
      <c r="M1186" s="236" t="s">
        <v>1</v>
      </c>
      <c r="N1186" s="237" t="s">
        <v>48</v>
      </c>
      <c r="O1186" s="93"/>
      <c r="P1186" s="238">
        <f>O1186*H1186</f>
        <v>0</v>
      </c>
      <c r="Q1186" s="238">
        <v>0.00020956999999999999</v>
      </c>
      <c r="R1186" s="238">
        <f>Q1186*H1186</f>
        <v>0.011735919999999999</v>
      </c>
      <c r="S1186" s="238">
        <v>0</v>
      </c>
      <c r="T1186" s="239">
        <f>S1186*H1186</f>
        <v>0</v>
      </c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R1186" s="240" t="s">
        <v>347</v>
      </c>
      <c r="AT1186" s="240" t="s">
        <v>174</v>
      </c>
      <c r="AU1186" s="240" t="s">
        <v>92</v>
      </c>
      <c r="AY1186" s="18" t="s">
        <v>171</v>
      </c>
      <c r="BE1186" s="241">
        <f>IF(N1186="základní",J1186,0)</f>
        <v>0</v>
      </c>
      <c r="BF1186" s="241">
        <f>IF(N1186="snížená",J1186,0)</f>
        <v>0</v>
      </c>
      <c r="BG1186" s="241">
        <f>IF(N1186="zákl. přenesená",J1186,0)</f>
        <v>0</v>
      </c>
      <c r="BH1186" s="241">
        <f>IF(N1186="sníž. přenesená",J1186,0)</f>
        <v>0</v>
      </c>
      <c r="BI1186" s="241">
        <f>IF(N1186="nulová",J1186,0)</f>
        <v>0</v>
      </c>
      <c r="BJ1186" s="18" t="s">
        <v>90</v>
      </c>
      <c r="BK1186" s="241">
        <f>ROUND(I1186*H1186,2)</f>
        <v>0</v>
      </c>
      <c r="BL1186" s="18" t="s">
        <v>347</v>
      </c>
      <c r="BM1186" s="240" t="s">
        <v>6375</v>
      </c>
    </row>
    <row r="1187" s="14" customFormat="1">
      <c r="A1187" s="14"/>
      <c r="B1187" s="261"/>
      <c r="C1187" s="262"/>
      <c r="D1187" s="242" t="s">
        <v>284</v>
      </c>
      <c r="E1187" s="263" t="s">
        <v>1</v>
      </c>
      <c r="F1187" s="264" t="s">
        <v>6376</v>
      </c>
      <c r="G1187" s="262"/>
      <c r="H1187" s="265">
        <v>56</v>
      </c>
      <c r="I1187" s="266"/>
      <c r="J1187" s="262"/>
      <c r="K1187" s="262"/>
      <c r="L1187" s="267"/>
      <c r="M1187" s="268"/>
      <c r="N1187" s="269"/>
      <c r="O1187" s="269"/>
      <c r="P1187" s="269"/>
      <c r="Q1187" s="269"/>
      <c r="R1187" s="269"/>
      <c r="S1187" s="269"/>
      <c r="T1187" s="270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71" t="s">
        <v>284</v>
      </c>
      <c r="AU1187" s="271" t="s">
        <v>92</v>
      </c>
      <c r="AV1187" s="14" t="s">
        <v>92</v>
      </c>
      <c r="AW1187" s="14" t="s">
        <v>38</v>
      </c>
      <c r="AX1187" s="14" t="s">
        <v>90</v>
      </c>
      <c r="AY1187" s="271" t="s">
        <v>171</v>
      </c>
    </row>
    <row r="1188" s="2" customFormat="1" ht="16.5" customHeight="1">
      <c r="A1188" s="40"/>
      <c r="B1188" s="41"/>
      <c r="C1188" s="229" t="s">
        <v>1416</v>
      </c>
      <c r="D1188" s="229" t="s">
        <v>174</v>
      </c>
      <c r="E1188" s="230" t="s">
        <v>6377</v>
      </c>
      <c r="F1188" s="231" t="s">
        <v>6378</v>
      </c>
      <c r="G1188" s="232" t="s">
        <v>428</v>
      </c>
      <c r="H1188" s="233">
        <v>93</v>
      </c>
      <c r="I1188" s="234"/>
      <c r="J1188" s="235">
        <f>ROUND(I1188*H1188,2)</f>
        <v>0</v>
      </c>
      <c r="K1188" s="231" t="s">
        <v>178</v>
      </c>
      <c r="L1188" s="46"/>
      <c r="M1188" s="236" t="s">
        <v>1</v>
      </c>
      <c r="N1188" s="237" t="s">
        <v>48</v>
      </c>
      <c r="O1188" s="93"/>
      <c r="P1188" s="238">
        <f>O1188*H1188</f>
        <v>0</v>
      </c>
      <c r="Q1188" s="238">
        <v>0.00033956999999999998</v>
      </c>
      <c r="R1188" s="238">
        <f>Q1188*H1188</f>
        <v>0.031580009999999999</v>
      </c>
      <c r="S1188" s="238">
        <v>0</v>
      </c>
      <c r="T1188" s="239">
        <f>S1188*H1188</f>
        <v>0</v>
      </c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R1188" s="240" t="s">
        <v>347</v>
      </c>
      <c r="AT1188" s="240" t="s">
        <v>174</v>
      </c>
      <c r="AU1188" s="240" t="s">
        <v>92</v>
      </c>
      <c r="AY1188" s="18" t="s">
        <v>171</v>
      </c>
      <c r="BE1188" s="241">
        <f>IF(N1188="základní",J1188,0)</f>
        <v>0</v>
      </c>
      <c r="BF1188" s="241">
        <f>IF(N1188="snížená",J1188,0)</f>
        <v>0</v>
      </c>
      <c r="BG1188" s="241">
        <f>IF(N1188="zákl. přenesená",J1188,0)</f>
        <v>0</v>
      </c>
      <c r="BH1188" s="241">
        <f>IF(N1188="sníž. přenesená",J1188,0)</f>
        <v>0</v>
      </c>
      <c r="BI1188" s="241">
        <f>IF(N1188="nulová",J1188,0)</f>
        <v>0</v>
      </c>
      <c r="BJ1188" s="18" t="s">
        <v>90</v>
      </c>
      <c r="BK1188" s="241">
        <f>ROUND(I1188*H1188,2)</f>
        <v>0</v>
      </c>
      <c r="BL1188" s="18" t="s">
        <v>347</v>
      </c>
      <c r="BM1188" s="240" t="s">
        <v>6379</v>
      </c>
    </row>
    <row r="1189" s="14" customFormat="1">
      <c r="A1189" s="14"/>
      <c r="B1189" s="261"/>
      <c r="C1189" s="262"/>
      <c r="D1189" s="242" t="s">
        <v>284</v>
      </c>
      <c r="E1189" s="263" t="s">
        <v>1</v>
      </c>
      <c r="F1189" s="264" t="s">
        <v>6380</v>
      </c>
      <c r="G1189" s="262"/>
      <c r="H1189" s="265">
        <v>93</v>
      </c>
      <c r="I1189" s="266"/>
      <c r="J1189" s="262"/>
      <c r="K1189" s="262"/>
      <c r="L1189" s="267"/>
      <c r="M1189" s="268"/>
      <c r="N1189" s="269"/>
      <c r="O1189" s="269"/>
      <c r="P1189" s="269"/>
      <c r="Q1189" s="269"/>
      <c r="R1189" s="269"/>
      <c r="S1189" s="269"/>
      <c r="T1189" s="270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71" t="s">
        <v>284</v>
      </c>
      <c r="AU1189" s="271" t="s">
        <v>92</v>
      </c>
      <c r="AV1189" s="14" t="s">
        <v>92</v>
      </c>
      <c r="AW1189" s="14" t="s">
        <v>38</v>
      </c>
      <c r="AX1189" s="14" t="s">
        <v>90</v>
      </c>
      <c r="AY1189" s="271" t="s">
        <v>171</v>
      </c>
    </row>
    <row r="1190" s="2" customFormat="1" ht="16.5" customHeight="1">
      <c r="A1190" s="40"/>
      <c r="B1190" s="41"/>
      <c r="C1190" s="229" t="s">
        <v>1419</v>
      </c>
      <c r="D1190" s="229" t="s">
        <v>174</v>
      </c>
      <c r="E1190" s="230" t="s">
        <v>6381</v>
      </c>
      <c r="F1190" s="231" t="s">
        <v>6382</v>
      </c>
      <c r="G1190" s="232" t="s">
        <v>428</v>
      </c>
      <c r="H1190" s="233">
        <v>34</v>
      </c>
      <c r="I1190" s="234"/>
      <c r="J1190" s="235">
        <f>ROUND(I1190*H1190,2)</f>
        <v>0</v>
      </c>
      <c r="K1190" s="231" t="s">
        <v>178</v>
      </c>
      <c r="L1190" s="46"/>
      <c r="M1190" s="236" t="s">
        <v>1</v>
      </c>
      <c r="N1190" s="237" t="s">
        <v>48</v>
      </c>
      <c r="O1190" s="93"/>
      <c r="P1190" s="238">
        <f>O1190*H1190</f>
        <v>0</v>
      </c>
      <c r="Q1190" s="238">
        <v>0.00049956999999999996</v>
      </c>
      <c r="R1190" s="238">
        <f>Q1190*H1190</f>
        <v>0.016985379999999998</v>
      </c>
      <c r="S1190" s="238">
        <v>0</v>
      </c>
      <c r="T1190" s="239">
        <f>S1190*H1190</f>
        <v>0</v>
      </c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R1190" s="240" t="s">
        <v>347</v>
      </c>
      <c r="AT1190" s="240" t="s">
        <v>174</v>
      </c>
      <c r="AU1190" s="240" t="s">
        <v>92</v>
      </c>
      <c r="AY1190" s="18" t="s">
        <v>171</v>
      </c>
      <c r="BE1190" s="241">
        <f>IF(N1190="základní",J1190,0)</f>
        <v>0</v>
      </c>
      <c r="BF1190" s="241">
        <f>IF(N1190="snížená",J1190,0)</f>
        <v>0</v>
      </c>
      <c r="BG1190" s="241">
        <f>IF(N1190="zákl. přenesená",J1190,0)</f>
        <v>0</v>
      </c>
      <c r="BH1190" s="241">
        <f>IF(N1190="sníž. přenesená",J1190,0)</f>
        <v>0</v>
      </c>
      <c r="BI1190" s="241">
        <f>IF(N1190="nulová",J1190,0)</f>
        <v>0</v>
      </c>
      <c r="BJ1190" s="18" t="s">
        <v>90</v>
      </c>
      <c r="BK1190" s="241">
        <f>ROUND(I1190*H1190,2)</f>
        <v>0</v>
      </c>
      <c r="BL1190" s="18" t="s">
        <v>347</v>
      </c>
      <c r="BM1190" s="240" t="s">
        <v>6383</v>
      </c>
    </row>
    <row r="1191" s="14" customFormat="1">
      <c r="A1191" s="14"/>
      <c r="B1191" s="261"/>
      <c r="C1191" s="262"/>
      <c r="D1191" s="242" t="s">
        <v>284</v>
      </c>
      <c r="E1191" s="263" t="s">
        <v>1</v>
      </c>
      <c r="F1191" s="264" t="s">
        <v>6384</v>
      </c>
      <c r="G1191" s="262"/>
      <c r="H1191" s="265">
        <v>34</v>
      </c>
      <c r="I1191" s="266"/>
      <c r="J1191" s="262"/>
      <c r="K1191" s="262"/>
      <c r="L1191" s="267"/>
      <c r="M1191" s="268"/>
      <c r="N1191" s="269"/>
      <c r="O1191" s="269"/>
      <c r="P1191" s="269"/>
      <c r="Q1191" s="269"/>
      <c r="R1191" s="269"/>
      <c r="S1191" s="269"/>
      <c r="T1191" s="270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71" t="s">
        <v>284</v>
      </c>
      <c r="AU1191" s="271" t="s">
        <v>92</v>
      </c>
      <c r="AV1191" s="14" t="s">
        <v>92</v>
      </c>
      <c r="AW1191" s="14" t="s">
        <v>38</v>
      </c>
      <c r="AX1191" s="14" t="s">
        <v>90</v>
      </c>
      <c r="AY1191" s="271" t="s">
        <v>171</v>
      </c>
    </row>
    <row r="1192" s="2" customFormat="1" ht="16.5" customHeight="1">
      <c r="A1192" s="40"/>
      <c r="B1192" s="41"/>
      <c r="C1192" s="229" t="s">
        <v>1423</v>
      </c>
      <c r="D1192" s="229" t="s">
        <v>174</v>
      </c>
      <c r="E1192" s="230" t="s">
        <v>6385</v>
      </c>
      <c r="F1192" s="231" t="s">
        <v>6386</v>
      </c>
      <c r="G1192" s="232" t="s">
        <v>428</v>
      </c>
      <c r="H1192" s="233">
        <v>5</v>
      </c>
      <c r="I1192" s="234"/>
      <c r="J1192" s="235">
        <f>ROUND(I1192*H1192,2)</f>
        <v>0</v>
      </c>
      <c r="K1192" s="231" t="s">
        <v>178</v>
      </c>
      <c r="L1192" s="46"/>
      <c r="M1192" s="236" t="s">
        <v>1</v>
      </c>
      <c r="N1192" s="237" t="s">
        <v>48</v>
      </c>
      <c r="O1192" s="93"/>
      <c r="P1192" s="238">
        <f>O1192*H1192</f>
        <v>0</v>
      </c>
      <c r="Q1192" s="238">
        <v>0.00069957000000000005</v>
      </c>
      <c r="R1192" s="238">
        <f>Q1192*H1192</f>
        <v>0.0034978500000000003</v>
      </c>
      <c r="S1192" s="238">
        <v>0</v>
      </c>
      <c r="T1192" s="239">
        <f>S1192*H1192</f>
        <v>0</v>
      </c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R1192" s="240" t="s">
        <v>347</v>
      </c>
      <c r="AT1192" s="240" t="s">
        <v>174</v>
      </c>
      <c r="AU1192" s="240" t="s">
        <v>92</v>
      </c>
      <c r="AY1192" s="18" t="s">
        <v>171</v>
      </c>
      <c r="BE1192" s="241">
        <f>IF(N1192="základní",J1192,0)</f>
        <v>0</v>
      </c>
      <c r="BF1192" s="241">
        <f>IF(N1192="snížená",J1192,0)</f>
        <v>0</v>
      </c>
      <c r="BG1192" s="241">
        <f>IF(N1192="zákl. přenesená",J1192,0)</f>
        <v>0</v>
      </c>
      <c r="BH1192" s="241">
        <f>IF(N1192="sníž. přenesená",J1192,0)</f>
        <v>0</v>
      </c>
      <c r="BI1192" s="241">
        <f>IF(N1192="nulová",J1192,0)</f>
        <v>0</v>
      </c>
      <c r="BJ1192" s="18" t="s">
        <v>90</v>
      </c>
      <c r="BK1192" s="241">
        <f>ROUND(I1192*H1192,2)</f>
        <v>0</v>
      </c>
      <c r="BL1192" s="18" t="s">
        <v>347</v>
      </c>
      <c r="BM1192" s="240" t="s">
        <v>6387</v>
      </c>
    </row>
    <row r="1193" s="14" customFormat="1">
      <c r="A1193" s="14"/>
      <c r="B1193" s="261"/>
      <c r="C1193" s="262"/>
      <c r="D1193" s="242" t="s">
        <v>284</v>
      </c>
      <c r="E1193" s="263" t="s">
        <v>1</v>
      </c>
      <c r="F1193" s="264" t="s">
        <v>6388</v>
      </c>
      <c r="G1193" s="262"/>
      <c r="H1193" s="265">
        <v>5</v>
      </c>
      <c r="I1193" s="266"/>
      <c r="J1193" s="262"/>
      <c r="K1193" s="262"/>
      <c r="L1193" s="267"/>
      <c r="M1193" s="268"/>
      <c r="N1193" s="269"/>
      <c r="O1193" s="269"/>
      <c r="P1193" s="269"/>
      <c r="Q1193" s="269"/>
      <c r="R1193" s="269"/>
      <c r="S1193" s="269"/>
      <c r="T1193" s="27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71" t="s">
        <v>284</v>
      </c>
      <c r="AU1193" s="271" t="s">
        <v>92</v>
      </c>
      <c r="AV1193" s="14" t="s">
        <v>92</v>
      </c>
      <c r="AW1193" s="14" t="s">
        <v>38</v>
      </c>
      <c r="AX1193" s="14" t="s">
        <v>90</v>
      </c>
      <c r="AY1193" s="271" t="s">
        <v>171</v>
      </c>
    </row>
    <row r="1194" s="2" customFormat="1" ht="16.5" customHeight="1">
      <c r="A1194" s="40"/>
      <c r="B1194" s="41"/>
      <c r="C1194" s="229" t="s">
        <v>1427</v>
      </c>
      <c r="D1194" s="229" t="s">
        <v>174</v>
      </c>
      <c r="E1194" s="230" t="s">
        <v>6389</v>
      </c>
      <c r="F1194" s="231" t="s">
        <v>6390</v>
      </c>
      <c r="G1194" s="232" t="s">
        <v>428</v>
      </c>
      <c r="H1194" s="233">
        <v>12</v>
      </c>
      <c r="I1194" s="234"/>
      <c r="J1194" s="235">
        <f>ROUND(I1194*H1194,2)</f>
        <v>0</v>
      </c>
      <c r="K1194" s="231" t="s">
        <v>178</v>
      </c>
      <c r="L1194" s="46"/>
      <c r="M1194" s="236" t="s">
        <v>1</v>
      </c>
      <c r="N1194" s="237" t="s">
        <v>48</v>
      </c>
      <c r="O1194" s="93"/>
      <c r="P1194" s="238">
        <f>O1194*H1194</f>
        <v>0</v>
      </c>
      <c r="Q1194" s="238">
        <v>0.0010695699999999999</v>
      </c>
      <c r="R1194" s="238">
        <f>Q1194*H1194</f>
        <v>0.01283484</v>
      </c>
      <c r="S1194" s="238">
        <v>0</v>
      </c>
      <c r="T1194" s="239">
        <f>S1194*H1194</f>
        <v>0</v>
      </c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R1194" s="240" t="s">
        <v>347</v>
      </c>
      <c r="AT1194" s="240" t="s">
        <v>174</v>
      </c>
      <c r="AU1194" s="240" t="s">
        <v>92</v>
      </c>
      <c r="AY1194" s="18" t="s">
        <v>171</v>
      </c>
      <c r="BE1194" s="241">
        <f>IF(N1194="základní",J1194,0)</f>
        <v>0</v>
      </c>
      <c r="BF1194" s="241">
        <f>IF(N1194="snížená",J1194,0)</f>
        <v>0</v>
      </c>
      <c r="BG1194" s="241">
        <f>IF(N1194="zákl. přenesená",J1194,0)</f>
        <v>0</v>
      </c>
      <c r="BH1194" s="241">
        <f>IF(N1194="sníž. přenesená",J1194,0)</f>
        <v>0</v>
      </c>
      <c r="BI1194" s="241">
        <f>IF(N1194="nulová",J1194,0)</f>
        <v>0</v>
      </c>
      <c r="BJ1194" s="18" t="s">
        <v>90</v>
      </c>
      <c r="BK1194" s="241">
        <f>ROUND(I1194*H1194,2)</f>
        <v>0</v>
      </c>
      <c r="BL1194" s="18" t="s">
        <v>347</v>
      </c>
      <c r="BM1194" s="240" t="s">
        <v>6391</v>
      </c>
    </row>
    <row r="1195" s="14" customFormat="1">
      <c r="A1195" s="14"/>
      <c r="B1195" s="261"/>
      <c r="C1195" s="262"/>
      <c r="D1195" s="242" t="s">
        <v>284</v>
      </c>
      <c r="E1195" s="263" t="s">
        <v>1</v>
      </c>
      <c r="F1195" s="264" t="s">
        <v>6392</v>
      </c>
      <c r="G1195" s="262"/>
      <c r="H1195" s="265">
        <v>12</v>
      </c>
      <c r="I1195" s="266"/>
      <c r="J1195" s="262"/>
      <c r="K1195" s="262"/>
      <c r="L1195" s="267"/>
      <c r="M1195" s="268"/>
      <c r="N1195" s="269"/>
      <c r="O1195" s="269"/>
      <c r="P1195" s="269"/>
      <c r="Q1195" s="269"/>
      <c r="R1195" s="269"/>
      <c r="S1195" s="269"/>
      <c r="T1195" s="270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71" t="s">
        <v>284</v>
      </c>
      <c r="AU1195" s="271" t="s">
        <v>92</v>
      </c>
      <c r="AV1195" s="14" t="s">
        <v>92</v>
      </c>
      <c r="AW1195" s="14" t="s">
        <v>38</v>
      </c>
      <c r="AX1195" s="14" t="s">
        <v>90</v>
      </c>
      <c r="AY1195" s="271" t="s">
        <v>171</v>
      </c>
    </row>
    <row r="1196" s="2" customFormat="1" ht="16.5" customHeight="1">
      <c r="A1196" s="40"/>
      <c r="B1196" s="41"/>
      <c r="C1196" s="229" t="s">
        <v>1433</v>
      </c>
      <c r="D1196" s="229" t="s">
        <v>174</v>
      </c>
      <c r="E1196" s="230" t="s">
        <v>6393</v>
      </c>
      <c r="F1196" s="231" t="s">
        <v>6394</v>
      </c>
      <c r="G1196" s="232" t="s">
        <v>428</v>
      </c>
      <c r="H1196" s="233">
        <v>6</v>
      </c>
      <c r="I1196" s="234"/>
      <c r="J1196" s="235">
        <f>ROUND(I1196*H1196,2)</f>
        <v>0</v>
      </c>
      <c r="K1196" s="231" t="s">
        <v>178</v>
      </c>
      <c r="L1196" s="46"/>
      <c r="M1196" s="236" t="s">
        <v>1</v>
      </c>
      <c r="N1196" s="237" t="s">
        <v>48</v>
      </c>
      <c r="O1196" s="93"/>
      <c r="P1196" s="238">
        <f>O1196*H1196</f>
        <v>0</v>
      </c>
      <c r="Q1196" s="238">
        <v>0.00167957</v>
      </c>
      <c r="R1196" s="238">
        <f>Q1196*H1196</f>
        <v>0.01007742</v>
      </c>
      <c r="S1196" s="238">
        <v>0</v>
      </c>
      <c r="T1196" s="239">
        <f>S1196*H1196</f>
        <v>0</v>
      </c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R1196" s="240" t="s">
        <v>347</v>
      </c>
      <c r="AT1196" s="240" t="s">
        <v>174</v>
      </c>
      <c r="AU1196" s="240" t="s">
        <v>92</v>
      </c>
      <c r="AY1196" s="18" t="s">
        <v>171</v>
      </c>
      <c r="BE1196" s="241">
        <f>IF(N1196="základní",J1196,0)</f>
        <v>0</v>
      </c>
      <c r="BF1196" s="241">
        <f>IF(N1196="snížená",J1196,0)</f>
        <v>0</v>
      </c>
      <c r="BG1196" s="241">
        <f>IF(N1196="zákl. přenesená",J1196,0)</f>
        <v>0</v>
      </c>
      <c r="BH1196" s="241">
        <f>IF(N1196="sníž. přenesená",J1196,0)</f>
        <v>0</v>
      </c>
      <c r="BI1196" s="241">
        <f>IF(N1196="nulová",J1196,0)</f>
        <v>0</v>
      </c>
      <c r="BJ1196" s="18" t="s">
        <v>90</v>
      </c>
      <c r="BK1196" s="241">
        <f>ROUND(I1196*H1196,2)</f>
        <v>0</v>
      </c>
      <c r="BL1196" s="18" t="s">
        <v>347</v>
      </c>
      <c r="BM1196" s="240" t="s">
        <v>6395</v>
      </c>
    </row>
    <row r="1197" s="14" customFormat="1">
      <c r="A1197" s="14"/>
      <c r="B1197" s="261"/>
      <c r="C1197" s="262"/>
      <c r="D1197" s="242" t="s">
        <v>284</v>
      </c>
      <c r="E1197" s="263" t="s">
        <v>1</v>
      </c>
      <c r="F1197" s="264" t="s">
        <v>6396</v>
      </c>
      <c r="G1197" s="262"/>
      <c r="H1197" s="265">
        <v>6</v>
      </c>
      <c r="I1197" s="266"/>
      <c r="J1197" s="262"/>
      <c r="K1197" s="262"/>
      <c r="L1197" s="267"/>
      <c r="M1197" s="268"/>
      <c r="N1197" s="269"/>
      <c r="O1197" s="269"/>
      <c r="P1197" s="269"/>
      <c r="Q1197" s="269"/>
      <c r="R1197" s="269"/>
      <c r="S1197" s="269"/>
      <c r="T1197" s="27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71" t="s">
        <v>284</v>
      </c>
      <c r="AU1197" s="271" t="s">
        <v>92</v>
      </c>
      <c r="AV1197" s="14" t="s">
        <v>92</v>
      </c>
      <c r="AW1197" s="14" t="s">
        <v>38</v>
      </c>
      <c r="AX1197" s="14" t="s">
        <v>90</v>
      </c>
      <c r="AY1197" s="271" t="s">
        <v>171</v>
      </c>
    </row>
    <row r="1198" s="2" customFormat="1" ht="16.5" customHeight="1">
      <c r="A1198" s="40"/>
      <c r="B1198" s="41"/>
      <c r="C1198" s="229" t="s">
        <v>1438</v>
      </c>
      <c r="D1198" s="229" t="s">
        <v>174</v>
      </c>
      <c r="E1198" s="230" t="s">
        <v>6397</v>
      </c>
      <c r="F1198" s="231" t="s">
        <v>6398</v>
      </c>
      <c r="G1198" s="232" t="s">
        <v>428</v>
      </c>
      <c r="H1198" s="233">
        <v>7</v>
      </c>
      <c r="I1198" s="234"/>
      <c r="J1198" s="235">
        <f>ROUND(I1198*H1198,2)</f>
        <v>0</v>
      </c>
      <c r="K1198" s="231" t="s">
        <v>178</v>
      </c>
      <c r="L1198" s="46"/>
      <c r="M1198" s="236" t="s">
        <v>1</v>
      </c>
      <c r="N1198" s="237" t="s">
        <v>48</v>
      </c>
      <c r="O1198" s="93"/>
      <c r="P1198" s="238">
        <f>O1198*H1198</f>
        <v>0</v>
      </c>
      <c r="Q1198" s="238">
        <v>0.00314957</v>
      </c>
      <c r="R1198" s="238">
        <f>Q1198*H1198</f>
        <v>0.022046989999999999</v>
      </c>
      <c r="S1198" s="238">
        <v>0</v>
      </c>
      <c r="T1198" s="239">
        <f>S1198*H1198</f>
        <v>0</v>
      </c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R1198" s="240" t="s">
        <v>347</v>
      </c>
      <c r="AT1198" s="240" t="s">
        <v>174</v>
      </c>
      <c r="AU1198" s="240" t="s">
        <v>92</v>
      </c>
      <c r="AY1198" s="18" t="s">
        <v>171</v>
      </c>
      <c r="BE1198" s="241">
        <f>IF(N1198="základní",J1198,0)</f>
        <v>0</v>
      </c>
      <c r="BF1198" s="241">
        <f>IF(N1198="snížená",J1198,0)</f>
        <v>0</v>
      </c>
      <c r="BG1198" s="241">
        <f>IF(N1198="zákl. přenesená",J1198,0)</f>
        <v>0</v>
      </c>
      <c r="BH1198" s="241">
        <f>IF(N1198="sníž. přenesená",J1198,0)</f>
        <v>0</v>
      </c>
      <c r="BI1198" s="241">
        <f>IF(N1198="nulová",J1198,0)</f>
        <v>0</v>
      </c>
      <c r="BJ1198" s="18" t="s">
        <v>90</v>
      </c>
      <c r="BK1198" s="241">
        <f>ROUND(I1198*H1198,2)</f>
        <v>0</v>
      </c>
      <c r="BL1198" s="18" t="s">
        <v>347</v>
      </c>
      <c r="BM1198" s="240" t="s">
        <v>6399</v>
      </c>
    </row>
    <row r="1199" s="14" customFormat="1">
      <c r="A1199" s="14"/>
      <c r="B1199" s="261"/>
      <c r="C1199" s="262"/>
      <c r="D1199" s="242" t="s">
        <v>284</v>
      </c>
      <c r="E1199" s="263" t="s">
        <v>1</v>
      </c>
      <c r="F1199" s="264" t="s">
        <v>208</v>
      </c>
      <c r="G1199" s="262"/>
      <c r="H1199" s="265">
        <v>7</v>
      </c>
      <c r="I1199" s="266"/>
      <c r="J1199" s="262"/>
      <c r="K1199" s="262"/>
      <c r="L1199" s="267"/>
      <c r="M1199" s="268"/>
      <c r="N1199" s="269"/>
      <c r="O1199" s="269"/>
      <c r="P1199" s="269"/>
      <c r="Q1199" s="269"/>
      <c r="R1199" s="269"/>
      <c r="S1199" s="269"/>
      <c r="T1199" s="27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71" t="s">
        <v>284</v>
      </c>
      <c r="AU1199" s="271" t="s">
        <v>92</v>
      </c>
      <c r="AV1199" s="14" t="s">
        <v>92</v>
      </c>
      <c r="AW1199" s="14" t="s">
        <v>38</v>
      </c>
      <c r="AX1199" s="14" t="s">
        <v>90</v>
      </c>
      <c r="AY1199" s="271" t="s">
        <v>171</v>
      </c>
    </row>
    <row r="1200" s="2" customFormat="1" ht="16.5" customHeight="1">
      <c r="A1200" s="40"/>
      <c r="B1200" s="41"/>
      <c r="C1200" s="229" t="s">
        <v>1442</v>
      </c>
      <c r="D1200" s="229" t="s">
        <v>174</v>
      </c>
      <c r="E1200" s="230" t="s">
        <v>6400</v>
      </c>
      <c r="F1200" s="231" t="s">
        <v>6401</v>
      </c>
      <c r="G1200" s="232" t="s">
        <v>428</v>
      </c>
      <c r="H1200" s="233">
        <v>8</v>
      </c>
      <c r="I1200" s="234"/>
      <c r="J1200" s="235">
        <f>ROUND(I1200*H1200,2)</f>
        <v>0</v>
      </c>
      <c r="K1200" s="231" t="s">
        <v>178</v>
      </c>
      <c r="L1200" s="46"/>
      <c r="M1200" s="236" t="s">
        <v>1</v>
      </c>
      <c r="N1200" s="237" t="s">
        <v>48</v>
      </c>
      <c r="O1200" s="93"/>
      <c r="P1200" s="238">
        <f>O1200*H1200</f>
        <v>0</v>
      </c>
      <c r="Q1200" s="238">
        <v>0.00431957</v>
      </c>
      <c r="R1200" s="238">
        <f>Q1200*H1200</f>
        <v>0.03455656</v>
      </c>
      <c r="S1200" s="238">
        <v>0</v>
      </c>
      <c r="T1200" s="239">
        <f>S1200*H1200</f>
        <v>0</v>
      </c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R1200" s="240" t="s">
        <v>347</v>
      </c>
      <c r="AT1200" s="240" t="s">
        <v>174</v>
      </c>
      <c r="AU1200" s="240" t="s">
        <v>92</v>
      </c>
      <c r="AY1200" s="18" t="s">
        <v>171</v>
      </c>
      <c r="BE1200" s="241">
        <f>IF(N1200="základní",J1200,0)</f>
        <v>0</v>
      </c>
      <c r="BF1200" s="241">
        <f>IF(N1200="snížená",J1200,0)</f>
        <v>0</v>
      </c>
      <c r="BG1200" s="241">
        <f>IF(N1200="zákl. přenesená",J1200,0)</f>
        <v>0</v>
      </c>
      <c r="BH1200" s="241">
        <f>IF(N1200="sníž. přenesená",J1200,0)</f>
        <v>0</v>
      </c>
      <c r="BI1200" s="241">
        <f>IF(N1200="nulová",J1200,0)</f>
        <v>0</v>
      </c>
      <c r="BJ1200" s="18" t="s">
        <v>90</v>
      </c>
      <c r="BK1200" s="241">
        <f>ROUND(I1200*H1200,2)</f>
        <v>0</v>
      </c>
      <c r="BL1200" s="18" t="s">
        <v>347</v>
      </c>
      <c r="BM1200" s="240" t="s">
        <v>6402</v>
      </c>
    </row>
    <row r="1201" s="14" customFormat="1">
      <c r="A1201" s="14"/>
      <c r="B1201" s="261"/>
      <c r="C1201" s="262"/>
      <c r="D1201" s="242" t="s">
        <v>284</v>
      </c>
      <c r="E1201" s="263" t="s">
        <v>1</v>
      </c>
      <c r="F1201" s="264" t="s">
        <v>215</v>
      </c>
      <c r="G1201" s="262"/>
      <c r="H1201" s="265">
        <v>8</v>
      </c>
      <c r="I1201" s="266"/>
      <c r="J1201" s="262"/>
      <c r="K1201" s="262"/>
      <c r="L1201" s="267"/>
      <c r="M1201" s="268"/>
      <c r="N1201" s="269"/>
      <c r="O1201" s="269"/>
      <c r="P1201" s="269"/>
      <c r="Q1201" s="269"/>
      <c r="R1201" s="269"/>
      <c r="S1201" s="269"/>
      <c r="T1201" s="270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71" t="s">
        <v>284</v>
      </c>
      <c r="AU1201" s="271" t="s">
        <v>92</v>
      </c>
      <c r="AV1201" s="14" t="s">
        <v>92</v>
      </c>
      <c r="AW1201" s="14" t="s">
        <v>38</v>
      </c>
      <c r="AX1201" s="14" t="s">
        <v>90</v>
      </c>
      <c r="AY1201" s="271" t="s">
        <v>171</v>
      </c>
    </row>
    <row r="1202" s="2" customFormat="1" ht="16.5" customHeight="1">
      <c r="A1202" s="40"/>
      <c r="B1202" s="41"/>
      <c r="C1202" s="229" t="s">
        <v>1453</v>
      </c>
      <c r="D1202" s="229" t="s">
        <v>174</v>
      </c>
      <c r="E1202" s="230" t="s">
        <v>6403</v>
      </c>
      <c r="F1202" s="231" t="s">
        <v>6404</v>
      </c>
      <c r="G1202" s="232" t="s">
        <v>428</v>
      </c>
      <c r="H1202" s="233">
        <v>1</v>
      </c>
      <c r="I1202" s="234"/>
      <c r="J1202" s="235">
        <f>ROUND(I1202*H1202,2)</f>
        <v>0</v>
      </c>
      <c r="K1202" s="231" t="s">
        <v>178</v>
      </c>
      <c r="L1202" s="46"/>
      <c r="M1202" s="236" t="s">
        <v>1</v>
      </c>
      <c r="N1202" s="237" t="s">
        <v>48</v>
      </c>
      <c r="O1202" s="93"/>
      <c r="P1202" s="238">
        <f>O1202*H1202</f>
        <v>0</v>
      </c>
      <c r="Q1202" s="238">
        <v>0.00030957000000000001</v>
      </c>
      <c r="R1202" s="238">
        <f>Q1202*H1202</f>
        <v>0.00030957000000000001</v>
      </c>
      <c r="S1202" s="238">
        <v>0</v>
      </c>
      <c r="T1202" s="239">
        <f>S1202*H1202</f>
        <v>0</v>
      </c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R1202" s="240" t="s">
        <v>347</v>
      </c>
      <c r="AT1202" s="240" t="s">
        <v>174</v>
      </c>
      <c r="AU1202" s="240" t="s">
        <v>92</v>
      </c>
      <c r="AY1202" s="18" t="s">
        <v>171</v>
      </c>
      <c r="BE1202" s="241">
        <f>IF(N1202="základní",J1202,0)</f>
        <v>0</v>
      </c>
      <c r="BF1202" s="241">
        <f>IF(N1202="snížená",J1202,0)</f>
        <v>0</v>
      </c>
      <c r="BG1202" s="241">
        <f>IF(N1202="zákl. přenesená",J1202,0)</f>
        <v>0</v>
      </c>
      <c r="BH1202" s="241">
        <f>IF(N1202="sníž. přenesená",J1202,0)</f>
        <v>0</v>
      </c>
      <c r="BI1202" s="241">
        <f>IF(N1202="nulová",J1202,0)</f>
        <v>0</v>
      </c>
      <c r="BJ1202" s="18" t="s">
        <v>90</v>
      </c>
      <c r="BK1202" s="241">
        <f>ROUND(I1202*H1202,2)</f>
        <v>0</v>
      </c>
      <c r="BL1202" s="18" t="s">
        <v>347</v>
      </c>
      <c r="BM1202" s="240" t="s">
        <v>6405</v>
      </c>
    </row>
    <row r="1203" s="2" customFormat="1" ht="16.5" customHeight="1">
      <c r="A1203" s="40"/>
      <c r="B1203" s="41"/>
      <c r="C1203" s="229" t="s">
        <v>1459</v>
      </c>
      <c r="D1203" s="229" t="s">
        <v>174</v>
      </c>
      <c r="E1203" s="230" t="s">
        <v>6406</v>
      </c>
      <c r="F1203" s="231" t="s">
        <v>6407</v>
      </c>
      <c r="G1203" s="232" t="s">
        <v>428</v>
      </c>
      <c r="H1203" s="233">
        <v>1</v>
      </c>
      <c r="I1203" s="234"/>
      <c r="J1203" s="235">
        <f>ROUND(I1203*H1203,2)</f>
        <v>0</v>
      </c>
      <c r="K1203" s="231" t="s">
        <v>178</v>
      </c>
      <c r="L1203" s="46"/>
      <c r="M1203" s="236" t="s">
        <v>1</v>
      </c>
      <c r="N1203" s="237" t="s">
        <v>48</v>
      </c>
      <c r="O1203" s="93"/>
      <c r="P1203" s="238">
        <f>O1203*H1203</f>
        <v>0</v>
      </c>
      <c r="Q1203" s="238">
        <v>0.00107957</v>
      </c>
      <c r="R1203" s="238">
        <f>Q1203*H1203</f>
        <v>0.00107957</v>
      </c>
      <c r="S1203" s="238">
        <v>0</v>
      </c>
      <c r="T1203" s="239">
        <f>S1203*H1203</f>
        <v>0</v>
      </c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R1203" s="240" t="s">
        <v>347</v>
      </c>
      <c r="AT1203" s="240" t="s">
        <v>174</v>
      </c>
      <c r="AU1203" s="240" t="s">
        <v>92</v>
      </c>
      <c r="AY1203" s="18" t="s">
        <v>171</v>
      </c>
      <c r="BE1203" s="241">
        <f>IF(N1203="základní",J1203,0)</f>
        <v>0</v>
      </c>
      <c r="BF1203" s="241">
        <f>IF(N1203="snížená",J1203,0)</f>
        <v>0</v>
      </c>
      <c r="BG1203" s="241">
        <f>IF(N1203="zákl. přenesená",J1203,0)</f>
        <v>0</v>
      </c>
      <c r="BH1203" s="241">
        <f>IF(N1203="sníž. přenesená",J1203,0)</f>
        <v>0</v>
      </c>
      <c r="BI1203" s="241">
        <f>IF(N1203="nulová",J1203,0)</f>
        <v>0</v>
      </c>
      <c r="BJ1203" s="18" t="s">
        <v>90</v>
      </c>
      <c r="BK1203" s="241">
        <f>ROUND(I1203*H1203,2)</f>
        <v>0</v>
      </c>
      <c r="BL1203" s="18" t="s">
        <v>347</v>
      </c>
      <c r="BM1203" s="240" t="s">
        <v>6408</v>
      </c>
    </row>
    <row r="1204" s="2" customFormat="1" ht="16.5" customHeight="1">
      <c r="A1204" s="40"/>
      <c r="B1204" s="41"/>
      <c r="C1204" s="229" t="s">
        <v>1466</v>
      </c>
      <c r="D1204" s="229" t="s">
        <v>174</v>
      </c>
      <c r="E1204" s="230" t="s">
        <v>6409</v>
      </c>
      <c r="F1204" s="231" t="s">
        <v>6410</v>
      </c>
      <c r="G1204" s="232" t="s">
        <v>428</v>
      </c>
      <c r="H1204" s="233">
        <v>5</v>
      </c>
      <c r="I1204" s="234"/>
      <c r="J1204" s="235">
        <f>ROUND(I1204*H1204,2)</f>
        <v>0</v>
      </c>
      <c r="K1204" s="231" t="s">
        <v>178</v>
      </c>
      <c r="L1204" s="46"/>
      <c r="M1204" s="236" t="s">
        <v>1</v>
      </c>
      <c r="N1204" s="237" t="s">
        <v>48</v>
      </c>
      <c r="O1204" s="93"/>
      <c r="P1204" s="238">
        <f>O1204*H1204</f>
        <v>0</v>
      </c>
      <c r="Q1204" s="238">
        <v>1.9570000000000001E-05</v>
      </c>
      <c r="R1204" s="238">
        <f>Q1204*H1204</f>
        <v>9.7850000000000007E-05</v>
      </c>
      <c r="S1204" s="238">
        <v>0</v>
      </c>
      <c r="T1204" s="239">
        <f>S1204*H1204</f>
        <v>0</v>
      </c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R1204" s="240" t="s">
        <v>347</v>
      </c>
      <c r="AT1204" s="240" t="s">
        <v>174</v>
      </c>
      <c r="AU1204" s="240" t="s">
        <v>92</v>
      </c>
      <c r="AY1204" s="18" t="s">
        <v>171</v>
      </c>
      <c r="BE1204" s="241">
        <f>IF(N1204="základní",J1204,0)</f>
        <v>0</v>
      </c>
      <c r="BF1204" s="241">
        <f>IF(N1204="snížená",J1204,0)</f>
        <v>0</v>
      </c>
      <c r="BG1204" s="241">
        <f>IF(N1204="zákl. přenesená",J1204,0)</f>
        <v>0</v>
      </c>
      <c r="BH1204" s="241">
        <f>IF(N1204="sníž. přenesená",J1204,0)</f>
        <v>0</v>
      </c>
      <c r="BI1204" s="241">
        <f>IF(N1204="nulová",J1204,0)</f>
        <v>0</v>
      </c>
      <c r="BJ1204" s="18" t="s">
        <v>90</v>
      </c>
      <c r="BK1204" s="241">
        <f>ROUND(I1204*H1204,2)</f>
        <v>0</v>
      </c>
      <c r="BL1204" s="18" t="s">
        <v>347</v>
      </c>
      <c r="BM1204" s="240" t="s">
        <v>6411</v>
      </c>
    </row>
    <row r="1205" s="2" customFormat="1" ht="16.5" customHeight="1">
      <c r="A1205" s="40"/>
      <c r="B1205" s="41"/>
      <c r="C1205" s="283" t="s">
        <v>1471</v>
      </c>
      <c r="D1205" s="283" t="s">
        <v>342</v>
      </c>
      <c r="E1205" s="284" t="s">
        <v>6412</v>
      </c>
      <c r="F1205" s="285" t="s">
        <v>6413</v>
      </c>
      <c r="G1205" s="286" t="s">
        <v>428</v>
      </c>
      <c r="H1205" s="287">
        <v>5</v>
      </c>
      <c r="I1205" s="288"/>
      <c r="J1205" s="289">
        <f>ROUND(I1205*H1205,2)</f>
        <v>0</v>
      </c>
      <c r="K1205" s="285" t="s">
        <v>5531</v>
      </c>
      <c r="L1205" s="290"/>
      <c r="M1205" s="291" t="s">
        <v>1</v>
      </c>
      <c r="N1205" s="292" t="s">
        <v>48</v>
      </c>
      <c r="O1205" s="93"/>
      <c r="P1205" s="238">
        <f>O1205*H1205</f>
        <v>0</v>
      </c>
      <c r="Q1205" s="238">
        <v>0.00034000000000000002</v>
      </c>
      <c r="R1205" s="238">
        <f>Q1205*H1205</f>
        <v>0.0017000000000000001</v>
      </c>
      <c r="S1205" s="238">
        <v>0</v>
      </c>
      <c r="T1205" s="239">
        <f>S1205*H1205</f>
        <v>0</v>
      </c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R1205" s="240" t="s">
        <v>430</v>
      </c>
      <c r="AT1205" s="240" t="s">
        <v>342</v>
      </c>
      <c r="AU1205" s="240" t="s">
        <v>92</v>
      </c>
      <c r="AY1205" s="18" t="s">
        <v>171</v>
      </c>
      <c r="BE1205" s="241">
        <f>IF(N1205="základní",J1205,0)</f>
        <v>0</v>
      </c>
      <c r="BF1205" s="241">
        <f>IF(N1205="snížená",J1205,0)</f>
        <v>0</v>
      </c>
      <c r="BG1205" s="241">
        <f>IF(N1205="zákl. přenesená",J1205,0)</f>
        <v>0</v>
      </c>
      <c r="BH1205" s="241">
        <f>IF(N1205="sníž. přenesená",J1205,0)</f>
        <v>0</v>
      </c>
      <c r="BI1205" s="241">
        <f>IF(N1205="nulová",J1205,0)</f>
        <v>0</v>
      </c>
      <c r="BJ1205" s="18" t="s">
        <v>90</v>
      </c>
      <c r="BK1205" s="241">
        <f>ROUND(I1205*H1205,2)</f>
        <v>0</v>
      </c>
      <c r="BL1205" s="18" t="s">
        <v>347</v>
      </c>
      <c r="BM1205" s="240" t="s">
        <v>6414</v>
      </c>
    </row>
    <row r="1206" s="2" customFormat="1" ht="16.5" customHeight="1">
      <c r="A1206" s="40"/>
      <c r="B1206" s="41"/>
      <c r="C1206" s="229" t="s">
        <v>1477</v>
      </c>
      <c r="D1206" s="229" t="s">
        <v>174</v>
      </c>
      <c r="E1206" s="230" t="s">
        <v>6415</v>
      </c>
      <c r="F1206" s="231" t="s">
        <v>6416</v>
      </c>
      <c r="G1206" s="232" t="s">
        <v>428</v>
      </c>
      <c r="H1206" s="233">
        <v>8</v>
      </c>
      <c r="I1206" s="234"/>
      <c r="J1206" s="235">
        <f>ROUND(I1206*H1206,2)</f>
        <v>0</v>
      </c>
      <c r="K1206" s="231" t="s">
        <v>178</v>
      </c>
      <c r="L1206" s="46"/>
      <c r="M1206" s="236" t="s">
        <v>1</v>
      </c>
      <c r="N1206" s="237" t="s">
        <v>48</v>
      </c>
      <c r="O1206" s="93"/>
      <c r="P1206" s="238">
        <f>O1206*H1206</f>
        <v>0</v>
      </c>
      <c r="Q1206" s="238">
        <v>1.9570000000000001E-05</v>
      </c>
      <c r="R1206" s="238">
        <f>Q1206*H1206</f>
        <v>0.00015656000000000001</v>
      </c>
      <c r="S1206" s="238">
        <v>0</v>
      </c>
      <c r="T1206" s="239">
        <f>S1206*H1206</f>
        <v>0</v>
      </c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R1206" s="240" t="s">
        <v>347</v>
      </c>
      <c r="AT1206" s="240" t="s">
        <v>174</v>
      </c>
      <c r="AU1206" s="240" t="s">
        <v>92</v>
      </c>
      <c r="AY1206" s="18" t="s">
        <v>171</v>
      </c>
      <c r="BE1206" s="241">
        <f>IF(N1206="základní",J1206,0)</f>
        <v>0</v>
      </c>
      <c r="BF1206" s="241">
        <f>IF(N1206="snížená",J1206,0)</f>
        <v>0</v>
      </c>
      <c r="BG1206" s="241">
        <f>IF(N1206="zákl. přenesená",J1206,0)</f>
        <v>0</v>
      </c>
      <c r="BH1206" s="241">
        <f>IF(N1206="sníž. přenesená",J1206,0)</f>
        <v>0</v>
      </c>
      <c r="BI1206" s="241">
        <f>IF(N1206="nulová",J1206,0)</f>
        <v>0</v>
      </c>
      <c r="BJ1206" s="18" t="s">
        <v>90</v>
      </c>
      <c r="BK1206" s="241">
        <f>ROUND(I1206*H1206,2)</f>
        <v>0</v>
      </c>
      <c r="BL1206" s="18" t="s">
        <v>347</v>
      </c>
      <c r="BM1206" s="240" t="s">
        <v>6417</v>
      </c>
    </row>
    <row r="1207" s="14" customFormat="1">
      <c r="A1207" s="14"/>
      <c r="B1207" s="261"/>
      <c r="C1207" s="262"/>
      <c r="D1207" s="242" t="s">
        <v>284</v>
      </c>
      <c r="E1207" s="263" t="s">
        <v>1</v>
      </c>
      <c r="F1207" s="264" t="s">
        <v>6418</v>
      </c>
      <c r="G1207" s="262"/>
      <c r="H1207" s="265">
        <v>8</v>
      </c>
      <c r="I1207" s="266"/>
      <c r="J1207" s="262"/>
      <c r="K1207" s="262"/>
      <c r="L1207" s="267"/>
      <c r="M1207" s="268"/>
      <c r="N1207" s="269"/>
      <c r="O1207" s="269"/>
      <c r="P1207" s="269"/>
      <c r="Q1207" s="269"/>
      <c r="R1207" s="269"/>
      <c r="S1207" s="269"/>
      <c r="T1207" s="270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71" t="s">
        <v>284</v>
      </c>
      <c r="AU1207" s="271" t="s">
        <v>92</v>
      </c>
      <c r="AV1207" s="14" t="s">
        <v>92</v>
      </c>
      <c r="AW1207" s="14" t="s">
        <v>38</v>
      </c>
      <c r="AX1207" s="14" t="s">
        <v>90</v>
      </c>
      <c r="AY1207" s="271" t="s">
        <v>171</v>
      </c>
    </row>
    <row r="1208" s="2" customFormat="1" ht="16.5" customHeight="1">
      <c r="A1208" s="40"/>
      <c r="B1208" s="41"/>
      <c r="C1208" s="283" t="s">
        <v>1483</v>
      </c>
      <c r="D1208" s="283" t="s">
        <v>342</v>
      </c>
      <c r="E1208" s="284" t="s">
        <v>6419</v>
      </c>
      <c r="F1208" s="285" t="s">
        <v>6420</v>
      </c>
      <c r="G1208" s="286" t="s">
        <v>428</v>
      </c>
      <c r="H1208" s="287">
        <v>8</v>
      </c>
      <c r="I1208" s="288"/>
      <c r="J1208" s="289">
        <f>ROUND(I1208*H1208,2)</f>
        <v>0</v>
      </c>
      <c r="K1208" s="285" t="s">
        <v>5531</v>
      </c>
      <c r="L1208" s="290"/>
      <c r="M1208" s="291" t="s">
        <v>1</v>
      </c>
      <c r="N1208" s="292" t="s">
        <v>48</v>
      </c>
      <c r="O1208" s="93"/>
      <c r="P1208" s="238">
        <f>O1208*H1208</f>
        <v>0</v>
      </c>
      <c r="Q1208" s="238">
        <v>0</v>
      </c>
      <c r="R1208" s="238">
        <f>Q1208*H1208</f>
        <v>0</v>
      </c>
      <c r="S1208" s="238">
        <v>0</v>
      </c>
      <c r="T1208" s="239">
        <f>S1208*H1208</f>
        <v>0</v>
      </c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R1208" s="240" t="s">
        <v>430</v>
      </c>
      <c r="AT1208" s="240" t="s">
        <v>342</v>
      </c>
      <c r="AU1208" s="240" t="s">
        <v>92</v>
      </c>
      <c r="AY1208" s="18" t="s">
        <v>171</v>
      </c>
      <c r="BE1208" s="241">
        <f>IF(N1208="základní",J1208,0)</f>
        <v>0</v>
      </c>
      <c r="BF1208" s="241">
        <f>IF(N1208="snížená",J1208,0)</f>
        <v>0</v>
      </c>
      <c r="BG1208" s="241">
        <f>IF(N1208="zákl. přenesená",J1208,0)</f>
        <v>0</v>
      </c>
      <c r="BH1208" s="241">
        <f>IF(N1208="sníž. přenesená",J1208,0)</f>
        <v>0</v>
      </c>
      <c r="BI1208" s="241">
        <f>IF(N1208="nulová",J1208,0)</f>
        <v>0</v>
      </c>
      <c r="BJ1208" s="18" t="s">
        <v>90</v>
      </c>
      <c r="BK1208" s="241">
        <f>ROUND(I1208*H1208,2)</f>
        <v>0</v>
      </c>
      <c r="BL1208" s="18" t="s">
        <v>347</v>
      </c>
      <c r="BM1208" s="240" t="s">
        <v>6421</v>
      </c>
    </row>
    <row r="1209" s="14" customFormat="1">
      <c r="A1209" s="14"/>
      <c r="B1209" s="261"/>
      <c r="C1209" s="262"/>
      <c r="D1209" s="242" t="s">
        <v>284</v>
      </c>
      <c r="E1209" s="263" t="s">
        <v>1</v>
      </c>
      <c r="F1209" s="264" t="s">
        <v>6418</v>
      </c>
      <c r="G1209" s="262"/>
      <c r="H1209" s="265">
        <v>8</v>
      </c>
      <c r="I1209" s="266"/>
      <c r="J1209" s="262"/>
      <c r="K1209" s="262"/>
      <c r="L1209" s="267"/>
      <c r="M1209" s="268"/>
      <c r="N1209" s="269"/>
      <c r="O1209" s="269"/>
      <c r="P1209" s="269"/>
      <c r="Q1209" s="269"/>
      <c r="R1209" s="269"/>
      <c r="S1209" s="269"/>
      <c r="T1209" s="270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71" t="s">
        <v>284</v>
      </c>
      <c r="AU1209" s="271" t="s">
        <v>92</v>
      </c>
      <c r="AV1209" s="14" t="s">
        <v>92</v>
      </c>
      <c r="AW1209" s="14" t="s">
        <v>38</v>
      </c>
      <c r="AX1209" s="14" t="s">
        <v>90</v>
      </c>
      <c r="AY1209" s="271" t="s">
        <v>171</v>
      </c>
    </row>
    <row r="1210" s="2" customFormat="1" ht="16.5" customHeight="1">
      <c r="A1210" s="40"/>
      <c r="B1210" s="41"/>
      <c r="C1210" s="229" t="s">
        <v>1487</v>
      </c>
      <c r="D1210" s="229" t="s">
        <v>174</v>
      </c>
      <c r="E1210" s="230" t="s">
        <v>6422</v>
      </c>
      <c r="F1210" s="231" t="s">
        <v>6423</v>
      </c>
      <c r="G1210" s="232" t="s">
        <v>428</v>
      </c>
      <c r="H1210" s="233">
        <v>1</v>
      </c>
      <c r="I1210" s="234"/>
      <c r="J1210" s="235">
        <f>ROUND(I1210*H1210,2)</f>
        <v>0</v>
      </c>
      <c r="K1210" s="231" t="s">
        <v>178</v>
      </c>
      <c r="L1210" s="46"/>
      <c r="M1210" s="236" t="s">
        <v>1</v>
      </c>
      <c r="N1210" s="237" t="s">
        <v>48</v>
      </c>
      <c r="O1210" s="93"/>
      <c r="P1210" s="238">
        <f>O1210*H1210</f>
        <v>0</v>
      </c>
      <c r="Q1210" s="238">
        <v>3.9140000000000001E-05</v>
      </c>
      <c r="R1210" s="238">
        <f>Q1210*H1210</f>
        <v>3.9140000000000001E-05</v>
      </c>
      <c r="S1210" s="238">
        <v>0</v>
      </c>
      <c r="T1210" s="239">
        <f>S1210*H1210</f>
        <v>0</v>
      </c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R1210" s="240" t="s">
        <v>347</v>
      </c>
      <c r="AT1210" s="240" t="s">
        <v>174</v>
      </c>
      <c r="AU1210" s="240" t="s">
        <v>92</v>
      </c>
      <c r="AY1210" s="18" t="s">
        <v>171</v>
      </c>
      <c r="BE1210" s="241">
        <f>IF(N1210="základní",J1210,0)</f>
        <v>0</v>
      </c>
      <c r="BF1210" s="241">
        <f>IF(N1210="snížená",J1210,0)</f>
        <v>0</v>
      </c>
      <c r="BG1210" s="241">
        <f>IF(N1210="zákl. přenesená",J1210,0)</f>
        <v>0</v>
      </c>
      <c r="BH1210" s="241">
        <f>IF(N1210="sníž. přenesená",J1210,0)</f>
        <v>0</v>
      </c>
      <c r="BI1210" s="241">
        <f>IF(N1210="nulová",J1210,0)</f>
        <v>0</v>
      </c>
      <c r="BJ1210" s="18" t="s">
        <v>90</v>
      </c>
      <c r="BK1210" s="241">
        <f>ROUND(I1210*H1210,2)</f>
        <v>0</v>
      </c>
      <c r="BL1210" s="18" t="s">
        <v>347</v>
      </c>
      <c r="BM1210" s="240" t="s">
        <v>6424</v>
      </c>
    </row>
    <row r="1211" s="2" customFormat="1" ht="16.5" customHeight="1">
      <c r="A1211" s="40"/>
      <c r="B1211" s="41"/>
      <c r="C1211" s="283" t="s">
        <v>1491</v>
      </c>
      <c r="D1211" s="283" t="s">
        <v>342</v>
      </c>
      <c r="E1211" s="284" t="s">
        <v>6425</v>
      </c>
      <c r="F1211" s="285" t="s">
        <v>6426</v>
      </c>
      <c r="G1211" s="286" t="s">
        <v>428</v>
      </c>
      <c r="H1211" s="287">
        <v>1</v>
      </c>
      <c r="I1211" s="288"/>
      <c r="J1211" s="289">
        <f>ROUND(I1211*H1211,2)</f>
        <v>0</v>
      </c>
      <c r="K1211" s="285" t="s">
        <v>5531</v>
      </c>
      <c r="L1211" s="290"/>
      <c r="M1211" s="291" t="s">
        <v>1</v>
      </c>
      <c r="N1211" s="292" t="s">
        <v>48</v>
      </c>
      <c r="O1211" s="93"/>
      <c r="P1211" s="238">
        <f>O1211*H1211</f>
        <v>0</v>
      </c>
      <c r="Q1211" s="238">
        <v>0</v>
      </c>
      <c r="R1211" s="238">
        <f>Q1211*H1211</f>
        <v>0</v>
      </c>
      <c r="S1211" s="238">
        <v>0</v>
      </c>
      <c r="T1211" s="239">
        <f>S1211*H1211</f>
        <v>0</v>
      </c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R1211" s="240" t="s">
        <v>430</v>
      </c>
      <c r="AT1211" s="240" t="s">
        <v>342</v>
      </c>
      <c r="AU1211" s="240" t="s">
        <v>92</v>
      </c>
      <c r="AY1211" s="18" t="s">
        <v>171</v>
      </c>
      <c r="BE1211" s="241">
        <f>IF(N1211="základní",J1211,0)</f>
        <v>0</v>
      </c>
      <c r="BF1211" s="241">
        <f>IF(N1211="snížená",J1211,0)</f>
        <v>0</v>
      </c>
      <c r="BG1211" s="241">
        <f>IF(N1211="zákl. přenesená",J1211,0)</f>
        <v>0</v>
      </c>
      <c r="BH1211" s="241">
        <f>IF(N1211="sníž. přenesená",J1211,0)</f>
        <v>0</v>
      </c>
      <c r="BI1211" s="241">
        <f>IF(N1211="nulová",J1211,0)</f>
        <v>0</v>
      </c>
      <c r="BJ1211" s="18" t="s">
        <v>90</v>
      </c>
      <c r="BK1211" s="241">
        <f>ROUND(I1211*H1211,2)</f>
        <v>0</v>
      </c>
      <c r="BL1211" s="18" t="s">
        <v>347</v>
      </c>
      <c r="BM1211" s="240" t="s">
        <v>6427</v>
      </c>
    </row>
    <row r="1212" s="2" customFormat="1" ht="21.75" customHeight="1">
      <c r="A1212" s="40"/>
      <c r="B1212" s="41"/>
      <c r="C1212" s="229" t="s">
        <v>1495</v>
      </c>
      <c r="D1212" s="229" t="s">
        <v>174</v>
      </c>
      <c r="E1212" s="230" t="s">
        <v>6428</v>
      </c>
      <c r="F1212" s="231" t="s">
        <v>6429</v>
      </c>
      <c r="G1212" s="232" t="s">
        <v>428</v>
      </c>
      <c r="H1212" s="233">
        <v>2</v>
      </c>
      <c r="I1212" s="234"/>
      <c r="J1212" s="235">
        <f>ROUND(I1212*H1212,2)</f>
        <v>0</v>
      </c>
      <c r="K1212" s="231" t="s">
        <v>5531</v>
      </c>
      <c r="L1212" s="46"/>
      <c r="M1212" s="236" t="s">
        <v>1</v>
      </c>
      <c r="N1212" s="237" t="s">
        <v>48</v>
      </c>
      <c r="O1212" s="93"/>
      <c r="P1212" s="238">
        <f>O1212*H1212</f>
        <v>0</v>
      </c>
      <c r="Q1212" s="238">
        <v>0.028139999999999998</v>
      </c>
      <c r="R1212" s="238">
        <f>Q1212*H1212</f>
        <v>0.056279999999999997</v>
      </c>
      <c r="S1212" s="238">
        <v>0</v>
      </c>
      <c r="T1212" s="239">
        <f>S1212*H1212</f>
        <v>0</v>
      </c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R1212" s="240" t="s">
        <v>347</v>
      </c>
      <c r="AT1212" s="240" t="s">
        <v>174</v>
      </c>
      <c r="AU1212" s="240" t="s">
        <v>92</v>
      </c>
      <c r="AY1212" s="18" t="s">
        <v>171</v>
      </c>
      <c r="BE1212" s="241">
        <f>IF(N1212="základní",J1212,0)</f>
        <v>0</v>
      </c>
      <c r="BF1212" s="241">
        <f>IF(N1212="snížená",J1212,0)</f>
        <v>0</v>
      </c>
      <c r="BG1212" s="241">
        <f>IF(N1212="zákl. přenesená",J1212,0)</f>
        <v>0</v>
      </c>
      <c r="BH1212" s="241">
        <f>IF(N1212="sníž. přenesená",J1212,0)</f>
        <v>0</v>
      </c>
      <c r="BI1212" s="241">
        <f>IF(N1212="nulová",J1212,0)</f>
        <v>0</v>
      </c>
      <c r="BJ1212" s="18" t="s">
        <v>90</v>
      </c>
      <c r="BK1212" s="241">
        <f>ROUND(I1212*H1212,2)</f>
        <v>0</v>
      </c>
      <c r="BL1212" s="18" t="s">
        <v>347</v>
      </c>
      <c r="BM1212" s="240" t="s">
        <v>6430</v>
      </c>
    </row>
    <row r="1213" s="2" customFormat="1" ht="21.75" customHeight="1">
      <c r="A1213" s="40"/>
      <c r="B1213" s="41"/>
      <c r="C1213" s="229" t="s">
        <v>1499</v>
      </c>
      <c r="D1213" s="229" t="s">
        <v>174</v>
      </c>
      <c r="E1213" s="230" t="s">
        <v>6431</v>
      </c>
      <c r="F1213" s="231" t="s">
        <v>6432</v>
      </c>
      <c r="G1213" s="232" t="s">
        <v>428</v>
      </c>
      <c r="H1213" s="233">
        <v>4</v>
      </c>
      <c r="I1213" s="234"/>
      <c r="J1213" s="235">
        <f>ROUND(I1213*H1213,2)</f>
        <v>0</v>
      </c>
      <c r="K1213" s="231" t="s">
        <v>5531</v>
      </c>
      <c r="L1213" s="46"/>
      <c r="M1213" s="236" t="s">
        <v>1</v>
      </c>
      <c r="N1213" s="237" t="s">
        <v>48</v>
      </c>
      <c r="O1213" s="93"/>
      <c r="P1213" s="238">
        <f>O1213*H1213</f>
        <v>0</v>
      </c>
      <c r="Q1213" s="238">
        <v>0.029139999999999999</v>
      </c>
      <c r="R1213" s="238">
        <f>Q1213*H1213</f>
        <v>0.11656</v>
      </c>
      <c r="S1213" s="238">
        <v>0</v>
      </c>
      <c r="T1213" s="239">
        <f>S1213*H1213</f>
        <v>0</v>
      </c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R1213" s="240" t="s">
        <v>347</v>
      </c>
      <c r="AT1213" s="240" t="s">
        <v>174</v>
      </c>
      <c r="AU1213" s="240" t="s">
        <v>92</v>
      </c>
      <c r="AY1213" s="18" t="s">
        <v>171</v>
      </c>
      <c r="BE1213" s="241">
        <f>IF(N1213="základní",J1213,0)</f>
        <v>0</v>
      </c>
      <c r="BF1213" s="241">
        <f>IF(N1213="snížená",J1213,0)</f>
        <v>0</v>
      </c>
      <c r="BG1213" s="241">
        <f>IF(N1213="zákl. přenesená",J1213,0)</f>
        <v>0</v>
      </c>
      <c r="BH1213" s="241">
        <f>IF(N1213="sníž. přenesená",J1213,0)</f>
        <v>0</v>
      </c>
      <c r="BI1213" s="241">
        <f>IF(N1213="nulová",J1213,0)</f>
        <v>0</v>
      </c>
      <c r="BJ1213" s="18" t="s">
        <v>90</v>
      </c>
      <c r="BK1213" s="241">
        <f>ROUND(I1213*H1213,2)</f>
        <v>0</v>
      </c>
      <c r="BL1213" s="18" t="s">
        <v>347</v>
      </c>
      <c r="BM1213" s="240" t="s">
        <v>6433</v>
      </c>
    </row>
    <row r="1214" s="2" customFormat="1" ht="16.5" customHeight="1">
      <c r="A1214" s="40"/>
      <c r="B1214" s="41"/>
      <c r="C1214" s="229" t="s">
        <v>1505</v>
      </c>
      <c r="D1214" s="229" t="s">
        <v>174</v>
      </c>
      <c r="E1214" s="230" t="s">
        <v>6434</v>
      </c>
      <c r="F1214" s="231" t="s">
        <v>6435</v>
      </c>
      <c r="G1214" s="232" t="s">
        <v>428</v>
      </c>
      <c r="H1214" s="233">
        <v>5</v>
      </c>
      <c r="I1214" s="234"/>
      <c r="J1214" s="235">
        <f>ROUND(I1214*H1214,2)</f>
        <v>0</v>
      </c>
      <c r="K1214" s="231" t="s">
        <v>178</v>
      </c>
      <c r="L1214" s="46"/>
      <c r="M1214" s="236" t="s">
        <v>1</v>
      </c>
      <c r="N1214" s="237" t="s">
        <v>48</v>
      </c>
      <c r="O1214" s="93"/>
      <c r="P1214" s="238">
        <f>O1214*H1214</f>
        <v>0</v>
      </c>
      <c r="Q1214" s="238">
        <v>9.0000000000000006E-05</v>
      </c>
      <c r="R1214" s="238">
        <f>Q1214*H1214</f>
        <v>0.00045000000000000004</v>
      </c>
      <c r="S1214" s="238">
        <v>0</v>
      </c>
      <c r="T1214" s="239">
        <f>S1214*H1214</f>
        <v>0</v>
      </c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R1214" s="240" t="s">
        <v>347</v>
      </c>
      <c r="AT1214" s="240" t="s">
        <v>174</v>
      </c>
      <c r="AU1214" s="240" t="s">
        <v>92</v>
      </c>
      <c r="AY1214" s="18" t="s">
        <v>171</v>
      </c>
      <c r="BE1214" s="241">
        <f>IF(N1214="základní",J1214,0)</f>
        <v>0</v>
      </c>
      <c r="BF1214" s="241">
        <f>IF(N1214="snížená",J1214,0)</f>
        <v>0</v>
      </c>
      <c r="BG1214" s="241">
        <f>IF(N1214="zákl. přenesená",J1214,0)</f>
        <v>0</v>
      </c>
      <c r="BH1214" s="241">
        <f>IF(N1214="sníž. přenesená",J1214,0)</f>
        <v>0</v>
      </c>
      <c r="BI1214" s="241">
        <f>IF(N1214="nulová",J1214,0)</f>
        <v>0</v>
      </c>
      <c r="BJ1214" s="18" t="s">
        <v>90</v>
      </c>
      <c r="BK1214" s="241">
        <f>ROUND(I1214*H1214,2)</f>
        <v>0</v>
      </c>
      <c r="BL1214" s="18" t="s">
        <v>347</v>
      </c>
      <c r="BM1214" s="240" t="s">
        <v>6436</v>
      </c>
    </row>
    <row r="1215" s="2" customFormat="1" ht="16.5" customHeight="1">
      <c r="A1215" s="40"/>
      <c r="B1215" s="41"/>
      <c r="C1215" s="229" t="s">
        <v>1509</v>
      </c>
      <c r="D1215" s="229" t="s">
        <v>174</v>
      </c>
      <c r="E1215" s="230" t="s">
        <v>6437</v>
      </c>
      <c r="F1215" s="231" t="s">
        <v>6438</v>
      </c>
      <c r="G1215" s="232" t="s">
        <v>428</v>
      </c>
      <c r="H1215" s="233">
        <v>1</v>
      </c>
      <c r="I1215" s="234"/>
      <c r="J1215" s="235">
        <f>ROUND(I1215*H1215,2)</f>
        <v>0</v>
      </c>
      <c r="K1215" s="231" t="s">
        <v>178</v>
      </c>
      <c r="L1215" s="46"/>
      <c r="M1215" s="236" t="s">
        <v>1</v>
      </c>
      <c r="N1215" s="237" t="s">
        <v>48</v>
      </c>
      <c r="O1215" s="93"/>
      <c r="P1215" s="238">
        <f>O1215*H1215</f>
        <v>0</v>
      </c>
      <c r="Q1215" s="238">
        <v>0.00011</v>
      </c>
      <c r="R1215" s="238">
        <f>Q1215*H1215</f>
        <v>0.00011</v>
      </c>
      <c r="S1215" s="238">
        <v>0</v>
      </c>
      <c r="T1215" s="239">
        <f>S1215*H1215</f>
        <v>0</v>
      </c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R1215" s="240" t="s">
        <v>347</v>
      </c>
      <c r="AT1215" s="240" t="s">
        <v>174</v>
      </c>
      <c r="AU1215" s="240" t="s">
        <v>92</v>
      </c>
      <c r="AY1215" s="18" t="s">
        <v>171</v>
      </c>
      <c r="BE1215" s="241">
        <f>IF(N1215="základní",J1215,0)</f>
        <v>0</v>
      </c>
      <c r="BF1215" s="241">
        <f>IF(N1215="snížená",J1215,0)</f>
        <v>0</v>
      </c>
      <c r="BG1215" s="241">
        <f>IF(N1215="zákl. přenesená",J1215,0)</f>
        <v>0</v>
      </c>
      <c r="BH1215" s="241">
        <f>IF(N1215="sníž. přenesená",J1215,0)</f>
        <v>0</v>
      </c>
      <c r="BI1215" s="241">
        <f>IF(N1215="nulová",J1215,0)</f>
        <v>0</v>
      </c>
      <c r="BJ1215" s="18" t="s">
        <v>90</v>
      </c>
      <c r="BK1215" s="241">
        <f>ROUND(I1215*H1215,2)</f>
        <v>0</v>
      </c>
      <c r="BL1215" s="18" t="s">
        <v>347</v>
      </c>
      <c r="BM1215" s="240" t="s">
        <v>6439</v>
      </c>
    </row>
    <row r="1216" s="2" customFormat="1" ht="21.75" customHeight="1">
      <c r="A1216" s="40"/>
      <c r="B1216" s="41"/>
      <c r="C1216" s="229" t="s">
        <v>1513</v>
      </c>
      <c r="D1216" s="229" t="s">
        <v>174</v>
      </c>
      <c r="E1216" s="230" t="s">
        <v>6440</v>
      </c>
      <c r="F1216" s="231" t="s">
        <v>6441</v>
      </c>
      <c r="G1216" s="232" t="s">
        <v>428</v>
      </c>
      <c r="H1216" s="233">
        <v>5</v>
      </c>
      <c r="I1216" s="234"/>
      <c r="J1216" s="235">
        <f>ROUND(I1216*H1216,2)</f>
        <v>0</v>
      </c>
      <c r="K1216" s="231" t="s">
        <v>5531</v>
      </c>
      <c r="L1216" s="46"/>
      <c r="M1216" s="236" t="s">
        <v>1</v>
      </c>
      <c r="N1216" s="237" t="s">
        <v>48</v>
      </c>
      <c r="O1216" s="93"/>
      <c r="P1216" s="238">
        <f>O1216*H1216</f>
        <v>0</v>
      </c>
      <c r="Q1216" s="238">
        <v>0.017850000000000001</v>
      </c>
      <c r="R1216" s="238">
        <f>Q1216*H1216</f>
        <v>0.08925000000000001</v>
      </c>
      <c r="S1216" s="238">
        <v>0</v>
      </c>
      <c r="T1216" s="239">
        <f>S1216*H1216</f>
        <v>0</v>
      </c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R1216" s="240" t="s">
        <v>347</v>
      </c>
      <c r="AT1216" s="240" t="s">
        <v>174</v>
      </c>
      <c r="AU1216" s="240" t="s">
        <v>92</v>
      </c>
      <c r="AY1216" s="18" t="s">
        <v>171</v>
      </c>
      <c r="BE1216" s="241">
        <f>IF(N1216="základní",J1216,0)</f>
        <v>0</v>
      </c>
      <c r="BF1216" s="241">
        <f>IF(N1216="snížená",J1216,0)</f>
        <v>0</v>
      </c>
      <c r="BG1216" s="241">
        <f>IF(N1216="zákl. přenesená",J1216,0)</f>
        <v>0</v>
      </c>
      <c r="BH1216" s="241">
        <f>IF(N1216="sníž. přenesená",J1216,0)</f>
        <v>0</v>
      </c>
      <c r="BI1216" s="241">
        <f>IF(N1216="nulová",J1216,0)</f>
        <v>0</v>
      </c>
      <c r="BJ1216" s="18" t="s">
        <v>90</v>
      </c>
      <c r="BK1216" s="241">
        <f>ROUND(I1216*H1216,2)</f>
        <v>0</v>
      </c>
      <c r="BL1216" s="18" t="s">
        <v>347</v>
      </c>
      <c r="BM1216" s="240" t="s">
        <v>6442</v>
      </c>
    </row>
    <row r="1217" s="2" customFormat="1" ht="16.5" customHeight="1">
      <c r="A1217" s="40"/>
      <c r="B1217" s="41"/>
      <c r="C1217" s="229" t="s">
        <v>1517</v>
      </c>
      <c r="D1217" s="229" t="s">
        <v>174</v>
      </c>
      <c r="E1217" s="230" t="s">
        <v>6443</v>
      </c>
      <c r="F1217" s="231" t="s">
        <v>6444</v>
      </c>
      <c r="G1217" s="232" t="s">
        <v>428</v>
      </c>
      <c r="H1217" s="233">
        <v>5</v>
      </c>
      <c r="I1217" s="234"/>
      <c r="J1217" s="235">
        <f>ROUND(I1217*H1217,2)</f>
        <v>0</v>
      </c>
      <c r="K1217" s="231" t="s">
        <v>178</v>
      </c>
      <c r="L1217" s="46"/>
      <c r="M1217" s="236" t="s">
        <v>1</v>
      </c>
      <c r="N1217" s="237" t="s">
        <v>48</v>
      </c>
      <c r="O1217" s="93"/>
      <c r="P1217" s="238">
        <f>O1217*H1217</f>
        <v>0</v>
      </c>
      <c r="Q1217" s="238">
        <v>0.00063000000000000003</v>
      </c>
      <c r="R1217" s="238">
        <f>Q1217*H1217</f>
        <v>0.00315</v>
      </c>
      <c r="S1217" s="238">
        <v>0</v>
      </c>
      <c r="T1217" s="239">
        <f>S1217*H1217</f>
        <v>0</v>
      </c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R1217" s="240" t="s">
        <v>347</v>
      </c>
      <c r="AT1217" s="240" t="s">
        <v>174</v>
      </c>
      <c r="AU1217" s="240" t="s">
        <v>92</v>
      </c>
      <c r="AY1217" s="18" t="s">
        <v>171</v>
      </c>
      <c r="BE1217" s="241">
        <f>IF(N1217="základní",J1217,0)</f>
        <v>0</v>
      </c>
      <c r="BF1217" s="241">
        <f>IF(N1217="snížená",J1217,0)</f>
        <v>0</v>
      </c>
      <c r="BG1217" s="241">
        <f>IF(N1217="zákl. přenesená",J1217,0)</f>
        <v>0</v>
      </c>
      <c r="BH1217" s="241">
        <f>IF(N1217="sníž. přenesená",J1217,0)</f>
        <v>0</v>
      </c>
      <c r="BI1217" s="241">
        <f>IF(N1217="nulová",J1217,0)</f>
        <v>0</v>
      </c>
      <c r="BJ1217" s="18" t="s">
        <v>90</v>
      </c>
      <c r="BK1217" s="241">
        <f>ROUND(I1217*H1217,2)</f>
        <v>0</v>
      </c>
      <c r="BL1217" s="18" t="s">
        <v>347</v>
      </c>
      <c r="BM1217" s="240" t="s">
        <v>6445</v>
      </c>
    </row>
    <row r="1218" s="2" customFormat="1" ht="16.5" customHeight="1">
      <c r="A1218" s="40"/>
      <c r="B1218" s="41"/>
      <c r="C1218" s="229" t="s">
        <v>1521</v>
      </c>
      <c r="D1218" s="229" t="s">
        <v>174</v>
      </c>
      <c r="E1218" s="230" t="s">
        <v>6446</v>
      </c>
      <c r="F1218" s="231" t="s">
        <v>6447</v>
      </c>
      <c r="G1218" s="232" t="s">
        <v>428</v>
      </c>
      <c r="H1218" s="233">
        <v>1</v>
      </c>
      <c r="I1218" s="234"/>
      <c r="J1218" s="235">
        <f>ROUND(I1218*H1218,2)</f>
        <v>0</v>
      </c>
      <c r="K1218" s="231" t="s">
        <v>178</v>
      </c>
      <c r="L1218" s="46"/>
      <c r="M1218" s="236" t="s">
        <v>1</v>
      </c>
      <c r="N1218" s="237" t="s">
        <v>48</v>
      </c>
      <c r="O1218" s="93"/>
      <c r="P1218" s="238">
        <f>O1218*H1218</f>
        <v>0</v>
      </c>
      <c r="Q1218" s="238">
        <v>0.00069999999999999999</v>
      </c>
      <c r="R1218" s="238">
        <f>Q1218*H1218</f>
        <v>0.00069999999999999999</v>
      </c>
      <c r="S1218" s="238">
        <v>0</v>
      </c>
      <c r="T1218" s="239">
        <f>S1218*H1218</f>
        <v>0</v>
      </c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R1218" s="240" t="s">
        <v>347</v>
      </c>
      <c r="AT1218" s="240" t="s">
        <v>174</v>
      </c>
      <c r="AU1218" s="240" t="s">
        <v>92</v>
      </c>
      <c r="AY1218" s="18" t="s">
        <v>171</v>
      </c>
      <c r="BE1218" s="241">
        <f>IF(N1218="základní",J1218,0)</f>
        <v>0</v>
      </c>
      <c r="BF1218" s="241">
        <f>IF(N1218="snížená",J1218,0)</f>
        <v>0</v>
      </c>
      <c r="BG1218" s="241">
        <f>IF(N1218="zákl. přenesená",J1218,0)</f>
        <v>0</v>
      </c>
      <c r="BH1218" s="241">
        <f>IF(N1218="sníž. přenesená",J1218,0)</f>
        <v>0</v>
      </c>
      <c r="BI1218" s="241">
        <f>IF(N1218="nulová",J1218,0)</f>
        <v>0</v>
      </c>
      <c r="BJ1218" s="18" t="s">
        <v>90</v>
      </c>
      <c r="BK1218" s="241">
        <f>ROUND(I1218*H1218,2)</f>
        <v>0</v>
      </c>
      <c r="BL1218" s="18" t="s">
        <v>347</v>
      </c>
      <c r="BM1218" s="240" t="s">
        <v>6448</v>
      </c>
    </row>
    <row r="1219" s="2" customFormat="1" ht="16.5" customHeight="1">
      <c r="A1219" s="40"/>
      <c r="B1219" s="41"/>
      <c r="C1219" s="229" t="s">
        <v>1525</v>
      </c>
      <c r="D1219" s="229" t="s">
        <v>174</v>
      </c>
      <c r="E1219" s="230" t="s">
        <v>6449</v>
      </c>
      <c r="F1219" s="231" t="s">
        <v>6450</v>
      </c>
      <c r="G1219" s="232" t="s">
        <v>428</v>
      </c>
      <c r="H1219" s="233">
        <v>5</v>
      </c>
      <c r="I1219" s="234"/>
      <c r="J1219" s="235">
        <f>ROUND(I1219*H1219,2)</f>
        <v>0</v>
      </c>
      <c r="K1219" s="231" t="s">
        <v>178</v>
      </c>
      <c r="L1219" s="46"/>
      <c r="M1219" s="236" t="s">
        <v>1</v>
      </c>
      <c r="N1219" s="237" t="s">
        <v>48</v>
      </c>
      <c r="O1219" s="93"/>
      <c r="P1219" s="238">
        <f>O1219*H1219</f>
        <v>0</v>
      </c>
      <c r="Q1219" s="238">
        <v>0.00020000000000000001</v>
      </c>
      <c r="R1219" s="238">
        <f>Q1219*H1219</f>
        <v>0.001</v>
      </c>
      <c r="S1219" s="238">
        <v>0</v>
      </c>
      <c r="T1219" s="239">
        <f>S1219*H1219</f>
        <v>0</v>
      </c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R1219" s="240" t="s">
        <v>347</v>
      </c>
      <c r="AT1219" s="240" t="s">
        <v>174</v>
      </c>
      <c r="AU1219" s="240" t="s">
        <v>92</v>
      </c>
      <c r="AY1219" s="18" t="s">
        <v>171</v>
      </c>
      <c r="BE1219" s="241">
        <f>IF(N1219="základní",J1219,0)</f>
        <v>0</v>
      </c>
      <c r="BF1219" s="241">
        <f>IF(N1219="snížená",J1219,0)</f>
        <v>0</v>
      </c>
      <c r="BG1219" s="241">
        <f>IF(N1219="zákl. přenesená",J1219,0)</f>
        <v>0</v>
      </c>
      <c r="BH1219" s="241">
        <f>IF(N1219="sníž. přenesená",J1219,0)</f>
        <v>0</v>
      </c>
      <c r="BI1219" s="241">
        <f>IF(N1219="nulová",J1219,0)</f>
        <v>0</v>
      </c>
      <c r="BJ1219" s="18" t="s">
        <v>90</v>
      </c>
      <c r="BK1219" s="241">
        <f>ROUND(I1219*H1219,2)</f>
        <v>0</v>
      </c>
      <c r="BL1219" s="18" t="s">
        <v>347</v>
      </c>
      <c r="BM1219" s="240" t="s">
        <v>6451</v>
      </c>
    </row>
    <row r="1220" s="2" customFormat="1" ht="16.5" customHeight="1">
      <c r="A1220" s="40"/>
      <c r="B1220" s="41"/>
      <c r="C1220" s="229" t="s">
        <v>1530</v>
      </c>
      <c r="D1220" s="229" t="s">
        <v>174</v>
      </c>
      <c r="E1220" s="230" t="s">
        <v>6452</v>
      </c>
      <c r="F1220" s="231" t="s">
        <v>6453</v>
      </c>
      <c r="G1220" s="232" t="s">
        <v>428</v>
      </c>
      <c r="H1220" s="233">
        <v>1</v>
      </c>
      <c r="I1220" s="234"/>
      <c r="J1220" s="235">
        <f>ROUND(I1220*H1220,2)</f>
        <v>0</v>
      </c>
      <c r="K1220" s="231" t="s">
        <v>178</v>
      </c>
      <c r="L1220" s="46"/>
      <c r="M1220" s="236" t="s">
        <v>1</v>
      </c>
      <c r="N1220" s="237" t="s">
        <v>48</v>
      </c>
      <c r="O1220" s="93"/>
      <c r="P1220" s="238">
        <f>O1220*H1220</f>
        <v>0</v>
      </c>
      <c r="Q1220" s="238">
        <v>0.00042999999999999999</v>
      </c>
      <c r="R1220" s="238">
        <f>Q1220*H1220</f>
        <v>0.00042999999999999999</v>
      </c>
      <c r="S1220" s="238">
        <v>0</v>
      </c>
      <c r="T1220" s="239">
        <f>S1220*H1220</f>
        <v>0</v>
      </c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R1220" s="240" t="s">
        <v>347</v>
      </c>
      <c r="AT1220" s="240" t="s">
        <v>174</v>
      </c>
      <c r="AU1220" s="240" t="s">
        <v>92</v>
      </c>
      <c r="AY1220" s="18" t="s">
        <v>171</v>
      </c>
      <c r="BE1220" s="241">
        <f>IF(N1220="základní",J1220,0)</f>
        <v>0</v>
      </c>
      <c r="BF1220" s="241">
        <f>IF(N1220="snížená",J1220,0)</f>
        <v>0</v>
      </c>
      <c r="BG1220" s="241">
        <f>IF(N1220="zákl. přenesená",J1220,0)</f>
        <v>0</v>
      </c>
      <c r="BH1220" s="241">
        <f>IF(N1220="sníž. přenesená",J1220,0)</f>
        <v>0</v>
      </c>
      <c r="BI1220" s="241">
        <f>IF(N1220="nulová",J1220,0)</f>
        <v>0</v>
      </c>
      <c r="BJ1220" s="18" t="s">
        <v>90</v>
      </c>
      <c r="BK1220" s="241">
        <f>ROUND(I1220*H1220,2)</f>
        <v>0</v>
      </c>
      <c r="BL1220" s="18" t="s">
        <v>347</v>
      </c>
      <c r="BM1220" s="240" t="s">
        <v>6454</v>
      </c>
    </row>
    <row r="1221" s="2" customFormat="1" ht="16.5" customHeight="1">
      <c r="A1221" s="40"/>
      <c r="B1221" s="41"/>
      <c r="C1221" s="229" t="s">
        <v>1534</v>
      </c>
      <c r="D1221" s="229" t="s">
        <v>174</v>
      </c>
      <c r="E1221" s="230" t="s">
        <v>6455</v>
      </c>
      <c r="F1221" s="231" t="s">
        <v>6456</v>
      </c>
      <c r="G1221" s="232" t="s">
        <v>428</v>
      </c>
      <c r="H1221" s="233">
        <v>6</v>
      </c>
      <c r="I1221" s="234"/>
      <c r="J1221" s="235">
        <f>ROUND(I1221*H1221,2)</f>
        <v>0</v>
      </c>
      <c r="K1221" s="231" t="s">
        <v>178</v>
      </c>
      <c r="L1221" s="46"/>
      <c r="M1221" s="236" t="s">
        <v>1</v>
      </c>
      <c r="N1221" s="237" t="s">
        <v>48</v>
      </c>
      <c r="O1221" s="93"/>
      <c r="P1221" s="238">
        <f>O1221*H1221</f>
        <v>0</v>
      </c>
      <c r="Q1221" s="238">
        <v>0.00059999999999999995</v>
      </c>
      <c r="R1221" s="238">
        <f>Q1221*H1221</f>
        <v>0.0035999999999999999</v>
      </c>
      <c r="S1221" s="238">
        <v>0</v>
      </c>
      <c r="T1221" s="239">
        <f>S1221*H1221</f>
        <v>0</v>
      </c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R1221" s="240" t="s">
        <v>347</v>
      </c>
      <c r="AT1221" s="240" t="s">
        <v>174</v>
      </c>
      <c r="AU1221" s="240" t="s">
        <v>92</v>
      </c>
      <c r="AY1221" s="18" t="s">
        <v>171</v>
      </c>
      <c r="BE1221" s="241">
        <f>IF(N1221="základní",J1221,0)</f>
        <v>0</v>
      </c>
      <c r="BF1221" s="241">
        <f>IF(N1221="snížená",J1221,0)</f>
        <v>0</v>
      </c>
      <c r="BG1221" s="241">
        <f>IF(N1221="zákl. přenesená",J1221,0)</f>
        <v>0</v>
      </c>
      <c r="BH1221" s="241">
        <f>IF(N1221="sníž. přenesená",J1221,0)</f>
        <v>0</v>
      </c>
      <c r="BI1221" s="241">
        <f>IF(N1221="nulová",J1221,0)</f>
        <v>0</v>
      </c>
      <c r="BJ1221" s="18" t="s">
        <v>90</v>
      </c>
      <c r="BK1221" s="241">
        <f>ROUND(I1221*H1221,2)</f>
        <v>0</v>
      </c>
      <c r="BL1221" s="18" t="s">
        <v>347</v>
      </c>
      <c r="BM1221" s="240" t="s">
        <v>6457</v>
      </c>
    </row>
    <row r="1222" s="2" customFormat="1" ht="16.5" customHeight="1">
      <c r="A1222" s="40"/>
      <c r="B1222" s="41"/>
      <c r="C1222" s="229" t="s">
        <v>1538</v>
      </c>
      <c r="D1222" s="229" t="s">
        <v>174</v>
      </c>
      <c r="E1222" s="230" t="s">
        <v>6458</v>
      </c>
      <c r="F1222" s="231" t="s">
        <v>6459</v>
      </c>
      <c r="G1222" s="232" t="s">
        <v>428</v>
      </c>
      <c r="H1222" s="233">
        <v>3</v>
      </c>
      <c r="I1222" s="234"/>
      <c r="J1222" s="235">
        <f>ROUND(I1222*H1222,2)</f>
        <v>0</v>
      </c>
      <c r="K1222" s="231" t="s">
        <v>178</v>
      </c>
      <c r="L1222" s="46"/>
      <c r="M1222" s="236" t="s">
        <v>1</v>
      </c>
      <c r="N1222" s="237" t="s">
        <v>48</v>
      </c>
      <c r="O1222" s="93"/>
      <c r="P1222" s="238">
        <f>O1222*H1222</f>
        <v>0</v>
      </c>
      <c r="Q1222" s="238">
        <v>0.021058541</v>
      </c>
      <c r="R1222" s="238">
        <f>Q1222*H1222</f>
        <v>0.063175623</v>
      </c>
      <c r="S1222" s="238">
        <v>0</v>
      </c>
      <c r="T1222" s="239">
        <f>S1222*H1222</f>
        <v>0</v>
      </c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R1222" s="240" t="s">
        <v>347</v>
      </c>
      <c r="AT1222" s="240" t="s">
        <v>174</v>
      </c>
      <c r="AU1222" s="240" t="s">
        <v>92</v>
      </c>
      <c r="AY1222" s="18" t="s">
        <v>171</v>
      </c>
      <c r="BE1222" s="241">
        <f>IF(N1222="základní",J1222,0)</f>
        <v>0</v>
      </c>
      <c r="BF1222" s="241">
        <f>IF(N1222="snížená",J1222,0)</f>
        <v>0</v>
      </c>
      <c r="BG1222" s="241">
        <f>IF(N1222="zákl. přenesená",J1222,0)</f>
        <v>0</v>
      </c>
      <c r="BH1222" s="241">
        <f>IF(N1222="sníž. přenesená",J1222,0)</f>
        <v>0</v>
      </c>
      <c r="BI1222" s="241">
        <f>IF(N1222="nulová",J1222,0)</f>
        <v>0</v>
      </c>
      <c r="BJ1222" s="18" t="s">
        <v>90</v>
      </c>
      <c r="BK1222" s="241">
        <f>ROUND(I1222*H1222,2)</f>
        <v>0</v>
      </c>
      <c r="BL1222" s="18" t="s">
        <v>347</v>
      </c>
      <c r="BM1222" s="240" t="s">
        <v>6460</v>
      </c>
    </row>
    <row r="1223" s="2" customFormat="1" ht="16.5" customHeight="1">
      <c r="A1223" s="40"/>
      <c r="B1223" s="41"/>
      <c r="C1223" s="229" t="s">
        <v>1542</v>
      </c>
      <c r="D1223" s="229" t="s">
        <v>174</v>
      </c>
      <c r="E1223" s="230" t="s">
        <v>6461</v>
      </c>
      <c r="F1223" s="231" t="s">
        <v>6462</v>
      </c>
      <c r="G1223" s="232" t="s">
        <v>428</v>
      </c>
      <c r="H1223" s="233">
        <v>1</v>
      </c>
      <c r="I1223" s="234"/>
      <c r="J1223" s="235">
        <f>ROUND(I1223*H1223,2)</f>
        <v>0</v>
      </c>
      <c r="K1223" s="231" t="s">
        <v>178</v>
      </c>
      <c r="L1223" s="46"/>
      <c r="M1223" s="236" t="s">
        <v>1</v>
      </c>
      <c r="N1223" s="237" t="s">
        <v>48</v>
      </c>
      <c r="O1223" s="93"/>
      <c r="P1223" s="238">
        <f>O1223*H1223</f>
        <v>0</v>
      </c>
      <c r="Q1223" s="238">
        <v>0.0082871400000000001</v>
      </c>
      <c r="R1223" s="238">
        <f>Q1223*H1223</f>
        <v>0.0082871400000000001</v>
      </c>
      <c r="S1223" s="238">
        <v>0</v>
      </c>
      <c r="T1223" s="239">
        <f>S1223*H1223</f>
        <v>0</v>
      </c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R1223" s="240" t="s">
        <v>347</v>
      </c>
      <c r="AT1223" s="240" t="s">
        <v>174</v>
      </c>
      <c r="AU1223" s="240" t="s">
        <v>92</v>
      </c>
      <c r="AY1223" s="18" t="s">
        <v>171</v>
      </c>
      <c r="BE1223" s="241">
        <f>IF(N1223="základní",J1223,0)</f>
        <v>0</v>
      </c>
      <c r="BF1223" s="241">
        <f>IF(N1223="snížená",J1223,0)</f>
        <v>0</v>
      </c>
      <c r="BG1223" s="241">
        <f>IF(N1223="zákl. přenesená",J1223,0)</f>
        <v>0</v>
      </c>
      <c r="BH1223" s="241">
        <f>IF(N1223="sníž. přenesená",J1223,0)</f>
        <v>0</v>
      </c>
      <c r="BI1223" s="241">
        <f>IF(N1223="nulová",J1223,0)</f>
        <v>0</v>
      </c>
      <c r="BJ1223" s="18" t="s">
        <v>90</v>
      </c>
      <c r="BK1223" s="241">
        <f>ROUND(I1223*H1223,2)</f>
        <v>0</v>
      </c>
      <c r="BL1223" s="18" t="s">
        <v>347</v>
      </c>
      <c r="BM1223" s="240" t="s">
        <v>6463</v>
      </c>
    </row>
    <row r="1224" s="2" customFormat="1" ht="16.5" customHeight="1">
      <c r="A1224" s="40"/>
      <c r="B1224" s="41"/>
      <c r="C1224" s="229" t="s">
        <v>1546</v>
      </c>
      <c r="D1224" s="229" t="s">
        <v>174</v>
      </c>
      <c r="E1224" s="230" t="s">
        <v>6464</v>
      </c>
      <c r="F1224" s="231" t="s">
        <v>6465</v>
      </c>
      <c r="G1224" s="232" t="s">
        <v>458</v>
      </c>
      <c r="H1224" s="233">
        <v>3875</v>
      </c>
      <c r="I1224" s="234"/>
      <c r="J1224" s="235">
        <f>ROUND(I1224*H1224,2)</f>
        <v>0</v>
      </c>
      <c r="K1224" s="231" t="s">
        <v>178</v>
      </c>
      <c r="L1224" s="46"/>
      <c r="M1224" s="236" t="s">
        <v>1</v>
      </c>
      <c r="N1224" s="237" t="s">
        <v>48</v>
      </c>
      <c r="O1224" s="93"/>
      <c r="P1224" s="238">
        <f>O1224*H1224</f>
        <v>0</v>
      </c>
      <c r="Q1224" s="238">
        <v>0.00018972349999999999</v>
      </c>
      <c r="R1224" s="238">
        <f>Q1224*H1224</f>
        <v>0.73517856250000002</v>
      </c>
      <c r="S1224" s="238">
        <v>0</v>
      </c>
      <c r="T1224" s="239">
        <f>S1224*H1224</f>
        <v>0</v>
      </c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R1224" s="240" t="s">
        <v>347</v>
      </c>
      <c r="AT1224" s="240" t="s">
        <v>174</v>
      </c>
      <c r="AU1224" s="240" t="s">
        <v>92</v>
      </c>
      <c r="AY1224" s="18" t="s">
        <v>171</v>
      </c>
      <c r="BE1224" s="241">
        <f>IF(N1224="základní",J1224,0)</f>
        <v>0</v>
      </c>
      <c r="BF1224" s="241">
        <f>IF(N1224="snížená",J1224,0)</f>
        <v>0</v>
      </c>
      <c r="BG1224" s="241">
        <f>IF(N1224="zákl. přenesená",J1224,0)</f>
        <v>0</v>
      </c>
      <c r="BH1224" s="241">
        <f>IF(N1224="sníž. přenesená",J1224,0)</f>
        <v>0</v>
      </c>
      <c r="BI1224" s="241">
        <f>IF(N1224="nulová",J1224,0)</f>
        <v>0</v>
      </c>
      <c r="BJ1224" s="18" t="s">
        <v>90</v>
      </c>
      <c r="BK1224" s="241">
        <f>ROUND(I1224*H1224,2)</f>
        <v>0</v>
      </c>
      <c r="BL1224" s="18" t="s">
        <v>347</v>
      </c>
      <c r="BM1224" s="240" t="s">
        <v>6466</v>
      </c>
    </row>
    <row r="1225" s="14" customFormat="1">
      <c r="A1225" s="14"/>
      <c r="B1225" s="261"/>
      <c r="C1225" s="262"/>
      <c r="D1225" s="242" t="s">
        <v>284</v>
      </c>
      <c r="E1225" s="263" t="s">
        <v>1</v>
      </c>
      <c r="F1225" s="264" t="s">
        <v>6467</v>
      </c>
      <c r="G1225" s="262"/>
      <c r="H1225" s="265">
        <v>3875</v>
      </c>
      <c r="I1225" s="266"/>
      <c r="J1225" s="262"/>
      <c r="K1225" s="262"/>
      <c r="L1225" s="267"/>
      <c r="M1225" s="268"/>
      <c r="N1225" s="269"/>
      <c r="O1225" s="269"/>
      <c r="P1225" s="269"/>
      <c r="Q1225" s="269"/>
      <c r="R1225" s="269"/>
      <c r="S1225" s="269"/>
      <c r="T1225" s="270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71" t="s">
        <v>284</v>
      </c>
      <c r="AU1225" s="271" t="s">
        <v>92</v>
      </c>
      <c r="AV1225" s="14" t="s">
        <v>92</v>
      </c>
      <c r="AW1225" s="14" t="s">
        <v>38</v>
      </c>
      <c r="AX1225" s="14" t="s">
        <v>90</v>
      </c>
      <c r="AY1225" s="271" t="s">
        <v>171</v>
      </c>
    </row>
    <row r="1226" s="2" customFormat="1" ht="16.5" customHeight="1">
      <c r="A1226" s="40"/>
      <c r="B1226" s="41"/>
      <c r="C1226" s="229" t="s">
        <v>1550</v>
      </c>
      <c r="D1226" s="229" t="s">
        <v>174</v>
      </c>
      <c r="E1226" s="230" t="s">
        <v>6468</v>
      </c>
      <c r="F1226" s="231" t="s">
        <v>6469</v>
      </c>
      <c r="G1226" s="232" t="s">
        <v>458</v>
      </c>
      <c r="H1226" s="233">
        <v>271.5</v>
      </c>
      <c r="I1226" s="234"/>
      <c r="J1226" s="235">
        <f>ROUND(I1226*H1226,2)</f>
        <v>0</v>
      </c>
      <c r="K1226" s="231" t="s">
        <v>178</v>
      </c>
      <c r="L1226" s="46"/>
      <c r="M1226" s="236" t="s">
        <v>1</v>
      </c>
      <c r="N1226" s="237" t="s">
        <v>48</v>
      </c>
      <c r="O1226" s="93"/>
      <c r="P1226" s="238">
        <f>O1226*H1226</f>
        <v>0</v>
      </c>
      <c r="Q1226" s="238">
        <v>0.00034898049999999999</v>
      </c>
      <c r="R1226" s="238">
        <f>Q1226*H1226</f>
        <v>0.094748205749999995</v>
      </c>
      <c r="S1226" s="238">
        <v>0</v>
      </c>
      <c r="T1226" s="239">
        <f>S1226*H1226</f>
        <v>0</v>
      </c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R1226" s="240" t="s">
        <v>347</v>
      </c>
      <c r="AT1226" s="240" t="s">
        <v>174</v>
      </c>
      <c r="AU1226" s="240" t="s">
        <v>92</v>
      </c>
      <c r="AY1226" s="18" t="s">
        <v>171</v>
      </c>
      <c r="BE1226" s="241">
        <f>IF(N1226="základní",J1226,0)</f>
        <v>0</v>
      </c>
      <c r="BF1226" s="241">
        <f>IF(N1226="snížená",J1226,0)</f>
        <v>0</v>
      </c>
      <c r="BG1226" s="241">
        <f>IF(N1226="zákl. přenesená",J1226,0)</f>
        <v>0</v>
      </c>
      <c r="BH1226" s="241">
        <f>IF(N1226="sníž. přenesená",J1226,0)</f>
        <v>0</v>
      </c>
      <c r="BI1226" s="241">
        <f>IF(N1226="nulová",J1226,0)</f>
        <v>0</v>
      </c>
      <c r="BJ1226" s="18" t="s">
        <v>90</v>
      </c>
      <c r="BK1226" s="241">
        <f>ROUND(I1226*H1226,2)</f>
        <v>0</v>
      </c>
      <c r="BL1226" s="18" t="s">
        <v>347</v>
      </c>
      <c r="BM1226" s="240" t="s">
        <v>6470</v>
      </c>
    </row>
    <row r="1227" s="14" customFormat="1">
      <c r="A1227" s="14"/>
      <c r="B1227" s="261"/>
      <c r="C1227" s="262"/>
      <c r="D1227" s="242" t="s">
        <v>284</v>
      </c>
      <c r="E1227" s="263" t="s">
        <v>1</v>
      </c>
      <c r="F1227" s="264" t="s">
        <v>6471</v>
      </c>
      <c r="G1227" s="262"/>
      <c r="H1227" s="265">
        <v>271.5</v>
      </c>
      <c r="I1227" s="266"/>
      <c r="J1227" s="262"/>
      <c r="K1227" s="262"/>
      <c r="L1227" s="267"/>
      <c r="M1227" s="268"/>
      <c r="N1227" s="269"/>
      <c r="O1227" s="269"/>
      <c r="P1227" s="269"/>
      <c r="Q1227" s="269"/>
      <c r="R1227" s="269"/>
      <c r="S1227" s="269"/>
      <c r="T1227" s="270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71" t="s">
        <v>284</v>
      </c>
      <c r="AU1227" s="271" t="s">
        <v>92</v>
      </c>
      <c r="AV1227" s="14" t="s">
        <v>92</v>
      </c>
      <c r="AW1227" s="14" t="s">
        <v>38</v>
      </c>
      <c r="AX1227" s="14" t="s">
        <v>90</v>
      </c>
      <c r="AY1227" s="271" t="s">
        <v>171</v>
      </c>
    </row>
    <row r="1228" s="2" customFormat="1" ht="16.5" customHeight="1">
      <c r="A1228" s="40"/>
      <c r="B1228" s="41"/>
      <c r="C1228" s="229" t="s">
        <v>1554</v>
      </c>
      <c r="D1228" s="229" t="s">
        <v>174</v>
      </c>
      <c r="E1228" s="230" t="s">
        <v>6472</v>
      </c>
      <c r="F1228" s="231" t="s">
        <v>6473</v>
      </c>
      <c r="G1228" s="232" t="s">
        <v>458</v>
      </c>
      <c r="H1228" s="233">
        <v>4146.5</v>
      </c>
      <c r="I1228" s="234"/>
      <c r="J1228" s="235">
        <f>ROUND(I1228*H1228,2)</f>
        <v>0</v>
      </c>
      <c r="K1228" s="231" t="s">
        <v>178</v>
      </c>
      <c r="L1228" s="46"/>
      <c r="M1228" s="236" t="s">
        <v>1</v>
      </c>
      <c r="N1228" s="237" t="s">
        <v>48</v>
      </c>
      <c r="O1228" s="93"/>
      <c r="P1228" s="238">
        <f>O1228*H1228</f>
        <v>0</v>
      </c>
      <c r="Q1228" s="238">
        <v>1.0000000000000001E-05</v>
      </c>
      <c r="R1228" s="238">
        <f>Q1228*H1228</f>
        <v>0.041465000000000002</v>
      </c>
      <c r="S1228" s="238">
        <v>0</v>
      </c>
      <c r="T1228" s="239">
        <f>S1228*H1228</f>
        <v>0</v>
      </c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R1228" s="240" t="s">
        <v>347</v>
      </c>
      <c r="AT1228" s="240" t="s">
        <v>174</v>
      </c>
      <c r="AU1228" s="240" t="s">
        <v>92</v>
      </c>
      <c r="AY1228" s="18" t="s">
        <v>171</v>
      </c>
      <c r="BE1228" s="241">
        <f>IF(N1228="základní",J1228,0)</f>
        <v>0</v>
      </c>
      <c r="BF1228" s="241">
        <f>IF(N1228="snížená",J1228,0)</f>
        <v>0</v>
      </c>
      <c r="BG1228" s="241">
        <f>IF(N1228="zákl. přenesená",J1228,0)</f>
        <v>0</v>
      </c>
      <c r="BH1228" s="241">
        <f>IF(N1228="sníž. přenesená",J1228,0)</f>
        <v>0</v>
      </c>
      <c r="BI1228" s="241">
        <f>IF(N1228="nulová",J1228,0)</f>
        <v>0</v>
      </c>
      <c r="BJ1228" s="18" t="s">
        <v>90</v>
      </c>
      <c r="BK1228" s="241">
        <f>ROUND(I1228*H1228,2)</f>
        <v>0</v>
      </c>
      <c r="BL1228" s="18" t="s">
        <v>347</v>
      </c>
      <c r="BM1228" s="240" t="s">
        <v>6474</v>
      </c>
    </row>
    <row r="1229" s="14" customFormat="1">
      <c r="A1229" s="14"/>
      <c r="B1229" s="261"/>
      <c r="C1229" s="262"/>
      <c r="D1229" s="242" t="s">
        <v>284</v>
      </c>
      <c r="E1229" s="263" t="s">
        <v>1</v>
      </c>
      <c r="F1229" s="264" t="s">
        <v>6475</v>
      </c>
      <c r="G1229" s="262"/>
      <c r="H1229" s="265">
        <v>4146.5</v>
      </c>
      <c r="I1229" s="266"/>
      <c r="J1229" s="262"/>
      <c r="K1229" s="262"/>
      <c r="L1229" s="267"/>
      <c r="M1229" s="268"/>
      <c r="N1229" s="269"/>
      <c r="O1229" s="269"/>
      <c r="P1229" s="269"/>
      <c r="Q1229" s="269"/>
      <c r="R1229" s="269"/>
      <c r="S1229" s="269"/>
      <c r="T1229" s="270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71" t="s">
        <v>284</v>
      </c>
      <c r="AU1229" s="271" t="s">
        <v>92</v>
      </c>
      <c r="AV1229" s="14" t="s">
        <v>92</v>
      </c>
      <c r="AW1229" s="14" t="s">
        <v>38</v>
      </c>
      <c r="AX1229" s="14" t="s">
        <v>90</v>
      </c>
      <c r="AY1229" s="271" t="s">
        <v>171</v>
      </c>
    </row>
    <row r="1230" s="2" customFormat="1" ht="16.5" customHeight="1">
      <c r="A1230" s="40"/>
      <c r="B1230" s="41"/>
      <c r="C1230" s="229" t="s">
        <v>1558</v>
      </c>
      <c r="D1230" s="229" t="s">
        <v>174</v>
      </c>
      <c r="E1230" s="230" t="s">
        <v>6476</v>
      </c>
      <c r="F1230" s="231" t="s">
        <v>6477</v>
      </c>
      <c r="G1230" s="232" t="s">
        <v>330</v>
      </c>
      <c r="H1230" s="233">
        <v>13.94</v>
      </c>
      <c r="I1230" s="234"/>
      <c r="J1230" s="235">
        <f>ROUND(I1230*H1230,2)</f>
        <v>0</v>
      </c>
      <c r="K1230" s="231" t="s">
        <v>178</v>
      </c>
      <c r="L1230" s="46"/>
      <c r="M1230" s="236" t="s">
        <v>1</v>
      </c>
      <c r="N1230" s="237" t="s">
        <v>48</v>
      </c>
      <c r="O1230" s="93"/>
      <c r="P1230" s="238">
        <f>O1230*H1230</f>
        <v>0</v>
      </c>
      <c r="Q1230" s="238">
        <v>0</v>
      </c>
      <c r="R1230" s="238">
        <f>Q1230*H1230</f>
        <v>0</v>
      </c>
      <c r="S1230" s="238">
        <v>0</v>
      </c>
      <c r="T1230" s="239">
        <f>S1230*H1230</f>
        <v>0</v>
      </c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R1230" s="240" t="s">
        <v>347</v>
      </c>
      <c r="AT1230" s="240" t="s">
        <v>174</v>
      </c>
      <c r="AU1230" s="240" t="s">
        <v>92</v>
      </c>
      <c r="AY1230" s="18" t="s">
        <v>171</v>
      </c>
      <c r="BE1230" s="241">
        <f>IF(N1230="základní",J1230,0)</f>
        <v>0</v>
      </c>
      <c r="BF1230" s="241">
        <f>IF(N1230="snížená",J1230,0)</f>
        <v>0</v>
      </c>
      <c r="BG1230" s="241">
        <f>IF(N1230="zákl. přenesená",J1230,0)</f>
        <v>0</v>
      </c>
      <c r="BH1230" s="241">
        <f>IF(N1230="sníž. přenesená",J1230,0)</f>
        <v>0</v>
      </c>
      <c r="BI1230" s="241">
        <f>IF(N1230="nulová",J1230,0)</f>
        <v>0</v>
      </c>
      <c r="BJ1230" s="18" t="s">
        <v>90</v>
      </c>
      <c r="BK1230" s="241">
        <f>ROUND(I1230*H1230,2)</f>
        <v>0</v>
      </c>
      <c r="BL1230" s="18" t="s">
        <v>347</v>
      </c>
      <c r="BM1230" s="240" t="s">
        <v>6478</v>
      </c>
    </row>
    <row r="1231" s="14" customFormat="1">
      <c r="A1231" s="14"/>
      <c r="B1231" s="261"/>
      <c r="C1231" s="262"/>
      <c r="D1231" s="242" t="s">
        <v>284</v>
      </c>
      <c r="E1231" s="263" t="s">
        <v>1</v>
      </c>
      <c r="F1231" s="264" t="s">
        <v>6479</v>
      </c>
      <c r="G1231" s="262"/>
      <c r="H1231" s="265">
        <v>13.94</v>
      </c>
      <c r="I1231" s="266"/>
      <c r="J1231" s="262"/>
      <c r="K1231" s="262"/>
      <c r="L1231" s="267"/>
      <c r="M1231" s="268"/>
      <c r="N1231" s="269"/>
      <c r="O1231" s="269"/>
      <c r="P1231" s="269"/>
      <c r="Q1231" s="269"/>
      <c r="R1231" s="269"/>
      <c r="S1231" s="269"/>
      <c r="T1231" s="270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71" t="s">
        <v>284</v>
      </c>
      <c r="AU1231" s="271" t="s">
        <v>92</v>
      </c>
      <c r="AV1231" s="14" t="s">
        <v>92</v>
      </c>
      <c r="AW1231" s="14" t="s">
        <v>38</v>
      </c>
      <c r="AX1231" s="14" t="s">
        <v>90</v>
      </c>
      <c r="AY1231" s="271" t="s">
        <v>171</v>
      </c>
    </row>
    <row r="1232" s="2" customFormat="1" ht="16.5" customHeight="1">
      <c r="A1232" s="40"/>
      <c r="B1232" s="41"/>
      <c r="C1232" s="229" t="s">
        <v>1562</v>
      </c>
      <c r="D1232" s="229" t="s">
        <v>174</v>
      </c>
      <c r="E1232" s="230" t="s">
        <v>6480</v>
      </c>
      <c r="F1232" s="231" t="s">
        <v>6481</v>
      </c>
      <c r="G1232" s="232" t="s">
        <v>330</v>
      </c>
      <c r="H1232" s="233">
        <v>17.274999999999999</v>
      </c>
      <c r="I1232" s="234"/>
      <c r="J1232" s="235">
        <f>ROUND(I1232*H1232,2)</f>
        <v>0</v>
      </c>
      <c r="K1232" s="231" t="s">
        <v>178</v>
      </c>
      <c r="L1232" s="46"/>
      <c r="M1232" s="236" t="s">
        <v>1</v>
      </c>
      <c r="N1232" s="237" t="s">
        <v>48</v>
      </c>
      <c r="O1232" s="93"/>
      <c r="P1232" s="238">
        <f>O1232*H1232</f>
        <v>0</v>
      </c>
      <c r="Q1232" s="238">
        <v>0</v>
      </c>
      <c r="R1232" s="238">
        <f>Q1232*H1232</f>
        <v>0</v>
      </c>
      <c r="S1232" s="238">
        <v>0</v>
      </c>
      <c r="T1232" s="239">
        <f>S1232*H1232</f>
        <v>0</v>
      </c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R1232" s="240" t="s">
        <v>347</v>
      </c>
      <c r="AT1232" s="240" t="s">
        <v>174</v>
      </c>
      <c r="AU1232" s="240" t="s">
        <v>92</v>
      </c>
      <c r="AY1232" s="18" t="s">
        <v>171</v>
      </c>
      <c r="BE1232" s="241">
        <f>IF(N1232="základní",J1232,0)</f>
        <v>0</v>
      </c>
      <c r="BF1232" s="241">
        <f>IF(N1232="snížená",J1232,0)</f>
        <v>0</v>
      </c>
      <c r="BG1232" s="241">
        <f>IF(N1232="zákl. přenesená",J1232,0)</f>
        <v>0</v>
      </c>
      <c r="BH1232" s="241">
        <f>IF(N1232="sníž. přenesená",J1232,0)</f>
        <v>0</v>
      </c>
      <c r="BI1232" s="241">
        <f>IF(N1232="nulová",J1232,0)</f>
        <v>0</v>
      </c>
      <c r="BJ1232" s="18" t="s">
        <v>90</v>
      </c>
      <c r="BK1232" s="241">
        <f>ROUND(I1232*H1232,2)</f>
        <v>0</v>
      </c>
      <c r="BL1232" s="18" t="s">
        <v>347</v>
      </c>
      <c r="BM1232" s="240" t="s">
        <v>6482</v>
      </c>
    </row>
    <row r="1233" s="12" customFormat="1" ht="22.8" customHeight="1">
      <c r="A1233" s="12"/>
      <c r="B1233" s="213"/>
      <c r="C1233" s="214"/>
      <c r="D1233" s="215" t="s">
        <v>82</v>
      </c>
      <c r="E1233" s="227" t="s">
        <v>6483</v>
      </c>
      <c r="F1233" s="227" t="s">
        <v>6484</v>
      </c>
      <c r="G1233" s="214"/>
      <c r="H1233" s="214"/>
      <c r="I1233" s="217"/>
      <c r="J1233" s="228">
        <f>BK1233</f>
        <v>0</v>
      </c>
      <c r="K1233" s="214"/>
      <c r="L1233" s="219"/>
      <c r="M1233" s="220"/>
      <c r="N1233" s="221"/>
      <c r="O1233" s="221"/>
      <c r="P1233" s="222">
        <f>SUM(P1234:P1240)</f>
        <v>0</v>
      </c>
      <c r="Q1233" s="221"/>
      <c r="R1233" s="222">
        <f>SUM(R1234:R1240)</f>
        <v>0.02197957</v>
      </c>
      <c r="S1233" s="221"/>
      <c r="T1233" s="223">
        <f>SUM(T1234:T1240)</f>
        <v>0</v>
      </c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R1233" s="224" t="s">
        <v>92</v>
      </c>
      <c r="AT1233" s="225" t="s">
        <v>82</v>
      </c>
      <c r="AU1233" s="225" t="s">
        <v>90</v>
      </c>
      <c r="AY1233" s="224" t="s">
        <v>171</v>
      </c>
      <c r="BK1233" s="226">
        <f>SUM(BK1234:BK1240)</f>
        <v>0</v>
      </c>
    </row>
    <row r="1234" s="2" customFormat="1" ht="16.5" customHeight="1">
      <c r="A1234" s="40"/>
      <c r="B1234" s="41"/>
      <c r="C1234" s="229" t="s">
        <v>1568</v>
      </c>
      <c r="D1234" s="229" t="s">
        <v>174</v>
      </c>
      <c r="E1234" s="230" t="s">
        <v>6485</v>
      </c>
      <c r="F1234" s="231" t="s">
        <v>6486</v>
      </c>
      <c r="G1234" s="232" t="s">
        <v>428</v>
      </c>
      <c r="H1234" s="233">
        <v>1</v>
      </c>
      <c r="I1234" s="234"/>
      <c r="J1234" s="235">
        <f>ROUND(I1234*H1234,2)</f>
        <v>0</v>
      </c>
      <c r="K1234" s="231" t="s">
        <v>178</v>
      </c>
      <c r="L1234" s="46"/>
      <c r="M1234" s="236" t="s">
        <v>1</v>
      </c>
      <c r="N1234" s="237" t="s">
        <v>48</v>
      </c>
      <c r="O1234" s="93"/>
      <c r="P1234" s="238">
        <f>O1234*H1234</f>
        <v>0</v>
      </c>
      <c r="Q1234" s="238">
        <v>2.957E-05</v>
      </c>
      <c r="R1234" s="238">
        <f>Q1234*H1234</f>
        <v>2.957E-05</v>
      </c>
      <c r="S1234" s="238">
        <v>0</v>
      </c>
      <c r="T1234" s="239">
        <f>S1234*H1234</f>
        <v>0</v>
      </c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R1234" s="240" t="s">
        <v>347</v>
      </c>
      <c r="AT1234" s="240" t="s">
        <v>174</v>
      </c>
      <c r="AU1234" s="240" t="s">
        <v>92</v>
      </c>
      <c r="AY1234" s="18" t="s">
        <v>171</v>
      </c>
      <c r="BE1234" s="241">
        <f>IF(N1234="základní",J1234,0)</f>
        <v>0</v>
      </c>
      <c r="BF1234" s="241">
        <f>IF(N1234="snížená",J1234,0)</f>
        <v>0</v>
      </c>
      <c r="BG1234" s="241">
        <f>IF(N1234="zákl. přenesená",J1234,0)</f>
        <v>0</v>
      </c>
      <c r="BH1234" s="241">
        <f>IF(N1234="sníž. přenesená",J1234,0)</f>
        <v>0</v>
      </c>
      <c r="BI1234" s="241">
        <f>IF(N1234="nulová",J1234,0)</f>
        <v>0</v>
      </c>
      <c r="BJ1234" s="18" t="s">
        <v>90</v>
      </c>
      <c r="BK1234" s="241">
        <f>ROUND(I1234*H1234,2)</f>
        <v>0</v>
      </c>
      <c r="BL1234" s="18" t="s">
        <v>347</v>
      </c>
      <c r="BM1234" s="240" t="s">
        <v>6487</v>
      </c>
    </row>
    <row r="1235" s="2" customFormat="1" ht="16.5" customHeight="1">
      <c r="A1235" s="40"/>
      <c r="B1235" s="41"/>
      <c r="C1235" s="283" t="s">
        <v>1573</v>
      </c>
      <c r="D1235" s="283" t="s">
        <v>342</v>
      </c>
      <c r="E1235" s="284" t="s">
        <v>6488</v>
      </c>
      <c r="F1235" s="285" t="s">
        <v>6489</v>
      </c>
      <c r="G1235" s="286" t="s">
        <v>428</v>
      </c>
      <c r="H1235" s="287">
        <v>1</v>
      </c>
      <c r="I1235" s="288"/>
      <c r="J1235" s="289">
        <f>ROUND(I1235*H1235,2)</f>
        <v>0</v>
      </c>
      <c r="K1235" s="285" t="s">
        <v>178</v>
      </c>
      <c r="L1235" s="290"/>
      <c r="M1235" s="291" t="s">
        <v>1</v>
      </c>
      <c r="N1235" s="292" t="s">
        <v>48</v>
      </c>
      <c r="O1235" s="93"/>
      <c r="P1235" s="238">
        <f>O1235*H1235</f>
        <v>0</v>
      </c>
      <c r="Q1235" s="238">
        <v>0.014</v>
      </c>
      <c r="R1235" s="238">
        <f>Q1235*H1235</f>
        <v>0.014</v>
      </c>
      <c r="S1235" s="238">
        <v>0</v>
      </c>
      <c r="T1235" s="239">
        <f>S1235*H1235</f>
        <v>0</v>
      </c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R1235" s="240" t="s">
        <v>430</v>
      </c>
      <c r="AT1235" s="240" t="s">
        <v>342</v>
      </c>
      <c r="AU1235" s="240" t="s">
        <v>92</v>
      </c>
      <c r="AY1235" s="18" t="s">
        <v>171</v>
      </c>
      <c r="BE1235" s="241">
        <f>IF(N1235="základní",J1235,0)</f>
        <v>0</v>
      </c>
      <c r="BF1235" s="241">
        <f>IF(N1235="snížená",J1235,0)</f>
        <v>0</v>
      </c>
      <c r="BG1235" s="241">
        <f>IF(N1235="zákl. přenesená",J1235,0)</f>
        <v>0</v>
      </c>
      <c r="BH1235" s="241">
        <f>IF(N1235="sníž. přenesená",J1235,0)</f>
        <v>0</v>
      </c>
      <c r="BI1235" s="241">
        <f>IF(N1235="nulová",J1235,0)</f>
        <v>0</v>
      </c>
      <c r="BJ1235" s="18" t="s">
        <v>90</v>
      </c>
      <c r="BK1235" s="241">
        <f>ROUND(I1235*H1235,2)</f>
        <v>0</v>
      </c>
      <c r="BL1235" s="18" t="s">
        <v>347</v>
      </c>
      <c r="BM1235" s="240" t="s">
        <v>6490</v>
      </c>
    </row>
    <row r="1236" s="2" customFormat="1" ht="16.5" customHeight="1">
      <c r="A1236" s="40"/>
      <c r="B1236" s="41"/>
      <c r="C1236" s="283" t="s">
        <v>1577</v>
      </c>
      <c r="D1236" s="283" t="s">
        <v>342</v>
      </c>
      <c r="E1236" s="284" t="s">
        <v>6491</v>
      </c>
      <c r="F1236" s="285" t="s">
        <v>6492</v>
      </c>
      <c r="G1236" s="286" t="s">
        <v>428</v>
      </c>
      <c r="H1236" s="287">
        <v>1</v>
      </c>
      <c r="I1236" s="288"/>
      <c r="J1236" s="289">
        <f>ROUND(I1236*H1236,2)</f>
        <v>0</v>
      </c>
      <c r="K1236" s="285" t="s">
        <v>178</v>
      </c>
      <c r="L1236" s="290"/>
      <c r="M1236" s="291" t="s">
        <v>1</v>
      </c>
      <c r="N1236" s="292" t="s">
        <v>48</v>
      </c>
      <c r="O1236" s="93"/>
      <c r="P1236" s="238">
        <f>O1236*H1236</f>
        <v>0</v>
      </c>
      <c r="Q1236" s="238">
        <v>0.00048999999999999998</v>
      </c>
      <c r="R1236" s="238">
        <f>Q1236*H1236</f>
        <v>0.00048999999999999998</v>
      </c>
      <c r="S1236" s="238">
        <v>0</v>
      </c>
      <c r="T1236" s="239">
        <f>S1236*H1236</f>
        <v>0</v>
      </c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R1236" s="240" t="s">
        <v>430</v>
      </c>
      <c r="AT1236" s="240" t="s">
        <v>342</v>
      </c>
      <c r="AU1236" s="240" t="s">
        <v>92</v>
      </c>
      <c r="AY1236" s="18" t="s">
        <v>171</v>
      </c>
      <c r="BE1236" s="241">
        <f>IF(N1236="základní",J1236,0)</f>
        <v>0</v>
      </c>
      <c r="BF1236" s="241">
        <f>IF(N1236="snížená",J1236,0)</f>
        <v>0</v>
      </c>
      <c r="BG1236" s="241">
        <f>IF(N1236="zákl. přenesená",J1236,0)</f>
        <v>0</v>
      </c>
      <c r="BH1236" s="241">
        <f>IF(N1236="sníž. přenesená",J1236,0)</f>
        <v>0</v>
      </c>
      <c r="BI1236" s="241">
        <f>IF(N1236="nulová",J1236,0)</f>
        <v>0</v>
      </c>
      <c r="BJ1236" s="18" t="s">
        <v>90</v>
      </c>
      <c r="BK1236" s="241">
        <f>ROUND(I1236*H1236,2)</f>
        <v>0</v>
      </c>
      <c r="BL1236" s="18" t="s">
        <v>347</v>
      </c>
      <c r="BM1236" s="240" t="s">
        <v>6493</v>
      </c>
    </row>
    <row r="1237" s="2" customFormat="1" ht="16.5" customHeight="1">
      <c r="A1237" s="40"/>
      <c r="B1237" s="41"/>
      <c r="C1237" s="229" t="s">
        <v>1581</v>
      </c>
      <c r="D1237" s="229" t="s">
        <v>174</v>
      </c>
      <c r="E1237" s="230" t="s">
        <v>6494</v>
      </c>
      <c r="F1237" s="231" t="s">
        <v>6495</v>
      </c>
      <c r="G1237" s="232" t="s">
        <v>428</v>
      </c>
      <c r="H1237" s="233">
        <v>4</v>
      </c>
      <c r="I1237" s="234"/>
      <c r="J1237" s="235">
        <f>ROUND(I1237*H1237,2)</f>
        <v>0</v>
      </c>
      <c r="K1237" s="231" t="s">
        <v>178</v>
      </c>
      <c r="L1237" s="46"/>
      <c r="M1237" s="236" t="s">
        <v>1</v>
      </c>
      <c r="N1237" s="237" t="s">
        <v>48</v>
      </c>
      <c r="O1237" s="93"/>
      <c r="P1237" s="238">
        <f>O1237*H1237</f>
        <v>0</v>
      </c>
      <c r="Q1237" s="238">
        <v>0.00125</v>
      </c>
      <c r="R1237" s="238">
        <f>Q1237*H1237</f>
        <v>0.0050000000000000001</v>
      </c>
      <c r="S1237" s="238">
        <v>0</v>
      </c>
      <c r="T1237" s="239">
        <f>S1237*H1237</f>
        <v>0</v>
      </c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R1237" s="240" t="s">
        <v>347</v>
      </c>
      <c r="AT1237" s="240" t="s">
        <v>174</v>
      </c>
      <c r="AU1237" s="240" t="s">
        <v>92</v>
      </c>
      <c r="AY1237" s="18" t="s">
        <v>171</v>
      </c>
      <c r="BE1237" s="241">
        <f>IF(N1237="základní",J1237,0)</f>
        <v>0</v>
      </c>
      <c r="BF1237" s="241">
        <f>IF(N1237="snížená",J1237,0)</f>
        <v>0</v>
      </c>
      <c r="BG1237" s="241">
        <f>IF(N1237="zákl. přenesená",J1237,0)</f>
        <v>0</v>
      </c>
      <c r="BH1237" s="241">
        <f>IF(N1237="sníž. přenesená",J1237,0)</f>
        <v>0</v>
      </c>
      <c r="BI1237" s="241">
        <f>IF(N1237="nulová",J1237,0)</f>
        <v>0</v>
      </c>
      <c r="BJ1237" s="18" t="s">
        <v>90</v>
      </c>
      <c r="BK1237" s="241">
        <f>ROUND(I1237*H1237,2)</f>
        <v>0</v>
      </c>
      <c r="BL1237" s="18" t="s">
        <v>347</v>
      </c>
      <c r="BM1237" s="240" t="s">
        <v>6496</v>
      </c>
    </row>
    <row r="1238" s="2" customFormat="1" ht="16.5" customHeight="1">
      <c r="A1238" s="40"/>
      <c r="B1238" s="41"/>
      <c r="C1238" s="229" t="s">
        <v>1585</v>
      </c>
      <c r="D1238" s="229" t="s">
        <v>174</v>
      </c>
      <c r="E1238" s="230" t="s">
        <v>6497</v>
      </c>
      <c r="F1238" s="231" t="s">
        <v>6498</v>
      </c>
      <c r="G1238" s="232" t="s">
        <v>428</v>
      </c>
      <c r="H1238" s="233">
        <v>1</v>
      </c>
      <c r="I1238" s="234"/>
      <c r="J1238" s="235">
        <f>ROUND(I1238*H1238,2)</f>
        <v>0</v>
      </c>
      <c r="K1238" s="231" t="s">
        <v>178</v>
      </c>
      <c r="L1238" s="46"/>
      <c r="M1238" s="236" t="s">
        <v>1</v>
      </c>
      <c r="N1238" s="237" t="s">
        <v>48</v>
      </c>
      <c r="O1238" s="93"/>
      <c r="P1238" s="238">
        <f>O1238*H1238</f>
        <v>0</v>
      </c>
      <c r="Q1238" s="238">
        <v>0.00042999999999999999</v>
      </c>
      <c r="R1238" s="238">
        <f>Q1238*H1238</f>
        <v>0.00042999999999999999</v>
      </c>
      <c r="S1238" s="238">
        <v>0</v>
      </c>
      <c r="T1238" s="239">
        <f>S1238*H1238</f>
        <v>0</v>
      </c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R1238" s="240" t="s">
        <v>347</v>
      </c>
      <c r="AT1238" s="240" t="s">
        <v>174</v>
      </c>
      <c r="AU1238" s="240" t="s">
        <v>92</v>
      </c>
      <c r="AY1238" s="18" t="s">
        <v>171</v>
      </c>
      <c r="BE1238" s="241">
        <f>IF(N1238="základní",J1238,0)</f>
        <v>0</v>
      </c>
      <c r="BF1238" s="241">
        <f>IF(N1238="snížená",J1238,0)</f>
        <v>0</v>
      </c>
      <c r="BG1238" s="241">
        <f>IF(N1238="zákl. přenesená",J1238,0)</f>
        <v>0</v>
      </c>
      <c r="BH1238" s="241">
        <f>IF(N1238="sníž. přenesená",J1238,0)</f>
        <v>0</v>
      </c>
      <c r="BI1238" s="241">
        <f>IF(N1238="nulová",J1238,0)</f>
        <v>0</v>
      </c>
      <c r="BJ1238" s="18" t="s">
        <v>90</v>
      </c>
      <c r="BK1238" s="241">
        <f>ROUND(I1238*H1238,2)</f>
        <v>0</v>
      </c>
      <c r="BL1238" s="18" t="s">
        <v>347</v>
      </c>
      <c r="BM1238" s="240" t="s">
        <v>6499</v>
      </c>
    </row>
    <row r="1239" s="2" customFormat="1" ht="16.5" customHeight="1">
      <c r="A1239" s="40"/>
      <c r="B1239" s="41"/>
      <c r="C1239" s="229" t="s">
        <v>1589</v>
      </c>
      <c r="D1239" s="229" t="s">
        <v>174</v>
      </c>
      <c r="E1239" s="230" t="s">
        <v>6500</v>
      </c>
      <c r="F1239" s="231" t="s">
        <v>6501</v>
      </c>
      <c r="G1239" s="232" t="s">
        <v>428</v>
      </c>
      <c r="H1239" s="233">
        <v>1</v>
      </c>
      <c r="I1239" s="234"/>
      <c r="J1239" s="235">
        <f>ROUND(I1239*H1239,2)</f>
        <v>0</v>
      </c>
      <c r="K1239" s="231" t="s">
        <v>5531</v>
      </c>
      <c r="L1239" s="46"/>
      <c r="M1239" s="236" t="s">
        <v>1</v>
      </c>
      <c r="N1239" s="237" t="s">
        <v>48</v>
      </c>
      <c r="O1239" s="93"/>
      <c r="P1239" s="238">
        <f>O1239*H1239</f>
        <v>0</v>
      </c>
      <c r="Q1239" s="238">
        <v>0.0020300000000000001</v>
      </c>
      <c r="R1239" s="238">
        <f>Q1239*H1239</f>
        <v>0.0020300000000000001</v>
      </c>
      <c r="S1239" s="238">
        <v>0</v>
      </c>
      <c r="T1239" s="239">
        <f>S1239*H1239</f>
        <v>0</v>
      </c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R1239" s="240" t="s">
        <v>347</v>
      </c>
      <c r="AT1239" s="240" t="s">
        <v>174</v>
      </c>
      <c r="AU1239" s="240" t="s">
        <v>92</v>
      </c>
      <c r="AY1239" s="18" t="s">
        <v>171</v>
      </c>
      <c r="BE1239" s="241">
        <f>IF(N1239="základní",J1239,0)</f>
        <v>0</v>
      </c>
      <c r="BF1239" s="241">
        <f>IF(N1239="snížená",J1239,0)</f>
        <v>0</v>
      </c>
      <c r="BG1239" s="241">
        <f>IF(N1239="zákl. přenesená",J1239,0)</f>
        <v>0</v>
      </c>
      <c r="BH1239" s="241">
        <f>IF(N1239="sníž. přenesená",J1239,0)</f>
        <v>0</v>
      </c>
      <c r="BI1239" s="241">
        <f>IF(N1239="nulová",J1239,0)</f>
        <v>0</v>
      </c>
      <c r="BJ1239" s="18" t="s">
        <v>90</v>
      </c>
      <c r="BK1239" s="241">
        <f>ROUND(I1239*H1239,2)</f>
        <v>0</v>
      </c>
      <c r="BL1239" s="18" t="s">
        <v>347</v>
      </c>
      <c r="BM1239" s="240" t="s">
        <v>6502</v>
      </c>
    </row>
    <row r="1240" s="2" customFormat="1" ht="16.5" customHeight="1">
      <c r="A1240" s="40"/>
      <c r="B1240" s="41"/>
      <c r="C1240" s="229" t="s">
        <v>1594</v>
      </c>
      <c r="D1240" s="229" t="s">
        <v>174</v>
      </c>
      <c r="E1240" s="230" t="s">
        <v>6503</v>
      </c>
      <c r="F1240" s="231" t="s">
        <v>6504</v>
      </c>
      <c r="G1240" s="232" t="s">
        <v>330</v>
      </c>
      <c r="H1240" s="233">
        <v>0.021999999999999999</v>
      </c>
      <c r="I1240" s="234"/>
      <c r="J1240" s="235">
        <f>ROUND(I1240*H1240,2)</f>
        <v>0</v>
      </c>
      <c r="K1240" s="231" t="s">
        <v>178</v>
      </c>
      <c r="L1240" s="46"/>
      <c r="M1240" s="236" t="s">
        <v>1</v>
      </c>
      <c r="N1240" s="237" t="s">
        <v>48</v>
      </c>
      <c r="O1240" s="93"/>
      <c r="P1240" s="238">
        <f>O1240*H1240</f>
        <v>0</v>
      </c>
      <c r="Q1240" s="238">
        <v>0</v>
      </c>
      <c r="R1240" s="238">
        <f>Q1240*H1240</f>
        <v>0</v>
      </c>
      <c r="S1240" s="238">
        <v>0</v>
      </c>
      <c r="T1240" s="239">
        <f>S1240*H1240</f>
        <v>0</v>
      </c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R1240" s="240" t="s">
        <v>347</v>
      </c>
      <c r="AT1240" s="240" t="s">
        <v>174</v>
      </c>
      <c r="AU1240" s="240" t="s">
        <v>92</v>
      </c>
      <c r="AY1240" s="18" t="s">
        <v>171</v>
      </c>
      <c r="BE1240" s="241">
        <f>IF(N1240="základní",J1240,0)</f>
        <v>0</v>
      </c>
      <c r="BF1240" s="241">
        <f>IF(N1240="snížená",J1240,0)</f>
        <v>0</v>
      </c>
      <c r="BG1240" s="241">
        <f>IF(N1240="zákl. přenesená",J1240,0)</f>
        <v>0</v>
      </c>
      <c r="BH1240" s="241">
        <f>IF(N1240="sníž. přenesená",J1240,0)</f>
        <v>0</v>
      </c>
      <c r="BI1240" s="241">
        <f>IF(N1240="nulová",J1240,0)</f>
        <v>0</v>
      </c>
      <c r="BJ1240" s="18" t="s">
        <v>90</v>
      </c>
      <c r="BK1240" s="241">
        <f>ROUND(I1240*H1240,2)</f>
        <v>0</v>
      </c>
      <c r="BL1240" s="18" t="s">
        <v>347</v>
      </c>
      <c r="BM1240" s="240" t="s">
        <v>6505</v>
      </c>
    </row>
    <row r="1241" s="12" customFormat="1" ht="22.8" customHeight="1">
      <c r="A1241" s="12"/>
      <c r="B1241" s="213"/>
      <c r="C1241" s="214"/>
      <c r="D1241" s="215" t="s">
        <v>82</v>
      </c>
      <c r="E1241" s="227" t="s">
        <v>6506</v>
      </c>
      <c r="F1241" s="227" t="s">
        <v>6507</v>
      </c>
      <c r="G1241" s="214"/>
      <c r="H1241" s="214"/>
      <c r="I1241" s="217"/>
      <c r="J1241" s="228">
        <f>BK1241</f>
        <v>0</v>
      </c>
      <c r="K1241" s="214"/>
      <c r="L1241" s="219"/>
      <c r="M1241" s="220"/>
      <c r="N1241" s="221"/>
      <c r="O1241" s="221"/>
      <c r="P1241" s="222">
        <f>SUM(P1242:P1598)</f>
        <v>0</v>
      </c>
      <c r="Q1241" s="221"/>
      <c r="R1241" s="222">
        <f>SUM(R1242:R1598)</f>
        <v>5.5346101806000014</v>
      </c>
      <c r="S1241" s="221"/>
      <c r="T1241" s="223">
        <f>SUM(T1242:T1598)</f>
        <v>3.4591499999999993</v>
      </c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R1241" s="224" t="s">
        <v>92</v>
      </c>
      <c r="AT1241" s="225" t="s">
        <v>82</v>
      </c>
      <c r="AU1241" s="225" t="s">
        <v>90</v>
      </c>
      <c r="AY1241" s="224" t="s">
        <v>171</v>
      </c>
      <c r="BK1241" s="226">
        <f>SUM(BK1242:BK1598)</f>
        <v>0</v>
      </c>
    </row>
    <row r="1242" s="2" customFormat="1" ht="16.5" customHeight="1">
      <c r="A1242" s="40"/>
      <c r="B1242" s="41"/>
      <c r="C1242" s="229" t="s">
        <v>1598</v>
      </c>
      <c r="D1242" s="229" t="s">
        <v>174</v>
      </c>
      <c r="E1242" s="230" t="s">
        <v>6508</v>
      </c>
      <c r="F1242" s="231" t="s">
        <v>6509</v>
      </c>
      <c r="G1242" s="232" t="s">
        <v>428</v>
      </c>
      <c r="H1242" s="233">
        <v>24</v>
      </c>
      <c r="I1242" s="234"/>
      <c r="J1242" s="235">
        <f>ROUND(I1242*H1242,2)</f>
        <v>0</v>
      </c>
      <c r="K1242" s="231" t="s">
        <v>178</v>
      </c>
      <c r="L1242" s="46"/>
      <c r="M1242" s="236" t="s">
        <v>1</v>
      </c>
      <c r="N1242" s="237" t="s">
        <v>48</v>
      </c>
      <c r="O1242" s="93"/>
      <c r="P1242" s="238">
        <f>O1242*H1242</f>
        <v>0</v>
      </c>
      <c r="Q1242" s="238">
        <v>0</v>
      </c>
      <c r="R1242" s="238">
        <f>Q1242*H1242</f>
        <v>0</v>
      </c>
      <c r="S1242" s="238">
        <v>0.034200000000000001</v>
      </c>
      <c r="T1242" s="239">
        <f>S1242*H1242</f>
        <v>0.82079999999999997</v>
      </c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R1242" s="240" t="s">
        <v>347</v>
      </c>
      <c r="AT1242" s="240" t="s">
        <v>174</v>
      </c>
      <c r="AU1242" s="240" t="s">
        <v>92</v>
      </c>
      <c r="AY1242" s="18" t="s">
        <v>171</v>
      </c>
      <c r="BE1242" s="241">
        <f>IF(N1242="základní",J1242,0)</f>
        <v>0</v>
      </c>
      <c r="BF1242" s="241">
        <f>IF(N1242="snížená",J1242,0)</f>
        <v>0</v>
      </c>
      <c r="BG1242" s="241">
        <f>IF(N1242="zákl. přenesená",J1242,0)</f>
        <v>0</v>
      </c>
      <c r="BH1242" s="241">
        <f>IF(N1242="sníž. přenesená",J1242,0)</f>
        <v>0</v>
      </c>
      <c r="BI1242" s="241">
        <f>IF(N1242="nulová",J1242,0)</f>
        <v>0</v>
      </c>
      <c r="BJ1242" s="18" t="s">
        <v>90</v>
      </c>
      <c r="BK1242" s="241">
        <f>ROUND(I1242*H1242,2)</f>
        <v>0</v>
      </c>
      <c r="BL1242" s="18" t="s">
        <v>347</v>
      </c>
      <c r="BM1242" s="240" t="s">
        <v>6510</v>
      </c>
    </row>
    <row r="1243" s="14" customFormat="1">
      <c r="A1243" s="14"/>
      <c r="B1243" s="261"/>
      <c r="C1243" s="262"/>
      <c r="D1243" s="242" t="s">
        <v>284</v>
      </c>
      <c r="E1243" s="263" t="s">
        <v>1</v>
      </c>
      <c r="F1243" s="264" t="s">
        <v>6511</v>
      </c>
      <c r="G1243" s="262"/>
      <c r="H1243" s="265">
        <v>24</v>
      </c>
      <c r="I1243" s="266"/>
      <c r="J1243" s="262"/>
      <c r="K1243" s="262"/>
      <c r="L1243" s="267"/>
      <c r="M1243" s="268"/>
      <c r="N1243" s="269"/>
      <c r="O1243" s="269"/>
      <c r="P1243" s="269"/>
      <c r="Q1243" s="269"/>
      <c r="R1243" s="269"/>
      <c r="S1243" s="269"/>
      <c r="T1243" s="270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71" t="s">
        <v>284</v>
      </c>
      <c r="AU1243" s="271" t="s">
        <v>92</v>
      </c>
      <c r="AV1243" s="14" t="s">
        <v>92</v>
      </c>
      <c r="AW1243" s="14" t="s">
        <v>38</v>
      </c>
      <c r="AX1243" s="14" t="s">
        <v>90</v>
      </c>
      <c r="AY1243" s="271" t="s">
        <v>171</v>
      </c>
    </row>
    <row r="1244" s="2" customFormat="1" ht="16.5" customHeight="1">
      <c r="A1244" s="40"/>
      <c r="B1244" s="41"/>
      <c r="C1244" s="229" t="s">
        <v>1602</v>
      </c>
      <c r="D1244" s="229" t="s">
        <v>174</v>
      </c>
      <c r="E1244" s="230" t="s">
        <v>6512</v>
      </c>
      <c r="F1244" s="231" t="s">
        <v>6513</v>
      </c>
      <c r="G1244" s="232" t="s">
        <v>428</v>
      </c>
      <c r="H1244" s="233">
        <v>5</v>
      </c>
      <c r="I1244" s="234"/>
      <c r="J1244" s="235">
        <f>ROUND(I1244*H1244,2)</f>
        <v>0</v>
      </c>
      <c r="K1244" s="231" t="s">
        <v>178</v>
      </c>
      <c r="L1244" s="46"/>
      <c r="M1244" s="236" t="s">
        <v>1</v>
      </c>
      <c r="N1244" s="237" t="s">
        <v>48</v>
      </c>
      <c r="O1244" s="93"/>
      <c r="P1244" s="238">
        <f>O1244*H1244</f>
        <v>0</v>
      </c>
      <c r="Q1244" s="238">
        <v>0.0037586270000000001</v>
      </c>
      <c r="R1244" s="238">
        <f>Q1244*H1244</f>
        <v>0.018793134999999999</v>
      </c>
      <c r="S1244" s="238">
        <v>0</v>
      </c>
      <c r="T1244" s="239">
        <f>S1244*H1244</f>
        <v>0</v>
      </c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R1244" s="240" t="s">
        <v>347</v>
      </c>
      <c r="AT1244" s="240" t="s">
        <v>174</v>
      </c>
      <c r="AU1244" s="240" t="s">
        <v>92</v>
      </c>
      <c r="AY1244" s="18" t="s">
        <v>171</v>
      </c>
      <c r="BE1244" s="241">
        <f>IF(N1244="základní",J1244,0)</f>
        <v>0</v>
      </c>
      <c r="BF1244" s="241">
        <f>IF(N1244="snížená",J1244,0)</f>
        <v>0</v>
      </c>
      <c r="BG1244" s="241">
        <f>IF(N1244="zákl. přenesená",J1244,0)</f>
        <v>0</v>
      </c>
      <c r="BH1244" s="241">
        <f>IF(N1244="sníž. přenesená",J1244,0)</f>
        <v>0</v>
      </c>
      <c r="BI1244" s="241">
        <f>IF(N1244="nulová",J1244,0)</f>
        <v>0</v>
      </c>
      <c r="BJ1244" s="18" t="s">
        <v>90</v>
      </c>
      <c r="BK1244" s="241">
        <f>ROUND(I1244*H1244,2)</f>
        <v>0</v>
      </c>
      <c r="BL1244" s="18" t="s">
        <v>347</v>
      </c>
      <c r="BM1244" s="240" t="s">
        <v>6514</v>
      </c>
    </row>
    <row r="1245" s="13" customFormat="1">
      <c r="A1245" s="13"/>
      <c r="B1245" s="251"/>
      <c r="C1245" s="252"/>
      <c r="D1245" s="242" t="s">
        <v>284</v>
      </c>
      <c r="E1245" s="253" t="s">
        <v>1</v>
      </c>
      <c r="F1245" s="254" t="s">
        <v>6515</v>
      </c>
      <c r="G1245" s="252"/>
      <c r="H1245" s="253" t="s">
        <v>1</v>
      </c>
      <c r="I1245" s="255"/>
      <c r="J1245" s="252"/>
      <c r="K1245" s="252"/>
      <c r="L1245" s="256"/>
      <c r="M1245" s="257"/>
      <c r="N1245" s="258"/>
      <c r="O1245" s="258"/>
      <c r="P1245" s="258"/>
      <c r="Q1245" s="258"/>
      <c r="R1245" s="258"/>
      <c r="S1245" s="258"/>
      <c r="T1245" s="259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60" t="s">
        <v>284</v>
      </c>
      <c r="AU1245" s="260" t="s">
        <v>92</v>
      </c>
      <c r="AV1245" s="13" t="s">
        <v>90</v>
      </c>
      <c r="AW1245" s="13" t="s">
        <v>38</v>
      </c>
      <c r="AX1245" s="13" t="s">
        <v>83</v>
      </c>
      <c r="AY1245" s="260" t="s">
        <v>171</v>
      </c>
    </row>
    <row r="1246" s="14" customFormat="1">
      <c r="A1246" s="14"/>
      <c r="B1246" s="261"/>
      <c r="C1246" s="262"/>
      <c r="D1246" s="242" t="s">
        <v>284</v>
      </c>
      <c r="E1246" s="263" t="s">
        <v>1</v>
      </c>
      <c r="F1246" s="264" t="s">
        <v>90</v>
      </c>
      <c r="G1246" s="262"/>
      <c r="H1246" s="265">
        <v>1</v>
      </c>
      <c r="I1246" s="266"/>
      <c r="J1246" s="262"/>
      <c r="K1246" s="262"/>
      <c r="L1246" s="267"/>
      <c r="M1246" s="268"/>
      <c r="N1246" s="269"/>
      <c r="O1246" s="269"/>
      <c r="P1246" s="269"/>
      <c r="Q1246" s="269"/>
      <c r="R1246" s="269"/>
      <c r="S1246" s="269"/>
      <c r="T1246" s="270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71" t="s">
        <v>284</v>
      </c>
      <c r="AU1246" s="271" t="s">
        <v>92</v>
      </c>
      <c r="AV1246" s="14" t="s">
        <v>92</v>
      </c>
      <c r="AW1246" s="14" t="s">
        <v>38</v>
      </c>
      <c r="AX1246" s="14" t="s">
        <v>83</v>
      </c>
      <c r="AY1246" s="271" t="s">
        <v>171</v>
      </c>
    </row>
    <row r="1247" s="13" customFormat="1">
      <c r="A1247" s="13"/>
      <c r="B1247" s="251"/>
      <c r="C1247" s="252"/>
      <c r="D1247" s="242" t="s">
        <v>284</v>
      </c>
      <c r="E1247" s="253" t="s">
        <v>1</v>
      </c>
      <c r="F1247" s="254" t="s">
        <v>6516</v>
      </c>
      <c r="G1247" s="252"/>
      <c r="H1247" s="253" t="s">
        <v>1</v>
      </c>
      <c r="I1247" s="255"/>
      <c r="J1247" s="252"/>
      <c r="K1247" s="252"/>
      <c r="L1247" s="256"/>
      <c r="M1247" s="257"/>
      <c r="N1247" s="258"/>
      <c r="O1247" s="258"/>
      <c r="P1247" s="258"/>
      <c r="Q1247" s="258"/>
      <c r="R1247" s="258"/>
      <c r="S1247" s="258"/>
      <c r="T1247" s="259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60" t="s">
        <v>284</v>
      </c>
      <c r="AU1247" s="260" t="s">
        <v>92</v>
      </c>
      <c r="AV1247" s="13" t="s">
        <v>90</v>
      </c>
      <c r="AW1247" s="13" t="s">
        <v>38</v>
      </c>
      <c r="AX1247" s="13" t="s">
        <v>83</v>
      </c>
      <c r="AY1247" s="260" t="s">
        <v>171</v>
      </c>
    </row>
    <row r="1248" s="14" customFormat="1">
      <c r="A1248" s="14"/>
      <c r="B1248" s="261"/>
      <c r="C1248" s="262"/>
      <c r="D1248" s="242" t="s">
        <v>284</v>
      </c>
      <c r="E1248" s="263" t="s">
        <v>1</v>
      </c>
      <c r="F1248" s="264" t="s">
        <v>92</v>
      </c>
      <c r="G1248" s="262"/>
      <c r="H1248" s="265">
        <v>2</v>
      </c>
      <c r="I1248" s="266"/>
      <c r="J1248" s="262"/>
      <c r="K1248" s="262"/>
      <c r="L1248" s="267"/>
      <c r="M1248" s="268"/>
      <c r="N1248" s="269"/>
      <c r="O1248" s="269"/>
      <c r="P1248" s="269"/>
      <c r="Q1248" s="269"/>
      <c r="R1248" s="269"/>
      <c r="S1248" s="269"/>
      <c r="T1248" s="270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71" t="s">
        <v>284</v>
      </c>
      <c r="AU1248" s="271" t="s">
        <v>92</v>
      </c>
      <c r="AV1248" s="14" t="s">
        <v>92</v>
      </c>
      <c r="AW1248" s="14" t="s">
        <v>38</v>
      </c>
      <c r="AX1248" s="14" t="s">
        <v>83</v>
      </c>
      <c r="AY1248" s="271" t="s">
        <v>171</v>
      </c>
    </row>
    <row r="1249" s="13" customFormat="1">
      <c r="A1249" s="13"/>
      <c r="B1249" s="251"/>
      <c r="C1249" s="252"/>
      <c r="D1249" s="242" t="s">
        <v>284</v>
      </c>
      <c r="E1249" s="253" t="s">
        <v>1</v>
      </c>
      <c r="F1249" s="254" t="s">
        <v>6517</v>
      </c>
      <c r="G1249" s="252"/>
      <c r="H1249" s="253" t="s">
        <v>1</v>
      </c>
      <c r="I1249" s="255"/>
      <c r="J1249" s="252"/>
      <c r="K1249" s="252"/>
      <c r="L1249" s="256"/>
      <c r="M1249" s="257"/>
      <c r="N1249" s="258"/>
      <c r="O1249" s="258"/>
      <c r="P1249" s="258"/>
      <c r="Q1249" s="258"/>
      <c r="R1249" s="258"/>
      <c r="S1249" s="258"/>
      <c r="T1249" s="259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60" t="s">
        <v>284</v>
      </c>
      <c r="AU1249" s="260" t="s">
        <v>92</v>
      </c>
      <c r="AV1249" s="13" t="s">
        <v>90</v>
      </c>
      <c r="AW1249" s="13" t="s">
        <v>38</v>
      </c>
      <c r="AX1249" s="13" t="s">
        <v>83</v>
      </c>
      <c r="AY1249" s="260" t="s">
        <v>171</v>
      </c>
    </row>
    <row r="1250" s="14" customFormat="1">
      <c r="A1250" s="14"/>
      <c r="B1250" s="261"/>
      <c r="C1250" s="262"/>
      <c r="D1250" s="242" t="s">
        <v>284</v>
      </c>
      <c r="E1250" s="263" t="s">
        <v>1</v>
      </c>
      <c r="F1250" s="264" t="s">
        <v>92</v>
      </c>
      <c r="G1250" s="262"/>
      <c r="H1250" s="265">
        <v>2</v>
      </c>
      <c r="I1250" s="266"/>
      <c r="J1250" s="262"/>
      <c r="K1250" s="262"/>
      <c r="L1250" s="267"/>
      <c r="M1250" s="268"/>
      <c r="N1250" s="269"/>
      <c r="O1250" s="269"/>
      <c r="P1250" s="269"/>
      <c r="Q1250" s="269"/>
      <c r="R1250" s="269"/>
      <c r="S1250" s="269"/>
      <c r="T1250" s="270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71" t="s">
        <v>284</v>
      </c>
      <c r="AU1250" s="271" t="s">
        <v>92</v>
      </c>
      <c r="AV1250" s="14" t="s">
        <v>92</v>
      </c>
      <c r="AW1250" s="14" t="s">
        <v>38</v>
      </c>
      <c r="AX1250" s="14" t="s">
        <v>83</v>
      </c>
      <c r="AY1250" s="271" t="s">
        <v>171</v>
      </c>
    </row>
    <row r="1251" s="15" customFormat="1">
      <c r="A1251" s="15"/>
      <c r="B1251" s="272"/>
      <c r="C1251" s="273"/>
      <c r="D1251" s="242" t="s">
        <v>284</v>
      </c>
      <c r="E1251" s="274" t="s">
        <v>1</v>
      </c>
      <c r="F1251" s="275" t="s">
        <v>287</v>
      </c>
      <c r="G1251" s="273"/>
      <c r="H1251" s="276">
        <v>5</v>
      </c>
      <c r="I1251" s="277"/>
      <c r="J1251" s="273"/>
      <c r="K1251" s="273"/>
      <c r="L1251" s="278"/>
      <c r="M1251" s="279"/>
      <c r="N1251" s="280"/>
      <c r="O1251" s="280"/>
      <c r="P1251" s="280"/>
      <c r="Q1251" s="280"/>
      <c r="R1251" s="280"/>
      <c r="S1251" s="280"/>
      <c r="T1251" s="281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82" t="s">
        <v>284</v>
      </c>
      <c r="AU1251" s="282" t="s">
        <v>92</v>
      </c>
      <c r="AV1251" s="15" t="s">
        <v>192</v>
      </c>
      <c r="AW1251" s="15" t="s">
        <v>38</v>
      </c>
      <c r="AX1251" s="15" t="s">
        <v>90</v>
      </c>
      <c r="AY1251" s="282" t="s">
        <v>171</v>
      </c>
    </row>
    <row r="1252" s="2" customFormat="1" ht="16.5" customHeight="1">
      <c r="A1252" s="40"/>
      <c r="B1252" s="41"/>
      <c r="C1252" s="229" t="s">
        <v>1607</v>
      </c>
      <c r="D1252" s="229" t="s">
        <v>174</v>
      </c>
      <c r="E1252" s="230" t="s">
        <v>6518</v>
      </c>
      <c r="F1252" s="231" t="s">
        <v>6519</v>
      </c>
      <c r="G1252" s="232" t="s">
        <v>428</v>
      </c>
      <c r="H1252" s="233">
        <v>53</v>
      </c>
      <c r="I1252" s="234"/>
      <c r="J1252" s="235">
        <f>ROUND(I1252*H1252,2)</f>
        <v>0</v>
      </c>
      <c r="K1252" s="231" t="s">
        <v>178</v>
      </c>
      <c r="L1252" s="46"/>
      <c r="M1252" s="236" t="s">
        <v>1</v>
      </c>
      <c r="N1252" s="237" t="s">
        <v>48</v>
      </c>
      <c r="O1252" s="93"/>
      <c r="P1252" s="238">
        <f>O1252*H1252</f>
        <v>0</v>
      </c>
      <c r="Q1252" s="238">
        <v>0.0024688363</v>
      </c>
      <c r="R1252" s="238">
        <f>Q1252*H1252</f>
        <v>0.13084832390000001</v>
      </c>
      <c r="S1252" s="238">
        <v>0</v>
      </c>
      <c r="T1252" s="239">
        <f>S1252*H1252</f>
        <v>0</v>
      </c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R1252" s="240" t="s">
        <v>347</v>
      </c>
      <c r="AT1252" s="240" t="s">
        <v>174</v>
      </c>
      <c r="AU1252" s="240" t="s">
        <v>92</v>
      </c>
      <c r="AY1252" s="18" t="s">
        <v>171</v>
      </c>
      <c r="BE1252" s="241">
        <f>IF(N1252="základní",J1252,0)</f>
        <v>0</v>
      </c>
      <c r="BF1252" s="241">
        <f>IF(N1252="snížená",J1252,0)</f>
        <v>0</v>
      </c>
      <c r="BG1252" s="241">
        <f>IF(N1252="zákl. přenesená",J1252,0)</f>
        <v>0</v>
      </c>
      <c r="BH1252" s="241">
        <f>IF(N1252="sníž. přenesená",J1252,0)</f>
        <v>0</v>
      </c>
      <c r="BI1252" s="241">
        <f>IF(N1252="nulová",J1252,0)</f>
        <v>0</v>
      </c>
      <c r="BJ1252" s="18" t="s">
        <v>90</v>
      </c>
      <c r="BK1252" s="241">
        <f>ROUND(I1252*H1252,2)</f>
        <v>0</v>
      </c>
      <c r="BL1252" s="18" t="s">
        <v>347</v>
      </c>
      <c r="BM1252" s="240" t="s">
        <v>6520</v>
      </c>
    </row>
    <row r="1253" s="13" customFormat="1">
      <c r="A1253" s="13"/>
      <c r="B1253" s="251"/>
      <c r="C1253" s="252"/>
      <c r="D1253" s="242" t="s">
        <v>284</v>
      </c>
      <c r="E1253" s="253" t="s">
        <v>1</v>
      </c>
      <c r="F1253" s="254" t="s">
        <v>6521</v>
      </c>
      <c r="G1253" s="252"/>
      <c r="H1253" s="253" t="s">
        <v>1</v>
      </c>
      <c r="I1253" s="255"/>
      <c r="J1253" s="252"/>
      <c r="K1253" s="252"/>
      <c r="L1253" s="256"/>
      <c r="M1253" s="257"/>
      <c r="N1253" s="258"/>
      <c r="O1253" s="258"/>
      <c r="P1253" s="258"/>
      <c r="Q1253" s="258"/>
      <c r="R1253" s="258"/>
      <c r="S1253" s="258"/>
      <c r="T1253" s="259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60" t="s">
        <v>284</v>
      </c>
      <c r="AU1253" s="260" t="s">
        <v>92</v>
      </c>
      <c r="AV1253" s="13" t="s">
        <v>90</v>
      </c>
      <c r="AW1253" s="13" t="s">
        <v>38</v>
      </c>
      <c r="AX1253" s="13" t="s">
        <v>83</v>
      </c>
      <c r="AY1253" s="260" t="s">
        <v>171</v>
      </c>
    </row>
    <row r="1254" s="14" customFormat="1">
      <c r="A1254" s="14"/>
      <c r="B1254" s="261"/>
      <c r="C1254" s="262"/>
      <c r="D1254" s="242" t="s">
        <v>284</v>
      </c>
      <c r="E1254" s="263" t="s">
        <v>1</v>
      </c>
      <c r="F1254" s="264" t="s">
        <v>118</v>
      </c>
      <c r="G1254" s="262"/>
      <c r="H1254" s="265">
        <v>3</v>
      </c>
      <c r="I1254" s="266"/>
      <c r="J1254" s="262"/>
      <c r="K1254" s="262"/>
      <c r="L1254" s="267"/>
      <c r="M1254" s="268"/>
      <c r="N1254" s="269"/>
      <c r="O1254" s="269"/>
      <c r="P1254" s="269"/>
      <c r="Q1254" s="269"/>
      <c r="R1254" s="269"/>
      <c r="S1254" s="269"/>
      <c r="T1254" s="270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71" t="s">
        <v>284</v>
      </c>
      <c r="AU1254" s="271" t="s">
        <v>92</v>
      </c>
      <c r="AV1254" s="14" t="s">
        <v>92</v>
      </c>
      <c r="AW1254" s="14" t="s">
        <v>38</v>
      </c>
      <c r="AX1254" s="14" t="s">
        <v>83</v>
      </c>
      <c r="AY1254" s="271" t="s">
        <v>171</v>
      </c>
    </row>
    <row r="1255" s="13" customFormat="1">
      <c r="A1255" s="13"/>
      <c r="B1255" s="251"/>
      <c r="C1255" s="252"/>
      <c r="D1255" s="242" t="s">
        <v>284</v>
      </c>
      <c r="E1255" s="253" t="s">
        <v>1</v>
      </c>
      <c r="F1255" s="254" t="s">
        <v>6522</v>
      </c>
      <c r="G1255" s="252"/>
      <c r="H1255" s="253" t="s">
        <v>1</v>
      </c>
      <c r="I1255" s="255"/>
      <c r="J1255" s="252"/>
      <c r="K1255" s="252"/>
      <c r="L1255" s="256"/>
      <c r="M1255" s="257"/>
      <c r="N1255" s="258"/>
      <c r="O1255" s="258"/>
      <c r="P1255" s="258"/>
      <c r="Q1255" s="258"/>
      <c r="R1255" s="258"/>
      <c r="S1255" s="258"/>
      <c r="T1255" s="259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60" t="s">
        <v>284</v>
      </c>
      <c r="AU1255" s="260" t="s">
        <v>92</v>
      </c>
      <c r="AV1255" s="13" t="s">
        <v>90</v>
      </c>
      <c r="AW1255" s="13" t="s">
        <v>38</v>
      </c>
      <c r="AX1255" s="13" t="s">
        <v>83</v>
      </c>
      <c r="AY1255" s="260" t="s">
        <v>171</v>
      </c>
    </row>
    <row r="1256" s="14" customFormat="1">
      <c r="A1256" s="14"/>
      <c r="B1256" s="261"/>
      <c r="C1256" s="262"/>
      <c r="D1256" s="242" t="s">
        <v>284</v>
      </c>
      <c r="E1256" s="263" t="s">
        <v>1</v>
      </c>
      <c r="F1256" s="264" t="s">
        <v>118</v>
      </c>
      <c r="G1256" s="262"/>
      <c r="H1256" s="265">
        <v>3</v>
      </c>
      <c r="I1256" s="266"/>
      <c r="J1256" s="262"/>
      <c r="K1256" s="262"/>
      <c r="L1256" s="267"/>
      <c r="M1256" s="268"/>
      <c r="N1256" s="269"/>
      <c r="O1256" s="269"/>
      <c r="P1256" s="269"/>
      <c r="Q1256" s="269"/>
      <c r="R1256" s="269"/>
      <c r="S1256" s="269"/>
      <c r="T1256" s="270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71" t="s">
        <v>284</v>
      </c>
      <c r="AU1256" s="271" t="s">
        <v>92</v>
      </c>
      <c r="AV1256" s="14" t="s">
        <v>92</v>
      </c>
      <c r="AW1256" s="14" t="s">
        <v>38</v>
      </c>
      <c r="AX1256" s="14" t="s">
        <v>83</v>
      </c>
      <c r="AY1256" s="271" t="s">
        <v>171</v>
      </c>
    </row>
    <row r="1257" s="13" customFormat="1">
      <c r="A1257" s="13"/>
      <c r="B1257" s="251"/>
      <c r="C1257" s="252"/>
      <c r="D1257" s="242" t="s">
        <v>284</v>
      </c>
      <c r="E1257" s="253" t="s">
        <v>1</v>
      </c>
      <c r="F1257" s="254" t="s">
        <v>6523</v>
      </c>
      <c r="G1257" s="252"/>
      <c r="H1257" s="253" t="s">
        <v>1</v>
      </c>
      <c r="I1257" s="255"/>
      <c r="J1257" s="252"/>
      <c r="K1257" s="252"/>
      <c r="L1257" s="256"/>
      <c r="M1257" s="257"/>
      <c r="N1257" s="258"/>
      <c r="O1257" s="258"/>
      <c r="P1257" s="258"/>
      <c r="Q1257" s="258"/>
      <c r="R1257" s="258"/>
      <c r="S1257" s="258"/>
      <c r="T1257" s="259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60" t="s">
        <v>284</v>
      </c>
      <c r="AU1257" s="260" t="s">
        <v>92</v>
      </c>
      <c r="AV1257" s="13" t="s">
        <v>90</v>
      </c>
      <c r="AW1257" s="13" t="s">
        <v>38</v>
      </c>
      <c r="AX1257" s="13" t="s">
        <v>83</v>
      </c>
      <c r="AY1257" s="260" t="s">
        <v>171</v>
      </c>
    </row>
    <row r="1258" s="14" customFormat="1">
      <c r="A1258" s="14"/>
      <c r="B1258" s="261"/>
      <c r="C1258" s="262"/>
      <c r="D1258" s="242" t="s">
        <v>284</v>
      </c>
      <c r="E1258" s="263" t="s">
        <v>1</v>
      </c>
      <c r="F1258" s="264" t="s">
        <v>192</v>
      </c>
      <c r="G1258" s="262"/>
      <c r="H1258" s="265">
        <v>4</v>
      </c>
      <c r="I1258" s="266"/>
      <c r="J1258" s="262"/>
      <c r="K1258" s="262"/>
      <c r="L1258" s="267"/>
      <c r="M1258" s="268"/>
      <c r="N1258" s="269"/>
      <c r="O1258" s="269"/>
      <c r="P1258" s="269"/>
      <c r="Q1258" s="269"/>
      <c r="R1258" s="269"/>
      <c r="S1258" s="269"/>
      <c r="T1258" s="270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71" t="s">
        <v>284</v>
      </c>
      <c r="AU1258" s="271" t="s">
        <v>92</v>
      </c>
      <c r="AV1258" s="14" t="s">
        <v>92</v>
      </c>
      <c r="AW1258" s="14" t="s">
        <v>38</v>
      </c>
      <c r="AX1258" s="14" t="s">
        <v>83</v>
      </c>
      <c r="AY1258" s="271" t="s">
        <v>171</v>
      </c>
    </row>
    <row r="1259" s="13" customFormat="1">
      <c r="A1259" s="13"/>
      <c r="B1259" s="251"/>
      <c r="C1259" s="252"/>
      <c r="D1259" s="242" t="s">
        <v>284</v>
      </c>
      <c r="E1259" s="253" t="s">
        <v>1</v>
      </c>
      <c r="F1259" s="254" t="s">
        <v>6524</v>
      </c>
      <c r="G1259" s="252"/>
      <c r="H1259" s="253" t="s">
        <v>1</v>
      </c>
      <c r="I1259" s="255"/>
      <c r="J1259" s="252"/>
      <c r="K1259" s="252"/>
      <c r="L1259" s="256"/>
      <c r="M1259" s="257"/>
      <c r="N1259" s="258"/>
      <c r="O1259" s="258"/>
      <c r="P1259" s="258"/>
      <c r="Q1259" s="258"/>
      <c r="R1259" s="258"/>
      <c r="S1259" s="258"/>
      <c r="T1259" s="259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60" t="s">
        <v>284</v>
      </c>
      <c r="AU1259" s="260" t="s">
        <v>92</v>
      </c>
      <c r="AV1259" s="13" t="s">
        <v>90</v>
      </c>
      <c r="AW1259" s="13" t="s">
        <v>38</v>
      </c>
      <c r="AX1259" s="13" t="s">
        <v>83</v>
      </c>
      <c r="AY1259" s="260" t="s">
        <v>171</v>
      </c>
    </row>
    <row r="1260" s="14" customFormat="1">
      <c r="A1260" s="14"/>
      <c r="B1260" s="261"/>
      <c r="C1260" s="262"/>
      <c r="D1260" s="242" t="s">
        <v>284</v>
      </c>
      <c r="E1260" s="263" t="s">
        <v>1</v>
      </c>
      <c r="F1260" s="264" t="s">
        <v>353</v>
      </c>
      <c r="G1260" s="262"/>
      <c r="H1260" s="265">
        <v>17</v>
      </c>
      <c r="I1260" s="266"/>
      <c r="J1260" s="262"/>
      <c r="K1260" s="262"/>
      <c r="L1260" s="267"/>
      <c r="M1260" s="268"/>
      <c r="N1260" s="269"/>
      <c r="O1260" s="269"/>
      <c r="P1260" s="269"/>
      <c r="Q1260" s="269"/>
      <c r="R1260" s="269"/>
      <c r="S1260" s="269"/>
      <c r="T1260" s="270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71" t="s">
        <v>284</v>
      </c>
      <c r="AU1260" s="271" t="s">
        <v>92</v>
      </c>
      <c r="AV1260" s="14" t="s">
        <v>92</v>
      </c>
      <c r="AW1260" s="14" t="s">
        <v>38</v>
      </c>
      <c r="AX1260" s="14" t="s">
        <v>83</v>
      </c>
      <c r="AY1260" s="271" t="s">
        <v>171</v>
      </c>
    </row>
    <row r="1261" s="13" customFormat="1">
      <c r="A1261" s="13"/>
      <c r="B1261" s="251"/>
      <c r="C1261" s="252"/>
      <c r="D1261" s="242" t="s">
        <v>284</v>
      </c>
      <c r="E1261" s="253" t="s">
        <v>1</v>
      </c>
      <c r="F1261" s="254" t="s">
        <v>6523</v>
      </c>
      <c r="G1261" s="252"/>
      <c r="H1261" s="253" t="s">
        <v>1</v>
      </c>
      <c r="I1261" s="255"/>
      <c r="J1261" s="252"/>
      <c r="K1261" s="252"/>
      <c r="L1261" s="256"/>
      <c r="M1261" s="257"/>
      <c r="N1261" s="258"/>
      <c r="O1261" s="258"/>
      <c r="P1261" s="258"/>
      <c r="Q1261" s="258"/>
      <c r="R1261" s="258"/>
      <c r="S1261" s="258"/>
      <c r="T1261" s="259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60" t="s">
        <v>284</v>
      </c>
      <c r="AU1261" s="260" t="s">
        <v>92</v>
      </c>
      <c r="AV1261" s="13" t="s">
        <v>90</v>
      </c>
      <c r="AW1261" s="13" t="s">
        <v>38</v>
      </c>
      <c r="AX1261" s="13" t="s">
        <v>83</v>
      </c>
      <c r="AY1261" s="260" t="s">
        <v>171</v>
      </c>
    </row>
    <row r="1262" s="14" customFormat="1">
      <c r="A1262" s="14"/>
      <c r="B1262" s="261"/>
      <c r="C1262" s="262"/>
      <c r="D1262" s="242" t="s">
        <v>284</v>
      </c>
      <c r="E1262" s="263" t="s">
        <v>1</v>
      </c>
      <c r="F1262" s="264" t="s">
        <v>192</v>
      </c>
      <c r="G1262" s="262"/>
      <c r="H1262" s="265">
        <v>4</v>
      </c>
      <c r="I1262" s="266"/>
      <c r="J1262" s="262"/>
      <c r="K1262" s="262"/>
      <c r="L1262" s="267"/>
      <c r="M1262" s="268"/>
      <c r="N1262" s="269"/>
      <c r="O1262" s="269"/>
      <c r="P1262" s="269"/>
      <c r="Q1262" s="269"/>
      <c r="R1262" s="269"/>
      <c r="S1262" s="269"/>
      <c r="T1262" s="270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71" t="s">
        <v>284</v>
      </c>
      <c r="AU1262" s="271" t="s">
        <v>92</v>
      </c>
      <c r="AV1262" s="14" t="s">
        <v>92</v>
      </c>
      <c r="AW1262" s="14" t="s">
        <v>38</v>
      </c>
      <c r="AX1262" s="14" t="s">
        <v>83</v>
      </c>
      <c r="AY1262" s="271" t="s">
        <v>171</v>
      </c>
    </row>
    <row r="1263" s="13" customFormat="1">
      <c r="A1263" s="13"/>
      <c r="B1263" s="251"/>
      <c r="C1263" s="252"/>
      <c r="D1263" s="242" t="s">
        <v>284</v>
      </c>
      <c r="E1263" s="253" t="s">
        <v>1</v>
      </c>
      <c r="F1263" s="254" t="s">
        <v>6525</v>
      </c>
      <c r="G1263" s="252"/>
      <c r="H1263" s="253" t="s">
        <v>1</v>
      </c>
      <c r="I1263" s="255"/>
      <c r="J1263" s="252"/>
      <c r="K1263" s="252"/>
      <c r="L1263" s="256"/>
      <c r="M1263" s="257"/>
      <c r="N1263" s="258"/>
      <c r="O1263" s="258"/>
      <c r="P1263" s="258"/>
      <c r="Q1263" s="258"/>
      <c r="R1263" s="258"/>
      <c r="S1263" s="258"/>
      <c r="T1263" s="259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60" t="s">
        <v>284</v>
      </c>
      <c r="AU1263" s="260" t="s">
        <v>92</v>
      </c>
      <c r="AV1263" s="13" t="s">
        <v>90</v>
      </c>
      <c r="AW1263" s="13" t="s">
        <v>38</v>
      </c>
      <c r="AX1263" s="13" t="s">
        <v>83</v>
      </c>
      <c r="AY1263" s="260" t="s">
        <v>171</v>
      </c>
    </row>
    <row r="1264" s="14" customFormat="1">
      <c r="A1264" s="14"/>
      <c r="B1264" s="261"/>
      <c r="C1264" s="262"/>
      <c r="D1264" s="242" t="s">
        <v>284</v>
      </c>
      <c r="E1264" s="263" t="s">
        <v>1</v>
      </c>
      <c r="F1264" s="264" t="s">
        <v>7</v>
      </c>
      <c r="G1264" s="262"/>
      <c r="H1264" s="265">
        <v>21</v>
      </c>
      <c r="I1264" s="266"/>
      <c r="J1264" s="262"/>
      <c r="K1264" s="262"/>
      <c r="L1264" s="267"/>
      <c r="M1264" s="268"/>
      <c r="N1264" s="269"/>
      <c r="O1264" s="269"/>
      <c r="P1264" s="269"/>
      <c r="Q1264" s="269"/>
      <c r="R1264" s="269"/>
      <c r="S1264" s="269"/>
      <c r="T1264" s="270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71" t="s">
        <v>284</v>
      </c>
      <c r="AU1264" s="271" t="s">
        <v>92</v>
      </c>
      <c r="AV1264" s="14" t="s">
        <v>92</v>
      </c>
      <c r="AW1264" s="14" t="s">
        <v>38</v>
      </c>
      <c r="AX1264" s="14" t="s">
        <v>83</v>
      </c>
      <c r="AY1264" s="271" t="s">
        <v>171</v>
      </c>
    </row>
    <row r="1265" s="13" customFormat="1">
      <c r="A1265" s="13"/>
      <c r="B1265" s="251"/>
      <c r="C1265" s="252"/>
      <c r="D1265" s="242" t="s">
        <v>284</v>
      </c>
      <c r="E1265" s="253" t="s">
        <v>1</v>
      </c>
      <c r="F1265" s="254" t="s">
        <v>6523</v>
      </c>
      <c r="G1265" s="252"/>
      <c r="H1265" s="253" t="s">
        <v>1</v>
      </c>
      <c r="I1265" s="255"/>
      <c r="J1265" s="252"/>
      <c r="K1265" s="252"/>
      <c r="L1265" s="256"/>
      <c r="M1265" s="257"/>
      <c r="N1265" s="258"/>
      <c r="O1265" s="258"/>
      <c r="P1265" s="258"/>
      <c r="Q1265" s="258"/>
      <c r="R1265" s="258"/>
      <c r="S1265" s="258"/>
      <c r="T1265" s="259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60" t="s">
        <v>284</v>
      </c>
      <c r="AU1265" s="260" t="s">
        <v>92</v>
      </c>
      <c r="AV1265" s="13" t="s">
        <v>90</v>
      </c>
      <c r="AW1265" s="13" t="s">
        <v>38</v>
      </c>
      <c r="AX1265" s="13" t="s">
        <v>83</v>
      </c>
      <c r="AY1265" s="260" t="s">
        <v>171</v>
      </c>
    </row>
    <row r="1266" s="14" customFormat="1">
      <c r="A1266" s="14"/>
      <c r="B1266" s="261"/>
      <c r="C1266" s="262"/>
      <c r="D1266" s="242" t="s">
        <v>284</v>
      </c>
      <c r="E1266" s="263" t="s">
        <v>1</v>
      </c>
      <c r="F1266" s="264" t="s">
        <v>90</v>
      </c>
      <c r="G1266" s="262"/>
      <c r="H1266" s="265">
        <v>1</v>
      </c>
      <c r="I1266" s="266"/>
      <c r="J1266" s="262"/>
      <c r="K1266" s="262"/>
      <c r="L1266" s="267"/>
      <c r="M1266" s="268"/>
      <c r="N1266" s="269"/>
      <c r="O1266" s="269"/>
      <c r="P1266" s="269"/>
      <c r="Q1266" s="269"/>
      <c r="R1266" s="269"/>
      <c r="S1266" s="269"/>
      <c r="T1266" s="27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71" t="s">
        <v>284</v>
      </c>
      <c r="AU1266" s="271" t="s">
        <v>92</v>
      </c>
      <c r="AV1266" s="14" t="s">
        <v>92</v>
      </c>
      <c r="AW1266" s="14" t="s">
        <v>38</v>
      </c>
      <c r="AX1266" s="14" t="s">
        <v>83</v>
      </c>
      <c r="AY1266" s="271" t="s">
        <v>171</v>
      </c>
    </row>
    <row r="1267" s="15" customFormat="1">
      <c r="A1267" s="15"/>
      <c r="B1267" s="272"/>
      <c r="C1267" s="273"/>
      <c r="D1267" s="242" t="s">
        <v>284</v>
      </c>
      <c r="E1267" s="274" t="s">
        <v>1</v>
      </c>
      <c r="F1267" s="275" t="s">
        <v>287</v>
      </c>
      <c r="G1267" s="273"/>
      <c r="H1267" s="276">
        <v>53</v>
      </c>
      <c r="I1267" s="277"/>
      <c r="J1267" s="273"/>
      <c r="K1267" s="273"/>
      <c r="L1267" s="278"/>
      <c r="M1267" s="279"/>
      <c r="N1267" s="280"/>
      <c r="O1267" s="280"/>
      <c r="P1267" s="280"/>
      <c r="Q1267" s="280"/>
      <c r="R1267" s="280"/>
      <c r="S1267" s="280"/>
      <c r="T1267" s="281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T1267" s="282" t="s">
        <v>284</v>
      </c>
      <c r="AU1267" s="282" t="s">
        <v>92</v>
      </c>
      <c r="AV1267" s="15" t="s">
        <v>192</v>
      </c>
      <c r="AW1267" s="15" t="s">
        <v>38</v>
      </c>
      <c r="AX1267" s="15" t="s">
        <v>90</v>
      </c>
      <c r="AY1267" s="282" t="s">
        <v>171</v>
      </c>
    </row>
    <row r="1268" s="2" customFormat="1" ht="16.5" customHeight="1">
      <c r="A1268" s="40"/>
      <c r="B1268" s="41"/>
      <c r="C1268" s="283" t="s">
        <v>1611</v>
      </c>
      <c r="D1268" s="283" t="s">
        <v>342</v>
      </c>
      <c r="E1268" s="284" t="s">
        <v>6526</v>
      </c>
      <c r="F1268" s="285" t="s">
        <v>6527</v>
      </c>
      <c r="G1268" s="286" t="s">
        <v>428</v>
      </c>
      <c r="H1268" s="287">
        <v>44</v>
      </c>
      <c r="I1268" s="288"/>
      <c r="J1268" s="289">
        <f>ROUND(I1268*H1268,2)</f>
        <v>0</v>
      </c>
      <c r="K1268" s="285" t="s">
        <v>178</v>
      </c>
      <c r="L1268" s="290"/>
      <c r="M1268" s="291" t="s">
        <v>1</v>
      </c>
      <c r="N1268" s="292" t="s">
        <v>48</v>
      </c>
      <c r="O1268" s="93"/>
      <c r="P1268" s="238">
        <f>O1268*H1268</f>
        <v>0</v>
      </c>
      <c r="Q1268" s="238">
        <v>0.014500000000000001</v>
      </c>
      <c r="R1268" s="238">
        <f>Q1268*H1268</f>
        <v>0.63800000000000001</v>
      </c>
      <c r="S1268" s="238">
        <v>0</v>
      </c>
      <c r="T1268" s="239">
        <f>S1268*H1268</f>
        <v>0</v>
      </c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R1268" s="240" t="s">
        <v>430</v>
      </c>
      <c r="AT1268" s="240" t="s">
        <v>342</v>
      </c>
      <c r="AU1268" s="240" t="s">
        <v>92</v>
      </c>
      <c r="AY1268" s="18" t="s">
        <v>171</v>
      </c>
      <c r="BE1268" s="241">
        <f>IF(N1268="základní",J1268,0)</f>
        <v>0</v>
      </c>
      <c r="BF1268" s="241">
        <f>IF(N1268="snížená",J1268,0)</f>
        <v>0</v>
      </c>
      <c r="BG1268" s="241">
        <f>IF(N1268="zákl. přenesená",J1268,0)</f>
        <v>0</v>
      </c>
      <c r="BH1268" s="241">
        <f>IF(N1268="sníž. přenesená",J1268,0)</f>
        <v>0</v>
      </c>
      <c r="BI1268" s="241">
        <f>IF(N1268="nulová",J1268,0)</f>
        <v>0</v>
      </c>
      <c r="BJ1268" s="18" t="s">
        <v>90</v>
      </c>
      <c r="BK1268" s="241">
        <f>ROUND(I1268*H1268,2)</f>
        <v>0</v>
      </c>
      <c r="BL1268" s="18" t="s">
        <v>347</v>
      </c>
      <c r="BM1268" s="240" t="s">
        <v>6528</v>
      </c>
    </row>
    <row r="1269" s="13" customFormat="1">
      <c r="A1269" s="13"/>
      <c r="B1269" s="251"/>
      <c r="C1269" s="252"/>
      <c r="D1269" s="242" t="s">
        <v>284</v>
      </c>
      <c r="E1269" s="253" t="s">
        <v>1</v>
      </c>
      <c r="F1269" s="254" t="s">
        <v>6529</v>
      </c>
      <c r="G1269" s="252"/>
      <c r="H1269" s="253" t="s">
        <v>1</v>
      </c>
      <c r="I1269" s="255"/>
      <c r="J1269" s="252"/>
      <c r="K1269" s="252"/>
      <c r="L1269" s="256"/>
      <c r="M1269" s="257"/>
      <c r="N1269" s="258"/>
      <c r="O1269" s="258"/>
      <c r="P1269" s="258"/>
      <c r="Q1269" s="258"/>
      <c r="R1269" s="258"/>
      <c r="S1269" s="258"/>
      <c r="T1269" s="259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60" t="s">
        <v>284</v>
      </c>
      <c r="AU1269" s="260" t="s">
        <v>92</v>
      </c>
      <c r="AV1269" s="13" t="s">
        <v>90</v>
      </c>
      <c r="AW1269" s="13" t="s">
        <v>38</v>
      </c>
      <c r="AX1269" s="13" t="s">
        <v>83</v>
      </c>
      <c r="AY1269" s="260" t="s">
        <v>171</v>
      </c>
    </row>
    <row r="1270" s="13" customFormat="1">
      <c r="A1270" s="13"/>
      <c r="B1270" s="251"/>
      <c r="C1270" s="252"/>
      <c r="D1270" s="242" t="s">
        <v>284</v>
      </c>
      <c r="E1270" s="253" t="s">
        <v>1</v>
      </c>
      <c r="F1270" s="254" t="s">
        <v>6530</v>
      </c>
      <c r="G1270" s="252"/>
      <c r="H1270" s="253" t="s">
        <v>1</v>
      </c>
      <c r="I1270" s="255"/>
      <c r="J1270" s="252"/>
      <c r="K1270" s="252"/>
      <c r="L1270" s="256"/>
      <c r="M1270" s="257"/>
      <c r="N1270" s="258"/>
      <c r="O1270" s="258"/>
      <c r="P1270" s="258"/>
      <c r="Q1270" s="258"/>
      <c r="R1270" s="258"/>
      <c r="S1270" s="258"/>
      <c r="T1270" s="259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60" t="s">
        <v>284</v>
      </c>
      <c r="AU1270" s="260" t="s">
        <v>92</v>
      </c>
      <c r="AV1270" s="13" t="s">
        <v>90</v>
      </c>
      <c r="AW1270" s="13" t="s">
        <v>38</v>
      </c>
      <c r="AX1270" s="13" t="s">
        <v>83</v>
      </c>
      <c r="AY1270" s="260" t="s">
        <v>171</v>
      </c>
    </row>
    <row r="1271" s="14" customFormat="1">
      <c r="A1271" s="14"/>
      <c r="B1271" s="261"/>
      <c r="C1271" s="262"/>
      <c r="D1271" s="242" t="s">
        <v>284</v>
      </c>
      <c r="E1271" s="263" t="s">
        <v>1</v>
      </c>
      <c r="F1271" s="264" t="s">
        <v>6531</v>
      </c>
      <c r="G1271" s="262"/>
      <c r="H1271" s="265">
        <v>44</v>
      </c>
      <c r="I1271" s="266"/>
      <c r="J1271" s="262"/>
      <c r="K1271" s="262"/>
      <c r="L1271" s="267"/>
      <c r="M1271" s="268"/>
      <c r="N1271" s="269"/>
      <c r="O1271" s="269"/>
      <c r="P1271" s="269"/>
      <c r="Q1271" s="269"/>
      <c r="R1271" s="269"/>
      <c r="S1271" s="269"/>
      <c r="T1271" s="270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71" t="s">
        <v>284</v>
      </c>
      <c r="AU1271" s="271" t="s">
        <v>92</v>
      </c>
      <c r="AV1271" s="14" t="s">
        <v>92</v>
      </c>
      <c r="AW1271" s="14" t="s">
        <v>38</v>
      </c>
      <c r="AX1271" s="14" t="s">
        <v>90</v>
      </c>
      <c r="AY1271" s="271" t="s">
        <v>171</v>
      </c>
    </row>
    <row r="1272" s="2" customFormat="1" ht="16.5" customHeight="1">
      <c r="A1272" s="40"/>
      <c r="B1272" s="41"/>
      <c r="C1272" s="283" t="s">
        <v>1616</v>
      </c>
      <c r="D1272" s="283" t="s">
        <v>342</v>
      </c>
      <c r="E1272" s="284" t="s">
        <v>6532</v>
      </c>
      <c r="F1272" s="285" t="s">
        <v>6533</v>
      </c>
      <c r="G1272" s="286" t="s">
        <v>428</v>
      </c>
      <c r="H1272" s="287">
        <v>9</v>
      </c>
      <c r="I1272" s="288"/>
      <c r="J1272" s="289">
        <f>ROUND(I1272*H1272,2)</f>
        <v>0</v>
      </c>
      <c r="K1272" s="285" t="s">
        <v>178</v>
      </c>
      <c r="L1272" s="290"/>
      <c r="M1272" s="291" t="s">
        <v>1</v>
      </c>
      <c r="N1272" s="292" t="s">
        <v>48</v>
      </c>
      <c r="O1272" s="93"/>
      <c r="P1272" s="238">
        <f>O1272*H1272</f>
        <v>0</v>
      </c>
      <c r="Q1272" s="238">
        <v>0.021899999999999999</v>
      </c>
      <c r="R1272" s="238">
        <f>Q1272*H1272</f>
        <v>0.1971</v>
      </c>
      <c r="S1272" s="238">
        <v>0</v>
      </c>
      <c r="T1272" s="239">
        <f>S1272*H1272</f>
        <v>0</v>
      </c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R1272" s="240" t="s">
        <v>430</v>
      </c>
      <c r="AT1272" s="240" t="s">
        <v>342</v>
      </c>
      <c r="AU1272" s="240" t="s">
        <v>92</v>
      </c>
      <c r="AY1272" s="18" t="s">
        <v>171</v>
      </c>
      <c r="BE1272" s="241">
        <f>IF(N1272="základní",J1272,0)</f>
        <v>0</v>
      </c>
      <c r="BF1272" s="241">
        <f>IF(N1272="snížená",J1272,0)</f>
        <v>0</v>
      </c>
      <c r="BG1272" s="241">
        <f>IF(N1272="zákl. přenesená",J1272,0)</f>
        <v>0</v>
      </c>
      <c r="BH1272" s="241">
        <f>IF(N1272="sníž. přenesená",J1272,0)</f>
        <v>0</v>
      </c>
      <c r="BI1272" s="241">
        <f>IF(N1272="nulová",J1272,0)</f>
        <v>0</v>
      </c>
      <c r="BJ1272" s="18" t="s">
        <v>90</v>
      </c>
      <c r="BK1272" s="241">
        <f>ROUND(I1272*H1272,2)</f>
        <v>0</v>
      </c>
      <c r="BL1272" s="18" t="s">
        <v>347</v>
      </c>
      <c r="BM1272" s="240" t="s">
        <v>6534</v>
      </c>
    </row>
    <row r="1273" s="13" customFormat="1">
      <c r="A1273" s="13"/>
      <c r="B1273" s="251"/>
      <c r="C1273" s="252"/>
      <c r="D1273" s="242" t="s">
        <v>284</v>
      </c>
      <c r="E1273" s="253" t="s">
        <v>1</v>
      </c>
      <c r="F1273" s="254" t="s">
        <v>6529</v>
      </c>
      <c r="G1273" s="252"/>
      <c r="H1273" s="253" t="s">
        <v>1</v>
      </c>
      <c r="I1273" s="255"/>
      <c r="J1273" s="252"/>
      <c r="K1273" s="252"/>
      <c r="L1273" s="256"/>
      <c r="M1273" s="257"/>
      <c r="N1273" s="258"/>
      <c r="O1273" s="258"/>
      <c r="P1273" s="258"/>
      <c r="Q1273" s="258"/>
      <c r="R1273" s="258"/>
      <c r="S1273" s="258"/>
      <c r="T1273" s="259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60" t="s">
        <v>284</v>
      </c>
      <c r="AU1273" s="260" t="s">
        <v>92</v>
      </c>
      <c r="AV1273" s="13" t="s">
        <v>90</v>
      </c>
      <c r="AW1273" s="13" t="s">
        <v>38</v>
      </c>
      <c r="AX1273" s="13" t="s">
        <v>83</v>
      </c>
      <c r="AY1273" s="260" t="s">
        <v>171</v>
      </c>
    </row>
    <row r="1274" s="13" customFormat="1">
      <c r="A1274" s="13"/>
      <c r="B1274" s="251"/>
      <c r="C1274" s="252"/>
      <c r="D1274" s="242" t="s">
        <v>284</v>
      </c>
      <c r="E1274" s="253" t="s">
        <v>1</v>
      </c>
      <c r="F1274" s="254" t="s">
        <v>6535</v>
      </c>
      <c r="G1274" s="252"/>
      <c r="H1274" s="253" t="s">
        <v>1</v>
      </c>
      <c r="I1274" s="255"/>
      <c r="J1274" s="252"/>
      <c r="K1274" s="252"/>
      <c r="L1274" s="256"/>
      <c r="M1274" s="257"/>
      <c r="N1274" s="258"/>
      <c r="O1274" s="258"/>
      <c r="P1274" s="258"/>
      <c r="Q1274" s="258"/>
      <c r="R1274" s="258"/>
      <c r="S1274" s="258"/>
      <c r="T1274" s="259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60" t="s">
        <v>284</v>
      </c>
      <c r="AU1274" s="260" t="s">
        <v>92</v>
      </c>
      <c r="AV1274" s="13" t="s">
        <v>90</v>
      </c>
      <c r="AW1274" s="13" t="s">
        <v>38</v>
      </c>
      <c r="AX1274" s="13" t="s">
        <v>83</v>
      </c>
      <c r="AY1274" s="260" t="s">
        <v>171</v>
      </c>
    </row>
    <row r="1275" s="14" customFormat="1">
      <c r="A1275" s="14"/>
      <c r="B1275" s="261"/>
      <c r="C1275" s="262"/>
      <c r="D1275" s="242" t="s">
        <v>284</v>
      </c>
      <c r="E1275" s="263" t="s">
        <v>1</v>
      </c>
      <c r="F1275" s="264" t="s">
        <v>6536</v>
      </c>
      <c r="G1275" s="262"/>
      <c r="H1275" s="265">
        <v>9</v>
      </c>
      <c r="I1275" s="266"/>
      <c r="J1275" s="262"/>
      <c r="K1275" s="262"/>
      <c r="L1275" s="267"/>
      <c r="M1275" s="268"/>
      <c r="N1275" s="269"/>
      <c r="O1275" s="269"/>
      <c r="P1275" s="269"/>
      <c r="Q1275" s="269"/>
      <c r="R1275" s="269"/>
      <c r="S1275" s="269"/>
      <c r="T1275" s="270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71" t="s">
        <v>284</v>
      </c>
      <c r="AU1275" s="271" t="s">
        <v>92</v>
      </c>
      <c r="AV1275" s="14" t="s">
        <v>92</v>
      </c>
      <c r="AW1275" s="14" t="s">
        <v>38</v>
      </c>
      <c r="AX1275" s="14" t="s">
        <v>90</v>
      </c>
      <c r="AY1275" s="271" t="s">
        <v>171</v>
      </c>
    </row>
    <row r="1276" s="2" customFormat="1" ht="16.5" customHeight="1">
      <c r="A1276" s="40"/>
      <c r="B1276" s="41"/>
      <c r="C1276" s="283" t="s">
        <v>1620</v>
      </c>
      <c r="D1276" s="283" t="s">
        <v>342</v>
      </c>
      <c r="E1276" s="284" t="s">
        <v>6537</v>
      </c>
      <c r="F1276" s="285" t="s">
        <v>6538</v>
      </c>
      <c r="G1276" s="286" t="s">
        <v>428</v>
      </c>
      <c r="H1276" s="287">
        <v>44</v>
      </c>
      <c r="I1276" s="288"/>
      <c r="J1276" s="289">
        <f>ROUND(I1276*H1276,2)</f>
        <v>0</v>
      </c>
      <c r="K1276" s="285" t="s">
        <v>178</v>
      </c>
      <c r="L1276" s="290"/>
      <c r="M1276" s="291" t="s">
        <v>1</v>
      </c>
      <c r="N1276" s="292" t="s">
        <v>48</v>
      </c>
      <c r="O1276" s="93"/>
      <c r="P1276" s="238">
        <f>O1276*H1276</f>
        <v>0</v>
      </c>
      <c r="Q1276" s="238">
        <v>0.0022000000000000001</v>
      </c>
      <c r="R1276" s="238">
        <f>Q1276*H1276</f>
        <v>0.096800000000000011</v>
      </c>
      <c r="S1276" s="238">
        <v>0</v>
      </c>
      <c r="T1276" s="239">
        <f>S1276*H1276</f>
        <v>0</v>
      </c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R1276" s="240" t="s">
        <v>430</v>
      </c>
      <c r="AT1276" s="240" t="s">
        <v>342</v>
      </c>
      <c r="AU1276" s="240" t="s">
        <v>92</v>
      </c>
      <c r="AY1276" s="18" t="s">
        <v>171</v>
      </c>
      <c r="BE1276" s="241">
        <f>IF(N1276="základní",J1276,0)</f>
        <v>0</v>
      </c>
      <c r="BF1276" s="241">
        <f>IF(N1276="snížená",J1276,0)</f>
        <v>0</v>
      </c>
      <c r="BG1276" s="241">
        <f>IF(N1276="zákl. přenesená",J1276,0)</f>
        <v>0</v>
      </c>
      <c r="BH1276" s="241">
        <f>IF(N1276="sníž. přenesená",J1276,0)</f>
        <v>0</v>
      </c>
      <c r="BI1276" s="241">
        <f>IF(N1276="nulová",J1276,0)</f>
        <v>0</v>
      </c>
      <c r="BJ1276" s="18" t="s">
        <v>90</v>
      </c>
      <c r="BK1276" s="241">
        <f>ROUND(I1276*H1276,2)</f>
        <v>0</v>
      </c>
      <c r="BL1276" s="18" t="s">
        <v>347</v>
      </c>
      <c r="BM1276" s="240" t="s">
        <v>6539</v>
      </c>
    </row>
    <row r="1277" s="13" customFormat="1">
      <c r="A1277" s="13"/>
      <c r="B1277" s="251"/>
      <c r="C1277" s="252"/>
      <c r="D1277" s="242" t="s">
        <v>284</v>
      </c>
      <c r="E1277" s="253" t="s">
        <v>1</v>
      </c>
      <c r="F1277" s="254" t="s">
        <v>6540</v>
      </c>
      <c r="G1277" s="252"/>
      <c r="H1277" s="253" t="s">
        <v>1</v>
      </c>
      <c r="I1277" s="255"/>
      <c r="J1277" s="252"/>
      <c r="K1277" s="252"/>
      <c r="L1277" s="256"/>
      <c r="M1277" s="257"/>
      <c r="N1277" s="258"/>
      <c r="O1277" s="258"/>
      <c r="P1277" s="258"/>
      <c r="Q1277" s="258"/>
      <c r="R1277" s="258"/>
      <c r="S1277" s="258"/>
      <c r="T1277" s="259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60" t="s">
        <v>284</v>
      </c>
      <c r="AU1277" s="260" t="s">
        <v>92</v>
      </c>
      <c r="AV1277" s="13" t="s">
        <v>90</v>
      </c>
      <c r="AW1277" s="13" t="s">
        <v>38</v>
      </c>
      <c r="AX1277" s="13" t="s">
        <v>83</v>
      </c>
      <c r="AY1277" s="260" t="s">
        <v>171</v>
      </c>
    </row>
    <row r="1278" s="13" customFormat="1">
      <c r="A1278" s="13"/>
      <c r="B1278" s="251"/>
      <c r="C1278" s="252"/>
      <c r="D1278" s="242" t="s">
        <v>284</v>
      </c>
      <c r="E1278" s="253" t="s">
        <v>1</v>
      </c>
      <c r="F1278" s="254" t="s">
        <v>6541</v>
      </c>
      <c r="G1278" s="252"/>
      <c r="H1278" s="253" t="s">
        <v>1</v>
      </c>
      <c r="I1278" s="255"/>
      <c r="J1278" s="252"/>
      <c r="K1278" s="252"/>
      <c r="L1278" s="256"/>
      <c r="M1278" s="257"/>
      <c r="N1278" s="258"/>
      <c r="O1278" s="258"/>
      <c r="P1278" s="258"/>
      <c r="Q1278" s="258"/>
      <c r="R1278" s="258"/>
      <c r="S1278" s="258"/>
      <c r="T1278" s="259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60" t="s">
        <v>284</v>
      </c>
      <c r="AU1278" s="260" t="s">
        <v>92</v>
      </c>
      <c r="AV1278" s="13" t="s">
        <v>90</v>
      </c>
      <c r="AW1278" s="13" t="s">
        <v>38</v>
      </c>
      <c r="AX1278" s="13" t="s">
        <v>83</v>
      </c>
      <c r="AY1278" s="260" t="s">
        <v>171</v>
      </c>
    </row>
    <row r="1279" s="14" customFormat="1">
      <c r="A1279" s="14"/>
      <c r="B1279" s="261"/>
      <c r="C1279" s="262"/>
      <c r="D1279" s="242" t="s">
        <v>284</v>
      </c>
      <c r="E1279" s="263" t="s">
        <v>1</v>
      </c>
      <c r="F1279" s="264" t="s">
        <v>487</v>
      </c>
      <c r="G1279" s="262"/>
      <c r="H1279" s="265">
        <v>44</v>
      </c>
      <c r="I1279" s="266"/>
      <c r="J1279" s="262"/>
      <c r="K1279" s="262"/>
      <c r="L1279" s="267"/>
      <c r="M1279" s="268"/>
      <c r="N1279" s="269"/>
      <c r="O1279" s="269"/>
      <c r="P1279" s="269"/>
      <c r="Q1279" s="269"/>
      <c r="R1279" s="269"/>
      <c r="S1279" s="269"/>
      <c r="T1279" s="270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71" t="s">
        <v>284</v>
      </c>
      <c r="AU1279" s="271" t="s">
        <v>92</v>
      </c>
      <c r="AV1279" s="14" t="s">
        <v>92</v>
      </c>
      <c r="AW1279" s="14" t="s">
        <v>38</v>
      </c>
      <c r="AX1279" s="14" t="s">
        <v>90</v>
      </c>
      <c r="AY1279" s="271" t="s">
        <v>171</v>
      </c>
    </row>
    <row r="1280" s="2" customFormat="1" ht="16.5" customHeight="1">
      <c r="A1280" s="40"/>
      <c r="B1280" s="41"/>
      <c r="C1280" s="283" t="s">
        <v>1624</v>
      </c>
      <c r="D1280" s="283" t="s">
        <v>342</v>
      </c>
      <c r="E1280" s="284" t="s">
        <v>6542</v>
      </c>
      <c r="F1280" s="285" t="s">
        <v>6543</v>
      </c>
      <c r="G1280" s="286" t="s">
        <v>428</v>
      </c>
      <c r="H1280" s="287">
        <v>9</v>
      </c>
      <c r="I1280" s="288"/>
      <c r="J1280" s="289">
        <f>ROUND(I1280*H1280,2)</f>
        <v>0</v>
      </c>
      <c r="K1280" s="285" t="s">
        <v>178</v>
      </c>
      <c r="L1280" s="290"/>
      <c r="M1280" s="291" t="s">
        <v>1</v>
      </c>
      <c r="N1280" s="292" t="s">
        <v>48</v>
      </c>
      <c r="O1280" s="93"/>
      <c r="P1280" s="238">
        <f>O1280*H1280</f>
        <v>0</v>
      </c>
      <c r="Q1280" s="238">
        <v>0.0012800000000000001</v>
      </c>
      <c r="R1280" s="238">
        <f>Q1280*H1280</f>
        <v>0.011520000000000001</v>
      </c>
      <c r="S1280" s="238">
        <v>0</v>
      </c>
      <c r="T1280" s="239">
        <f>S1280*H1280</f>
        <v>0</v>
      </c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R1280" s="240" t="s">
        <v>430</v>
      </c>
      <c r="AT1280" s="240" t="s">
        <v>342</v>
      </c>
      <c r="AU1280" s="240" t="s">
        <v>92</v>
      </c>
      <c r="AY1280" s="18" t="s">
        <v>171</v>
      </c>
      <c r="BE1280" s="241">
        <f>IF(N1280="základní",J1280,0)</f>
        <v>0</v>
      </c>
      <c r="BF1280" s="241">
        <f>IF(N1280="snížená",J1280,0)</f>
        <v>0</v>
      </c>
      <c r="BG1280" s="241">
        <f>IF(N1280="zákl. přenesená",J1280,0)</f>
        <v>0</v>
      </c>
      <c r="BH1280" s="241">
        <f>IF(N1280="sníž. přenesená",J1280,0)</f>
        <v>0</v>
      </c>
      <c r="BI1280" s="241">
        <f>IF(N1280="nulová",J1280,0)</f>
        <v>0</v>
      </c>
      <c r="BJ1280" s="18" t="s">
        <v>90</v>
      </c>
      <c r="BK1280" s="241">
        <f>ROUND(I1280*H1280,2)</f>
        <v>0</v>
      </c>
      <c r="BL1280" s="18" t="s">
        <v>347</v>
      </c>
      <c r="BM1280" s="240" t="s">
        <v>6544</v>
      </c>
    </row>
    <row r="1281" s="13" customFormat="1">
      <c r="A1281" s="13"/>
      <c r="B1281" s="251"/>
      <c r="C1281" s="252"/>
      <c r="D1281" s="242" t="s">
        <v>284</v>
      </c>
      <c r="E1281" s="253" t="s">
        <v>1</v>
      </c>
      <c r="F1281" s="254" t="s">
        <v>6540</v>
      </c>
      <c r="G1281" s="252"/>
      <c r="H1281" s="253" t="s">
        <v>1</v>
      </c>
      <c r="I1281" s="255"/>
      <c r="J1281" s="252"/>
      <c r="K1281" s="252"/>
      <c r="L1281" s="256"/>
      <c r="M1281" s="257"/>
      <c r="N1281" s="258"/>
      <c r="O1281" s="258"/>
      <c r="P1281" s="258"/>
      <c r="Q1281" s="258"/>
      <c r="R1281" s="258"/>
      <c r="S1281" s="258"/>
      <c r="T1281" s="259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60" t="s">
        <v>284</v>
      </c>
      <c r="AU1281" s="260" t="s">
        <v>92</v>
      </c>
      <c r="AV1281" s="13" t="s">
        <v>90</v>
      </c>
      <c r="AW1281" s="13" t="s">
        <v>38</v>
      </c>
      <c r="AX1281" s="13" t="s">
        <v>83</v>
      </c>
      <c r="AY1281" s="260" t="s">
        <v>171</v>
      </c>
    </row>
    <row r="1282" s="13" customFormat="1">
      <c r="A1282" s="13"/>
      <c r="B1282" s="251"/>
      <c r="C1282" s="252"/>
      <c r="D1282" s="242" t="s">
        <v>284</v>
      </c>
      <c r="E1282" s="253" t="s">
        <v>1</v>
      </c>
      <c r="F1282" s="254" t="s">
        <v>6545</v>
      </c>
      <c r="G1282" s="252"/>
      <c r="H1282" s="253" t="s">
        <v>1</v>
      </c>
      <c r="I1282" s="255"/>
      <c r="J1282" s="252"/>
      <c r="K1282" s="252"/>
      <c r="L1282" s="256"/>
      <c r="M1282" s="257"/>
      <c r="N1282" s="258"/>
      <c r="O1282" s="258"/>
      <c r="P1282" s="258"/>
      <c r="Q1282" s="258"/>
      <c r="R1282" s="258"/>
      <c r="S1282" s="258"/>
      <c r="T1282" s="259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60" t="s">
        <v>284</v>
      </c>
      <c r="AU1282" s="260" t="s">
        <v>92</v>
      </c>
      <c r="AV1282" s="13" t="s">
        <v>90</v>
      </c>
      <c r="AW1282" s="13" t="s">
        <v>38</v>
      </c>
      <c r="AX1282" s="13" t="s">
        <v>83</v>
      </c>
      <c r="AY1282" s="260" t="s">
        <v>171</v>
      </c>
    </row>
    <row r="1283" s="14" customFormat="1">
      <c r="A1283" s="14"/>
      <c r="B1283" s="261"/>
      <c r="C1283" s="262"/>
      <c r="D1283" s="242" t="s">
        <v>284</v>
      </c>
      <c r="E1283" s="263" t="s">
        <v>1</v>
      </c>
      <c r="F1283" s="264" t="s">
        <v>6536</v>
      </c>
      <c r="G1283" s="262"/>
      <c r="H1283" s="265">
        <v>9</v>
      </c>
      <c r="I1283" s="266"/>
      <c r="J1283" s="262"/>
      <c r="K1283" s="262"/>
      <c r="L1283" s="267"/>
      <c r="M1283" s="268"/>
      <c r="N1283" s="269"/>
      <c r="O1283" s="269"/>
      <c r="P1283" s="269"/>
      <c r="Q1283" s="269"/>
      <c r="R1283" s="269"/>
      <c r="S1283" s="269"/>
      <c r="T1283" s="270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71" t="s">
        <v>284</v>
      </c>
      <c r="AU1283" s="271" t="s">
        <v>92</v>
      </c>
      <c r="AV1283" s="14" t="s">
        <v>92</v>
      </c>
      <c r="AW1283" s="14" t="s">
        <v>38</v>
      </c>
      <c r="AX1283" s="14" t="s">
        <v>90</v>
      </c>
      <c r="AY1283" s="271" t="s">
        <v>171</v>
      </c>
    </row>
    <row r="1284" s="2" customFormat="1" ht="16.5" customHeight="1">
      <c r="A1284" s="40"/>
      <c r="B1284" s="41"/>
      <c r="C1284" s="283" t="s">
        <v>1628</v>
      </c>
      <c r="D1284" s="283" t="s">
        <v>342</v>
      </c>
      <c r="E1284" s="284" t="s">
        <v>6546</v>
      </c>
      <c r="F1284" s="285" t="s">
        <v>6547</v>
      </c>
      <c r="G1284" s="286" t="s">
        <v>428</v>
      </c>
      <c r="H1284" s="287">
        <v>53</v>
      </c>
      <c r="I1284" s="288"/>
      <c r="J1284" s="289">
        <f>ROUND(I1284*H1284,2)</f>
        <v>0</v>
      </c>
      <c r="K1284" s="285" t="s">
        <v>178</v>
      </c>
      <c r="L1284" s="290"/>
      <c r="M1284" s="291" t="s">
        <v>1</v>
      </c>
      <c r="N1284" s="292" t="s">
        <v>48</v>
      </c>
      <c r="O1284" s="93"/>
      <c r="P1284" s="238">
        <f>O1284*H1284</f>
        <v>0</v>
      </c>
      <c r="Q1284" s="238">
        <v>0.001</v>
      </c>
      <c r="R1284" s="238">
        <f>Q1284*H1284</f>
        <v>0.052999999999999998</v>
      </c>
      <c r="S1284" s="238">
        <v>0</v>
      </c>
      <c r="T1284" s="239">
        <f>S1284*H1284</f>
        <v>0</v>
      </c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R1284" s="240" t="s">
        <v>430</v>
      </c>
      <c r="AT1284" s="240" t="s">
        <v>342</v>
      </c>
      <c r="AU1284" s="240" t="s">
        <v>92</v>
      </c>
      <c r="AY1284" s="18" t="s">
        <v>171</v>
      </c>
      <c r="BE1284" s="241">
        <f>IF(N1284="základní",J1284,0)</f>
        <v>0</v>
      </c>
      <c r="BF1284" s="241">
        <f>IF(N1284="snížená",J1284,0)</f>
        <v>0</v>
      </c>
      <c r="BG1284" s="241">
        <f>IF(N1284="zákl. přenesená",J1284,0)</f>
        <v>0</v>
      </c>
      <c r="BH1284" s="241">
        <f>IF(N1284="sníž. přenesená",J1284,0)</f>
        <v>0</v>
      </c>
      <c r="BI1284" s="241">
        <f>IF(N1284="nulová",J1284,0)</f>
        <v>0</v>
      </c>
      <c r="BJ1284" s="18" t="s">
        <v>90</v>
      </c>
      <c r="BK1284" s="241">
        <f>ROUND(I1284*H1284,2)</f>
        <v>0</v>
      </c>
      <c r="BL1284" s="18" t="s">
        <v>347</v>
      </c>
      <c r="BM1284" s="240" t="s">
        <v>6548</v>
      </c>
    </row>
    <row r="1285" s="13" customFormat="1">
      <c r="A1285" s="13"/>
      <c r="B1285" s="251"/>
      <c r="C1285" s="252"/>
      <c r="D1285" s="242" t="s">
        <v>284</v>
      </c>
      <c r="E1285" s="253" t="s">
        <v>1</v>
      </c>
      <c r="F1285" s="254" t="s">
        <v>6549</v>
      </c>
      <c r="G1285" s="252"/>
      <c r="H1285" s="253" t="s">
        <v>1</v>
      </c>
      <c r="I1285" s="255"/>
      <c r="J1285" s="252"/>
      <c r="K1285" s="252"/>
      <c r="L1285" s="256"/>
      <c r="M1285" s="257"/>
      <c r="N1285" s="258"/>
      <c r="O1285" s="258"/>
      <c r="P1285" s="258"/>
      <c r="Q1285" s="258"/>
      <c r="R1285" s="258"/>
      <c r="S1285" s="258"/>
      <c r="T1285" s="259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60" t="s">
        <v>284</v>
      </c>
      <c r="AU1285" s="260" t="s">
        <v>92</v>
      </c>
      <c r="AV1285" s="13" t="s">
        <v>90</v>
      </c>
      <c r="AW1285" s="13" t="s">
        <v>38</v>
      </c>
      <c r="AX1285" s="13" t="s">
        <v>83</v>
      </c>
      <c r="AY1285" s="260" t="s">
        <v>171</v>
      </c>
    </row>
    <row r="1286" s="13" customFormat="1">
      <c r="A1286" s="13"/>
      <c r="B1286" s="251"/>
      <c r="C1286" s="252"/>
      <c r="D1286" s="242" t="s">
        <v>284</v>
      </c>
      <c r="E1286" s="253" t="s">
        <v>1</v>
      </c>
      <c r="F1286" s="254" t="s">
        <v>6550</v>
      </c>
      <c r="G1286" s="252"/>
      <c r="H1286" s="253" t="s">
        <v>1</v>
      </c>
      <c r="I1286" s="255"/>
      <c r="J1286" s="252"/>
      <c r="K1286" s="252"/>
      <c r="L1286" s="256"/>
      <c r="M1286" s="257"/>
      <c r="N1286" s="258"/>
      <c r="O1286" s="258"/>
      <c r="P1286" s="258"/>
      <c r="Q1286" s="258"/>
      <c r="R1286" s="258"/>
      <c r="S1286" s="258"/>
      <c r="T1286" s="259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60" t="s">
        <v>284</v>
      </c>
      <c r="AU1286" s="260" t="s">
        <v>92</v>
      </c>
      <c r="AV1286" s="13" t="s">
        <v>90</v>
      </c>
      <c r="AW1286" s="13" t="s">
        <v>38</v>
      </c>
      <c r="AX1286" s="13" t="s">
        <v>83</v>
      </c>
      <c r="AY1286" s="260" t="s">
        <v>171</v>
      </c>
    </row>
    <row r="1287" s="14" customFormat="1">
      <c r="A1287" s="14"/>
      <c r="B1287" s="261"/>
      <c r="C1287" s="262"/>
      <c r="D1287" s="242" t="s">
        <v>284</v>
      </c>
      <c r="E1287" s="263" t="s">
        <v>1</v>
      </c>
      <c r="F1287" s="264" t="s">
        <v>534</v>
      </c>
      <c r="G1287" s="262"/>
      <c r="H1287" s="265">
        <v>53</v>
      </c>
      <c r="I1287" s="266"/>
      <c r="J1287" s="262"/>
      <c r="K1287" s="262"/>
      <c r="L1287" s="267"/>
      <c r="M1287" s="268"/>
      <c r="N1287" s="269"/>
      <c r="O1287" s="269"/>
      <c r="P1287" s="269"/>
      <c r="Q1287" s="269"/>
      <c r="R1287" s="269"/>
      <c r="S1287" s="269"/>
      <c r="T1287" s="270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71" t="s">
        <v>284</v>
      </c>
      <c r="AU1287" s="271" t="s">
        <v>92</v>
      </c>
      <c r="AV1287" s="14" t="s">
        <v>92</v>
      </c>
      <c r="AW1287" s="14" t="s">
        <v>38</v>
      </c>
      <c r="AX1287" s="14" t="s">
        <v>90</v>
      </c>
      <c r="AY1287" s="271" t="s">
        <v>171</v>
      </c>
    </row>
    <row r="1288" s="2" customFormat="1" ht="16.5" customHeight="1">
      <c r="A1288" s="40"/>
      <c r="B1288" s="41"/>
      <c r="C1288" s="283" t="s">
        <v>1632</v>
      </c>
      <c r="D1288" s="283" t="s">
        <v>342</v>
      </c>
      <c r="E1288" s="284" t="s">
        <v>6551</v>
      </c>
      <c r="F1288" s="285" t="s">
        <v>6552</v>
      </c>
      <c r="G1288" s="286" t="s">
        <v>428</v>
      </c>
      <c r="H1288" s="287">
        <v>9</v>
      </c>
      <c r="I1288" s="288"/>
      <c r="J1288" s="289">
        <f>ROUND(I1288*H1288,2)</f>
        <v>0</v>
      </c>
      <c r="K1288" s="285" t="s">
        <v>178</v>
      </c>
      <c r="L1288" s="290"/>
      <c r="M1288" s="291" t="s">
        <v>1</v>
      </c>
      <c r="N1288" s="292" t="s">
        <v>48</v>
      </c>
      <c r="O1288" s="93"/>
      <c r="P1288" s="238">
        <f>O1288*H1288</f>
        <v>0</v>
      </c>
      <c r="Q1288" s="238">
        <v>0.001</v>
      </c>
      <c r="R1288" s="238">
        <f>Q1288*H1288</f>
        <v>0.0090000000000000011</v>
      </c>
      <c r="S1288" s="238">
        <v>0</v>
      </c>
      <c r="T1288" s="239">
        <f>S1288*H1288</f>
        <v>0</v>
      </c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R1288" s="240" t="s">
        <v>430</v>
      </c>
      <c r="AT1288" s="240" t="s">
        <v>342</v>
      </c>
      <c r="AU1288" s="240" t="s">
        <v>92</v>
      </c>
      <c r="AY1288" s="18" t="s">
        <v>171</v>
      </c>
      <c r="BE1288" s="241">
        <f>IF(N1288="základní",J1288,0)</f>
        <v>0</v>
      </c>
      <c r="BF1288" s="241">
        <f>IF(N1288="snížená",J1288,0)</f>
        <v>0</v>
      </c>
      <c r="BG1288" s="241">
        <f>IF(N1288="zákl. přenesená",J1288,0)</f>
        <v>0</v>
      </c>
      <c r="BH1288" s="241">
        <f>IF(N1288="sníž. přenesená",J1288,0)</f>
        <v>0</v>
      </c>
      <c r="BI1288" s="241">
        <f>IF(N1288="nulová",J1288,0)</f>
        <v>0</v>
      </c>
      <c r="BJ1288" s="18" t="s">
        <v>90</v>
      </c>
      <c r="BK1288" s="241">
        <f>ROUND(I1288*H1288,2)</f>
        <v>0</v>
      </c>
      <c r="BL1288" s="18" t="s">
        <v>347</v>
      </c>
      <c r="BM1288" s="240" t="s">
        <v>6553</v>
      </c>
    </row>
    <row r="1289" s="13" customFormat="1">
      <c r="A1289" s="13"/>
      <c r="B1289" s="251"/>
      <c r="C1289" s="252"/>
      <c r="D1289" s="242" t="s">
        <v>284</v>
      </c>
      <c r="E1289" s="253" t="s">
        <v>1</v>
      </c>
      <c r="F1289" s="254" t="s">
        <v>6549</v>
      </c>
      <c r="G1289" s="252"/>
      <c r="H1289" s="253" t="s">
        <v>1</v>
      </c>
      <c r="I1289" s="255"/>
      <c r="J1289" s="252"/>
      <c r="K1289" s="252"/>
      <c r="L1289" s="256"/>
      <c r="M1289" s="257"/>
      <c r="N1289" s="258"/>
      <c r="O1289" s="258"/>
      <c r="P1289" s="258"/>
      <c r="Q1289" s="258"/>
      <c r="R1289" s="258"/>
      <c r="S1289" s="258"/>
      <c r="T1289" s="259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60" t="s">
        <v>284</v>
      </c>
      <c r="AU1289" s="260" t="s">
        <v>92</v>
      </c>
      <c r="AV1289" s="13" t="s">
        <v>90</v>
      </c>
      <c r="AW1289" s="13" t="s">
        <v>38</v>
      </c>
      <c r="AX1289" s="13" t="s">
        <v>83</v>
      </c>
      <c r="AY1289" s="260" t="s">
        <v>171</v>
      </c>
    </row>
    <row r="1290" s="13" customFormat="1">
      <c r="A1290" s="13"/>
      <c r="B1290" s="251"/>
      <c r="C1290" s="252"/>
      <c r="D1290" s="242" t="s">
        <v>284</v>
      </c>
      <c r="E1290" s="253" t="s">
        <v>1</v>
      </c>
      <c r="F1290" s="254" t="s">
        <v>6554</v>
      </c>
      <c r="G1290" s="252"/>
      <c r="H1290" s="253" t="s">
        <v>1</v>
      </c>
      <c r="I1290" s="255"/>
      <c r="J1290" s="252"/>
      <c r="K1290" s="252"/>
      <c r="L1290" s="256"/>
      <c r="M1290" s="257"/>
      <c r="N1290" s="258"/>
      <c r="O1290" s="258"/>
      <c r="P1290" s="258"/>
      <c r="Q1290" s="258"/>
      <c r="R1290" s="258"/>
      <c r="S1290" s="258"/>
      <c r="T1290" s="259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60" t="s">
        <v>284</v>
      </c>
      <c r="AU1290" s="260" t="s">
        <v>92</v>
      </c>
      <c r="AV1290" s="13" t="s">
        <v>90</v>
      </c>
      <c r="AW1290" s="13" t="s">
        <v>38</v>
      </c>
      <c r="AX1290" s="13" t="s">
        <v>83</v>
      </c>
      <c r="AY1290" s="260" t="s">
        <v>171</v>
      </c>
    </row>
    <row r="1291" s="14" customFormat="1">
      <c r="A1291" s="14"/>
      <c r="B1291" s="261"/>
      <c r="C1291" s="262"/>
      <c r="D1291" s="242" t="s">
        <v>284</v>
      </c>
      <c r="E1291" s="263" t="s">
        <v>1</v>
      </c>
      <c r="F1291" s="264" t="s">
        <v>220</v>
      </c>
      <c r="G1291" s="262"/>
      <c r="H1291" s="265">
        <v>9</v>
      </c>
      <c r="I1291" s="266"/>
      <c r="J1291" s="262"/>
      <c r="K1291" s="262"/>
      <c r="L1291" s="267"/>
      <c r="M1291" s="268"/>
      <c r="N1291" s="269"/>
      <c r="O1291" s="269"/>
      <c r="P1291" s="269"/>
      <c r="Q1291" s="269"/>
      <c r="R1291" s="269"/>
      <c r="S1291" s="269"/>
      <c r="T1291" s="270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71" t="s">
        <v>284</v>
      </c>
      <c r="AU1291" s="271" t="s">
        <v>92</v>
      </c>
      <c r="AV1291" s="14" t="s">
        <v>92</v>
      </c>
      <c r="AW1291" s="14" t="s">
        <v>38</v>
      </c>
      <c r="AX1291" s="14" t="s">
        <v>90</v>
      </c>
      <c r="AY1291" s="271" t="s">
        <v>171</v>
      </c>
    </row>
    <row r="1292" s="2" customFormat="1" ht="16.5" customHeight="1">
      <c r="A1292" s="40"/>
      <c r="B1292" s="41"/>
      <c r="C1292" s="283" t="s">
        <v>1636</v>
      </c>
      <c r="D1292" s="283" t="s">
        <v>342</v>
      </c>
      <c r="E1292" s="284" t="s">
        <v>6555</v>
      </c>
      <c r="F1292" s="285" t="s">
        <v>6556</v>
      </c>
      <c r="G1292" s="286" t="s">
        <v>6557</v>
      </c>
      <c r="H1292" s="287">
        <v>53</v>
      </c>
      <c r="I1292" s="288"/>
      <c r="J1292" s="289">
        <f>ROUND(I1292*H1292,2)</f>
        <v>0</v>
      </c>
      <c r="K1292" s="285" t="s">
        <v>6558</v>
      </c>
      <c r="L1292" s="290"/>
      <c r="M1292" s="291" t="s">
        <v>1</v>
      </c>
      <c r="N1292" s="292" t="s">
        <v>48</v>
      </c>
      <c r="O1292" s="93"/>
      <c r="P1292" s="238">
        <f>O1292*H1292</f>
        <v>0</v>
      </c>
      <c r="Q1292" s="238">
        <v>0.00014999999999999999</v>
      </c>
      <c r="R1292" s="238">
        <f>Q1292*H1292</f>
        <v>0.0079499999999999987</v>
      </c>
      <c r="S1292" s="238">
        <v>0</v>
      </c>
      <c r="T1292" s="239">
        <f>S1292*H1292</f>
        <v>0</v>
      </c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R1292" s="240" t="s">
        <v>430</v>
      </c>
      <c r="AT1292" s="240" t="s">
        <v>342</v>
      </c>
      <c r="AU1292" s="240" t="s">
        <v>92</v>
      </c>
      <c r="AY1292" s="18" t="s">
        <v>171</v>
      </c>
      <c r="BE1292" s="241">
        <f>IF(N1292="základní",J1292,0)</f>
        <v>0</v>
      </c>
      <c r="BF1292" s="241">
        <f>IF(N1292="snížená",J1292,0)</f>
        <v>0</v>
      </c>
      <c r="BG1292" s="241">
        <f>IF(N1292="zákl. přenesená",J1292,0)</f>
        <v>0</v>
      </c>
      <c r="BH1292" s="241">
        <f>IF(N1292="sníž. přenesená",J1292,0)</f>
        <v>0</v>
      </c>
      <c r="BI1292" s="241">
        <f>IF(N1292="nulová",J1292,0)</f>
        <v>0</v>
      </c>
      <c r="BJ1292" s="18" t="s">
        <v>90</v>
      </c>
      <c r="BK1292" s="241">
        <f>ROUND(I1292*H1292,2)</f>
        <v>0</v>
      </c>
      <c r="BL1292" s="18" t="s">
        <v>347</v>
      </c>
      <c r="BM1292" s="240" t="s">
        <v>6559</v>
      </c>
    </row>
    <row r="1293" s="14" customFormat="1">
      <c r="A1293" s="14"/>
      <c r="B1293" s="261"/>
      <c r="C1293" s="262"/>
      <c r="D1293" s="242" t="s">
        <v>284</v>
      </c>
      <c r="E1293" s="263" t="s">
        <v>1</v>
      </c>
      <c r="F1293" s="264" t="s">
        <v>534</v>
      </c>
      <c r="G1293" s="262"/>
      <c r="H1293" s="265">
        <v>53</v>
      </c>
      <c r="I1293" s="266"/>
      <c r="J1293" s="262"/>
      <c r="K1293" s="262"/>
      <c r="L1293" s="267"/>
      <c r="M1293" s="268"/>
      <c r="N1293" s="269"/>
      <c r="O1293" s="269"/>
      <c r="P1293" s="269"/>
      <c r="Q1293" s="269"/>
      <c r="R1293" s="269"/>
      <c r="S1293" s="269"/>
      <c r="T1293" s="270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71" t="s">
        <v>284</v>
      </c>
      <c r="AU1293" s="271" t="s">
        <v>92</v>
      </c>
      <c r="AV1293" s="14" t="s">
        <v>92</v>
      </c>
      <c r="AW1293" s="14" t="s">
        <v>38</v>
      </c>
      <c r="AX1293" s="14" t="s">
        <v>90</v>
      </c>
      <c r="AY1293" s="271" t="s">
        <v>171</v>
      </c>
    </row>
    <row r="1294" s="2" customFormat="1" ht="21.75" customHeight="1">
      <c r="A1294" s="40"/>
      <c r="B1294" s="41"/>
      <c r="C1294" s="283" t="s">
        <v>1640</v>
      </c>
      <c r="D1294" s="283" t="s">
        <v>342</v>
      </c>
      <c r="E1294" s="284" t="s">
        <v>6560</v>
      </c>
      <c r="F1294" s="285" t="s">
        <v>6561</v>
      </c>
      <c r="G1294" s="286" t="s">
        <v>428</v>
      </c>
      <c r="H1294" s="287">
        <v>44</v>
      </c>
      <c r="I1294" s="288"/>
      <c r="J1294" s="289">
        <f>ROUND(I1294*H1294,2)</f>
        <v>0</v>
      </c>
      <c r="K1294" s="285" t="s">
        <v>178</v>
      </c>
      <c r="L1294" s="290"/>
      <c r="M1294" s="291" t="s">
        <v>1</v>
      </c>
      <c r="N1294" s="292" t="s">
        <v>48</v>
      </c>
      <c r="O1294" s="93"/>
      <c r="P1294" s="238">
        <f>O1294*H1294</f>
        <v>0</v>
      </c>
      <c r="Q1294" s="238">
        <v>0.0161</v>
      </c>
      <c r="R1294" s="238">
        <f>Q1294*H1294</f>
        <v>0.70840000000000003</v>
      </c>
      <c r="S1294" s="238">
        <v>0</v>
      </c>
      <c r="T1294" s="239">
        <f>S1294*H1294</f>
        <v>0</v>
      </c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R1294" s="240" t="s">
        <v>430</v>
      </c>
      <c r="AT1294" s="240" t="s">
        <v>342</v>
      </c>
      <c r="AU1294" s="240" t="s">
        <v>92</v>
      </c>
      <c r="AY1294" s="18" t="s">
        <v>171</v>
      </c>
      <c r="BE1294" s="241">
        <f>IF(N1294="základní",J1294,0)</f>
        <v>0</v>
      </c>
      <c r="BF1294" s="241">
        <f>IF(N1294="snížená",J1294,0)</f>
        <v>0</v>
      </c>
      <c r="BG1294" s="241">
        <f>IF(N1294="zákl. přenesená",J1294,0)</f>
        <v>0</v>
      </c>
      <c r="BH1294" s="241">
        <f>IF(N1294="sníž. přenesená",J1294,0)</f>
        <v>0</v>
      </c>
      <c r="BI1294" s="241">
        <f>IF(N1294="nulová",J1294,0)</f>
        <v>0</v>
      </c>
      <c r="BJ1294" s="18" t="s">
        <v>90</v>
      </c>
      <c r="BK1294" s="241">
        <f>ROUND(I1294*H1294,2)</f>
        <v>0</v>
      </c>
      <c r="BL1294" s="18" t="s">
        <v>347</v>
      </c>
      <c r="BM1294" s="240" t="s">
        <v>6562</v>
      </c>
    </row>
    <row r="1295" s="13" customFormat="1">
      <c r="A1295" s="13"/>
      <c r="B1295" s="251"/>
      <c r="C1295" s="252"/>
      <c r="D1295" s="242" t="s">
        <v>284</v>
      </c>
      <c r="E1295" s="253" t="s">
        <v>1</v>
      </c>
      <c r="F1295" s="254" t="s">
        <v>6563</v>
      </c>
      <c r="G1295" s="252"/>
      <c r="H1295" s="253" t="s">
        <v>1</v>
      </c>
      <c r="I1295" s="255"/>
      <c r="J1295" s="252"/>
      <c r="K1295" s="252"/>
      <c r="L1295" s="256"/>
      <c r="M1295" s="257"/>
      <c r="N1295" s="258"/>
      <c r="O1295" s="258"/>
      <c r="P1295" s="258"/>
      <c r="Q1295" s="258"/>
      <c r="R1295" s="258"/>
      <c r="S1295" s="258"/>
      <c r="T1295" s="259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60" t="s">
        <v>284</v>
      </c>
      <c r="AU1295" s="260" t="s">
        <v>92</v>
      </c>
      <c r="AV1295" s="13" t="s">
        <v>90</v>
      </c>
      <c r="AW1295" s="13" t="s">
        <v>38</v>
      </c>
      <c r="AX1295" s="13" t="s">
        <v>83</v>
      </c>
      <c r="AY1295" s="260" t="s">
        <v>171</v>
      </c>
    </row>
    <row r="1296" s="13" customFormat="1">
      <c r="A1296" s="13"/>
      <c r="B1296" s="251"/>
      <c r="C1296" s="252"/>
      <c r="D1296" s="242" t="s">
        <v>284</v>
      </c>
      <c r="E1296" s="253" t="s">
        <v>1</v>
      </c>
      <c r="F1296" s="254" t="s">
        <v>6564</v>
      </c>
      <c r="G1296" s="252"/>
      <c r="H1296" s="253" t="s">
        <v>1</v>
      </c>
      <c r="I1296" s="255"/>
      <c r="J1296" s="252"/>
      <c r="K1296" s="252"/>
      <c r="L1296" s="256"/>
      <c r="M1296" s="257"/>
      <c r="N1296" s="258"/>
      <c r="O1296" s="258"/>
      <c r="P1296" s="258"/>
      <c r="Q1296" s="258"/>
      <c r="R1296" s="258"/>
      <c r="S1296" s="258"/>
      <c r="T1296" s="259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60" t="s">
        <v>284</v>
      </c>
      <c r="AU1296" s="260" t="s">
        <v>92</v>
      </c>
      <c r="AV1296" s="13" t="s">
        <v>90</v>
      </c>
      <c r="AW1296" s="13" t="s">
        <v>38</v>
      </c>
      <c r="AX1296" s="13" t="s">
        <v>83</v>
      </c>
      <c r="AY1296" s="260" t="s">
        <v>171</v>
      </c>
    </row>
    <row r="1297" s="13" customFormat="1">
      <c r="A1297" s="13"/>
      <c r="B1297" s="251"/>
      <c r="C1297" s="252"/>
      <c r="D1297" s="242" t="s">
        <v>284</v>
      </c>
      <c r="E1297" s="253" t="s">
        <v>1</v>
      </c>
      <c r="F1297" s="254" t="s">
        <v>6565</v>
      </c>
      <c r="G1297" s="252"/>
      <c r="H1297" s="253" t="s">
        <v>1</v>
      </c>
      <c r="I1297" s="255"/>
      <c r="J1297" s="252"/>
      <c r="K1297" s="252"/>
      <c r="L1297" s="256"/>
      <c r="M1297" s="257"/>
      <c r="N1297" s="258"/>
      <c r="O1297" s="258"/>
      <c r="P1297" s="258"/>
      <c r="Q1297" s="258"/>
      <c r="R1297" s="258"/>
      <c r="S1297" s="258"/>
      <c r="T1297" s="259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60" t="s">
        <v>284</v>
      </c>
      <c r="AU1297" s="260" t="s">
        <v>92</v>
      </c>
      <c r="AV1297" s="13" t="s">
        <v>90</v>
      </c>
      <c r="AW1297" s="13" t="s">
        <v>38</v>
      </c>
      <c r="AX1297" s="13" t="s">
        <v>83</v>
      </c>
      <c r="AY1297" s="260" t="s">
        <v>171</v>
      </c>
    </row>
    <row r="1298" s="13" customFormat="1">
      <c r="A1298" s="13"/>
      <c r="B1298" s="251"/>
      <c r="C1298" s="252"/>
      <c r="D1298" s="242" t="s">
        <v>284</v>
      </c>
      <c r="E1298" s="253" t="s">
        <v>1</v>
      </c>
      <c r="F1298" s="254" t="s">
        <v>6566</v>
      </c>
      <c r="G1298" s="252"/>
      <c r="H1298" s="253" t="s">
        <v>1</v>
      </c>
      <c r="I1298" s="255"/>
      <c r="J1298" s="252"/>
      <c r="K1298" s="252"/>
      <c r="L1298" s="256"/>
      <c r="M1298" s="257"/>
      <c r="N1298" s="258"/>
      <c r="O1298" s="258"/>
      <c r="P1298" s="258"/>
      <c r="Q1298" s="258"/>
      <c r="R1298" s="258"/>
      <c r="S1298" s="258"/>
      <c r="T1298" s="259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60" t="s">
        <v>284</v>
      </c>
      <c r="AU1298" s="260" t="s">
        <v>92</v>
      </c>
      <c r="AV1298" s="13" t="s">
        <v>90</v>
      </c>
      <c r="AW1298" s="13" t="s">
        <v>38</v>
      </c>
      <c r="AX1298" s="13" t="s">
        <v>83</v>
      </c>
      <c r="AY1298" s="260" t="s">
        <v>171</v>
      </c>
    </row>
    <row r="1299" s="13" customFormat="1">
      <c r="A1299" s="13"/>
      <c r="B1299" s="251"/>
      <c r="C1299" s="252"/>
      <c r="D1299" s="242" t="s">
        <v>284</v>
      </c>
      <c r="E1299" s="253" t="s">
        <v>1</v>
      </c>
      <c r="F1299" s="254" t="s">
        <v>6567</v>
      </c>
      <c r="G1299" s="252"/>
      <c r="H1299" s="253" t="s">
        <v>1</v>
      </c>
      <c r="I1299" s="255"/>
      <c r="J1299" s="252"/>
      <c r="K1299" s="252"/>
      <c r="L1299" s="256"/>
      <c r="M1299" s="257"/>
      <c r="N1299" s="258"/>
      <c r="O1299" s="258"/>
      <c r="P1299" s="258"/>
      <c r="Q1299" s="258"/>
      <c r="R1299" s="258"/>
      <c r="S1299" s="258"/>
      <c r="T1299" s="259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60" t="s">
        <v>284</v>
      </c>
      <c r="AU1299" s="260" t="s">
        <v>92</v>
      </c>
      <c r="AV1299" s="13" t="s">
        <v>90</v>
      </c>
      <c r="AW1299" s="13" t="s">
        <v>38</v>
      </c>
      <c r="AX1299" s="13" t="s">
        <v>83</v>
      </c>
      <c r="AY1299" s="260" t="s">
        <v>171</v>
      </c>
    </row>
    <row r="1300" s="13" customFormat="1">
      <c r="A1300" s="13"/>
      <c r="B1300" s="251"/>
      <c r="C1300" s="252"/>
      <c r="D1300" s="242" t="s">
        <v>284</v>
      </c>
      <c r="E1300" s="253" t="s">
        <v>1</v>
      </c>
      <c r="F1300" s="254" t="s">
        <v>6568</v>
      </c>
      <c r="G1300" s="252"/>
      <c r="H1300" s="253" t="s">
        <v>1</v>
      </c>
      <c r="I1300" s="255"/>
      <c r="J1300" s="252"/>
      <c r="K1300" s="252"/>
      <c r="L1300" s="256"/>
      <c r="M1300" s="257"/>
      <c r="N1300" s="258"/>
      <c r="O1300" s="258"/>
      <c r="P1300" s="258"/>
      <c r="Q1300" s="258"/>
      <c r="R1300" s="258"/>
      <c r="S1300" s="258"/>
      <c r="T1300" s="259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60" t="s">
        <v>284</v>
      </c>
      <c r="AU1300" s="260" t="s">
        <v>92</v>
      </c>
      <c r="AV1300" s="13" t="s">
        <v>90</v>
      </c>
      <c r="AW1300" s="13" t="s">
        <v>38</v>
      </c>
      <c r="AX1300" s="13" t="s">
        <v>83</v>
      </c>
      <c r="AY1300" s="260" t="s">
        <v>171</v>
      </c>
    </row>
    <row r="1301" s="13" customFormat="1">
      <c r="A1301" s="13"/>
      <c r="B1301" s="251"/>
      <c r="C1301" s="252"/>
      <c r="D1301" s="242" t="s">
        <v>284</v>
      </c>
      <c r="E1301" s="253" t="s">
        <v>1</v>
      </c>
      <c r="F1301" s="254" t="s">
        <v>6569</v>
      </c>
      <c r="G1301" s="252"/>
      <c r="H1301" s="253" t="s">
        <v>1</v>
      </c>
      <c r="I1301" s="255"/>
      <c r="J1301" s="252"/>
      <c r="K1301" s="252"/>
      <c r="L1301" s="256"/>
      <c r="M1301" s="257"/>
      <c r="N1301" s="258"/>
      <c r="O1301" s="258"/>
      <c r="P1301" s="258"/>
      <c r="Q1301" s="258"/>
      <c r="R1301" s="258"/>
      <c r="S1301" s="258"/>
      <c r="T1301" s="259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60" t="s">
        <v>284</v>
      </c>
      <c r="AU1301" s="260" t="s">
        <v>92</v>
      </c>
      <c r="AV1301" s="13" t="s">
        <v>90</v>
      </c>
      <c r="AW1301" s="13" t="s">
        <v>38</v>
      </c>
      <c r="AX1301" s="13" t="s">
        <v>83</v>
      </c>
      <c r="AY1301" s="260" t="s">
        <v>171</v>
      </c>
    </row>
    <row r="1302" s="14" customFormat="1">
      <c r="A1302" s="14"/>
      <c r="B1302" s="261"/>
      <c r="C1302" s="262"/>
      <c r="D1302" s="242" t="s">
        <v>284</v>
      </c>
      <c r="E1302" s="263" t="s">
        <v>1</v>
      </c>
      <c r="F1302" s="264" t="s">
        <v>6531</v>
      </c>
      <c r="G1302" s="262"/>
      <c r="H1302" s="265">
        <v>44</v>
      </c>
      <c r="I1302" s="266"/>
      <c r="J1302" s="262"/>
      <c r="K1302" s="262"/>
      <c r="L1302" s="267"/>
      <c r="M1302" s="268"/>
      <c r="N1302" s="269"/>
      <c r="O1302" s="269"/>
      <c r="P1302" s="269"/>
      <c r="Q1302" s="269"/>
      <c r="R1302" s="269"/>
      <c r="S1302" s="269"/>
      <c r="T1302" s="270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71" t="s">
        <v>284</v>
      </c>
      <c r="AU1302" s="271" t="s">
        <v>92</v>
      </c>
      <c r="AV1302" s="14" t="s">
        <v>92</v>
      </c>
      <c r="AW1302" s="14" t="s">
        <v>38</v>
      </c>
      <c r="AX1302" s="14" t="s">
        <v>90</v>
      </c>
      <c r="AY1302" s="271" t="s">
        <v>171</v>
      </c>
    </row>
    <row r="1303" s="2" customFormat="1">
      <c r="A1303" s="40"/>
      <c r="B1303" s="41"/>
      <c r="C1303" s="283" t="s">
        <v>1644</v>
      </c>
      <c r="D1303" s="283" t="s">
        <v>342</v>
      </c>
      <c r="E1303" s="284" t="s">
        <v>6570</v>
      </c>
      <c r="F1303" s="285" t="s">
        <v>6571</v>
      </c>
      <c r="G1303" s="286" t="s">
        <v>428</v>
      </c>
      <c r="H1303" s="287">
        <v>9</v>
      </c>
      <c r="I1303" s="288"/>
      <c r="J1303" s="289">
        <f>ROUND(I1303*H1303,2)</f>
        <v>0</v>
      </c>
      <c r="K1303" s="285" t="s">
        <v>178</v>
      </c>
      <c r="L1303" s="290"/>
      <c r="M1303" s="291" t="s">
        <v>1</v>
      </c>
      <c r="N1303" s="292" t="s">
        <v>48</v>
      </c>
      <c r="O1303" s="93"/>
      <c r="P1303" s="238">
        <f>O1303*H1303</f>
        <v>0</v>
      </c>
      <c r="Q1303" s="238">
        <v>0.016</v>
      </c>
      <c r="R1303" s="238">
        <f>Q1303*H1303</f>
        <v>0.14400000000000002</v>
      </c>
      <c r="S1303" s="238">
        <v>0</v>
      </c>
      <c r="T1303" s="239">
        <f>S1303*H1303</f>
        <v>0</v>
      </c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R1303" s="240" t="s">
        <v>430</v>
      </c>
      <c r="AT1303" s="240" t="s">
        <v>342</v>
      </c>
      <c r="AU1303" s="240" t="s">
        <v>92</v>
      </c>
      <c r="AY1303" s="18" t="s">
        <v>171</v>
      </c>
      <c r="BE1303" s="241">
        <f>IF(N1303="základní",J1303,0)</f>
        <v>0</v>
      </c>
      <c r="BF1303" s="241">
        <f>IF(N1303="snížená",J1303,0)</f>
        <v>0</v>
      </c>
      <c r="BG1303" s="241">
        <f>IF(N1303="zákl. přenesená",J1303,0)</f>
        <v>0</v>
      </c>
      <c r="BH1303" s="241">
        <f>IF(N1303="sníž. přenesená",J1303,0)</f>
        <v>0</v>
      </c>
      <c r="BI1303" s="241">
        <f>IF(N1303="nulová",J1303,0)</f>
        <v>0</v>
      </c>
      <c r="BJ1303" s="18" t="s">
        <v>90</v>
      </c>
      <c r="BK1303" s="241">
        <f>ROUND(I1303*H1303,2)</f>
        <v>0</v>
      </c>
      <c r="BL1303" s="18" t="s">
        <v>347</v>
      </c>
      <c r="BM1303" s="240" t="s">
        <v>6572</v>
      </c>
    </row>
    <row r="1304" s="13" customFormat="1">
      <c r="A1304" s="13"/>
      <c r="B1304" s="251"/>
      <c r="C1304" s="252"/>
      <c r="D1304" s="242" t="s">
        <v>284</v>
      </c>
      <c r="E1304" s="253" t="s">
        <v>1</v>
      </c>
      <c r="F1304" s="254" t="s">
        <v>6573</v>
      </c>
      <c r="G1304" s="252"/>
      <c r="H1304" s="253" t="s">
        <v>1</v>
      </c>
      <c r="I1304" s="255"/>
      <c r="J1304" s="252"/>
      <c r="K1304" s="252"/>
      <c r="L1304" s="256"/>
      <c r="M1304" s="257"/>
      <c r="N1304" s="258"/>
      <c r="O1304" s="258"/>
      <c r="P1304" s="258"/>
      <c r="Q1304" s="258"/>
      <c r="R1304" s="258"/>
      <c r="S1304" s="258"/>
      <c r="T1304" s="259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60" t="s">
        <v>284</v>
      </c>
      <c r="AU1304" s="260" t="s">
        <v>92</v>
      </c>
      <c r="AV1304" s="13" t="s">
        <v>90</v>
      </c>
      <c r="AW1304" s="13" t="s">
        <v>38</v>
      </c>
      <c r="AX1304" s="13" t="s">
        <v>83</v>
      </c>
      <c r="AY1304" s="260" t="s">
        <v>171</v>
      </c>
    </row>
    <row r="1305" s="13" customFormat="1">
      <c r="A1305" s="13"/>
      <c r="B1305" s="251"/>
      <c r="C1305" s="252"/>
      <c r="D1305" s="242" t="s">
        <v>284</v>
      </c>
      <c r="E1305" s="253" t="s">
        <v>1</v>
      </c>
      <c r="F1305" s="254" t="s">
        <v>6545</v>
      </c>
      <c r="G1305" s="252"/>
      <c r="H1305" s="253" t="s">
        <v>1</v>
      </c>
      <c r="I1305" s="255"/>
      <c r="J1305" s="252"/>
      <c r="K1305" s="252"/>
      <c r="L1305" s="256"/>
      <c r="M1305" s="257"/>
      <c r="N1305" s="258"/>
      <c r="O1305" s="258"/>
      <c r="P1305" s="258"/>
      <c r="Q1305" s="258"/>
      <c r="R1305" s="258"/>
      <c r="S1305" s="258"/>
      <c r="T1305" s="259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60" t="s">
        <v>284</v>
      </c>
      <c r="AU1305" s="260" t="s">
        <v>92</v>
      </c>
      <c r="AV1305" s="13" t="s">
        <v>90</v>
      </c>
      <c r="AW1305" s="13" t="s">
        <v>38</v>
      </c>
      <c r="AX1305" s="13" t="s">
        <v>83</v>
      </c>
      <c r="AY1305" s="260" t="s">
        <v>171</v>
      </c>
    </row>
    <row r="1306" s="13" customFormat="1">
      <c r="A1306" s="13"/>
      <c r="B1306" s="251"/>
      <c r="C1306" s="252"/>
      <c r="D1306" s="242" t="s">
        <v>284</v>
      </c>
      <c r="E1306" s="253" t="s">
        <v>1</v>
      </c>
      <c r="F1306" s="254" t="s">
        <v>6574</v>
      </c>
      <c r="G1306" s="252"/>
      <c r="H1306" s="253" t="s">
        <v>1</v>
      </c>
      <c r="I1306" s="255"/>
      <c r="J1306" s="252"/>
      <c r="K1306" s="252"/>
      <c r="L1306" s="256"/>
      <c r="M1306" s="257"/>
      <c r="N1306" s="258"/>
      <c r="O1306" s="258"/>
      <c r="P1306" s="258"/>
      <c r="Q1306" s="258"/>
      <c r="R1306" s="258"/>
      <c r="S1306" s="258"/>
      <c r="T1306" s="259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60" t="s">
        <v>284</v>
      </c>
      <c r="AU1306" s="260" t="s">
        <v>92</v>
      </c>
      <c r="AV1306" s="13" t="s">
        <v>90</v>
      </c>
      <c r="AW1306" s="13" t="s">
        <v>38</v>
      </c>
      <c r="AX1306" s="13" t="s">
        <v>83</v>
      </c>
      <c r="AY1306" s="260" t="s">
        <v>171</v>
      </c>
    </row>
    <row r="1307" s="13" customFormat="1">
      <c r="A1307" s="13"/>
      <c r="B1307" s="251"/>
      <c r="C1307" s="252"/>
      <c r="D1307" s="242" t="s">
        <v>284</v>
      </c>
      <c r="E1307" s="253" t="s">
        <v>1</v>
      </c>
      <c r="F1307" s="254" t="s">
        <v>6563</v>
      </c>
      <c r="G1307" s="252"/>
      <c r="H1307" s="253" t="s">
        <v>1</v>
      </c>
      <c r="I1307" s="255"/>
      <c r="J1307" s="252"/>
      <c r="K1307" s="252"/>
      <c r="L1307" s="256"/>
      <c r="M1307" s="257"/>
      <c r="N1307" s="258"/>
      <c r="O1307" s="258"/>
      <c r="P1307" s="258"/>
      <c r="Q1307" s="258"/>
      <c r="R1307" s="258"/>
      <c r="S1307" s="258"/>
      <c r="T1307" s="259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60" t="s">
        <v>284</v>
      </c>
      <c r="AU1307" s="260" t="s">
        <v>92</v>
      </c>
      <c r="AV1307" s="13" t="s">
        <v>90</v>
      </c>
      <c r="AW1307" s="13" t="s">
        <v>38</v>
      </c>
      <c r="AX1307" s="13" t="s">
        <v>83</v>
      </c>
      <c r="AY1307" s="260" t="s">
        <v>171</v>
      </c>
    </row>
    <row r="1308" s="13" customFormat="1">
      <c r="A1308" s="13"/>
      <c r="B1308" s="251"/>
      <c r="C1308" s="252"/>
      <c r="D1308" s="242" t="s">
        <v>284</v>
      </c>
      <c r="E1308" s="253" t="s">
        <v>1</v>
      </c>
      <c r="F1308" s="254" t="s">
        <v>6564</v>
      </c>
      <c r="G1308" s="252"/>
      <c r="H1308" s="253" t="s">
        <v>1</v>
      </c>
      <c r="I1308" s="255"/>
      <c r="J1308" s="252"/>
      <c r="K1308" s="252"/>
      <c r="L1308" s="256"/>
      <c r="M1308" s="257"/>
      <c r="N1308" s="258"/>
      <c r="O1308" s="258"/>
      <c r="P1308" s="258"/>
      <c r="Q1308" s="258"/>
      <c r="R1308" s="258"/>
      <c r="S1308" s="258"/>
      <c r="T1308" s="259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60" t="s">
        <v>284</v>
      </c>
      <c r="AU1308" s="260" t="s">
        <v>92</v>
      </c>
      <c r="AV1308" s="13" t="s">
        <v>90</v>
      </c>
      <c r="AW1308" s="13" t="s">
        <v>38</v>
      </c>
      <c r="AX1308" s="13" t="s">
        <v>83</v>
      </c>
      <c r="AY1308" s="260" t="s">
        <v>171</v>
      </c>
    </row>
    <row r="1309" s="13" customFormat="1">
      <c r="A1309" s="13"/>
      <c r="B1309" s="251"/>
      <c r="C1309" s="252"/>
      <c r="D1309" s="242" t="s">
        <v>284</v>
      </c>
      <c r="E1309" s="253" t="s">
        <v>1</v>
      </c>
      <c r="F1309" s="254" t="s">
        <v>6565</v>
      </c>
      <c r="G1309" s="252"/>
      <c r="H1309" s="253" t="s">
        <v>1</v>
      </c>
      <c r="I1309" s="255"/>
      <c r="J1309" s="252"/>
      <c r="K1309" s="252"/>
      <c r="L1309" s="256"/>
      <c r="M1309" s="257"/>
      <c r="N1309" s="258"/>
      <c r="O1309" s="258"/>
      <c r="P1309" s="258"/>
      <c r="Q1309" s="258"/>
      <c r="R1309" s="258"/>
      <c r="S1309" s="258"/>
      <c r="T1309" s="259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60" t="s">
        <v>284</v>
      </c>
      <c r="AU1309" s="260" t="s">
        <v>92</v>
      </c>
      <c r="AV1309" s="13" t="s">
        <v>90</v>
      </c>
      <c r="AW1309" s="13" t="s">
        <v>38</v>
      </c>
      <c r="AX1309" s="13" t="s">
        <v>83</v>
      </c>
      <c r="AY1309" s="260" t="s">
        <v>171</v>
      </c>
    </row>
    <row r="1310" s="13" customFormat="1">
      <c r="A1310" s="13"/>
      <c r="B1310" s="251"/>
      <c r="C1310" s="252"/>
      <c r="D1310" s="242" t="s">
        <v>284</v>
      </c>
      <c r="E1310" s="253" t="s">
        <v>1</v>
      </c>
      <c r="F1310" s="254" t="s">
        <v>6566</v>
      </c>
      <c r="G1310" s="252"/>
      <c r="H1310" s="253" t="s">
        <v>1</v>
      </c>
      <c r="I1310" s="255"/>
      <c r="J1310" s="252"/>
      <c r="K1310" s="252"/>
      <c r="L1310" s="256"/>
      <c r="M1310" s="257"/>
      <c r="N1310" s="258"/>
      <c r="O1310" s="258"/>
      <c r="P1310" s="258"/>
      <c r="Q1310" s="258"/>
      <c r="R1310" s="258"/>
      <c r="S1310" s="258"/>
      <c r="T1310" s="259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60" t="s">
        <v>284</v>
      </c>
      <c r="AU1310" s="260" t="s">
        <v>92</v>
      </c>
      <c r="AV1310" s="13" t="s">
        <v>90</v>
      </c>
      <c r="AW1310" s="13" t="s">
        <v>38</v>
      </c>
      <c r="AX1310" s="13" t="s">
        <v>83</v>
      </c>
      <c r="AY1310" s="260" t="s">
        <v>171</v>
      </c>
    </row>
    <row r="1311" s="13" customFormat="1">
      <c r="A1311" s="13"/>
      <c r="B1311" s="251"/>
      <c r="C1311" s="252"/>
      <c r="D1311" s="242" t="s">
        <v>284</v>
      </c>
      <c r="E1311" s="253" t="s">
        <v>1</v>
      </c>
      <c r="F1311" s="254" t="s">
        <v>6567</v>
      </c>
      <c r="G1311" s="252"/>
      <c r="H1311" s="253" t="s">
        <v>1</v>
      </c>
      <c r="I1311" s="255"/>
      <c r="J1311" s="252"/>
      <c r="K1311" s="252"/>
      <c r="L1311" s="256"/>
      <c r="M1311" s="257"/>
      <c r="N1311" s="258"/>
      <c r="O1311" s="258"/>
      <c r="P1311" s="258"/>
      <c r="Q1311" s="258"/>
      <c r="R1311" s="258"/>
      <c r="S1311" s="258"/>
      <c r="T1311" s="259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60" t="s">
        <v>284</v>
      </c>
      <c r="AU1311" s="260" t="s">
        <v>92</v>
      </c>
      <c r="AV1311" s="13" t="s">
        <v>90</v>
      </c>
      <c r="AW1311" s="13" t="s">
        <v>38</v>
      </c>
      <c r="AX1311" s="13" t="s">
        <v>83</v>
      </c>
      <c r="AY1311" s="260" t="s">
        <v>171</v>
      </c>
    </row>
    <row r="1312" s="13" customFormat="1">
      <c r="A1312" s="13"/>
      <c r="B1312" s="251"/>
      <c r="C1312" s="252"/>
      <c r="D1312" s="242" t="s">
        <v>284</v>
      </c>
      <c r="E1312" s="253" t="s">
        <v>1</v>
      </c>
      <c r="F1312" s="254" t="s">
        <v>6568</v>
      </c>
      <c r="G1312" s="252"/>
      <c r="H1312" s="253" t="s">
        <v>1</v>
      </c>
      <c r="I1312" s="255"/>
      <c r="J1312" s="252"/>
      <c r="K1312" s="252"/>
      <c r="L1312" s="256"/>
      <c r="M1312" s="257"/>
      <c r="N1312" s="258"/>
      <c r="O1312" s="258"/>
      <c r="P1312" s="258"/>
      <c r="Q1312" s="258"/>
      <c r="R1312" s="258"/>
      <c r="S1312" s="258"/>
      <c r="T1312" s="259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60" t="s">
        <v>284</v>
      </c>
      <c r="AU1312" s="260" t="s">
        <v>92</v>
      </c>
      <c r="AV1312" s="13" t="s">
        <v>90</v>
      </c>
      <c r="AW1312" s="13" t="s">
        <v>38</v>
      </c>
      <c r="AX1312" s="13" t="s">
        <v>83</v>
      </c>
      <c r="AY1312" s="260" t="s">
        <v>171</v>
      </c>
    </row>
    <row r="1313" s="14" customFormat="1">
      <c r="A1313" s="14"/>
      <c r="B1313" s="261"/>
      <c r="C1313" s="262"/>
      <c r="D1313" s="242" t="s">
        <v>284</v>
      </c>
      <c r="E1313" s="263" t="s">
        <v>1</v>
      </c>
      <c r="F1313" s="264" t="s">
        <v>6536</v>
      </c>
      <c r="G1313" s="262"/>
      <c r="H1313" s="265">
        <v>9</v>
      </c>
      <c r="I1313" s="266"/>
      <c r="J1313" s="262"/>
      <c r="K1313" s="262"/>
      <c r="L1313" s="267"/>
      <c r="M1313" s="268"/>
      <c r="N1313" s="269"/>
      <c r="O1313" s="269"/>
      <c r="P1313" s="269"/>
      <c r="Q1313" s="269"/>
      <c r="R1313" s="269"/>
      <c r="S1313" s="269"/>
      <c r="T1313" s="270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71" t="s">
        <v>284</v>
      </c>
      <c r="AU1313" s="271" t="s">
        <v>92</v>
      </c>
      <c r="AV1313" s="14" t="s">
        <v>92</v>
      </c>
      <c r="AW1313" s="14" t="s">
        <v>38</v>
      </c>
      <c r="AX1313" s="14" t="s">
        <v>83</v>
      </c>
      <c r="AY1313" s="271" t="s">
        <v>171</v>
      </c>
    </row>
    <row r="1314" s="15" customFormat="1">
      <c r="A1314" s="15"/>
      <c r="B1314" s="272"/>
      <c r="C1314" s="273"/>
      <c r="D1314" s="242" t="s">
        <v>284</v>
      </c>
      <c r="E1314" s="274" t="s">
        <v>1</v>
      </c>
      <c r="F1314" s="275" t="s">
        <v>287</v>
      </c>
      <c r="G1314" s="273"/>
      <c r="H1314" s="276">
        <v>9</v>
      </c>
      <c r="I1314" s="277"/>
      <c r="J1314" s="273"/>
      <c r="K1314" s="273"/>
      <c r="L1314" s="278"/>
      <c r="M1314" s="279"/>
      <c r="N1314" s="280"/>
      <c r="O1314" s="280"/>
      <c r="P1314" s="280"/>
      <c r="Q1314" s="280"/>
      <c r="R1314" s="280"/>
      <c r="S1314" s="280"/>
      <c r="T1314" s="281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82" t="s">
        <v>284</v>
      </c>
      <c r="AU1314" s="282" t="s">
        <v>92</v>
      </c>
      <c r="AV1314" s="15" t="s">
        <v>192</v>
      </c>
      <c r="AW1314" s="15" t="s">
        <v>38</v>
      </c>
      <c r="AX1314" s="15" t="s">
        <v>90</v>
      </c>
      <c r="AY1314" s="282" t="s">
        <v>171</v>
      </c>
    </row>
    <row r="1315" s="2" customFormat="1" ht="16.5" customHeight="1">
      <c r="A1315" s="40"/>
      <c r="B1315" s="41"/>
      <c r="C1315" s="229" t="s">
        <v>1648</v>
      </c>
      <c r="D1315" s="229" t="s">
        <v>174</v>
      </c>
      <c r="E1315" s="230" t="s">
        <v>6575</v>
      </c>
      <c r="F1315" s="231" t="s">
        <v>6576</v>
      </c>
      <c r="G1315" s="232" t="s">
        <v>428</v>
      </c>
      <c r="H1315" s="233">
        <v>2</v>
      </c>
      <c r="I1315" s="234"/>
      <c r="J1315" s="235">
        <f>ROUND(I1315*H1315,2)</f>
        <v>0</v>
      </c>
      <c r="K1315" s="231" t="s">
        <v>178</v>
      </c>
      <c r="L1315" s="46"/>
      <c r="M1315" s="236" t="s">
        <v>1</v>
      </c>
      <c r="N1315" s="237" t="s">
        <v>48</v>
      </c>
      <c r="O1315" s="93"/>
      <c r="P1315" s="238">
        <f>O1315*H1315</f>
        <v>0</v>
      </c>
      <c r="Q1315" s="238">
        <v>0.00036643629999999998</v>
      </c>
      <c r="R1315" s="238">
        <f>Q1315*H1315</f>
        <v>0.00073287259999999996</v>
      </c>
      <c r="S1315" s="238">
        <v>0</v>
      </c>
      <c r="T1315" s="239">
        <f>S1315*H1315</f>
        <v>0</v>
      </c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R1315" s="240" t="s">
        <v>347</v>
      </c>
      <c r="AT1315" s="240" t="s">
        <v>174</v>
      </c>
      <c r="AU1315" s="240" t="s">
        <v>92</v>
      </c>
      <c r="AY1315" s="18" t="s">
        <v>171</v>
      </c>
      <c r="BE1315" s="241">
        <f>IF(N1315="základní",J1315,0)</f>
        <v>0</v>
      </c>
      <c r="BF1315" s="241">
        <f>IF(N1315="snížená",J1315,0)</f>
        <v>0</v>
      </c>
      <c r="BG1315" s="241">
        <f>IF(N1315="zákl. přenesená",J1315,0)</f>
        <v>0</v>
      </c>
      <c r="BH1315" s="241">
        <f>IF(N1315="sníž. přenesená",J1315,0)</f>
        <v>0</v>
      </c>
      <c r="BI1315" s="241">
        <f>IF(N1315="nulová",J1315,0)</f>
        <v>0</v>
      </c>
      <c r="BJ1315" s="18" t="s">
        <v>90</v>
      </c>
      <c r="BK1315" s="241">
        <f>ROUND(I1315*H1315,2)</f>
        <v>0</v>
      </c>
      <c r="BL1315" s="18" t="s">
        <v>347</v>
      </c>
      <c r="BM1315" s="240" t="s">
        <v>6577</v>
      </c>
    </row>
    <row r="1316" s="2" customFormat="1" ht="16.5" customHeight="1">
      <c r="A1316" s="40"/>
      <c r="B1316" s="41"/>
      <c r="C1316" s="229" t="s">
        <v>1652</v>
      </c>
      <c r="D1316" s="229" t="s">
        <v>174</v>
      </c>
      <c r="E1316" s="230" t="s">
        <v>6578</v>
      </c>
      <c r="F1316" s="231" t="s">
        <v>6579</v>
      </c>
      <c r="G1316" s="232" t="s">
        <v>428</v>
      </c>
      <c r="H1316" s="233">
        <v>2</v>
      </c>
      <c r="I1316" s="234"/>
      <c r="J1316" s="235">
        <f>ROUND(I1316*H1316,2)</f>
        <v>0</v>
      </c>
      <c r="K1316" s="231" t="s">
        <v>5531</v>
      </c>
      <c r="L1316" s="46"/>
      <c r="M1316" s="236" t="s">
        <v>1</v>
      </c>
      <c r="N1316" s="237" t="s">
        <v>48</v>
      </c>
      <c r="O1316" s="93"/>
      <c r="P1316" s="238">
        <f>O1316*H1316</f>
        <v>0</v>
      </c>
      <c r="Q1316" s="238">
        <v>0.019990000000000001</v>
      </c>
      <c r="R1316" s="238">
        <f>Q1316*H1316</f>
        <v>0.039980000000000002</v>
      </c>
      <c r="S1316" s="238">
        <v>0</v>
      </c>
      <c r="T1316" s="239">
        <f>S1316*H1316</f>
        <v>0</v>
      </c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R1316" s="240" t="s">
        <v>347</v>
      </c>
      <c r="AT1316" s="240" t="s">
        <v>174</v>
      </c>
      <c r="AU1316" s="240" t="s">
        <v>92</v>
      </c>
      <c r="AY1316" s="18" t="s">
        <v>171</v>
      </c>
      <c r="BE1316" s="241">
        <f>IF(N1316="základní",J1316,0)</f>
        <v>0</v>
      </c>
      <c r="BF1316" s="241">
        <f>IF(N1316="snížená",J1316,0)</f>
        <v>0</v>
      </c>
      <c r="BG1316" s="241">
        <f>IF(N1316="zákl. přenesená",J1316,0)</f>
        <v>0</v>
      </c>
      <c r="BH1316" s="241">
        <f>IF(N1316="sníž. přenesená",J1316,0)</f>
        <v>0</v>
      </c>
      <c r="BI1316" s="241">
        <f>IF(N1316="nulová",J1316,0)</f>
        <v>0</v>
      </c>
      <c r="BJ1316" s="18" t="s">
        <v>90</v>
      </c>
      <c r="BK1316" s="241">
        <f>ROUND(I1316*H1316,2)</f>
        <v>0</v>
      </c>
      <c r="BL1316" s="18" t="s">
        <v>347</v>
      </c>
      <c r="BM1316" s="240" t="s">
        <v>6580</v>
      </c>
    </row>
    <row r="1317" s="2" customFormat="1" ht="16.5" customHeight="1">
      <c r="A1317" s="40"/>
      <c r="B1317" s="41"/>
      <c r="C1317" s="229" t="s">
        <v>1657</v>
      </c>
      <c r="D1317" s="229" t="s">
        <v>174</v>
      </c>
      <c r="E1317" s="230" t="s">
        <v>6581</v>
      </c>
      <c r="F1317" s="231" t="s">
        <v>6582</v>
      </c>
      <c r="G1317" s="232" t="s">
        <v>428</v>
      </c>
      <c r="H1317" s="233">
        <v>1</v>
      </c>
      <c r="I1317" s="234"/>
      <c r="J1317" s="235">
        <f>ROUND(I1317*H1317,2)</f>
        <v>0</v>
      </c>
      <c r="K1317" s="231" t="s">
        <v>178</v>
      </c>
      <c r="L1317" s="46"/>
      <c r="M1317" s="236" t="s">
        <v>1</v>
      </c>
      <c r="N1317" s="237" t="s">
        <v>48</v>
      </c>
      <c r="O1317" s="93"/>
      <c r="P1317" s="238">
        <f>O1317*H1317</f>
        <v>0</v>
      </c>
      <c r="Q1317" s="238">
        <v>0</v>
      </c>
      <c r="R1317" s="238">
        <f>Q1317*H1317</f>
        <v>0</v>
      </c>
      <c r="S1317" s="238">
        <v>0.01107</v>
      </c>
      <c r="T1317" s="239">
        <f>S1317*H1317</f>
        <v>0.01107</v>
      </c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R1317" s="240" t="s">
        <v>347</v>
      </c>
      <c r="AT1317" s="240" t="s">
        <v>174</v>
      </c>
      <c r="AU1317" s="240" t="s">
        <v>92</v>
      </c>
      <c r="AY1317" s="18" t="s">
        <v>171</v>
      </c>
      <c r="BE1317" s="241">
        <f>IF(N1317="základní",J1317,0)</f>
        <v>0</v>
      </c>
      <c r="BF1317" s="241">
        <f>IF(N1317="snížená",J1317,0)</f>
        <v>0</v>
      </c>
      <c r="BG1317" s="241">
        <f>IF(N1317="zákl. přenesená",J1317,0)</f>
        <v>0</v>
      </c>
      <c r="BH1317" s="241">
        <f>IF(N1317="sníž. přenesená",J1317,0)</f>
        <v>0</v>
      </c>
      <c r="BI1317" s="241">
        <f>IF(N1317="nulová",J1317,0)</f>
        <v>0</v>
      </c>
      <c r="BJ1317" s="18" t="s">
        <v>90</v>
      </c>
      <c r="BK1317" s="241">
        <f>ROUND(I1317*H1317,2)</f>
        <v>0</v>
      </c>
      <c r="BL1317" s="18" t="s">
        <v>347</v>
      </c>
      <c r="BM1317" s="240" t="s">
        <v>6583</v>
      </c>
    </row>
    <row r="1318" s="13" customFormat="1">
      <c r="A1318" s="13"/>
      <c r="B1318" s="251"/>
      <c r="C1318" s="252"/>
      <c r="D1318" s="242" t="s">
        <v>284</v>
      </c>
      <c r="E1318" s="253" t="s">
        <v>1</v>
      </c>
      <c r="F1318" s="254" t="s">
        <v>6584</v>
      </c>
      <c r="G1318" s="252"/>
      <c r="H1318" s="253" t="s">
        <v>1</v>
      </c>
      <c r="I1318" s="255"/>
      <c r="J1318" s="252"/>
      <c r="K1318" s="252"/>
      <c r="L1318" s="256"/>
      <c r="M1318" s="257"/>
      <c r="N1318" s="258"/>
      <c r="O1318" s="258"/>
      <c r="P1318" s="258"/>
      <c r="Q1318" s="258"/>
      <c r="R1318" s="258"/>
      <c r="S1318" s="258"/>
      <c r="T1318" s="259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60" t="s">
        <v>284</v>
      </c>
      <c r="AU1318" s="260" t="s">
        <v>92</v>
      </c>
      <c r="AV1318" s="13" t="s">
        <v>90</v>
      </c>
      <c r="AW1318" s="13" t="s">
        <v>38</v>
      </c>
      <c r="AX1318" s="13" t="s">
        <v>83</v>
      </c>
      <c r="AY1318" s="260" t="s">
        <v>171</v>
      </c>
    </row>
    <row r="1319" s="14" customFormat="1">
      <c r="A1319" s="14"/>
      <c r="B1319" s="261"/>
      <c r="C1319" s="262"/>
      <c r="D1319" s="242" t="s">
        <v>284</v>
      </c>
      <c r="E1319" s="263" t="s">
        <v>1</v>
      </c>
      <c r="F1319" s="264" t="s">
        <v>90</v>
      </c>
      <c r="G1319" s="262"/>
      <c r="H1319" s="265">
        <v>1</v>
      </c>
      <c r="I1319" s="266"/>
      <c r="J1319" s="262"/>
      <c r="K1319" s="262"/>
      <c r="L1319" s="267"/>
      <c r="M1319" s="268"/>
      <c r="N1319" s="269"/>
      <c r="O1319" s="269"/>
      <c r="P1319" s="269"/>
      <c r="Q1319" s="269"/>
      <c r="R1319" s="269"/>
      <c r="S1319" s="269"/>
      <c r="T1319" s="270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71" t="s">
        <v>284</v>
      </c>
      <c r="AU1319" s="271" t="s">
        <v>92</v>
      </c>
      <c r="AV1319" s="14" t="s">
        <v>92</v>
      </c>
      <c r="AW1319" s="14" t="s">
        <v>38</v>
      </c>
      <c r="AX1319" s="14" t="s">
        <v>90</v>
      </c>
      <c r="AY1319" s="271" t="s">
        <v>171</v>
      </c>
    </row>
    <row r="1320" s="2" customFormat="1" ht="16.5" customHeight="1">
      <c r="A1320" s="40"/>
      <c r="B1320" s="41"/>
      <c r="C1320" s="229" t="s">
        <v>1661</v>
      </c>
      <c r="D1320" s="229" t="s">
        <v>174</v>
      </c>
      <c r="E1320" s="230" t="s">
        <v>6581</v>
      </c>
      <c r="F1320" s="231" t="s">
        <v>6582</v>
      </c>
      <c r="G1320" s="232" t="s">
        <v>428</v>
      </c>
      <c r="H1320" s="233">
        <v>2</v>
      </c>
      <c r="I1320" s="234"/>
      <c r="J1320" s="235">
        <f>ROUND(I1320*H1320,2)</f>
        <v>0</v>
      </c>
      <c r="K1320" s="231" t="s">
        <v>178</v>
      </c>
      <c r="L1320" s="46"/>
      <c r="M1320" s="236" t="s">
        <v>1</v>
      </c>
      <c r="N1320" s="237" t="s">
        <v>48</v>
      </c>
      <c r="O1320" s="93"/>
      <c r="P1320" s="238">
        <f>O1320*H1320</f>
        <v>0</v>
      </c>
      <c r="Q1320" s="238">
        <v>0</v>
      </c>
      <c r="R1320" s="238">
        <f>Q1320*H1320</f>
        <v>0</v>
      </c>
      <c r="S1320" s="238">
        <v>0.01107</v>
      </c>
      <c r="T1320" s="239">
        <f>S1320*H1320</f>
        <v>0.02214</v>
      </c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R1320" s="240" t="s">
        <v>347</v>
      </c>
      <c r="AT1320" s="240" t="s">
        <v>174</v>
      </c>
      <c r="AU1320" s="240" t="s">
        <v>92</v>
      </c>
      <c r="AY1320" s="18" t="s">
        <v>171</v>
      </c>
      <c r="BE1320" s="241">
        <f>IF(N1320="základní",J1320,0)</f>
        <v>0</v>
      </c>
      <c r="BF1320" s="241">
        <f>IF(N1320="snížená",J1320,0)</f>
        <v>0</v>
      </c>
      <c r="BG1320" s="241">
        <f>IF(N1320="zákl. přenesená",J1320,0)</f>
        <v>0</v>
      </c>
      <c r="BH1320" s="241">
        <f>IF(N1320="sníž. přenesená",J1320,0)</f>
        <v>0</v>
      </c>
      <c r="BI1320" s="241">
        <f>IF(N1320="nulová",J1320,0)</f>
        <v>0</v>
      </c>
      <c r="BJ1320" s="18" t="s">
        <v>90</v>
      </c>
      <c r="BK1320" s="241">
        <f>ROUND(I1320*H1320,2)</f>
        <v>0</v>
      </c>
      <c r="BL1320" s="18" t="s">
        <v>347</v>
      </c>
      <c r="BM1320" s="240" t="s">
        <v>6585</v>
      </c>
    </row>
    <row r="1321" s="13" customFormat="1">
      <c r="A1321" s="13"/>
      <c r="B1321" s="251"/>
      <c r="C1321" s="252"/>
      <c r="D1321" s="242" t="s">
        <v>284</v>
      </c>
      <c r="E1321" s="253" t="s">
        <v>1</v>
      </c>
      <c r="F1321" s="254" t="s">
        <v>6586</v>
      </c>
      <c r="G1321" s="252"/>
      <c r="H1321" s="253" t="s">
        <v>1</v>
      </c>
      <c r="I1321" s="255"/>
      <c r="J1321" s="252"/>
      <c r="K1321" s="252"/>
      <c r="L1321" s="256"/>
      <c r="M1321" s="257"/>
      <c r="N1321" s="258"/>
      <c r="O1321" s="258"/>
      <c r="P1321" s="258"/>
      <c r="Q1321" s="258"/>
      <c r="R1321" s="258"/>
      <c r="S1321" s="258"/>
      <c r="T1321" s="259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60" t="s">
        <v>284</v>
      </c>
      <c r="AU1321" s="260" t="s">
        <v>92</v>
      </c>
      <c r="AV1321" s="13" t="s">
        <v>90</v>
      </c>
      <c r="AW1321" s="13" t="s">
        <v>38</v>
      </c>
      <c r="AX1321" s="13" t="s">
        <v>83</v>
      </c>
      <c r="AY1321" s="260" t="s">
        <v>171</v>
      </c>
    </row>
    <row r="1322" s="14" customFormat="1">
      <c r="A1322" s="14"/>
      <c r="B1322" s="261"/>
      <c r="C1322" s="262"/>
      <c r="D1322" s="242" t="s">
        <v>284</v>
      </c>
      <c r="E1322" s="263" t="s">
        <v>1</v>
      </c>
      <c r="F1322" s="264" t="s">
        <v>92</v>
      </c>
      <c r="G1322" s="262"/>
      <c r="H1322" s="265">
        <v>2</v>
      </c>
      <c r="I1322" s="266"/>
      <c r="J1322" s="262"/>
      <c r="K1322" s="262"/>
      <c r="L1322" s="267"/>
      <c r="M1322" s="268"/>
      <c r="N1322" s="269"/>
      <c r="O1322" s="269"/>
      <c r="P1322" s="269"/>
      <c r="Q1322" s="269"/>
      <c r="R1322" s="269"/>
      <c r="S1322" s="269"/>
      <c r="T1322" s="270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71" t="s">
        <v>284</v>
      </c>
      <c r="AU1322" s="271" t="s">
        <v>92</v>
      </c>
      <c r="AV1322" s="14" t="s">
        <v>92</v>
      </c>
      <c r="AW1322" s="14" t="s">
        <v>38</v>
      </c>
      <c r="AX1322" s="14" t="s">
        <v>90</v>
      </c>
      <c r="AY1322" s="271" t="s">
        <v>171</v>
      </c>
    </row>
    <row r="1323" s="2" customFormat="1" ht="16.5" customHeight="1">
      <c r="A1323" s="40"/>
      <c r="B1323" s="41"/>
      <c r="C1323" s="229" t="s">
        <v>1665</v>
      </c>
      <c r="D1323" s="229" t="s">
        <v>174</v>
      </c>
      <c r="E1323" s="230" t="s">
        <v>6587</v>
      </c>
      <c r="F1323" s="231" t="s">
        <v>6588</v>
      </c>
      <c r="G1323" s="232" t="s">
        <v>428</v>
      </c>
      <c r="H1323" s="233">
        <v>2</v>
      </c>
      <c r="I1323" s="234"/>
      <c r="J1323" s="235">
        <f>ROUND(I1323*H1323,2)</f>
        <v>0</v>
      </c>
      <c r="K1323" s="231" t="s">
        <v>178</v>
      </c>
      <c r="L1323" s="46"/>
      <c r="M1323" s="236" t="s">
        <v>1</v>
      </c>
      <c r="N1323" s="237" t="s">
        <v>48</v>
      </c>
      <c r="O1323" s="93"/>
      <c r="P1323" s="238">
        <f>O1323*H1323</f>
        <v>0</v>
      </c>
      <c r="Q1323" s="238">
        <v>0.00063931320000000004</v>
      </c>
      <c r="R1323" s="238">
        <f>Q1323*H1323</f>
        <v>0.0012786264000000001</v>
      </c>
      <c r="S1323" s="238">
        <v>0</v>
      </c>
      <c r="T1323" s="239">
        <f>S1323*H1323</f>
        <v>0</v>
      </c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R1323" s="240" t="s">
        <v>347</v>
      </c>
      <c r="AT1323" s="240" t="s">
        <v>174</v>
      </c>
      <c r="AU1323" s="240" t="s">
        <v>92</v>
      </c>
      <c r="AY1323" s="18" t="s">
        <v>171</v>
      </c>
      <c r="BE1323" s="241">
        <f>IF(N1323="základní",J1323,0)</f>
        <v>0</v>
      </c>
      <c r="BF1323" s="241">
        <f>IF(N1323="snížená",J1323,0)</f>
        <v>0</v>
      </c>
      <c r="BG1323" s="241">
        <f>IF(N1323="zákl. přenesená",J1323,0)</f>
        <v>0</v>
      </c>
      <c r="BH1323" s="241">
        <f>IF(N1323="sníž. přenesená",J1323,0)</f>
        <v>0</v>
      </c>
      <c r="BI1323" s="241">
        <f>IF(N1323="nulová",J1323,0)</f>
        <v>0</v>
      </c>
      <c r="BJ1323" s="18" t="s">
        <v>90</v>
      </c>
      <c r="BK1323" s="241">
        <f>ROUND(I1323*H1323,2)</f>
        <v>0</v>
      </c>
      <c r="BL1323" s="18" t="s">
        <v>347</v>
      </c>
      <c r="BM1323" s="240" t="s">
        <v>6589</v>
      </c>
    </row>
    <row r="1324" s="13" customFormat="1">
      <c r="A1324" s="13"/>
      <c r="B1324" s="251"/>
      <c r="C1324" s="252"/>
      <c r="D1324" s="242" t="s">
        <v>284</v>
      </c>
      <c r="E1324" s="253" t="s">
        <v>1</v>
      </c>
      <c r="F1324" s="254" t="s">
        <v>6516</v>
      </c>
      <c r="G1324" s="252"/>
      <c r="H1324" s="253" t="s">
        <v>1</v>
      </c>
      <c r="I1324" s="255"/>
      <c r="J1324" s="252"/>
      <c r="K1324" s="252"/>
      <c r="L1324" s="256"/>
      <c r="M1324" s="257"/>
      <c r="N1324" s="258"/>
      <c r="O1324" s="258"/>
      <c r="P1324" s="258"/>
      <c r="Q1324" s="258"/>
      <c r="R1324" s="258"/>
      <c r="S1324" s="258"/>
      <c r="T1324" s="259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60" t="s">
        <v>284</v>
      </c>
      <c r="AU1324" s="260" t="s">
        <v>92</v>
      </c>
      <c r="AV1324" s="13" t="s">
        <v>90</v>
      </c>
      <c r="AW1324" s="13" t="s">
        <v>38</v>
      </c>
      <c r="AX1324" s="13" t="s">
        <v>83</v>
      </c>
      <c r="AY1324" s="260" t="s">
        <v>171</v>
      </c>
    </row>
    <row r="1325" s="14" customFormat="1">
      <c r="A1325" s="14"/>
      <c r="B1325" s="261"/>
      <c r="C1325" s="262"/>
      <c r="D1325" s="242" t="s">
        <v>284</v>
      </c>
      <c r="E1325" s="263" t="s">
        <v>1</v>
      </c>
      <c r="F1325" s="264" t="s">
        <v>90</v>
      </c>
      <c r="G1325" s="262"/>
      <c r="H1325" s="265">
        <v>1</v>
      </c>
      <c r="I1325" s="266"/>
      <c r="J1325" s="262"/>
      <c r="K1325" s="262"/>
      <c r="L1325" s="267"/>
      <c r="M1325" s="268"/>
      <c r="N1325" s="269"/>
      <c r="O1325" s="269"/>
      <c r="P1325" s="269"/>
      <c r="Q1325" s="269"/>
      <c r="R1325" s="269"/>
      <c r="S1325" s="269"/>
      <c r="T1325" s="270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71" t="s">
        <v>284</v>
      </c>
      <c r="AU1325" s="271" t="s">
        <v>92</v>
      </c>
      <c r="AV1325" s="14" t="s">
        <v>92</v>
      </c>
      <c r="AW1325" s="14" t="s">
        <v>38</v>
      </c>
      <c r="AX1325" s="14" t="s">
        <v>83</v>
      </c>
      <c r="AY1325" s="271" t="s">
        <v>171</v>
      </c>
    </row>
    <row r="1326" s="13" customFormat="1">
      <c r="A1326" s="13"/>
      <c r="B1326" s="251"/>
      <c r="C1326" s="252"/>
      <c r="D1326" s="242" t="s">
        <v>284</v>
      </c>
      <c r="E1326" s="253" t="s">
        <v>1</v>
      </c>
      <c r="F1326" s="254" t="s">
        <v>6517</v>
      </c>
      <c r="G1326" s="252"/>
      <c r="H1326" s="253" t="s">
        <v>1</v>
      </c>
      <c r="I1326" s="255"/>
      <c r="J1326" s="252"/>
      <c r="K1326" s="252"/>
      <c r="L1326" s="256"/>
      <c r="M1326" s="257"/>
      <c r="N1326" s="258"/>
      <c r="O1326" s="258"/>
      <c r="P1326" s="258"/>
      <c r="Q1326" s="258"/>
      <c r="R1326" s="258"/>
      <c r="S1326" s="258"/>
      <c r="T1326" s="259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60" t="s">
        <v>284</v>
      </c>
      <c r="AU1326" s="260" t="s">
        <v>92</v>
      </c>
      <c r="AV1326" s="13" t="s">
        <v>90</v>
      </c>
      <c r="AW1326" s="13" t="s">
        <v>38</v>
      </c>
      <c r="AX1326" s="13" t="s">
        <v>83</v>
      </c>
      <c r="AY1326" s="260" t="s">
        <v>171</v>
      </c>
    </row>
    <row r="1327" s="14" customFormat="1">
      <c r="A1327" s="14"/>
      <c r="B1327" s="261"/>
      <c r="C1327" s="262"/>
      <c r="D1327" s="242" t="s">
        <v>284</v>
      </c>
      <c r="E1327" s="263" t="s">
        <v>1</v>
      </c>
      <c r="F1327" s="264" t="s">
        <v>90</v>
      </c>
      <c r="G1327" s="262"/>
      <c r="H1327" s="265">
        <v>1</v>
      </c>
      <c r="I1327" s="266"/>
      <c r="J1327" s="262"/>
      <c r="K1327" s="262"/>
      <c r="L1327" s="267"/>
      <c r="M1327" s="268"/>
      <c r="N1327" s="269"/>
      <c r="O1327" s="269"/>
      <c r="P1327" s="269"/>
      <c r="Q1327" s="269"/>
      <c r="R1327" s="269"/>
      <c r="S1327" s="269"/>
      <c r="T1327" s="270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71" t="s">
        <v>284</v>
      </c>
      <c r="AU1327" s="271" t="s">
        <v>92</v>
      </c>
      <c r="AV1327" s="14" t="s">
        <v>92</v>
      </c>
      <c r="AW1327" s="14" t="s">
        <v>38</v>
      </c>
      <c r="AX1327" s="14" t="s">
        <v>83</v>
      </c>
      <c r="AY1327" s="271" t="s">
        <v>171</v>
      </c>
    </row>
    <row r="1328" s="15" customFormat="1">
      <c r="A1328" s="15"/>
      <c r="B1328" s="272"/>
      <c r="C1328" s="273"/>
      <c r="D1328" s="242" t="s">
        <v>284</v>
      </c>
      <c r="E1328" s="274" t="s">
        <v>1</v>
      </c>
      <c r="F1328" s="275" t="s">
        <v>287</v>
      </c>
      <c r="G1328" s="273"/>
      <c r="H1328" s="276">
        <v>2</v>
      </c>
      <c r="I1328" s="277"/>
      <c r="J1328" s="273"/>
      <c r="K1328" s="273"/>
      <c r="L1328" s="278"/>
      <c r="M1328" s="279"/>
      <c r="N1328" s="280"/>
      <c r="O1328" s="280"/>
      <c r="P1328" s="280"/>
      <c r="Q1328" s="280"/>
      <c r="R1328" s="280"/>
      <c r="S1328" s="280"/>
      <c r="T1328" s="281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82" t="s">
        <v>284</v>
      </c>
      <c r="AU1328" s="282" t="s">
        <v>92</v>
      </c>
      <c r="AV1328" s="15" t="s">
        <v>192</v>
      </c>
      <c r="AW1328" s="15" t="s">
        <v>38</v>
      </c>
      <c r="AX1328" s="15" t="s">
        <v>90</v>
      </c>
      <c r="AY1328" s="282" t="s">
        <v>171</v>
      </c>
    </row>
    <row r="1329" s="2" customFormat="1" ht="16.5" customHeight="1">
      <c r="A1329" s="40"/>
      <c r="B1329" s="41"/>
      <c r="C1329" s="283" t="s">
        <v>1669</v>
      </c>
      <c r="D1329" s="283" t="s">
        <v>342</v>
      </c>
      <c r="E1329" s="284" t="s">
        <v>6590</v>
      </c>
      <c r="F1329" s="285" t="s">
        <v>6591</v>
      </c>
      <c r="G1329" s="286" t="s">
        <v>428</v>
      </c>
      <c r="H1329" s="287">
        <v>2</v>
      </c>
      <c r="I1329" s="288"/>
      <c r="J1329" s="289">
        <f>ROUND(I1329*H1329,2)</f>
        <v>0</v>
      </c>
      <c r="K1329" s="285" t="s">
        <v>178</v>
      </c>
      <c r="L1329" s="290"/>
      <c r="M1329" s="291" t="s">
        <v>1</v>
      </c>
      <c r="N1329" s="292" t="s">
        <v>48</v>
      </c>
      <c r="O1329" s="93"/>
      <c r="P1329" s="238">
        <f>O1329*H1329</f>
        <v>0</v>
      </c>
      <c r="Q1329" s="238">
        <v>0.010500000000000001</v>
      </c>
      <c r="R1329" s="238">
        <f>Q1329*H1329</f>
        <v>0.021000000000000001</v>
      </c>
      <c r="S1329" s="238">
        <v>0</v>
      </c>
      <c r="T1329" s="239">
        <f>S1329*H1329</f>
        <v>0</v>
      </c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R1329" s="240" t="s">
        <v>430</v>
      </c>
      <c r="AT1329" s="240" t="s">
        <v>342</v>
      </c>
      <c r="AU1329" s="240" t="s">
        <v>92</v>
      </c>
      <c r="AY1329" s="18" t="s">
        <v>171</v>
      </c>
      <c r="BE1329" s="241">
        <f>IF(N1329="základní",J1329,0)</f>
        <v>0</v>
      </c>
      <c r="BF1329" s="241">
        <f>IF(N1329="snížená",J1329,0)</f>
        <v>0</v>
      </c>
      <c r="BG1329" s="241">
        <f>IF(N1329="zákl. přenesená",J1329,0)</f>
        <v>0</v>
      </c>
      <c r="BH1329" s="241">
        <f>IF(N1329="sníž. přenesená",J1329,0)</f>
        <v>0</v>
      </c>
      <c r="BI1329" s="241">
        <f>IF(N1329="nulová",J1329,0)</f>
        <v>0</v>
      </c>
      <c r="BJ1329" s="18" t="s">
        <v>90</v>
      </c>
      <c r="BK1329" s="241">
        <f>ROUND(I1329*H1329,2)</f>
        <v>0</v>
      </c>
      <c r="BL1329" s="18" t="s">
        <v>347</v>
      </c>
      <c r="BM1329" s="240" t="s">
        <v>6592</v>
      </c>
    </row>
    <row r="1330" s="13" customFormat="1">
      <c r="A1330" s="13"/>
      <c r="B1330" s="251"/>
      <c r="C1330" s="252"/>
      <c r="D1330" s="242" t="s">
        <v>284</v>
      </c>
      <c r="E1330" s="253" t="s">
        <v>1</v>
      </c>
      <c r="F1330" s="254" t="s">
        <v>6529</v>
      </c>
      <c r="G1330" s="252"/>
      <c r="H1330" s="253" t="s">
        <v>1</v>
      </c>
      <c r="I1330" s="255"/>
      <c r="J1330" s="252"/>
      <c r="K1330" s="252"/>
      <c r="L1330" s="256"/>
      <c r="M1330" s="257"/>
      <c r="N1330" s="258"/>
      <c r="O1330" s="258"/>
      <c r="P1330" s="258"/>
      <c r="Q1330" s="258"/>
      <c r="R1330" s="258"/>
      <c r="S1330" s="258"/>
      <c r="T1330" s="259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60" t="s">
        <v>284</v>
      </c>
      <c r="AU1330" s="260" t="s">
        <v>92</v>
      </c>
      <c r="AV1330" s="13" t="s">
        <v>90</v>
      </c>
      <c r="AW1330" s="13" t="s">
        <v>38</v>
      </c>
      <c r="AX1330" s="13" t="s">
        <v>83</v>
      </c>
      <c r="AY1330" s="260" t="s">
        <v>171</v>
      </c>
    </row>
    <row r="1331" s="13" customFormat="1">
      <c r="A1331" s="13"/>
      <c r="B1331" s="251"/>
      <c r="C1331" s="252"/>
      <c r="D1331" s="242" t="s">
        <v>284</v>
      </c>
      <c r="E1331" s="253" t="s">
        <v>1</v>
      </c>
      <c r="F1331" s="254" t="s">
        <v>6593</v>
      </c>
      <c r="G1331" s="252"/>
      <c r="H1331" s="253" t="s">
        <v>1</v>
      </c>
      <c r="I1331" s="255"/>
      <c r="J1331" s="252"/>
      <c r="K1331" s="252"/>
      <c r="L1331" s="256"/>
      <c r="M1331" s="257"/>
      <c r="N1331" s="258"/>
      <c r="O1331" s="258"/>
      <c r="P1331" s="258"/>
      <c r="Q1331" s="258"/>
      <c r="R1331" s="258"/>
      <c r="S1331" s="258"/>
      <c r="T1331" s="259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60" t="s">
        <v>284</v>
      </c>
      <c r="AU1331" s="260" t="s">
        <v>92</v>
      </c>
      <c r="AV1331" s="13" t="s">
        <v>90</v>
      </c>
      <c r="AW1331" s="13" t="s">
        <v>38</v>
      </c>
      <c r="AX1331" s="13" t="s">
        <v>83</v>
      </c>
      <c r="AY1331" s="260" t="s">
        <v>171</v>
      </c>
    </row>
    <row r="1332" s="14" customFormat="1">
      <c r="A1332" s="14"/>
      <c r="B1332" s="261"/>
      <c r="C1332" s="262"/>
      <c r="D1332" s="242" t="s">
        <v>284</v>
      </c>
      <c r="E1332" s="263" t="s">
        <v>1</v>
      </c>
      <c r="F1332" s="264" t="s">
        <v>92</v>
      </c>
      <c r="G1332" s="262"/>
      <c r="H1332" s="265">
        <v>2</v>
      </c>
      <c r="I1332" s="266"/>
      <c r="J1332" s="262"/>
      <c r="K1332" s="262"/>
      <c r="L1332" s="267"/>
      <c r="M1332" s="268"/>
      <c r="N1332" s="269"/>
      <c r="O1332" s="269"/>
      <c r="P1332" s="269"/>
      <c r="Q1332" s="269"/>
      <c r="R1332" s="269"/>
      <c r="S1332" s="269"/>
      <c r="T1332" s="270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71" t="s">
        <v>284</v>
      </c>
      <c r="AU1332" s="271" t="s">
        <v>92</v>
      </c>
      <c r="AV1332" s="14" t="s">
        <v>92</v>
      </c>
      <c r="AW1332" s="14" t="s">
        <v>38</v>
      </c>
      <c r="AX1332" s="14" t="s">
        <v>90</v>
      </c>
      <c r="AY1332" s="271" t="s">
        <v>171</v>
      </c>
    </row>
    <row r="1333" s="2" customFormat="1" ht="16.5" customHeight="1">
      <c r="A1333" s="40"/>
      <c r="B1333" s="41"/>
      <c r="C1333" s="283" t="s">
        <v>1673</v>
      </c>
      <c r="D1333" s="283" t="s">
        <v>342</v>
      </c>
      <c r="E1333" s="284" t="s">
        <v>6594</v>
      </c>
      <c r="F1333" s="285" t="s">
        <v>6595</v>
      </c>
      <c r="G1333" s="286" t="s">
        <v>428</v>
      </c>
      <c r="H1333" s="287">
        <v>2</v>
      </c>
      <c r="I1333" s="288"/>
      <c r="J1333" s="289">
        <f>ROUND(I1333*H1333,2)</f>
        <v>0</v>
      </c>
      <c r="K1333" s="285" t="s">
        <v>5531</v>
      </c>
      <c r="L1333" s="290"/>
      <c r="M1333" s="291" t="s">
        <v>1</v>
      </c>
      <c r="N1333" s="292" t="s">
        <v>48</v>
      </c>
      <c r="O1333" s="93"/>
      <c r="P1333" s="238">
        <f>O1333*H1333</f>
        <v>0</v>
      </c>
      <c r="Q1333" s="238">
        <v>0.0018</v>
      </c>
      <c r="R1333" s="238">
        <f>Q1333*H1333</f>
        <v>0.0035999999999999999</v>
      </c>
      <c r="S1333" s="238">
        <v>0</v>
      </c>
      <c r="T1333" s="239">
        <f>S1333*H1333</f>
        <v>0</v>
      </c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R1333" s="240" t="s">
        <v>430</v>
      </c>
      <c r="AT1333" s="240" t="s">
        <v>342</v>
      </c>
      <c r="AU1333" s="240" t="s">
        <v>92</v>
      </c>
      <c r="AY1333" s="18" t="s">
        <v>171</v>
      </c>
      <c r="BE1333" s="241">
        <f>IF(N1333="základní",J1333,0)</f>
        <v>0</v>
      </c>
      <c r="BF1333" s="241">
        <f>IF(N1333="snížená",J1333,0)</f>
        <v>0</v>
      </c>
      <c r="BG1333" s="241">
        <f>IF(N1333="zákl. přenesená",J1333,0)</f>
        <v>0</v>
      </c>
      <c r="BH1333" s="241">
        <f>IF(N1333="sníž. přenesená",J1333,0)</f>
        <v>0</v>
      </c>
      <c r="BI1333" s="241">
        <f>IF(N1333="nulová",J1333,0)</f>
        <v>0</v>
      </c>
      <c r="BJ1333" s="18" t="s">
        <v>90</v>
      </c>
      <c r="BK1333" s="241">
        <f>ROUND(I1333*H1333,2)</f>
        <v>0</v>
      </c>
      <c r="BL1333" s="18" t="s">
        <v>347</v>
      </c>
      <c r="BM1333" s="240" t="s">
        <v>6596</v>
      </c>
    </row>
    <row r="1334" s="14" customFormat="1">
      <c r="A1334" s="14"/>
      <c r="B1334" s="261"/>
      <c r="C1334" s="262"/>
      <c r="D1334" s="242" t="s">
        <v>284</v>
      </c>
      <c r="E1334" s="263" t="s">
        <v>1</v>
      </c>
      <c r="F1334" s="264" t="s">
        <v>92</v>
      </c>
      <c r="G1334" s="262"/>
      <c r="H1334" s="265">
        <v>2</v>
      </c>
      <c r="I1334" s="266"/>
      <c r="J1334" s="262"/>
      <c r="K1334" s="262"/>
      <c r="L1334" s="267"/>
      <c r="M1334" s="268"/>
      <c r="N1334" s="269"/>
      <c r="O1334" s="269"/>
      <c r="P1334" s="269"/>
      <c r="Q1334" s="269"/>
      <c r="R1334" s="269"/>
      <c r="S1334" s="269"/>
      <c r="T1334" s="270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71" t="s">
        <v>284</v>
      </c>
      <c r="AU1334" s="271" t="s">
        <v>92</v>
      </c>
      <c r="AV1334" s="14" t="s">
        <v>92</v>
      </c>
      <c r="AW1334" s="14" t="s">
        <v>38</v>
      </c>
      <c r="AX1334" s="14" t="s">
        <v>90</v>
      </c>
      <c r="AY1334" s="271" t="s">
        <v>171</v>
      </c>
    </row>
    <row r="1335" s="2" customFormat="1" ht="16.5" customHeight="1">
      <c r="A1335" s="40"/>
      <c r="B1335" s="41"/>
      <c r="C1335" s="283" t="s">
        <v>1677</v>
      </c>
      <c r="D1335" s="283" t="s">
        <v>342</v>
      </c>
      <c r="E1335" s="284" t="s">
        <v>6597</v>
      </c>
      <c r="F1335" s="285" t="s">
        <v>6598</v>
      </c>
      <c r="G1335" s="286" t="s">
        <v>428</v>
      </c>
      <c r="H1335" s="287">
        <v>2</v>
      </c>
      <c r="I1335" s="288"/>
      <c r="J1335" s="289">
        <f>ROUND(I1335*H1335,2)</f>
        <v>0</v>
      </c>
      <c r="K1335" s="285" t="s">
        <v>178</v>
      </c>
      <c r="L1335" s="290"/>
      <c r="M1335" s="291" t="s">
        <v>1</v>
      </c>
      <c r="N1335" s="292" t="s">
        <v>48</v>
      </c>
      <c r="O1335" s="93"/>
      <c r="P1335" s="238">
        <f>O1335*H1335</f>
        <v>0</v>
      </c>
      <c r="Q1335" s="238">
        <v>0.0146</v>
      </c>
      <c r="R1335" s="238">
        <f>Q1335*H1335</f>
        <v>0.0292</v>
      </c>
      <c r="S1335" s="238">
        <v>0</v>
      </c>
      <c r="T1335" s="239">
        <f>S1335*H1335</f>
        <v>0</v>
      </c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R1335" s="240" t="s">
        <v>430</v>
      </c>
      <c r="AT1335" s="240" t="s">
        <v>342</v>
      </c>
      <c r="AU1335" s="240" t="s">
        <v>92</v>
      </c>
      <c r="AY1335" s="18" t="s">
        <v>171</v>
      </c>
      <c r="BE1335" s="241">
        <f>IF(N1335="základní",J1335,0)</f>
        <v>0</v>
      </c>
      <c r="BF1335" s="241">
        <f>IF(N1335="snížená",J1335,0)</f>
        <v>0</v>
      </c>
      <c r="BG1335" s="241">
        <f>IF(N1335="zákl. přenesená",J1335,0)</f>
        <v>0</v>
      </c>
      <c r="BH1335" s="241">
        <f>IF(N1335="sníž. přenesená",J1335,0)</f>
        <v>0</v>
      </c>
      <c r="BI1335" s="241">
        <f>IF(N1335="nulová",J1335,0)</f>
        <v>0</v>
      </c>
      <c r="BJ1335" s="18" t="s">
        <v>90</v>
      </c>
      <c r="BK1335" s="241">
        <f>ROUND(I1335*H1335,2)</f>
        <v>0</v>
      </c>
      <c r="BL1335" s="18" t="s">
        <v>347</v>
      </c>
      <c r="BM1335" s="240" t="s">
        <v>6599</v>
      </c>
    </row>
    <row r="1336" s="13" customFormat="1">
      <c r="A1336" s="13"/>
      <c r="B1336" s="251"/>
      <c r="C1336" s="252"/>
      <c r="D1336" s="242" t="s">
        <v>284</v>
      </c>
      <c r="E1336" s="253" t="s">
        <v>1</v>
      </c>
      <c r="F1336" s="254" t="s">
        <v>6600</v>
      </c>
      <c r="G1336" s="252"/>
      <c r="H1336" s="253" t="s">
        <v>1</v>
      </c>
      <c r="I1336" s="255"/>
      <c r="J1336" s="252"/>
      <c r="K1336" s="252"/>
      <c r="L1336" s="256"/>
      <c r="M1336" s="257"/>
      <c r="N1336" s="258"/>
      <c r="O1336" s="258"/>
      <c r="P1336" s="258"/>
      <c r="Q1336" s="258"/>
      <c r="R1336" s="258"/>
      <c r="S1336" s="258"/>
      <c r="T1336" s="259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60" t="s">
        <v>284</v>
      </c>
      <c r="AU1336" s="260" t="s">
        <v>92</v>
      </c>
      <c r="AV1336" s="13" t="s">
        <v>90</v>
      </c>
      <c r="AW1336" s="13" t="s">
        <v>38</v>
      </c>
      <c r="AX1336" s="13" t="s">
        <v>83</v>
      </c>
      <c r="AY1336" s="260" t="s">
        <v>171</v>
      </c>
    </row>
    <row r="1337" s="13" customFormat="1">
      <c r="A1337" s="13"/>
      <c r="B1337" s="251"/>
      <c r="C1337" s="252"/>
      <c r="D1337" s="242" t="s">
        <v>284</v>
      </c>
      <c r="E1337" s="253" t="s">
        <v>1</v>
      </c>
      <c r="F1337" s="254" t="s">
        <v>6601</v>
      </c>
      <c r="G1337" s="252"/>
      <c r="H1337" s="253" t="s">
        <v>1</v>
      </c>
      <c r="I1337" s="255"/>
      <c r="J1337" s="252"/>
      <c r="K1337" s="252"/>
      <c r="L1337" s="256"/>
      <c r="M1337" s="257"/>
      <c r="N1337" s="258"/>
      <c r="O1337" s="258"/>
      <c r="P1337" s="258"/>
      <c r="Q1337" s="258"/>
      <c r="R1337" s="258"/>
      <c r="S1337" s="258"/>
      <c r="T1337" s="259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60" t="s">
        <v>284</v>
      </c>
      <c r="AU1337" s="260" t="s">
        <v>92</v>
      </c>
      <c r="AV1337" s="13" t="s">
        <v>90</v>
      </c>
      <c r="AW1337" s="13" t="s">
        <v>38</v>
      </c>
      <c r="AX1337" s="13" t="s">
        <v>83</v>
      </c>
      <c r="AY1337" s="260" t="s">
        <v>171</v>
      </c>
    </row>
    <row r="1338" s="13" customFormat="1">
      <c r="A1338" s="13"/>
      <c r="B1338" s="251"/>
      <c r="C1338" s="252"/>
      <c r="D1338" s="242" t="s">
        <v>284</v>
      </c>
      <c r="E1338" s="253" t="s">
        <v>1</v>
      </c>
      <c r="F1338" s="254" t="s">
        <v>6602</v>
      </c>
      <c r="G1338" s="252"/>
      <c r="H1338" s="253" t="s">
        <v>1</v>
      </c>
      <c r="I1338" s="255"/>
      <c r="J1338" s="252"/>
      <c r="K1338" s="252"/>
      <c r="L1338" s="256"/>
      <c r="M1338" s="257"/>
      <c r="N1338" s="258"/>
      <c r="O1338" s="258"/>
      <c r="P1338" s="258"/>
      <c r="Q1338" s="258"/>
      <c r="R1338" s="258"/>
      <c r="S1338" s="258"/>
      <c r="T1338" s="259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60" t="s">
        <v>284</v>
      </c>
      <c r="AU1338" s="260" t="s">
        <v>92</v>
      </c>
      <c r="AV1338" s="13" t="s">
        <v>90</v>
      </c>
      <c r="AW1338" s="13" t="s">
        <v>38</v>
      </c>
      <c r="AX1338" s="13" t="s">
        <v>83</v>
      </c>
      <c r="AY1338" s="260" t="s">
        <v>171</v>
      </c>
    </row>
    <row r="1339" s="13" customFormat="1">
      <c r="A1339" s="13"/>
      <c r="B1339" s="251"/>
      <c r="C1339" s="252"/>
      <c r="D1339" s="242" t="s">
        <v>284</v>
      </c>
      <c r="E1339" s="253" t="s">
        <v>1</v>
      </c>
      <c r="F1339" s="254" t="s">
        <v>6603</v>
      </c>
      <c r="G1339" s="252"/>
      <c r="H1339" s="253" t="s">
        <v>1</v>
      </c>
      <c r="I1339" s="255"/>
      <c r="J1339" s="252"/>
      <c r="K1339" s="252"/>
      <c r="L1339" s="256"/>
      <c r="M1339" s="257"/>
      <c r="N1339" s="258"/>
      <c r="O1339" s="258"/>
      <c r="P1339" s="258"/>
      <c r="Q1339" s="258"/>
      <c r="R1339" s="258"/>
      <c r="S1339" s="258"/>
      <c r="T1339" s="259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60" t="s">
        <v>284</v>
      </c>
      <c r="AU1339" s="260" t="s">
        <v>92</v>
      </c>
      <c r="AV1339" s="13" t="s">
        <v>90</v>
      </c>
      <c r="AW1339" s="13" t="s">
        <v>38</v>
      </c>
      <c r="AX1339" s="13" t="s">
        <v>83</v>
      </c>
      <c r="AY1339" s="260" t="s">
        <v>171</v>
      </c>
    </row>
    <row r="1340" s="13" customFormat="1">
      <c r="A1340" s="13"/>
      <c r="B1340" s="251"/>
      <c r="C1340" s="252"/>
      <c r="D1340" s="242" t="s">
        <v>284</v>
      </c>
      <c r="E1340" s="253" t="s">
        <v>1</v>
      </c>
      <c r="F1340" s="254" t="s">
        <v>6604</v>
      </c>
      <c r="G1340" s="252"/>
      <c r="H1340" s="253" t="s">
        <v>1</v>
      </c>
      <c r="I1340" s="255"/>
      <c r="J1340" s="252"/>
      <c r="K1340" s="252"/>
      <c r="L1340" s="256"/>
      <c r="M1340" s="257"/>
      <c r="N1340" s="258"/>
      <c r="O1340" s="258"/>
      <c r="P1340" s="258"/>
      <c r="Q1340" s="258"/>
      <c r="R1340" s="258"/>
      <c r="S1340" s="258"/>
      <c r="T1340" s="259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60" t="s">
        <v>284</v>
      </c>
      <c r="AU1340" s="260" t="s">
        <v>92</v>
      </c>
      <c r="AV1340" s="13" t="s">
        <v>90</v>
      </c>
      <c r="AW1340" s="13" t="s">
        <v>38</v>
      </c>
      <c r="AX1340" s="13" t="s">
        <v>83</v>
      </c>
      <c r="AY1340" s="260" t="s">
        <v>171</v>
      </c>
    </row>
    <row r="1341" s="13" customFormat="1">
      <c r="A1341" s="13"/>
      <c r="B1341" s="251"/>
      <c r="C1341" s="252"/>
      <c r="D1341" s="242" t="s">
        <v>284</v>
      </c>
      <c r="E1341" s="253" t="s">
        <v>1</v>
      </c>
      <c r="F1341" s="254" t="s">
        <v>6605</v>
      </c>
      <c r="G1341" s="252"/>
      <c r="H1341" s="253" t="s">
        <v>1</v>
      </c>
      <c r="I1341" s="255"/>
      <c r="J1341" s="252"/>
      <c r="K1341" s="252"/>
      <c r="L1341" s="256"/>
      <c r="M1341" s="257"/>
      <c r="N1341" s="258"/>
      <c r="O1341" s="258"/>
      <c r="P1341" s="258"/>
      <c r="Q1341" s="258"/>
      <c r="R1341" s="258"/>
      <c r="S1341" s="258"/>
      <c r="T1341" s="259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60" t="s">
        <v>284</v>
      </c>
      <c r="AU1341" s="260" t="s">
        <v>92</v>
      </c>
      <c r="AV1341" s="13" t="s">
        <v>90</v>
      </c>
      <c r="AW1341" s="13" t="s">
        <v>38</v>
      </c>
      <c r="AX1341" s="13" t="s">
        <v>83</v>
      </c>
      <c r="AY1341" s="260" t="s">
        <v>171</v>
      </c>
    </row>
    <row r="1342" s="13" customFormat="1">
      <c r="A1342" s="13"/>
      <c r="B1342" s="251"/>
      <c r="C1342" s="252"/>
      <c r="D1342" s="242" t="s">
        <v>284</v>
      </c>
      <c r="E1342" s="253" t="s">
        <v>1</v>
      </c>
      <c r="F1342" s="254" t="s">
        <v>6606</v>
      </c>
      <c r="G1342" s="252"/>
      <c r="H1342" s="253" t="s">
        <v>1</v>
      </c>
      <c r="I1342" s="255"/>
      <c r="J1342" s="252"/>
      <c r="K1342" s="252"/>
      <c r="L1342" s="256"/>
      <c r="M1342" s="257"/>
      <c r="N1342" s="258"/>
      <c r="O1342" s="258"/>
      <c r="P1342" s="258"/>
      <c r="Q1342" s="258"/>
      <c r="R1342" s="258"/>
      <c r="S1342" s="258"/>
      <c r="T1342" s="259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60" t="s">
        <v>284</v>
      </c>
      <c r="AU1342" s="260" t="s">
        <v>92</v>
      </c>
      <c r="AV1342" s="13" t="s">
        <v>90</v>
      </c>
      <c r="AW1342" s="13" t="s">
        <v>38</v>
      </c>
      <c r="AX1342" s="13" t="s">
        <v>83</v>
      </c>
      <c r="AY1342" s="260" t="s">
        <v>171</v>
      </c>
    </row>
    <row r="1343" s="13" customFormat="1">
      <c r="A1343" s="13"/>
      <c r="B1343" s="251"/>
      <c r="C1343" s="252"/>
      <c r="D1343" s="242" t="s">
        <v>284</v>
      </c>
      <c r="E1343" s="253" t="s">
        <v>1</v>
      </c>
      <c r="F1343" s="254" t="s">
        <v>6607</v>
      </c>
      <c r="G1343" s="252"/>
      <c r="H1343" s="253" t="s">
        <v>1</v>
      </c>
      <c r="I1343" s="255"/>
      <c r="J1343" s="252"/>
      <c r="K1343" s="252"/>
      <c r="L1343" s="256"/>
      <c r="M1343" s="257"/>
      <c r="N1343" s="258"/>
      <c r="O1343" s="258"/>
      <c r="P1343" s="258"/>
      <c r="Q1343" s="258"/>
      <c r="R1343" s="258"/>
      <c r="S1343" s="258"/>
      <c r="T1343" s="259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60" t="s">
        <v>284</v>
      </c>
      <c r="AU1343" s="260" t="s">
        <v>92</v>
      </c>
      <c r="AV1343" s="13" t="s">
        <v>90</v>
      </c>
      <c r="AW1343" s="13" t="s">
        <v>38</v>
      </c>
      <c r="AX1343" s="13" t="s">
        <v>83</v>
      </c>
      <c r="AY1343" s="260" t="s">
        <v>171</v>
      </c>
    </row>
    <row r="1344" s="13" customFormat="1">
      <c r="A1344" s="13"/>
      <c r="B1344" s="251"/>
      <c r="C1344" s="252"/>
      <c r="D1344" s="242" t="s">
        <v>284</v>
      </c>
      <c r="E1344" s="253" t="s">
        <v>1</v>
      </c>
      <c r="F1344" s="254" t="s">
        <v>6608</v>
      </c>
      <c r="G1344" s="252"/>
      <c r="H1344" s="253" t="s">
        <v>1</v>
      </c>
      <c r="I1344" s="255"/>
      <c r="J1344" s="252"/>
      <c r="K1344" s="252"/>
      <c r="L1344" s="256"/>
      <c r="M1344" s="257"/>
      <c r="N1344" s="258"/>
      <c r="O1344" s="258"/>
      <c r="P1344" s="258"/>
      <c r="Q1344" s="258"/>
      <c r="R1344" s="258"/>
      <c r="S1344" s="258"/>
      <c r="T1344" s="259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60" t="s">
        <v>284</v>
      </c>
      <c r="AU1344" s="260" t="s">
        <v>92</v>
      </c>
      <c r="AV1344" s="13" t="s">
        <v>90</v>
      </c>
      <c r="AW1344" s="13" t="s">
        <v>38</v>
      </c>
      <c r="AX1344" s="13" t="s">
        <v>83</v>
      </c>
      <c r="AY1344" s="260" t="s">
        <v>171</v>
      </c>
    </row>
    <row r="1345" s="13" customFormat="1">
      <c r="A1345" s="13"/>
      <c r="B1345" s="251"/>
      <c r="C1345" s="252"/>
      <c r="D1345" s="242" t="s">
        <v>284</v>
      </c>
      <c r="E1345" s="253" t="s">
        <v>1</v>
      </c>
      <c r="F1345" s="254" t="s">
        <v>6609</v>
      </c>
      <c r="G1345" s="252"/>
      <c r="H1345" s="253" t="s">
        <v>1</v>
      </c>
      <c r="I1345" s="255"/>
      <c r="J1345" s="252"/>
      <c r="K1345" s="252"/>
      <c r="L1345" s="256"/>
      <c r="M1345" s="257"/>
      <c r="N1345" s="258"/>
      <c r="O1345" s="258"/>
      <c r="P1345" s="258"/>
      <c r="Q1345" s="258"/>
      <c r="R1345" s="258"/>
      <c r="S1345" s="258"/>
      <c r="T1345" s="259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60" t="s">
        <v>284</v>
      </c>
      <c r="AU1345" s="260" t="s">
        <v>92</v>
      </c>
      <c r="AV1345" s="13" t="s">
        <v>90</v>
      </c>
      <c r="AW1345" s="13" t="s">
        <v>38</v>
      </c>
      <c r="AX1345" s="13" t="s">
        <v>83</v>
      </c>
      <c r="AY1345" s="260" t="s">
        <v>171</v>
      </c>
    </row>
    <row r="1346" s="13" customFormat="1">
      <c r="A1346" s="13"/>
      <c r="B1346" s="251"/>
      <c r="C1346" s="252"/>
      <c r="D1346" s="242" t="s">
        <v>284</v>
      </c>
      <c r="E1346" s="253" t="s">
        <v>1</v>
      </c>
      <c r="F1346" s="254" t="s">
        <v>6610</v>
      </c>
      <c r="G1346" s="252"/>
      <c r="H1346" s="253" t="s">
        <v>1</v>
      </c>
      <c r="I1346" s="255"/>
      <c r="J1346" s="252"/>
      <c r="K1346" s="252"/>
      <c r="L1346" s="256"/>
      <c r="M1346" s="257"/>
      <c r="N1346" s="258"/>
      <c r="O1346" s="258"/>
      <c r="P1346" s="258"/>
      <c r="Q1346" s="258"/>
      <c r="R1346" s="258"/>
      <c r="S1346" s="258"/>
      <c r="T1346" s="259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60" t="s">
        <v>284</v>
      </c>
      <c r="AU1346" s="260" t="s">
        <v>92</v>
      </c>
      <c r="AV1346" s="13" t="s">
        <v>90</v>
      </c>
      <c r="AW1346" s="13" t="s">
        <v>38</v>
      </c>
      <c r="AX1346" s="13" t="s">
        <v>83</v>
      </c>
      <c r="AY1346" s="260" t="s">
        <v>171</v>
      </c>
    </row>
    <row r="1347" s="13" customFormat="1">
      <c r="A1347" s="13"/>
      <c r="B1347" s="251"/>
      <c r="C1347" s="252"/>
      <c r="D1347" s="242" t="s">
        <v>284</v>
      </c>
      <c r="E1347" s="253" t="s">
        <v>1</v>
      </c>
      <c r="F1347" s="254" t="s">
        <v>6611</v>
      </c>
      <c r="G1347" s="252"/>
      <c r="H1347" s="253" t="s">
        <v>1</v>
      </c>
      <c r="I1347" s="255"/>
      <c r="J1347" s="252"/>
      <c r="K1347" s="252"/>
      <c r="L1347" s="256"/>
      <c r="M1347" s="257"/>
      <c r="N1347" s="258"/>
      <c r="O1347" s="258"/>
      <c r="P1347" s="258"/>
      <c r="Q1347" s="258"/>
      <c r="R1347" s="258"/>
      <c r="S1347" s="258"/>
      <c r="T1347" s="259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60" t="s">
        <v>284</v>
      </c>
      <c r="AU1347" s="260" t="s">
        <v>92</v>
      </c>
      <c r="AV1347" s="13" t="s">
        <v>90</v>
      </c>
      <c r="AW1347" s="13" t="s">
        <v>38</v>
      </c>
      <c r="AX1347" s="13" t="s">
        <v>83</v>
      </c>
      <c r="AY1347" s="260" t="s">
        <v>171</v>
      </c>
    </row>
    <row r="1348" s="14" customFormat="1">
      <c r="A1348" s="14"/>
      <c r="B1348" s="261"/>
      <c r="C1348" s="262"/>
      <c r="D1348" s="242" t="s">
        <v>284</v>
      </c>
      <c r="E1348" s="263" t="s">
        <v>1</v>
      </c>
      <c r="F1348" s="264" t="s">
        <v>92</v>
      </c>
      <c r="G1348" s="262"/>
      <c r="H1348" s="265">
        <v>2</v>
      </c>
      <c r="I1348" s="266"/>
      <c r="J1348" s="262"/>
      <c r="K1348" s="262"/>
      <c r="L1348" s="267"/>
      <c r="M1348" s="268"/>
      <c r="N1348" s="269"/>
      <c r="O1348" s="269"/>
      <c r="P1348" s="269"/>
      <c r="Q1348" s="269"/>
      <c r="R1348" s="269"/>
      <c r="S1348" s="269"/>
      <c r="T1348" s="27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71" t="s">
        <v>284</v>
      </c>
      <c r="AU1348" s="271" t="s">
        <v>92</v>
      </c>
      <c r="AV1348" s="14" t="s">
        <v>92</v>
      </c>
      <c r="AW1348" s="14" t="s">
        <v>38</v>
      </c>
      <c r="AX1348" s="14" t="s">
        <v>90</v>
      </c>
      <c r="AY1348" s="271" t="s">
        <v>171</v>
      </c>
    </row>
    <row r="1349" s="2" customFormat="1" ht="16.5" customHeight="1">
      <c r="A1349" s="40"/>
      <c r="B1349" s="41"/>
      <c r="C1349" s="229" t="s">
        <v>1681</v>
      </c>
      <c r="D1349" s="229" t="s">
        <v>174</v>
      </c>
      <c r="E1349" s="230" t="s">
        <v>6612</v>
      </c>
      <c r="F1349" s="231" t="s">
        <v>6613</v>
      </c>
      <c r="G1349" s="232" t="s">
        <v>428</v>
      </c>
      <c r="H1349" s="233">
        <v>89</v>
      </c>
      <c r="I1349" s="234"/>
      <c r="J1349" s="235">
        <f>ROUND(I1349*H1349,2)</f>
        <v>0</v>
      </c>
      <c r="K1349" s="231" t="s">
        <v>178</v>
      </c>
      <c r="L1349" s="46"/>
      <c r="M1349" s="236" t="s">
        <v>1</v>
      </c>
      <c r="N1349" s="237" t="s">
        <v>48</v>
      </c>
      <c r="O1349" s="93"/>
      <c r="P1349" s="238">
        <f>O1349*H1349</f>
        <v>0</v>
      </c>
      <c r="Q1349" s="238">
        <v>0</v>
      </c>
      <c r="R1349" s="238">
        <f>Q1349*H1349</f>
        <v>0</v>
      </c>
      <c r="S1349" s="238">
        <v>0.019460000000000002</v>
      </c>
      <c r="T1349" s="239">
        <f>S1349*H1349</f>
        <v>1.73194</v>
      </c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R1349" s="240" t="s">
        <v>347</v>
      </c>
      <c r="AT1349" s="240" t="s">
        <v>174</v>
      </c>
      <c r="AU1349" s="240" t="s">
        <v>92</v>
      </c>
      <c r="AY1349" s="18" t="s">
        <v>171</v>
      </c>
      <c r="BE1349" s="241">
        <f>IF(N1349="základní",J1349,0)</f>
        <v>0</v>
      </c>
      <c r="BF1349" s="241">
        <f>IF(N1349="snížená",J1349,0)</f>
        <v>0</v>
      </c>
      <c r="BG1349" s="241">
        <f>IF(N1349="zákl. přenesená",J1349,0)</f>
        <v>0</v>
      </c>
      <c r="BH1349" s="241">
        <f>IF(N1349="sníž. přenesená",J1349,0)</f>
        <v>0</v>
      </c>
      <c r="BI1349" s="241">
        <f>IF(N1349="nulová",J1349,0)</f>
        <v>0</v>
      </c>
      <c r="BJ1349" s="18" t="s">
        <v>90</v>
      </c>
      <c r="BK1349" s="241">
        <f>ROUND(I1349*H1349,2)</f>
        <v>0</v>
      </c>
      <c r="BL1349" s="18" t="s">
        <v>347</v>
      </c>
      <c r="BM1349" s="240" t="s">
        <v>6614</v>
      </c>
    </row>
    <row r="1350" s="14" customFormat="1">
      <c r="A1350" s="14"/>
      <c r="B1350" s="261"/>
      <c r="C1350" s="262"/>
      <c r="D1350" s="242" t="s">
        <v>284</v>
      </c>
      <c r="E1350" s="263" t="s">
        <v>1</v>
      </c>
      <c r="F1350" s="264" t="s">
        <v>6615</v>
      </c>
      <c r="G1350" s="262"/>
      <c r="H1350" s="265">
        <v>89</v>
      </c>
      <c r="I1350" s="266"/>
      <c r="J1350" s="262"/>
      <c r="K1350" s="262"/>
      <c r="L1350" s="267"/>
      <c r="M1350" s="268"/>
      <c r="N1350" s="269"/>
      <c r="O1350" s="269"/>
      <c r="P1350" s="269"/>
      <c r="Q1350" s="269"/>
      <c r="R1350" s="269"/>
      <c r="S1350" s="269"/>
      <c r="T1350" s="270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71" t="s">
        <v>284</v>
      </c>
      <c r="AU1350" s="271" t="s">
        <v>92</v>
      </c>
      <c r="AV1350" s="14" t="s">
        <v>92</v>
      </c>
      <c r="AW1350" s="14" t="s">
        <v>38</v>
      </c>
      <c r="AX1350" s="14" t="s">
        <v>90</v>
      </c>
      <c r="AY1350" s="271" t="s">
        <v>171</v>
      </c>
    </row>
    <row r="1351" s="2" customFormat="1" ht="16.5" customHeight="1">
      <c r="A1351" s="40"/>
      <c r="B1351" s="41"/>
      <c r="C1351" s="229" t="s">
        <v>1685</v>
      </c>
      <c r="D1351" s="229" t="s">
        <v>174</v>
      </c>
      <c r="E1351" s="230" t="s">
        <v>6616</v>
      </c>
      <c r="F1351" s="231" t="s">
        <v>6617</v>
      </c>
      <c r="G1351" s="232" t="s">
        <v>428</v>
      </c>
      <c r="H1351" s="233">
        <v>1</v>
      </c>
      <c r="I1351" s="234"/>
      <c r="J1351" s="235">
        <f>ROUND(I1351*H1351,2)</f>
        <v>0</v>
      </c>
      <c r="K1351" s="231" t="s">
        <v>178</v>
      </c>
      <c r="L1351" s="46"/>
      <c r="M1351" s="236" t="s">
        <v>1</v>
      </c>
      <c r="N1351" s="237" t="s">
        <v>48</v>
      </c>
      <c r="O1351" s="93"/>
      <c r="P1351" s="238">
        <f>O1351*H1351</f>
        <v>0</v>
      </c>
      <c r="Q1351" s="238">
        <v>0.00034083630000000001</v>
      </c>
      <c r="R1351" s="238">
        <f>Q1351*H1351</f>
        <v>0.00034083630000000001</v>
      </c>
      <c r="S1351" s="238">
        <v>0</v>
      </c>
      <c r="T1351" s="239">
        <f>S1351*H1351</f>
        <v>0</v>
      </c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R1351" s="240" t="s">
        <v>347</v>
      </c>
      <c r="AT1351" s="240" t="s">
        <v>174</v>
      </c>
      <c r="AU1351" s="240" t="s">
        <v>92</v>
      </c>
      <c r="AY1351" s="18" t="s">
        <v>171</v>
      </c>
      <c r="BE1351" s="241">
        <f>IF(N1351="základní",J1351,0)</f>
        <v>0</v>
      </c>
      <c r="BF1351" s="241">
        <f>IF(N1351="snížená",J1351,0)</f>
        <v>0</v>
      </c>
      <c r="BG1351" s="241">
        <f>IF(N1351="zákl. přenesená",J1351,0)</f>
        <v>0</v>
      </c>
      <c r="BH1351" s="241">
        <f>IF(N1351="sníž. přenesená",J1351,0)</f>
        <v>0</v>
      </c>
      <c r="BI1351" s="241">
        <f>IF(N1351="nulová",J1351,0)</f>
        <v>0</v>
      </c>
      <c r="BJ1351" s="18" t="s">
        <v>90</v>
      </c>
      <c r="BK1351" s="241">
        <f>ROUND(I1351*H1351,2)</f>
        <v>0</v>
      </c>
      <c r="BL1351" s="18" t="s">
        <v>347</v>
      </c>
      <c r="BM1351" s="240" t="s">
        <v>6618</v>
      </c>
    </row>
    <row r="1352" s="2" customFormat="1" ht="16.5" customHeight="1">
      <c r="A1352" s="40"/>
      <c r="B1352" s="41"/>
      <c r="C1352" s="229" t="s">
        <v>1689</v>
      </c>
      <c r="D1352" s="229" t="s">
        <v>174</v>
      </c>
      <c r="E1352" s="230" t="s">
        <v>6619</v>
      </c>
      <c r="F1352" s="231" t="s">
        <v>6620</v>
      </c>
      <c r="G1352" s="232" t="s">
        <v>428</v>
      </c>
      <c r="H1352" s="233">
        <v>2</v>
      </c>
      <c r="I1352" s="234"/>
      <c r="J1352" s="235">
        <f>ROUND(I1352*H1352,2)</f>
        <v>0</v>
      </c>
      <c r="K1352" s="231" t="s">
        <v>178</v>
      </c>
      <c r="L1352" s="46"/>
      <c r="M1352" s="236" t="s">
        <v>1</v>
      </c>
      <c r="N1352" s="237" t="s">
        <v>48</v>
      </c>
      <c r="O1352" s="93"/>
      <c r="P1352" s="238">
        <f>O1352*H1352</f>
        <v>0</v>
      </c>
      <c r="Q1352" s="238">
        <v>2.0999999999999999E-05</v>
      </c>
      <c r="R1352" s="238">
        <f>Q1352*H1352</f>
        <v>4.1999999999999998E-05</v>
      </c>
      <c r="S1352" s="238">
        <v>0.00093000000000000005</v>
      </c>
      <c r="T1352" s="239">
        <f>S1352*H1352</f>
        <v>0.0018600000000000001</v>
      </c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R1352" s="240" t="s">
        <v>347</v>
      </c>
      <c r="AT1352" s="240" t="s">
        <v>174</v>
      </c>
      <c r="AU1352" s="240" t="s">
        <v>92</v>
      </c>
      <c r="AY1352" s="18" t="s">
        <v>171</v>
      </c>
      <c r="BE1352" s="241">
        <f>IF(N1352="základní",J1352,0)</f>
        <v>0</v>
      </c>
      <c r="BF1352" s="241">
        <f>IF(N1352="snížená",J1352,0)</f>
        <v>0</v>
      </c>
      <c r="BG1352" s="241">
        <f>IF(N1352="zákl. přenesená",J1352,0)</f>
        <v>0</v>
      </c>
      <c r="BH1352" s="241">
        <f>IF(N1352="sníž. přenesená",J1352,0)</f>
        <v>0</v>
      </c>
      <c r="BI1352" s="241">
        <f>IF(N1352="nulová",J1352,0)</f>
        <v>0</v>
      </c>
      <c r="BJ1352" s="18" t="s">
        <v>90</v>
      </c>
      <c r="BK1352" s="241">
        <f>ROUND(I1352*H1352,2)</f>
        <v>0</v>
      </c>
      <c r="BL1352" s="18" t="s">
        <v>347</v>
      </c>
      <c r="BM1352" s="240" t="s">
        <v>6621</v>
      </c>
    </row>
    <row r="1353" s="2" customFormat="1" ht="16.5" customHeight="1">
      <c r="A1353" s="40"/>
      <c r="B1353" s="41"/>
      <c r="C1353" s="229" t="s">
        <v>1693</v>
      </c>
      <c r="D1353" s="229" t="s">
        <v>174</v>
      </c>
      <c r="E1353" s="230" t="s">
        <v>6622</v>
      </c>
      <c r="F1353" s="231" t="s">
        <v>6623</v>
      </c>
      <c r="G1353" s="232" t="s">
        <v>428</v>
      </c>
      <c r="H1353" s="233">
        <v>96</v>
      </c>
      <c r="I1353" s="234"/>
      <c r="J1353" s="235">
        <f>ROUND(I1353*H1353,2)</f>
        <v>0</v>
      </c>
      <c r="K1353" s="231" t="s">
        <v>178</v>
      </c>
      <c r="L1353" s="46"/>
      <c r="M1353" s="236" t="s">
        <v>1</v>
      </c>
      <c r="N1353" s="237" t="s">
        <v>48</v>
      </c>
      <c r="O1353" s="93"/>
      <c r="P1353" s="238">
        <f>O1353*H1353</f>
        <v>0</v>
      </c>
      <c r="Q1353" s="238">
        <v>0.0017285897</v>
      </c>
      <c r="R1353" s="238">
        <f>Q1353*H1353</f>
        <v>0.16594461120000001</v>
      </c>
      <c r="S1353" s="238">
        <v>0</v>
      </c>
      <c r="T1353" s="239">
        <f>S1353*H1353</f>
        <v>0</v>
      </c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R1353" s="240" t="s">
        <v>347</v>
      </c>
      <c r="AT1353" s="240" t="s">
        <v>174</v>
      </c>
      <c r="AU1353" s="240" t="s">
        <v>92</v>
      </c>
      <c r="AY1353" s="18" t="s">
        <v>171</v>
      </c>
      <c r="BE1353" s="241">
        <f>IF(N1353="základní",J1353,0)</f>
        <v>0</v>
      </c>
      <c r="BF1353" s="241">
        <f>IF(N1353="snížená",J1353,0)</f>
        <v>0</v>
      </c>
      <c r="BG1353" s="241">
        <f>IF(N1353="zákl. přenesená",J1353,0)</f>
        <v>0</v>
      </c>
      <c r="BH1353" s="241">
        <f>IF(N1353="sníž. přenesená",J1353,0)</f>
        <v>0</v>
      </c>
      <c r="BI1353" s="241">
        <f>IF(N1353="nulová",J1353,0)</f>
        <v>0</v>
      </c>
      <c r="BJ1353" s="18" t="s">
        <v>90</v>
      </c>
      <c r="BK1353" s="241">
        <f>ROUND(I1353*H1353,2)</f>
        <v>0</v>
      </c>
      <c r="BL1353" s="18" t="s">
        <v>347</v>
      </c>
      <c r="BM1353" s="240" t="s">
        <v>6624</v>
      </c>
    </row>
    <row r="1354" s="13" customFormat="1">
      <c r="A1354" s="13"/>
      <c r="B1354" s="251"/>
      <c r="C1354" s="252"/>
      <c r="D1354" s="242" t="s">
        <v>284</v>
      </c>
      <c r="E1354" s="253" t="s">
        <v>1</v>
      </c>
      <c r="F1354" s="254" t="s">
        <v>6625</v>
      </c>
      <c r="G1354" s="252"/>
      <c r="H1354" s="253" t="s">
        <v>1</v>
      </c>
      <c r="I1354" s="255"/>
      <c r="J1354" s="252"/>
      <c r="K1354" s="252"/>
      <c r="L1354" s="256"/>
      <c r="M1354" s="257"/>
      <c r="N1354" s="258"/>
      <c r="O1354" s="258"/>
      <c r="P1354" s="258"/>
      <c r="Q1354" s="258"/>
      <c r="R1354" s="258"/>
      <c r="S1354" s="258"/>
      <c r="T1354" s="259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60" t="s">
        <v>284</v>
      </c>
      <c r="AU1354" s="260" t="s">
        <v>92</v>
      </c>
      <c r="AV1354" s="13" t="s">
        <v>90</v>
      </c>
      <c r="AW1354" s="13" t="s">
        <v>38</v>
      </c>
      <c r="AX1354" s="13" t="s">
        <v>83</v>
      </c>
      <c r="AY1354" s="260" t="s">
        <v>171</v>
      </c>
    </row>
    <row r="1355" s="13" customFormat="1">
      <c r="A1355" s="13"/>
      <c r="B1355" s="251"/>
      <c r="C1355" s="252"/>
      <c r="D1355" s="242" t="s">
        <v>284</v>
      </c>
      <c r="E1355" s="253" t="s">
        <v>1</v>
      </c>
      <c r="F1355" s="254" t="s">
        <v>6626</v>
      </c>
      <c r="G1355" s="252"/>
      <c r="H1355" s="253" t="s">
        <v>1</v>
      </c>
      <c r="I1355" s="255"/>
      <c r="J1355" s="252"/>
      <c r="K1355" s="252"/>
      <c r="L1355" s="256"/>
      <c r="M1355" s="257"/>
      <c r="N1355" s="258"/>
      <c r="O1355" s="258"/>
      <c r="P1355" s="258"/>
      <c r="Q1355" s="258"/>
      <c r="R1355" s="258"/>
      <c r="S1355" s="258"/>
      <c r="T1355" s="259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60" t="s">
        <v>284</v>
      </c>
      <c r="AU1355" s="260" t="s">
        <v>92</v>
      </c>
      <c r="AV1355" s="13" t="s">
        <v>90</v>
      </c>
      <c r="AW1355" s="13" t="s">
        <v>38</v>
      </c>
      <c r="AX1355" s="13" t="s">
        <v>83</v>
      </c>
      <c r="AY1355" s="260" t="s">
        <v>171</v>
      </c>
    </row>
    <row r="1356" s="14" customFormat="1">
      <c r="A1356" s="14"/>
      <c r="B1356" s="261"/>
      <c r="C1356" s="262"/>
      <c r="D1356" s="242" t="s">
        <v>284</v>
      </c>
      <c r="E1356" s="263" t="s">
        <v>1</v>
      </c>
      <c r="F1356" s="264" t="s">
        <v>192</v>
      </c>
      <c r="G1356" s="262"/>
      <c r="H1356" s="265">
        <v>4</v>
      </c>
      <c r="I1356" s="266"/>
      <c r="J1356" s="262"/>
      <c r="K1356" s="262"/>
      <c r="L1356" s="267"/>
      <c r="M1356" s="268"/>
      <c r="N1356" s="269"/>
      <c r="O1356" s="269"/>
      <c r="P1356" s="269"/>
      <c r="Q1356" s="269"/>
      <c r="R1356" s="269"/>
      <c r="S1356" s="269"/>
      <c r="T1356" s="270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71" t="s">
        <v>284</v>
      </c>
      <c r="AU1356" s="271" t="s">
        <v>92</v>
      </c>
      <c r="AV1356" s="14" t="s">
        <v>92</v>
      </c>
      <c r="AW1356" s="14" t="s">
        <v>38</v>
      </c>
      <c r="AX1356" s="14" t="s">
        <v>83</v>
      </c>
      <c r="AY1356" s="271" t="s">
        <v>171</v>
      </c>
    </row>
    <row r="1357" s="13" customFormat="1">
      <c r="A1357" s="13"/>
      <c r="B1357" s="251"/>
      <c r="C1357" s="252"/>
      <c r="D1357" s="242" t="s">
        <v>284</v>
      </c>
      <c r="E1357" s="253" t="s">
        <v>1</v>
      </c>
      <c r="F1357" s="254" t="s">
        <v>6627</v>
      </c>
      <c r="G1357" s="252"/>
      <c r="H1357" s="253" t="s">
        <v>1</v>
      </c>
      <c r="I1357" s="255"/>
      <c r="J1357" s="252"/>
      <c r="K1357" s="252"/>
      <c r="L1357" s="256"/>
      <c r="M1357" s="257"/>
      <c r="N1357" s="258"/>
      <c r="O1357" s="258"/>
      <c r="P1357" s="258"/>
      <c r="Q1357" s="258"/>
      <c r="R1357" s="258"/>
      <c r="S1357" s="258"/>
      <c r="T1357" s="259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60" t="s">
        <v>284</v>
      </c>
      <c r="AU1357" s="260" t="s">
        <v>92</v>
      </c>
      <c r="AV1357" s="13" t="s">
        <v>90</v>
      </c>
      <c r="AW1357" s="13" t="s">
        <v>38</v>
      </c>
      <c r="AX1357" s="13" t="s">
        <v>83</v>
      </c>
      <c r="AY1357" s="260" t="s">
        <v>171</v>
      </c>
    </row>
    <row r="1358" s="14" customFormat="1">
      <c r="A1358" s="14"/>
      <c r="B1358" s="261"/>
      <c r="C1358" s="262"/>
      <c r="D1358" s="242" t="s">
        <v>284</v>
      </c>
      <c r="E1358" s="263" t="s">
        <v>1</v>
      </c>
      <c r="F1358" s="264" t="s">
        <v>6628</v>
      </c>
      <c r="G1358" s="262"/>
      <c r="H1358" s="265">
        <v>23</v>
      </c>
      <c r="I1358" s="266"/>
      <c r="J1358" s="262"/>
      <c r="K1358" s="262"/>
      <c r="L1358" s="267"/>
      <c r="M1358" s="268"/>
      <c r="N1358" s="269"/>
      <c r="O1358" s="269"/>
      <c r="P1358" s="269"/>
      <c r="Q1358" s="269"/>
      <c r="R1358" s="269"/>
      <c r="S1358" s="269"/>
      <c r="T1358" s="270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71" t="s">
        <v>284</v>
      </c>
      <c r="AU1358" s="271" t="s">
        <v>92</v>
      </c>
      <c r="AV1358" s="14" t="s">
        <v>92</v>
      </c>
      <c r="AW1358" s="14" t="s">
        <v>38</v>
      </c>
      <c r="AX1358" s="14" t="s">
        <v>83</v>
      </c>
      <c r="AY1358" s="271" t="s">
        <v>171</v>
      </c>
    </row>
    <row r="1359" s="13" customFormat="1">
      <c r="A1359" s="13"/>
      <c r="B1359" s="251"/>
      <c r="C1359" s="252"/>
      <c r="D1359" s="242" t="s">
        <v>284</v>
      </c>
      <c r="E1359" s="253" t="s">
        <v>1</v>
      </c>
      <c r="F1359" s="254" t="s">
        <v>6629</v>
      </c>
      <c r="G1359" s="252"/>
      <c r="H1359" s="253" t="s">
        <v>1</v>
      </c>
      <c r="I1359" s="255"/>
      <c r="J1359" s="252"/>
      <c r="K1359" s="252"/>
      <c r="L1359" s="256"/>
      <c r="M1359" s="257"/>
      <c r="N1359" s="258"/>
      <c r="O1359" s="258"/>
      <c r="P1359" s="258"/>
      <c r="Q1359" s="258"/>
      <c r="R1359" s="258"/>
      <c r="S1359" s="258"/>
      <c r="T1359" s="259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60" t="s">
        <v>284</v>
      </c>
      <c r="AU1359" s="260" t="s">
        <v>92</v>
      </c>
      <c r="AV1359" s="13" t="s">
        <v>90</v>
      </c>
      <c r="AW1359" s="13" t="s">
        <v>38</v>
      </c>
      <c r="AX1359" s="13" t="s">
        <v>83</v>
      </c>
      <c r="AY1359" s="260" t="s">
        <v>171</v>
      </c>
    </row>
    <row r="1360" s="14" customFormat="1">
      <c r="A1360" s="14"/>
      <c r="B1360" s="261"/>
      <c r="C1360" s="262"/>
      <c r="D1360" s="242" t="s">
        <v>284</v>
      </c>
      <c r="E1360" s="263" t="s">
        <v>1</v>
      </c>
      <c r="F1360" s="264" t="s">
        <v>6630</v>
      </c>
      <c r="G1360" s="262"/>
      <c r="H1360" s="265">
        <v>35</v>
      </c>
      <c r="I1360" s="266"/>
      <c r="J1360" s="262"/>
      <c r="K1360" s="262"/>
      <c r="L1360" s="267"/>
      <c r="M1360" s="268"/>
      <c r="N1360" s="269"/>
      <c r="O1360" s="269"/>
      <c r="P1360" s="269"/>
      <c r="Q1360" s="269"/>
      <c r="R1360" s="269"/>
      <c r="S1360" s="269"/>
      <c r="T1360" s="270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71" t="s">
        <v>284</v>
      </c>
      <c r="AU1360" s="271" t="s">
        <v>92</v>
      </c>
      <c r="AV1360" s="14" t="s">
        <v>92</v>
      </c>
      <c r="AW1360" s="14" t="s">
        <v>38</v>
      </c>
      <c r="AX1360" s="14" t="s">
        <v>83</v>
      </c>
      <c r="AY1360" s="271" t="s">
        <v>171</v>
      </c>
    </row>
    <row r="1361" s="13" customFormat="1">
      <c r="A1361" s="13"/>
      <c r="B1361" s="251"/>
      <c r="C1361" s="252"/>
      <c r="D1361" s="242" t="s">
        <v>284</v>
      </c>
      <c r="E1361" s="253" t="s">
        <v>1</v>
      </c>
      <c r="F1361" s="254" t="s">
        <v>6631</v>
      </c>
      <c r="G1361" s="252"/>
      <c r="H1361" s="253" t="s">
        <v>1</v>
      </c>
      <c r="I1361" s="255"/>
      <c r="J1361" s="252"/>
      <c r="K1361" s="252"/>
      <c r="L1361" s="256"/>
      <c r="M1361" s="257"/>
      <c r="N1361" s="258"/>
      <c r="O1361" s="258"/>
      <c r="P1361" s="258"/>
      <c r="Q1361" s="258"/>
      <c r="R1361" s="258"/>
      <c r="S1361" s="258"/>
      <c r="T1361" s="259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60" t="s">
        <v>284</v>
      </c>
      <c r="AU1361" s="260" t="s">
        <v>92</v>
      </c>
      <c r="AV1361" s="13" t="s">
        <v>90</v>
      </c>
      <c r="AW1361" s="13" t="s">
        <v>38</v>
      </c>
      <c r="AX1361" s="13" t="s">
        <v>83</v>
      </c>
      <c r="AY1361" s="260" t="s">
        <v>171</v>
      </c>
    </row>
    <row r="1362" s="14" customFormat="1">
      <c r="A1362" s="14"/>
      <c r="B1362" s="261"/>
      <c r="C1362" s="262"/>
      <c r="D1362" s="242" t="s">
        <v>284</v>
      </c>
      <c r="E1362" s="263" t="s">
        <v>1</v>
      </c>
      <c r="F1362" s="264" t="s">
        <v>6632</v>
      </c>
      <c r="G1362" s="262"/>
      <c r="H1362" s="265">
        <v>34</v>
      </c>
      <c r="I1362" s="266"/>
      <c r="J1362" s="262"/>
      <c r="K1362" s="262"/>
      <c r="L1362" s="267"/>
      <c r="M1362" s="268"/>
      <c r="N1362" s="269"/>
      <c r="O1362" s="269"/>
      <c r="P1362" s="269"/>
      <c r="Q1362" s="269"/>
      <c r="R1362" s="269"/>
      <c r="S1362" s="269"/>
      <c r="T1362" s="270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71" t="s">
        <v>284</v>
      </c>
      <c r="AU1362" s="271" t="s">
        <v>92</v>
      </c>
      <c r="AV1362" s="14" t="s">
        <v>92</v>
      </c>
      <c r="AW1362" s="14" t="s">
        <v>38</v>
      </c>
      <c r="AX1362" s="14" t="s">
        <v>83</v>
      </c>
      <c r="AY1362" s="271" t="s">
        <v>171</v>
      </c>
    </row>
    <row r="1363" s="15" customFormat="1">
      <c r="A1363" s="15"/>
      <c r="B1363" s="272"/>
      <c r="C1363" s="273"/>
      <c r="D1363" s="242" t="s">
        <v>284</v>
      </c>
      <c r="E1363" s="274" t="s">
        <v>1</v>
      </c>
      <c r="F1363" s="275" t="s">
        <v>287</v>
      </c>
      <c r="G1363" s="273"/>
      <c r="H1363" s="276">
        <v>96</v>
      </c>
      <c r="I1363" s="277"/>
      <c r="J1363" s="273"/>
      <c r="K1363" s="273"/>
      <c r="L1363" s="278"/>
      <c r="M1363" s="279"/>
      <c r="N1363" s="280"/>
      <c r="O1363" s="280"/>
      <c r="P1363" s="280"/>
      <c r="Q1363" s="280"/>
      <c r="R1363" s="280"/>
      <c r="S1363" s="280"/>
      <c r="T1363" s="281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T1363" s="282" t="s">
        <v>284</v>
      </c>
      <c r="AU1363" s="282" t="s">
        <v>92</v>
      </c>
      <c r="AV1363" s="15" t="s">
        <v>192</v>
      </c>
      <c r="AW1363" s="15" t="s">
        <v>38</v>
      </c>
      <c r="AX1363" s="15" t="s">
        <v>90</v>
      </c>
      <c r="AY1363" s="282" t="s">
        <v>171</v>
      </c>
    </row>
    <row r="1364" s="2" customFormat="1" ht="16.5" customHeight="1">
      <c r="A1364" s="40"/>
      <c r="B1364" s="41"/>
      <c r="C1364" s="283" t="s">
        <v>1697</v>
      </c>
      <c r="D1364" s="283" t="s">
        <v>342</v>
      </c>
      <c r="E1364" s="284" t="s">
        <v>6633</v>
      </c>
      <c r="F1364" s="285" t="s">
        <v>6634</v>
      </c>
      <c r="G1364" s="286" t="s">
        <v>428</v>
      </c>
      <c r="H1364" s="287">
        <v>87</v>
      </c>
      <c r="I1364" s="288"/>
      <c r="J1364" s="289">
        <f>ROUND(I1364*H1364,2)</f>
        <v>0</v>
      </c>
      <c r="K1364" s="285" t="s">
        <v>178</v>
      </c>
      <c r="L1364" s="290"/>
      <c r="M1364" s="291" t="s">
        <v>1</v>
      </c>
      <c r="N1364" s="292" t="s">
        <v>48</v>
      </c>
      <c r="O1364" s="93"/>
      <c r="P1364" s="238">
        <f>O1364*H1364</f>
        <v>0</v>
      </c>
      <c r="Q1364" s="238">
        <v>0.012</v>
      </c>
      <c r="R1364" s="238">
        <f>Q1364*H1364</f>
        <v>1.044</v>
      </c>
      <c r="S1364" s="238">
        <v>0</v>
      </c>
      <c r="T1364" s="239">
        <f>S1364*H1364</f>
        <v>0</v>
      </c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R1364" s="240" t="s">
        <v>430</v>
      </c>
      <c r="AT1364" s="240" t="s">
        <v>342</v>
      </c>
      <c r="AU1364" s="240" t="s">
        <v>92</v>
      </c>
      <c r="AY1364" s="18" t="s">
        <v>171</v>
      </c>
      <c r="BE1364" s="241">
        <f>IF(N1364="základní",J1364,0)</f>
        <v>0</v>
      </c>
      <c r="BF1364" s="241">
        <f>IF(N1364="snížená",J1364,0)</f>
        <v>0</v>
      </c>
      <c r="BG1364" s="241">
        <f>IF(N1364="zákl. přenesená",J1364,0)</f>
        <v>0</v>
      </c>
      <c r="BH1364" s="241">
        <f>IF(N1364="sníž. přenesená",J1364,0)</f>
        <v>0</v>
      </c>
      <c r="BI1364" s="241">
        <f>IF(N1364="nulová",J1364,0)</f>
        <v>0</v>
      </c>
      <c r="BJ1364" s="18" t="s">
        <v>90</v>
      </c>
      <c r="BK1364" s="241">
        <f>ROUND(I1364*H1364,2)</f>
        <v>0</v>
      </c>
      <c r="BL1364" s="18" t="s">
        <v>347</v>
      </c>
      <c r="BM1364" s="240" t="s">
        <v>6635</v>
      </c>
    </row>
    <row r="1365" s="13" customFormat="1">
      <c r="A1365" s="13"/>
      <c r="B1365" s="251"/>
      <c r="C1365" s="252"/>
      <c r="D1365" s="242" t="s">
        <v>284</v>
      </c>
      <c r="E1365" s="253" t="s">
        <v>1</v>
      </c>
      <c r="F1365" s="254" t="s">
        <v>6529</v>
      </c>
      <c r="G1365" s="252"/>
      <c r="H1365" s="253" t="s">
        <v>1</v>
      </c>
      <c r="I1365" s="255"/>
      <c r="J1365" s="252"/>
      <c r="K1365" s="252"/>
      <c r="L1365" s="256"/>
      <c r="M1365" s="257"/>
      <c r="N1365" s="258"/>
      <c r="O1365" s="258"/>
      <c r="P1365" s="258"/>
      <c r="Q1365" s="258"/>
      <c r="R1365" s="258"/>
      <c r="S1365" s="258"/>
      <c r="T1365" s="259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60" t="s">
        <v>284</v>
      </c>
      <c r="AU1365" s="260" t="s">
        <v>92</v>
      </c>
      <c r="AV1365" s="13" t="s">
        <v>90</v>
      </c>
      <c r="AW1365" s="13" t="s">
        <v>38</v>
      </c>
      <c r="AX1365" s="13" t="s">
        <v>83</v>
      </c>
      <c r="AY1365" s="260" t="s">
        <v>171</v>
      </c>
    </row>
    <row r="1366" s="13" customFormat="1">
      <c r="A1366" s="13"/>
      <c r="B1366" s="251"/>
      <c r="C1366" s="252"/>
      <c r="D1366" s="242" t="s">
        <v>284</v>
      </c>
      <c r="E1366" s="253" t="s">
        <v>1</v>
      </c>
      <c r="F1366" s="254" t="s">
        <v>6636</v>
      </c>
      <c r="G1366" s="252"/>
      <c r="H1366" s="253" t="s">
        <v>1</v>
      </c>
      <c r="I1366" s="255"/>
      <c r="J1366" s="252"/>
      <c r="K1366" s="252"/>
      <c r="L1366" s="256"/>
      <c r="M1366" s="257"/>
      <c r="N1366" s="258"/>
      <c r="O1366" s="258"/>
      <c r="P1366" s="258"/>
      <c r="Q1366" s="258"/>
      <c r="R1366" s="258"/>
      <c r="S1366" s="258"/>
      <c r="T1366" s="259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60" t="s">
        <v>284</v>
      </c>
      <c r="AU1366" s="260" t="s">
        <v>92</v>
      </c>
      <c r="AV1366" s="13" t="s">
        <v>90</v>
      </c>
      <c r="AW1366" s="13" t="s">
        <v>38</v>
      </c>
      <c r="AX1366" s="13" t="s">
        <v>83</v>
      </c>
      <c r="AY1366" s="260" t="s">
        <v>171</v>
      </c>
    </row>
    <row r="1367" s="13" customFormat="1">
      <c r="A1367" s="13"/>
      <c r="B1367" s="251"/>
      <c r="C1367" s="252"/>
      <c r="D1367" s="242" t="s">
        <v>284</v>
      </c>
      <c r="E1367" s="253" t="s">
        <v>1</v>
      </c>
      <c r="F1367" s="254" t="s">
        <v>6626</v>
      </c>
      <c r="G1367" s="252"/>
      <c r="H1367" s="253" t="s">
        <v>1</v>
      </c>
      <c r="I1367" s="255"/>
      <c r="J1367" s="252"/>
      <c r="K1367" s="252"/>
      <c r="L1367" s="256"/>
      <c r="M1367" s="257"/>
      <c r="N1367" s="258"/>
      <c r="O1367" s="258"/>
      <c r="P1367" s="258"/>
      <c r="Q1367" s="258"/>
      <c r="R1367" s="258"/>
      <c r="S1367" s="258"/>
      <c r="T1367" s="259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60" t="s">
        <v>284</v>
      </c>
      <c r="AU1367" s="260" t="s">
        <v>92</v>
      </c>
      <c r="AV1367" s="13" t="s">
        <v>90</v>
      </c>
      <c r="AW1367" s="13" t="s">
        <v>38</v>
      </c>
      <c r="AX1367" s="13" t="s">
        <v>83</v>
      </c>
      <c r="AY1367" s="260" t="s">
        <v>171</v>
      </c>
    </row>
    <row r="1368" s="14" customFormat="1">
      <c r="A1368" s="14"/>
      <c r="B1368" s="261"/>
      <c r="C1368" s="262"/>
      <c r="D1368" s="242" t="s">
        <v>284</v>
      </c>
      <c r="E1368" s="263" t="s">
        <v>1</v>
      </c>
      <c r="F1368" s="264" t="s">
        <v>192</v>
      </c>
      <c r="G1368" s="262"/>
      <c r="H1368" s="265">
        <v>4</v>
      </c>
      <c r="I1368" s="266"/>
      <c r="J1368" s="262"/>
      <c r="K1368" s="262"/>
      <c r="L1368" s="267"/>
      <c r="M1368" s="268"/>
      <c r="N1368" s="269"/>
      <c r="O1368" s="269"/>
      <c r="P1368" s="269"/>
      <c r="Q1368" s="269"/>
      <c r="R1368" s="269"/>
      <c r="S1368" s="269"/>
      <c r="T1368" s="270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71" t="s">
        <v>284</v>
      </c>
      <c r="AU1368" s="271" t="s">
        <v>92</v>
      </c>
      <c r="AV1368" s="14" t="s">
        <v>92</v>
      </c>
      <c r="AW1368" s="14" t="s">
        <v>38</v>
      </c>
      <c r="AX1368" s="14" t="s">
        <v>83</v>
      </c>
      <c r="AY1368" s="271" t="s">
        <v>171</v>
      </c>
    </row>
    <row r="1369" s="13" customFormat="1">
      <c r="A1369" s="13"/>
      <c r="B1369" s="251"/>
      <c r="C1369" s="252"/>
      <c r="D1369" s="242" t="s">
        <v>284</v>
      </c>
      <c r="E1369" s="253" t="s">
        <v>1</v>
      </c>
      <c r="F1369" s="254" t="s">
        <v>6637</v>
      </c>
      <c r="G1369" s="252"/>
      <c r="H1369" s="253" t="s">
        <v>1</v>
      </c>
      <c r="I1369" s="255"/>
      <c r="J1369" s="252"/>
      <c r="K1369" s="252"/>
      <c r="L1369" s="256"/>
      <c r="M1369" s="257"/>
      <c r="N1369" s="258"/>
      <c r="O1369" s="258"/>
      <c r="P1369" s="258"/>
      <c r="Q1369" s="258"/>
      <c r="R1369" s="258"/>
      <c r="S1369" s="258"/>
      <c r="T1369" s="259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60" t="s">
        <v>284</v>
      </c>
      <c r="AU1369" s="260" t="s">
        <v>92</v>
      </c>
      <c r="AV1369" s="13" t="s">
        <v>90</v>
      </c>
      <c r="AW1369" s="13" t="s">
        <v>38</v>
      </c>
      <c r="AX1369" s="13" t="s">
        <v>83</v>
      </c>
      <c r="AY1369" s="260" t="s">
        <v>171</v>
      </c>
    </row>
    <row r="1370" s="14" customFormat="1">
      <c r="A1370" s="14"/>
      <c r="B1370" s="261"/>
      <c r="C1370" s="262"/>
      <c r="D1370" s="242" t="s">
        <v>284</v>
      </c>
      <c r="E1370" s="263" t="s">
        <v>1</v>
      </c>
      <c r="F1370" s="264" t="s">
        <v>6638</v>
      </c>
      <c r="G1370" s="262"/>
      <c r="H1370" s="265">
        <v>19</v>
      </c>
      <c r="I1370" s="266"/>
      <c r="J1370" s="262"/>
      <c r="K1370" s="262"/>
      <c r="L1370" s="267"/>
      <c r="M1370" s="268"/>
      <c r="N1370" s="269"/>
      <c r="O1370" s="269"/>
      <c r="P1370" s="269"/>
      <c r="Q1370" s="269"/>
      <c r="R1370" s="269"/>
      <c r="S1370" s="269"/>
      <c r="T1370" s="270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71" t="s">
        <v>284</v>
      </c>
      <c r="AU1370" s="271" t="s">
        <v>92</v>
      </c>
      <c r="AV1370" s="14" t="s">
        <v>92</v>
      </c>
      <c r="AW1370" s="14" t="s">
        <v>38</v>
      </c>
      <c r="AX1370" s="14" t="s">
        <v>83</v>
      </c>
      <c r="AY1370" s="271" t="s">
        <v>171</v>
      </c>
    </row>
    <row r="1371" s="13" customFormat="1">
      <c r="A1371" s="13"/>
      <c r="B1371" s="251"/>
      <c r="C1371" s="252"/>
      <c r="D1371" s="242" t="s">
        <v>284</v>
      </c>
      <c r="E1371" s="253" t="s">
        <v>1</v>
      </c>
      <c r="F1371" s="254" t="s">
        <v>6639</v>
      </c>
      <c r="G1371" s="252"/>
      <c r="H1371" s="253" t="s">
        <v>1</v>
      </c>
      <c r="I1371" s="255"/>
      <c r="J1371" s="252"/>
      <c r="K1371" s="252"/>
      <c r="L1371" s="256"/>
      <c r="M1371" s="257"/>
      <c r="N1371" s="258"/>
      <c r="O1371" s="258"/>
      <c r="P1371" s="258"/>
      <c r="Q1371" s="258"/>
      <c r="R1371" s="258"/>
      <c r="S1371" s="258"/>
      <c r="T1371" s="259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60" t="s">
        <v>284</v>
      </c>
      <c r="AU1371" s="260" t="s">
        <v>92</v>
      </c>
      <c r="AV1371" s="13" t="s">
        <v>90</v>
      </c>
      <c r="AW1371" s="13" t="s">
        <v>38</v>
      </c>
      <c r="AX1371" s="13" t="s">
        <v>83</v>
      </c>
      <c r="AY1371" s="260" t="s">
        <v>171</v>
      </c>
    </row>
    <row r="1372" s="14" customFormat="1">
      <c r="A1372" s="14"/>
      <c r="B1372" s="261"/>
      <c r="C1372" s="262"/>
      <c r="D1372" s="242" t="s">
        <v>284</v>
      </c>
      <c r="E1372" s="263" t="s">
        <v>1</v>
      </c>
      <c r="F1372" s="264" t="s">
        <v>6640</v>
      </c>
      <c r="G1372" s="262"/>
      <c r="H1372" s="265">
        <v>31</v>
      </c>
      <c r="I1372" s="266"/>
      <c r="J1372" s="262"/>
      <c r="K1372" s="262"/>
      <c r="L1372" s="267"/>
      <c r="M1372" s="268"/>
      <c r="N1372" s="269"/>
      <c r="O1372" s="269"/>
      <c r="P1372" s="269"/>
      <c r="Q1372" s="269"/>
      <c r="R1372" s="269"/>
      <c r="S1372" s="269"/>
      <c r="T1372" s="270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71" t="s">
        <v>284</v>
      </c>
      <c r="AU1372" s="271" t="s">
        <v>92</v>
      </c>
      <c r="AV1372" s="14" t="s">
        <v>92</v>
      </c>
      <c r="AW1372" s="14" t="s">
        <v>38</v>
      </c>
      <c r="AX1372" s="14" t="s">
        <v>83</v>
      </c>
      <c r="AY1372" s="271" t="s">
        <v>171</v>
      </c>
    </row>
    <row r="1373" s="13" customFormat="1">
      <c r="A1373" s="13"/>
      <c r="B1373" s="251"/>
      <c r="C1373" s="252"/>
      <c r="D1373" s="242" t="s">
        <v>284</v>
      </c>
      <c r="E1373" s="253" t="s">
        <v>1</v>
      </c>
      <c r="F1373" s="254" t="s">
        <v>6641</v>
      </c>
      <c r="G1373" s="252"/>
      <c r="H1373" s="253" t="s">
        <v>1</v>
      </c>
      <c r="I1373" s="255"/>
      <c r="J1373" s="252"/>
      <c r="K1373" s="252"/>
      <c r="L1373" s="256"/>
      <c r="M1373" s="257"/>
      <c r="N1373" s="258"/>
      <c r="O1373" s="258"/>
      <c r="P1373" s="258"/>
      <c r="Q1373" s="258"/>
      <c r="R1373" s="258"/>
      <c r="S1373" s="258"/>
      <c r="T1373" s="259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60" t="s">
        <v>284</v>
      </c>
      <c r="AU1373" s="260" t="s">
        <v>92</v>
      </c>
      <c r="AV1373" s="13" t="s">
        <v>90</v>
      </c>
      <c r="AW1373" s="13" t="s">
        <v>38</v>
      </c>
      <c r="AX1373" s="13" t="s">
        <v>83</v>
      </c>
      <c r="AY1373" s="260" t="s">
        <v>171</v>
      </c>
    </row>
    <row r="1374" s="14" customFormat="1">
      <c r="A1374" s="14"/>
      <c r="B1374" s="261"/>
      <c r="C1374" s="262"/>
      <c r="D1374" s="242" t="s">
        <v>284</v>
      </c>
      <c r="E1374" s="263" t="s">
        <v>1</v>
      </c>
      <c r="F1374" s="264" t="s">
        <v>6642</v>
      </c>
      <c r="G1374" s="262"/>
      <c r="H1374" s="265">
        <v>33</v>
      </c>
      <c r="I1374" s="266"/>
      <c r="J1374" s="262"/>
      <c r="K1374" s="262"/>
      <c r="L1374" s="267"/>
      <c r="M1374" s="268"/>
      <c r="N1374" s="269"/>
      <c r="O1374" s="269"/>
      <c r="P1374" s="269"/>
      <c r="Q1374" s="269"/>
      <c r="R1374" s="269"/>
      <c r="S1374" s="269"/>
      <c r="T1374" s="270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71" t="s">
        <v>284</v>
      </c>
      <c r="AU1374" s="271" t="s">
        <v>92</v>
      </c>
      <c r="AV1374" s="14" t="s">
        <v>92</v>
      </c>
      <c r="AW1374" s="14" t="s">
        <v>38</v>
      </c>
      <c r="AX1374" s="14" t="s">
        <v>83</v>
      </c>
      <c r="AY1374" s="271" t="s">
        <v>171</v>
      </c>
    </row>
    <row r="1375" s="15" customFormat="1">
      <c r="A1375" s="15"/>
      <c r="B1375" s="272"/>
      <c r="C1375" s="273"/>
      <c r="D1375" s="242" t="s">
        <v>284</v>
      </c>
      <c r="E1375" s="274" t="s">
        <v>1</v>
      </c>
      <c r="F1375" s="275" t="s">
        <v>287</v>
      </c>
      <c r="G1375" s="273"/>
      <c r="H1375" s="276">
        <v>87</v>
      </c>
      <c r="I1375" s="277"/>
      <c r="J1375" s="273"/>
      <c r="K1375" s="273"/>
      <c r="L1375" s="278"/>
      <c r="M1375" s="279"/>
      <c r="N1375" s="280"/>
      <c r="O1375" s="280"/>
      <c r="P1375" s="280"/>
      <c r="Q1375" s="280"/>
      <c r="R1375" s="280"/>
      <c r="S1375" s="280"/>
      <c r="T1375" s="281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T1375" s="282" t="s">
        <v>284</v>
      </c>
      <c r="AU1375" s="282" t="s">
        <v>92</v>
      </c>
      <c r="AV1375" s="15" t="s">
        <v>192</v>
      </c>
      <c r="AW1375" s="15" t="s">
        <v>38</v>
      </c>
      <c r="AX1375" s="15" t="s">
        <v>90</v>
      </c>
      <c r="AY1375" s="282" t="s">
        <v>171</v>
      </c>
    </row>
    <row r="1376" s="2" customFormat="1" ht="16.5" customHeight="1">
      <c r="A1376" s="40"/>
      <c r="B1376" s="41"/>
      <c r="C1376" s="283" t="s">
        <v>1701</v>
      </c>
      <c r="D1376" s="283" t="s">
        <v>342</v>
      </c>
      <c r="E1376" s="284" t="s">
        <v>6643</v>
      </c>
      <c r="F1376" s="285" t="s">
        <v>6644</v>
      </c>
      <c r="G1376" s="286" t="s">
        <v>428</v>
      </c>
      <c r="H1376" s="287">
        <v>87</v>
      </c>
      <c r="I1376" s="288"/>
      <c r="J1376" s="289">
        <f>ROUND(I1376*H1376,2)</f>
        <v>0</v>
      </c>
      <c r="K1376" s="285" t="s">
        <v>178</v>
      </c>
      <c r="L1376" s="290"/>
      <c r="M1376" s="291" t="s">
        <v>1</v>
      </c>
      <c r="N1376" s="292" t="s">
        <v>48</v>
      </c>
      <c r="O1376" s="93"/>
      <c r="P1376" s="238">
        <f>O1376*H1376</f>
        <v>0</v>
      </c>
      <c r="Q1376" s="238">
        <v>0.0071000000000000004</v>
      </c>
      <c r="R1376" s="238">
        <f>Q1376*H1376</f>
        <v>0.61770000000000003</v>
      </c>
      <c r="S1376" s="238">
        <v>0</v>
      </c>
      <c r="T1376" s="239">
        <f>S1376*H1376</f>
        <v>0</v>
      </c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R1376" s="240" t="s">
        <v>430</v>
      </c>
      <c r="AT1376" s="240" t="s">
        <v>342</v>
      </c>
      <c r="AU1376" s="240" t="s">
        <v>92</v>
      </c>
      <c r="AY1376" s="18" t="s">
        <v>171</v>
      </c>
      <c r="BE1376" s="241">
        <f>IF(N1376="základní",J1376,0)</f>
        <v>0</v>
      </c>
      <c r="BF1376" s="241">
        <f>IF(N1376="snížená",J1376,0)</f>
        <v>0</v>
      </c>
      <c r="BG1376" s="241">
        <f>IF(N1376="zákl. přenesená",J1376,0)</f>
        <v>0</v>
      </c>
      <c r="BH1376" s="241">
        <f>IF(N1376="sníž. přenesená",J1376,0)</f>
        <v>0</v>
      </c>
      <c r="BI1376" s="241">
        <f>IF(N1376="nulová",J1376,0)</f>
        <v>0</v>
      </c>
      <c r="BJ1376" s="18" t="s">
        <v>90</v>
      </c>
      <c r="BK1376" s="241">
        <f>ROUND(I1376*H1376,2)</f>
        <v>0</v>
      </c>
      <c r="BL1376" s="18" t="s">
        <v>347</v>
      </c>
      <c r="BM1376" s="240" t="s">
        <v>6645</v>
      </c>
    </row>
    <row r="1377" s="13" customFormat="1">
      <c r="A1377" s="13"/>
      <c r="B1377" s="251"/>
      <c r="C1377" s="252"/>
      <c r="D1377" s="242" t="s">
        <v>284</v>
      </c>
      <c r="E1377" s="253" t="s">
        <v>1</v>
      </c>
      <c r="F1377" s="254" t="s">
        <v>6529</v>
      </c>
      <c r="G1377" s="252"/>
      <c r="H1377" s="253" t="s">
        <v>1</v>
      </c>
      <c r="I1377" s="255"/>
      <c r="J1377" s="252"/>
      <c r="K1377" s="252"/>
      <c r="L1377" s="256"/>
      <c r="M1377" s="257"/>
      <c r="N1377" s="258"/>
      <c r="O1377" s="258"/>
      <c r="P1377" s="258"/>
      <c r="Q1377" s="258"/>
      <c r="R1377" s="258"/>
      <c r="S1377" s="258"/>
      <c r="T1377" s="259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60" t="s">
        <v>284</v>
      </c>
      <c r="AU1377" s="260" t="s">
        <v>92</v>
      </c>
      <c r="AV1377" s="13" t="s">
        <v>90</v>
      </c>
      <c r="AW1377" s="13" t="s">
        <v>38</v>
      </c>
      <c r="AX1377" s="13" t="s">
        <v>83</v>
      </c>
      <c r="AY1377" s="260" t="s">
        <v>171</v>
      </c>
    </row>
    <row r="1378" s="13" customFormat="1">
      <c r="A1378" s="13"/>
      <c r="B1378" s="251"/>
      <c r="C1378" s="252"/>
      <c r="D1378" s="242" t="s">
        <v>284</v>
      </c>
      <c r="E1378" s="253" t="s">
        <v>1</v>
      </c>
      <c r="F1378" s="254" t="s">
        <v>6636</v>
      </c>
      <c r="G1378" s="252"/>
      <c r="H1378" s="253" t="s">
        <v>1</v>
      </c>
      <c r="I1378" s="255"/>
      <c r="J1378" s="252"/>
      <c r="K1378" s="252"/>
      <c r="L1378" s="256"/>
      <c r="M1378" s="257"/>
      <c r="N1378" s="258"/>
      <c r="O1378" s="258"/>
      <c r="P1378" s="258"/>
      <c r="Q1378" s="258"/>
      <c r="R1378" s="258"/>
      <c r="S1378" s="258"/>
      <c r="T1378" s="259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60" t="s">
        <v>284</v>
      </c>
      <c r="AU1378" s="260" t="s">
        <v>92</v>
      </c>
      <c r="AV1378" s="13" t="s">
        <v>90</v>
      </c>
      <c r="AW1378" s="13" t="s">
        <v>38</v>
      </c>
      <c r="AX1378" s="13" t="s">
        <v>83</v>
      </c>
      <c r="AY1378" s="260" t="s">
        <v>171</v>
      </c>
    </row>
    <row r="1379" s="13" customFormat="1">
      <c r="A1379" s="13"/>
      <c r="B1379" s="251"/>
      <c r="C1379" s="252"/>
      <c r="D1379" s="242" t="s">
        <v>284</v>
      </c>
      <c r="E1379" s="253" t="s">
        <v>1</v>
      </c>
      <c r="F1379" s="254" t="s">
        <v>6626</v>
      </c>
      <c r="G1379" s="252"/>
      <c r="H1379" s="253" t="s">
        <v>1</v>
      </c>
      <c r="I1379" s="255"/>
      <c r="J1379" s="252"/>
      <c r="K1379" s="252"/>
      <c r="L1379" s="256"/>
      <c r="M1379" s="257"/>
      <c r="N1379" s="258"/>
      <c r="O1379" s="258"/>
      <c r="P1379" s="258"/>
      <c r="Q1379" s="258"/>
      <c r="R1379" s="258"/>
      <c r="S1379" s="258"/>
      <c r="T1379" s="259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60" t="s">
        <v>284</v>
      </c>
      <c r="AU1379" s="260" t="s">
        <v>92</v>
      </c>
      <c r="AV1379" s="13" t="s">
        <v>90</v>
      </c>
      <c r="AW1379" s="13" t="s">
        <v>38</v>
      </c>
      <c r="AX1379" s="13" t="s">
        <v>83</v>
      </c>
      <c r="AY1379" s="260" t="s">
        <v>171</v>
      </c>
    </row>
    <row r="1380" s="14" customFormat="1">
      <c r="A1380" s="14"/>
      <c r="B1380" s="261"/>
      <c r="C1380" s="262"/>
      <c r="D1380" s="242" t="s">
        <v>284</v>
      </c>
      <c r="E1380" s="263" t="s">
        <v>1</v>
      </c>
      <c r="F1380" s="264" t="s">
        <v>192</v>
      </c>
      <c r="G1380" s="262"/>
      <c r="H1380" s="265">
        <v>4</v>
      </c>
      <c r="I1380" s="266"/>
      <c r="J1380" s="262"/>
      <c r="K1380" s="262"/>
      <c r="L1380" s="267"/>
      <c r="M1380" s="268"/>
      <c r="N1380" s="269"/>
      <c r="O1380" s="269"/>
      <c r="P1380" s="269"/>
      <c r="Q1380" s="269"/>
      <c r="R1380" s="269"/>
      <c r="S1380" s="269"/>
      <c r="T1380" s="270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71" t="s">
        <v>284</v>
      </c>
      <c r="AU1380" s="271" t="s">
        <v>92</v>
      </c>
      <c r="AV1380" s="14" t="s">
        <v>92</v>
      </c>
      <c r="AW1380" s="14" t="s">
        <v>38</v>
      </c>
      <c r="AX1380" s="14" t="s">
        <v>83</v>
      </c>
      <c r="AY1380" s="271" t="s">
        <v>171</v>
      </c>
    </row>
    <row r="1381" s="13" customFormat="1">
      <c r="A1381" s="13"/>
      <c r="B1381" s="251"/>
      <c r="C1381" s="252"/>
      <c r="D1381" s="242" t="s">
        <v>284</v>
      </c>
      <c r="E1381" s="253" t="s">
        <v>1</v>
      </c>
      <c r="F1381" s="254" t="s">
        <v>6637</v>
      </c>
      <c r="G1381" s="252"/>
      <c r="H1381" s="253" t="s">
        <v>1</v>
      </c>
      <c r="I1381" s="255"/>
      <c r="J1381" s="252"/>
      <c r="K1381" s="252"/>
      <c r="L1381" s="256"/>
      <c r="M1381" s="257"/>
      <c r="N1381" s="258"/>
      <c r="O1381" s="258"/>
      <c r="P1381" s="258"/>
      <c r="Q1381" s="258"/>
      <c r="R1381" s="258"/>
      <c r="S1381" s="258"/>
      <c r="T1381" s="259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60" t="s">
        <v>284</v>
      </c>
      <c r="AU1381" s="260" t="s">
        <v>92</v>
      </c>
      <c r="AV1381" s="13" t="s">
        <v>90</v>
      </c>
      <c r="AW1381" s="13" t="s">
        <v>38</v>
      </c>
      <c r="AX1381" s="13" t="s">
        <v>83</v>
      </c>
      <c r="AY1381" s="260" t="s">
        <v>171</v>
      </c>
    </row>
    <row r="1382" s="14" customFormat="1">
      <c r="A1382" s="14"/>
      <c r="B1382" s="261"/>
      <c r="C1382" s="262"/>
      <c r="D1382" s="242" t="s">
        <v>284</v>
      </c>
      <c r="E1382" s="263" t="s">
        <v>1</v>
      </c>
      <c r="F1382" s="264" t="s">
        <v>6638</v>
      </c>
      <c r="G1382" s="262"/>
      <c r="H1382" s="265">
        <v>19</v>
      </c>
      <c r="I1382" s="266"/>
      <c r="J1382" s="262"/>
      <c r="K1382" s="262"/>
      <c r="L1382" s="267"/>
      <c r="M1382" s="268"/>
      <c r="N1382" s="269"/>
      <c r="O1382" s="269"/>
      <c r="P1382" s="269"/>
      <c r="Q1382" s="269"/>
      <c r="R1382" s="269"/>
      <c r="S1382" s="269"/>
      <c r="T1382" s="270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71" t="s">
        <v>284</v>
      </c>
      <c r="AU1382" s="271" t="s">
        <v>92</v>
      </c>
      <c r="AV1382" s="14" t="s">
        <v>92</v>
      </c>
      <c r="AW1382" s="14" t="s">
        <v>38</v>
      </c>
      <c r="AX1382" s="14" t="s">
        <v>83</v>
      </c>
      <c r="AY1382" s="271" t="s">
        <v>171</v>
      </c>
    </row>
    <row r="1383" s="13" customFormat="1">
      <c r="A1383" s="13"/>
      <c r="B1383" s="251"/>
      <c r="C1383" s="252"/>
      <c r="D1383" s="242" t="s">
        <v>284</v>
      </c>
      <c r="E1383" s="253" t="s">
        <v>1</v>
      </c>
      <c r="F1383" s="254" t="s">
        <v>6639</v>
      </c>
      <c r="G1383" s="252"/>
      <c r="H1383" s="253" t="s">
        <v>1</v>
      </c>
      <c r="I1383" s="255"/>
      <c r="J1383" s="252"/>
      <c r="K1383" s="252"/>
      <c r="L1383" s="256"/>
      <c r="M1383" s="257"/>
      <c r="N1383" s="258"/>
      <c r="O1383" s="258"/>
      <c r="P1383" s="258"/>
      <c r="Q1383" s="258"/>
      <c r="R1383" s="258"/>
      <c r="S1383" s="258"/>
      <c r="T1383" s="259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60" t="s">
        <v>284</v>
      </c>
      <c r="AU1383" s="260" t="s">
        <v>92</v>
      </c>
      <c r="AV1383" s="13" t="s">
        <v>90</v>
      </c>
      <c r="AW1383" s="13" t="s">
        <v>38</v>
      </c>
      <c r="AX1383" s="13" t="s">
        <v>83</v>
      </c>
      <c r="AY1383" s="260" t="s">
        <v>171</v>
      </c>
    </row>
    <row r="1384" s="14" customFormat="1">
      <c r="A1384" s="14"/>
      <c r="B1384" s="261"/>
      <c r="C1384" s="262"/>
      <c r="D1384" s="242" t="s">
        <v>284</v>
      </c>
      <c r="E1384" s="263" t="s">
        <v>1</v>
      </c>
      <c r="F1384" s="264" t="s">
        <v>6640</v>
      </c>
      <c r="G1384" s="262"/>
      <c r="H1384" s="265">
        <v>31</v>
      </c>
      <c r="I1384" s="266"/>
      <c r="J1384" s="262"/>
      <c r="K1384" s="262"/>
      <c r="L1384" s="267"/>
      <c r="M1384" s="268"/>
      <c r="N1384" s="269"/>
      <c r="O1384" s="269"/>
      <c r="P1384" s="269"/>
      <c r="Q1384" s="269"/>
      <c r="R1384" s="269"/>
      <c r="S1384" s="269"/>
      <c r="T1384" s="270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71" t="s">
        <v>284</v>
      </c>
      <c r="AU1384" s="271" t="s">
        <v>92</v>
      </c>
      <c r="AV1384" s="14" t="s">
        <v>92</v>
      </c>
      <c r="AW1384" s="14" t="s">
        <v>38</v>
      </c>
      <c r="AX1384" s="14" t="s">
        <v>83</v>
      </c>
      <c r="AY1384" s="271" t="s">
        <v>171</v>
      </c>
    </row>
    <row r="1385" s="13" customFormat="1">
      <c r="A1385" s="13"/>
      <c r="B1385" s="251"/>
      <c r="C1385" s="252"/>
      <c r="D1385" s="242" t="s">
        <v>284</v>
      </c>
      <c r="E1385" s="253" t="s">
        <v>1</v>
      </c>
      <c r="F1385" s="254" t="s">
        <v>6641</v>
      </c>
      <c r="G1385" s="252"/>
      <c r="H1385" s="253" t="s">
        <v>1</v>
      </c>
      <c r="I1385" s="255"/>
      <c r="J1385" s="252"/>
      <c r="K1385" s="252"/>
      <c r="L1385" s="256"/>
      <c r="M1385" s="257"/>
      <c r="N1385" s="258"/>
      <c r="O1385" s="258"/>
      <c r="P1385" s="258"/>
      <c r="Q1385" s="258"/>
      <c r="R1385" s="258"/>
      <c r="S1385" s="258"/>
      <c r="T1385" s="259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60" t="s">
        <v>284</v>
      </c>
      <c r="AU1385" s="260" t="s">
        <v>92</v>
      </c>
      <c r="AV1385" s="13" t="s">
        <v>90</v>
      </c>
      <c r="AW1385" s="13" t="s">
        <v>38</v>
      </c>
      <c r="AX1385" s="13" t="s">
        <v>83</v>
      </c>
      <c r="AY1385" s="260" t="s">
        <v>171</v>
      </c>
    </row>
    <row r="1386" s="14" customFormat="1">
      <c r="A1386" s="14"/>
      <c r="B1386" s="261"/>
      <c r="C1386" s="262"/>
      <c r="D1386" s="242" t="s">
        <v>284</v>
      </c>
      <c r="E1386" s="263" t="s">
        <v>1</v>
      </c>
      <c r="F1386" s="264" t="s">
        <v>6642</v>
      </c>
      <c r="G1386" s="262"/>
      <c r="H1386" s="265">
        <v>33</v>
      </c>
      <c r="I1386" s="266"/>
      <c r="J1386" s="262"/>
      <c r="K1386" s="262"/>
      <c r="L1386" s="267"/>
      <c r="M1386" s="268"/>
      <c r="N1386" s="269"/>
      <c r="O1386" s="269"/>
      <c r="P1386" s="269"/>
      <c r="Q1386" s="269"/>
      <c r="R1386" s="269"/>
      <c r="S1386" s="269"/>
      <c r="T1386" s="270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71" t="s">
        <v>284</v>
      </c>
      <c r="AU1386" s="271" t="s">
        <v>92</v>
      </c>
      <c r="AV1386" s="14" t="s">
        <v>92</v>
      </c>
      <c r="AW1386" s="14" t="s">
        <v>38</v>
      </c>
      <c r="AX1386" s="14" t="s">
        <v>83</v>
      </c>
      <c r="AY1386" s="271" t="s">
        <v>171</v>
      </c>
    </row>
    <row r="1387" s="15" customFormat="1">
      <c r="A1387" s="15"/>
      <c r="B1387" s="272"/>
      <c r="C1387" s="273"/>
      <c r="D1387" s="242" t="s">
        <v>284</v>
      </c>
      <c r="E1387" s="274" t="s">
        <v>1</v>
      </c>
      <c r="F1387" s="275" t="s">
        <v>287</v>
      </c>
      <c r="G1387" s="273"/>
      <c r="H1387" s="276">
        <v>87</v>
      </c>
      <c r="I1387" s="277"/>
      <c r="J1387" s="273"/>
      <c r="K1387" s="273"/>
      <c r="L1387" s="278"/>
      <c r="M1387" s="279"/>
      <c r="N1387" s="280"/>
      <c r="O1387" s="280"/>
      <c r="P1387" s="280"/>
      <c r="Q1387" s="280"/>
      <c r="R1387" s="280"/>
      <c r="S1387" s="280"/>
      <c r="T1387" s="281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82" t="s">
        <v>284</v>
      </c>
      <c r="AU1387" s="282" t="s">
        <v>92</v>
      </c>
      <c r="AV1387" s="15" t="s">
        <v>192</v>
      </c>
      <c r="AW1387" s="15" t="s">
        <v>38</v>
      </c>
      <c r="AX1387" s="15" t="s">
        <v>90</v>
      </c>
      <c r="AY1387" s="282" t="s">
        <v>171</v>
      </c>
    </row>
    <row r="1388" s="2" customFormat="1" ht="16.5" customHeight="1">
      <c r="A1388" s="40"/>
      <c r="B1388" s="41"/>
      <c r="C1388" s="283" t="s">
        <v>1705</v>
      </c>
      <c r="D1388" s="283" t="s">
        <v>342</v>
      </c>
      <c r="E1388" s="284" t="s">
        <v>6646</v>
      </c>
      <c r="F1388" s="285" t="s">
        <v>6647</v>
      </c>
      <c r="G1388" s="286" t="s">
        <v>428</v>
      </c>
      <c r="H1388" s="287">
        <v>9</v>
      </c>
      <c r="I1388" s="288"/>
      <c r="J1388" s="289">
        <f>ROUND(I1388*H1388,2)</f>
        <v>0</v>
      </c>
      <c r="K1388" s="285" t="s">
        <v>178</v>
      </c>
      <c r="L1388" s="290"/>
      <c r="M1388" s="291" t="s">
        <v>1</v>
      </c>
      <c r="N1388" s="292" t="s">
        <v>48</v>
      </c>
      <c r="O1388" s="93"/>
      <c r="P1388" s="238">
        <f>O1388*H1388</f>
        <v>0</v>
      </c>
      <c r="Q1388" s="238">
        <v>0.017600000000000001</v>
      </c>
      <c r="R1388" s="238">
        <f>Q1388*H1388</f>
        <v>0.15840000000000001</v>
      </c>
      <c r="S1388" s="238">
        <v>0</v>
      </c>
      <c r="T1388" s="239">
        <f>S1388*H1388</f>
        <v>0</v>
      </c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R1388" s="240" t="s">
        <v>430</v>
      </c>
      <c r="AT1388" s="240" t="s">
        <v>342</v>
      </c>
      <c r="AU1388" s="240" t="s">
        <v>92</v>
      </c>
      <c r="AY1388" s="18" t="s">
        <v>171</v>
      </c>
      <c r="BE1388" s="241">
        <f>IF(N1388="základní",J1388,0)</f>
        <v>0</v>
      </c>
      <c r="BF1388" s="241">
        <f>IF(N1388="snížená",J1388,0)</f>
        <v>0</v>
      </c>
      <c r="BG1388" s="241">
        <f>IF(N1388="zákl. přenesená",J1388,0)</f>
        <v>0</v>
      </c>
      <c r="BH1388" s="241">
        <f>IF(N1388="sníž. přenesená",J1388,0)</f>
        <v>0</v>
      </c>
      <c r="BI1388" s="241">
        <f>IF(N1388="nulová",J1388,0)</f>
        <v>0</v>
      </c>
      <c r="BJ1388" s="18" t="s">
        <v>90</v>
      </c>
      <c r="BK1388" s="241">
        <f>ROUND(I1388*H1388,2)</f>
        <v>0</v>
      </c>
      <c r="BL1388" s="18" t="s">
        <v>347</v>
      </c>
      <c r="BM1388" s="240" t="s">
        <v>6648</v>
      </c>
    </row>
    <row r="1389" s="13" customFormat="1">
      <c r="A1389" s="13"/>
      <c r="B1389" s="251"/>
      <c r="C1389" s="252"/>
      <c r="D1389" s="242" t="s">
        <v>284</v>
      </c>
      <c r="E1389" s="253" t="s">
        <v>1</v>
      </c>
      <c r="F1389" s="254" t="s">
        <v>6529</v>
      </c>
      <c r="G1389" s="252"/>
      <c r="H1389" s="253" t="s">
        <v>1</v>
      </c>
      <c r="I1389" s="255"/>
      <c r="J1389" s="252"/>
      <c r="K1389" s="252"/>
      <c r="L1389" s="256"/>
      <c r="M1389" s="257"/>
      <c r="N1389" s="258"/>
      <c r="O1389" s="258"/>
      <c r="P1389" s="258"/>
      <c r="Q1389" s="258"/>
      <c r="R1389" s="258"/>
      <c r="S1389" s="258"/>
      <c r="T1389" s="259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60" t="s">
        <v>284</v>
      </c>
      <c r="AU1389" s="260" t="s">
        <v>92</v>
      </c>
      <c r="AV1389" s="13" t="s">
        <v>90</v>
      </c>
      <c r="AW1389" s="13" t="s">
        <v>38</v>
      </c>
      <c r="AX1389" s="13" t="s">
        <v>83</v>
      </c>
      <c r="AY1389" s="260" t="s">
        <v>171</v>
      </c>
    </row>
    <row r="1390" s="13" customFormat="1">
      <c r="A1390" s="13"/>
      <c r="B1390" s="251"/>
      <c r="C1390" s="252"/>
      <c r="D1390" s="242" t="s">
        <v>284</v>
      </c>
      <c r="E1390" s="253" t="s">
        <v>1</v>
      </c>
      <c r="F1390" s="254" t="s">
        <v>6649</v>
      </c>
      <c r="G1390" s="252"/>
      <c r="H1390" s="253" t="s">
        <v>1</v>
      </c>
      <c r="I1390" s="255"/>
      <c r="J1390" s="252"/>
      <c r="K1390" s="252"/>
      <c r="L1390" s="256"/>
      <c r="M1390" s="257"/>
      <c r="N1390" s="258"/>
      <c r="O1390" s="258"/>
      <c r="P1390" s="258"/>
      <c r="Q1390" s="258"/>
      <c r="R1390" s="258"/>
      <c r="S1390" s="258"/>
      <c r="T1390" s="259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60" t="s">
        <v>284</v>
      </c>
      <c r="AU1390" s="260" t="s">
        <v>92</v>
      </c>
      <c r="AV1390" s="13" t="s">
        <v>90</v>
      </c>
      <c r="AW1390" s="13" t="s">
        <v>38</v>
      </c>
      <c r="AX1390" s="13" t="s">
        <v>83</v>
      </c>
      <c r="AY1390" s="260" t="s">
        <v>171</v>
      </c>
    </row>
    <row r="1391" s="14" customFormat="1">
      <c r="A1391" s="14"/>
      <c r="B1391" s="261"/>
      <c r="C1391" s="262"/>
      <c r="D1391" s="242" t="s">
        <v>284</v>
      </c>
      <c r="E1391" s="263" t="s">
        <v>1</v>
      </c>
      <c r="F1391" s="264" t="s">
        <v>6536</v>
      </c>
      <c r="G1391" s="262"/>
      <c r="H1391" s="265">
        <v>9</v>
      </c>
      <c r="I1391" s="266"/>
      <c r="J1391" s="262"/>
      <c r="K1391" s="262"/>
      <c r="L1391" s="267"/>
      <c r="M1391" s="268"/>
      <c r="N1391" s="269"/>
      <c r="O1391" s="269"/>
      <c r="P1391" s="269"/>
      <c r="Q1391" s="269"/>
      <c r="R1391" s="269"/>
      <c r="S1391" s="269"/>
      <c r="T1391" s="270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71" t="s">
        <v>284</v>
      </c>
      <c r="AU1391" s="271" t="s">
        <v>92</v>
      </c>
      <c r="AV1391" s="14" t="s">
        <v>92</v>
      </c>
      <c r="AW1391" s="14" t="s">
        <v>38</v>
      </c>
      <c r="AX1391" s="14" t="s">
        <v>90</v>
      </c>
      <c r="AY1391" s="271" t="s">
        <v>171</v>
      </c>
    </row>
    <row r="1392" s="2" customFormat="1">
      <c r="A1392" s="40"/>
      <c r="B1392" s="41"/>
      <c r="C1392" s="283" t="s">
        <v>1709</v>
      </c>
      <c r="D1392" s="283" t="s">
        <v>342</v>
      </c>
      <c r="E1392" s="284" t="s">
        <v>6650</v>
      </c>
      <c r="F1392" s="285" t="s">
        <v>6651</v>
      </c>
      <c r="G1392" s="286" t="s">
        <v>428</v>
      </c>
      <c r="H1392" s="287">
        <v>36</v>
      </c>
      <c r="I1392" s="288"/>
      <c r="J1392" s="289">
        <f>ROUND(I1392*H1392,2)</f>
        <v>0</v>
      </c>
      <c r="K1392" s="285" t="s">
        <v>178</v>
      </c>
      <c r="L1392" s="290"/>
      <c r="M1392" s="291" t="s">
        <v>1</v>
      </c>
      <c r="N1392" s="292" t="s">
        <v>48</v>
      </c>
      <c r="O1392" s="93"/>
      <c r="P1392" s="238">
        <f>O1392*H1392</f>
        <v>0</v>
      </c>
      <c r="Q1392" s="238">
        <v>0.012</v>
      </c>
      <c r="R1392" s="238">
        <f>Q1392*H1392</f>
        <v>0.432</v>
      </c>
      <c r="S1392" s="238">
        <v>0</v>
      </c>
      <c r="T1392" s="239">
        <f>S1392*H1392</f>
        <v>0</v>
      </c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R1392" s="240" t="s">
        <v>430</v>
      </c>
      <c r="AT1392" s="240" t="s">
        <v>342</v>
      </c>
      <c r="AU1392" s="240" t="s">
        <v>92</v>
      </c>
      <c r="AY1392" s="18" t="s">
        <v>171</v>
      </c>
      <c r="BE1392" s="241">
        <f>IF(N1392="základní",J1392,0)</f>
        <v>0</v>
      </c>
      <c r="BF1392" s="241">
        <f>IF(N1392="snížená",J1392,0)</f>
        <v>0</v>
      </c>
      <c r="BG1392" s="241">
        <f>IF(N1392="zákl. přenesená",J1392,0)</f>
        <v>0</v>
      </c>
      <c r="BH1392" s="241">
        <f>IF(N1392="sníž. přenesená",J1392,0)</f>
        <v>0</v>
      </c>
      <c r="BI1392" s="241">
        <f>IF(N1392="nulová",J1392,0)</f>
        <v>0</v>
      </c>
      <c r="BJ1392" s="18" t="s">
        <v>90</v>
      </c>
      <c r="BK1392" s="241">
        <f>ROUND(I1392*H1392,2)</f>
        <v>0</v>
      </c>
      <c r="BL1392" s="18" t="s">
        <v>347</v>
      </c>
      <c r="BM1392" s="240" t="s">
        <v>6652</v>
      </c>
    </row>
    <row r="1393" s="13" customFormat="1">
      <c r="A1393" s="13"/>
      <c r="B1393" s="251"/>
      <c r="C1393" s="252"/>
      <c r="D1393" s="242" t="s">
        <v>284</v>
      </c>
      <c r="E1393" s="253" t="s">
        <v>1</v>
      </c>
      <c r="F1393" s="254" t="s">
        <v>6600</v>
      </c>
      <c r="G1393" s="252"/>
      <c r="H1393" s="253" t="s">
        <v>1</v>
      </c>
      <c r="I1393" s="255"/>
      <c r="J1393" s="252"/>
      <c r="K1393" s="252"/>
      <c r="L1393" s="256"/>
      <c r="M1393" s="257"/>
      <c r="N1393" s="258"/>
      <c r="O1393" s="258"/>
      <c r="P1393" s="258"/>
      <c r="Q1393" s="258"/>
      <c r="R1393" s="258"/>
      <c r="S1393" s="258"/>
      <c r="T1393" s="259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60" t="s">
        <v>284</v>
      </c>
      <c r="AU1393" s="260" t="s">
        <v>92</v>
      </c>
      <c r="AV1393" s="13" t="s">
        <v>90</v>
      </c>
      <c r="AW1393" s="13" t="s">
        <v>38</v>
      </c>
      <c r="AX1393" s="13" t="s">
        <v>83</v>
      </c>
      <c r="AY1393" s="260" t="s">
        <v>171</v>
      </c>
    </row>
    <row r="1394" s="13" customFormat="1">
      <c r="A1394" s="13"/>
      <c r="B1394" s="251"/>
      <c r="C1394" s="252"/>
      <c r="D1394" s="242" t="s">
        <v>284</v>
      </c>
      <c r="E1394" s="253" t="s">
        <v>1</v>
      </c>
      <c r="F1394" s="254" t="s">
        <v>6601</v>
      </c>
      <c r="G1394" s="252"/>
      <c r="H1394" s="253" t="s">
        <v>1</v>
      </c>
      <c r="I1394" s="255"/>
      <c r="J1394" s="252"/>
      <c r="K1394" s="252"/>
      <c r="L1394" s="256"/>
      <c r="M1394" s="257"/>
      <c r="N1394" s="258"/>
      <c r="O1394" s="258"/>
      <c r="P1394" s="258"/>
      <c r="Q1394" s="258"/>
      <c r="R1394" s="258"/>
      <c r="S1394" s="258"/>
      <c r="T1394" s="259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60" t="s">
        <v>284</v>
      </c>
      <c r="AU1394" s="260" t="s">
        <v>92</v>
      </c>
      <c r="AV1394" s="13" t="s">
        <v>90</v>
      </c>
      <c r="AW1394" s="13" t="s">
        <v>38</v>
      </c>
      <c r="AX1394" s="13" t="s">
        <v>83</v>
      </c>
      <c r="AY1394" s="260" t="s">
        <v>171</v>
      </c>
    </row>
    <row r="1395" s="13" customFormat="1">
      <c r="A1395" s="13"/>
      <c r="B1395" s="251"/>
      <c r="C1395" s="252"/>
      <c r="D1395" s="242" t="s">
        <v>284</v>
      </c>
      <c r="E1395" s="253" t="s">
        <v>1</v>
      </c>
      <c r="F1395" s="254" t="s">
        <v>6653</v>
      </c>
      <c r="G1395" s="252"/>
      <c r="H1395" s="253" t="s">
        <v>1</v>
      </c>
      <c r="I1395" s="255"/>
      <c r="J1395" s="252"/>
      <c r="K1395" s="252"/>
      <c r="L1395" s="256"/>
      <c r="M1395" s="257"/>
      <c r="N1395" s="258"/>
      <c r="O1395" s="258"/>
      <c r="P1395" s="258"/>
      <c r="Q1395" s="258"/>
      <c r="R1395" s="258"/>
      <c r="S1395" s="258"/>
      <c r="T1395" s="259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60" t="s">
        <v>284</v>
      </c>
      <c r="AU1395" s="260" t="s">
        <v>92</v>
      </c>
      <c r="AV1395" s="13" t="s">
        <v>90</v>
      </c>
      <c r="AW1395" s="13" t="s">
        <v>38</v>
      </c>
      <c r="AX1395" s="13" t="s">
        <v>83</v>
      </c>
      <c r="AY1395" s="260" t="s">
        <v>171</v>
      </c>
    </row>
    <row r="1396" s="13" customFormat="1">
      <c r="A1396" s="13"/>
      <c r="B1396" s="251"/>
      <c r="C1396" s="252"/>
      <c r="D1396" s="242" t="s">
        <v>284</v>
      </c>
      <c r="E1396" s="253" t="s">
        <v>1</v>
      </c>
      <c r="F1396" s="254" t="s">
        <v>6654</v>
      </c>
      <c r="G1396" s="252"/>
      <c r="H1396" s="253" t="s">
        <v>1</v>
      </c>
      <c r="I1396" s="255"/>
      <c r="J1396" s="252"/>
      <c r="K1396" s="252"/>
      <c r="L1396" s="256"/>
      <c r="M1396" s="257"/>
      <c r="N1396" s="258"/>
      <c r="O1396" s="258"/>
      <c r="P1396" s="258"/>
      <c r="Q1396" s="258"/>
      <c r="R1396" s="258"/>
      <c r="S1396" s="258"/>
      <c r="T1396" s="259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60" t="s">
        <v>284</v>
      </c>
      <c r="AU1396" s="260" t="s">
        <v>92</v>
      </c>
      <c r="AV1396" s="13" t="s">
        <v>90</v>
      </c>
      <c r="AW1396" s="13" t="s">
        <v>38</v>
      </c>
      <c r="AX1396" s="13" t="s">
        <v>83</v>
      </c>
      <c r="AY1396" s="260" t="s">
        <v>171</v>
      </c>
    </row>
    <row r="1397" s="13" customFormat="1">
      <c r="A1397" s="13"/>
      <c r="B1397" s="251"/>
      <c r="C1397" s="252"/>
      <c r="D1397" s="242" t="s">
        <v>284</v>
      </c>
      <c r="E1397" s="253" t="s">
        <v>1</v>
      </c>
      <c r="F1397" s="254" t="s">
        <v>6655</v>
      </c>
      <c r="G1397" s="252"/>
      <c r="H1397" s="253" t="s">
        <v>1</v>
      </c>
      <c r="I1397" s="255"/>
      <c r="J1397" s="252"/>
      <c r="K1397" s="252"/>
      <c r="L1397" s="256"/>
      <c r="M1397" s="257"/>
      <c r="N1397" s="258"/>
      <c r="O1397" s="258"/>
      <c r="P1397" s="258"/>
      <c r="Q1397" s="258"/>
      <c r="R1397" s="258"/>
      <c r="S1397" s="258"/>
      <c r="T1397" s="259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60" t="s">
        <v>284</v>
      </c>
      <c r="AU1397" s="260" t="s">
        <v>92</v>
      </c>
      <c r="AV1397" s="13" t="s">
        <v>90</v>
      </c>
      <c r="AW1397" s="13" t="s">
        <v>38</v>
      </c>
      <c r="AX1397" s="13" t="s">
        <v>83</v>
      </c>
      <c r="AY1397" s="260" t="s">
        <v>171</v>
      </c>
    </row>
    <row r="1398" s="13" customFormat="1">
      <c r="A1398" s="13"/>
      <c r="B1398" s="251"/>
      <c r="C1398" s="252"/>
      <c r="D1398" s="242" t="s">
        <v>284</v>
      </c>
      <c r="E1398" s="253" t="s">
        <v>1</v>
      </c>
      <c r="F1398" s="254" t="s">
        <v>6656</v>
      </c>
      <c r="G1398" s="252"/>
      <c r="H1398" s="253" t="s">
        <v>1</v>
      </c>
      <c r="I1398" s="255"/>
      <c r="J1398" s="252"/>
      <c r="K1398" s="252"/>
      <c r="L1398" s="256"/>
      <c r="M1398" s="257"/>
      <c r="N1398" s="258"/>
      <c r="O1398" s="258"/>
      <c r="P1398" s="258"/>
      <c r="Q1398" s="258"/>
      <c r="R1398" s="258"/>
      <c r="S1398" s="258"/>
      <c r="T1398" s="259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60" t="s">
        <v>284</v>
      </c>
      <c r="AU1398" s="260" t="s">
        <v>92</v>
      </c>
      <c r="AV1398" s="13" t="s">
        <v>90</v>
      </c>
      <c r="AW1398" s="13" t="s">
        <v>38</v>
      </c>
      <c r="AX1398" s="13" t="s">
        <v>83</v>
      </c>
      <c r="AY1398" s="260" t="s">
        <v>171</v>
      </c>
    </row>
    <row r="1399" s="13" customFormat="1">
      <c r="A1399" s="13"/>
      <c r="B1399" s="251"/>
      <c r="C1399" s="252"/>
      <c r="D1399" s="242" t="s">
        <v>284</v>
      </c>
      <c r="E1399" s="253" t="s">
        <v>1</v>
      </c>
      <c r="F1399" s="254" t="s">
        <v>6636</v>
      </c>
      <c r="G1399" s="252"/>
      <c r="H1399" s="253" t="s">
        <v>1</v>
      </c>
      <c r="I1399" s="255"/>
      <c r="J1399" s="252"/>
      <c r="K1399" s="252"/>
      <c r="L1399" s="256"/>
      <c r="M1399" s="257"/>
      <c r="N1399" s="258"/>
      <c r="O1399" s="258"/>
      <c r="P1399" s="258"/>
      <c r="Q1399" s="258"/>
      <c r="R1399" s="258"/>
      <c r="S1399" s="258"/>
      <c r="T1399" s="259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60" t="s">
        <v>284</v>
      </c>
      <c r="AU1399" s="260" t="s">
        <v>92</v>
      </c>
      <c r="AV1399" s="13" t="s">
        <v>90</v>
      </c>
      <c r="AW1399" s="13" t="s">
        <v>38</v>
      </c>
      <c r="AX1399" s="13" t="s">
        <v>83</v>
      </c>
      <c r="AY1399" s="260" t="s">
        <v>171</v>
      </c>
    </row>
    <row r="1400" s="13" customFormat="1">
      <c r="A1400" s="13"/>
      <c r="B1400" s="251"/>
      <c r="C1400" s="252"/>
      <c r="D1400" s="242" t="s">
        <v>284</v>
      </c>
      <c r="E1400" s="253" t="s">
        <v>1</v>
      </c>
      <c r="F1400" s="254" t="s">
        <v>6626</v>
      </c>
      <c r="G1400" s="252"/>
      <c r="H1400" s="253" t="s">
        <v>1</v>
      </c>
      <c r="I1400" s="255"/>
      <c r="J1400" s="252"/>
      <c r="K1400" s="252"/>
      <c r="L1400" s="256"/>
      <c r="M1400" s="257"/>
      <c r="N1400" s="258"/>
      <c r="O1400" s="258"/>
      <c r="P1400" s="258"/>
      <c r="Q1400" s="258"/>
      <c r="R1400" s="258"/>
      <c r="S1400" s="258"/>
      <c r="T1400" s="259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60" t="s">
        <v>284</v>
      </c>
      <c r="AU1400" s="260" t="s">
        <v>92</v>
      </c>
      <c r="AV1400" s="13" t="s">
        <v>90</v>
      </c>
      <c r="AW1400" s="13" t="s">
        <v>38</v>
      </c>
      <c r="AX1400" s="13" t="s">
        <v>83</v>
      </c>
      <c r="AY1400" s="260" t="s">
        <v>171</v>
      </c>
    </row>
    <row r="1401" s="14" customFormat="1">
      <c r="A1401" s="14"/>
      <c r="B1401" s="261"/>
      <c r="C1401" s="262"/>
      <c r="D1401" s="242" t="s">
        <v>284</v>
      </c>
      <c r="E1401" s="263" t="s">
        <v>1</v>
      </c>
      <c r="F1401" s="264" t="s">
        <v>90</v>
      </c>
      <c r="G1401" s="262"/>
      <c r="H1401" s="265">
        <v>1</v>
      </c>
      <c r="I1401" s="266"/>
      <c r="J1401" s="262"/>
      <c r="K1401" s="262"/>
      <c r="L1401" s="267"/>
      <c r="M1401" s="268"/>
      <c r="N1401" s="269"/>
      <c r="O1401" s="269"/>
      <c r="P1401" s="269"/>
      <c r="Q1401" s="269"/>
      <c r="R1401" s="269"/>
      <c r="S1401" s="269"/>
      <c r="T1401" s="270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71" t="s">
        <v>284</v>
      </c>
      <c r="AU1401" s="271" t="s">
        <v>92</v>
      </c>
      <c r="AV1401" s="14" t="s">
        <v>92</v>
      </c>
      <c r="AW1401" s="14" t="s">
        <v>38</v>
      </c>
      <c r="AX1401" s="14" t="s">
        <v>83</v>
      </c>
      <c r="AY1401" s="271" t="s">
        <v>171</v>
      </c>
    </row>
    <row r="1402" s="13" customFormat="1">
      <c r="A1402" s="13"/>
      <c r="B1402" s="251"/>
      <c r="C1402" s="252"/>
      <c r="D1402" s="242" t="s">
        <v>284</v>
      </c>
      <c r="E1402" s="253" t="s">
        <v>1</v>
      </c>
      <c r="F1402" s="254" t="s">
        <v>6637</v>
      </c>
      <c r="G1402" s="252"/>
      <c r="H1402" s="253" t="s">
        <v>1</v>
      </c>
      <c r="I1402" s="255"/>
      <c r="J1402" s="252"/>
      <c r="K1402" s="252"/>
      <c r="L1402" s="256"/>
      <c r="M1402" s="257"/>
      <c r="N1402" s="258"/>
      <c r="O1402" s="258"/>
      <c r="P1402" s="258"/>
      <c r="Q1402" s="258"/>
      <c r="R1402" s="258"/>
      <c r="S1402" s="258"/>
      <c r="T1402" s="259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60" t="s">
        <v>284</v>
      </c>
      <c r="AU1402" s="260" t="s">
        <v>92</v>
      </c>
      <c r="AV1402" s="13" t="s">
        <v>90</v>
      </c>
      <c r="AW1402" s="13" t="s">
        <v>38</v>
      </c>
      <c r="AX1402" s="13" t="s">
        <v>83</v>
      </c>
      <c r="AY1402" s="260" t="s">
        <v>171</v>
      </c>
    </row>
    <row r="1403" s="14" customFormat="1">
      <c r="A1403" s="14"/>
      <c r="B1403" s="261"/>
      <c r="C1403" s="262"/>
      <c r="D1403" s="242" t="s">
        <v>284</v>
      </c>
      <c r="E1403" s="263" t="s">
        <v>1</v>
      </c>
      <c r="F1403" s="264" t="s">
        <v>118</v>
      </c>
      <c r="G1403" s="262"/>
      <c r="H1403" s="265">
        <v>3</v>
      </c>
      <c r="I1403" s="266"/>
      <c r="J1403" s="262"/>
      <c r="K1403" s="262"/>
      <c r="L1403" s="267"/>
      <c r="M1403" s="268"/>
      <c r="N1403" s="269"/>
      <c r="O1403" s="269"/>
      <c r="P1403" s="269"/>
      <c r="Q1403" s="269"/>
      <c r="R1403" s="269"/>
      <c r="S1403" s="269"/>
      <c r="T1403" s="270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71" t="s">
        <v>284</v>
      </c>
      <c r="AU1403" s="271" t="s">
        <v>92</v>
      </c>
      <c r="AV1403" s="14" t="s">
        <v>92</v>
      </c>
      <c r="AW1403" s="14" t="s">
        <v>38</v>
      </c>
      <c r="AX1403" s="14" t="s">
        <v>83</v>
      </c>
      <c r="AY1403" s="271" t="s">
        <v>171</v>
      </c>
    </row>
    <row r="1404" s="13" customFormat="1">
      <c r="A1404" s="13"/>
      <c r="B1404" s="251"/>
      <c r="C1404" s="252"/>
      <c r="D1404" s="242" t="s">
        <v>284</v>
      </c>
      <c r="E1404" s="253" t="s">
        <v>1</v>
      </c>
      <c r="F1404" s="254" t="s">
        <v>6639</v>
      </c>
      <c r="G1404" s="252"/>
      <c r="H1404" s="253" t="s">
        <v>1</v>
      </c>
      <c r="I1404" s="255"/>
      <c r="J1404" s="252"/>
      <c r="K1404" s="252"/>
      <c r="L1404" s="256"/>
      <c r="M1404" s="257"/>
      <c r="N1404" s="258"/>
      <c r="O1404" s="258"/>
      <c r="P1404" s="258"/>
      <c r="Q1404" s="258"/>
      <c r="R1404" s="258"/>
      <c r="S1404" s="258"/>
      <c r="T1404" s="259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60" t="s">
        <v>284</v>
      </c>
      <c r="AU1404" s="260" t="s">
        <v>92</v>
      </c>
      <c r="AV1404" s="13" t="s">
        <v>90</v>
      </c>
      <c r="AW1404" s="13" t="s">
        <v>38</v>
      </c>
      <c r="AX1404" s="13" t="s">
        <v>83</v>
      </c>
      <c r="AY1404" s="260" t="s">
        <v>171</v>
      </c>
    </row>
    <row r="1405" s="14" customFormat="1">
      <c r="A1405" s="14"/>
      <c r="B1405" s="261"/>
      <c r="C1405" s="262"/>
      <c r="D1405" s="242" t="s">
        <v>284</v>
      </c>
      <c r="E1405" s="263" t="s">
        <v>1</v>
      </c>
      <c r="F1405" s="264" t="s">
        <v>347</v>
      </c>
      <c r="G1405" s="262"/>
      <c r="H1405" s="265">
        <v>16</v>
      </c>
      <c r="I1405" s="266"/>
      <c r="J1405" s="262"/>
      <c r="K1405" s="262"/>
      <c r="L1405" s="267"/>
      <c r="M1405" s="268"/>
      <c r="N1405" s="269"/>
      <c r="O1405" s="269"/>
      <c r="P1405" s="269"/>
      <c r="Q1405" s="269"/>
      <c r="R1405" s="269"/>
      <c r="S1405" s="269"/>
      <c r="T1405" s="270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71" t="s">
        <v>284</v>
      </c>
      <c r="AU1405" s="271" t="s">
        <v>92</v>
      </c>
      <c r="AV1405" s="14" t="s">
        <v>92</v>
      </c>
      <c r="AW1405" s="14" t="s">
        <v>38</v>
      </c>
      <c r="AX1405" s="14" t="s">
        <v>83</v>
      </c>
      <c r="AY1405" s="271" t="s">
        <v>171</v>
      </c>
    </row>
    <row r="1406" s="13" customFormat="1">
      <c r="A1406" s="13"/>
      <c r="B1406" s="251"/>
      <c r="C1406" s="252"/>
      <c r="D1406" s="242" t="s">
        <v>284</v>
      </c>
      <c r="E1406" s="253" t="s">
        <v>1</v>
      </c>
      <c r="F1406" s="254" t="s">
        <v>6641</v>
      </c>
      <c r="G1406" s="252"/>
      <c r="H1406" s="253" t="s">
        <v>1</v>
      </c>
      <c r="I1406" s="255"/>
      <c r="J1406" s="252"/>
      <c r="K1406" s="252"/>
      <c r="L1406" s="256"/>
      <c r="M1406" s="257"/>
      <c r="N1406" s="258"/>
      <c r="O1406" s="258"/>
      <c r="P1406" s="258"/>
      <c r="Q1406" s="258"/>
      <c r="R1406" s="258"/>
      <c r="S1406" s="258"/>
      <c r="T1406" s="259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60" t="s">
        <v>284</v>
      </c>
      <c r="AU1406" s="260" t="s">
        <v>92</v>
      </c>
      <c r="AV1406" s="13" t="s">
        <v>90</v>
      </c>
      <c r="AW1406" s="13" t="s">
        <v>38</v>
      </c>
      <c r="AX1406" s="13" t="s">
        <v>83</v>
      </c>
      <c r="AY1406" s="260" t="s">
        <v>171</v>
      </c>
    </row>
    <row r="1407" s="14" customFormat="1">
      <c r="A1407" s="14"/>
      <c r="B1407" s="261"/>
      <c r="C1407" s="262"/>
      <c r="D1407" s="242" t="s">
        <v>284</v>
      </c>
      <c r="E1407" s="263" t="s">
        <v>1</v>
      </c>
      <c r="F1407" s="264" t="s">
        <v>347</v>
      </c>
      <c r="G1407" s="262"/>
      <c r="H1407" s="265">
        <v>16</v>
      </c>
      <c r="I1407" s="266"/>
      <c r="J1407" s="262"/>
      <c r="K1407" s="262"/>
      <c r="L1407" s="267"/>
      <c r="M1407" s="268"/>
      <c r="N1407" s="269"/>
      <c r="O1407" s="269"/>
      <c r="P1407" s="269"/>
      <c r="Q1407" s="269"/>
      <c r="R1407" s="269"/>
      <c r="S1407" s="269"/>
      <c r="T1407" s="270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71" t="s">
        <v>284</v>
      </c>
      <c r="AU1407" s="271" t="s">
        <v>92</v>
      </c>
      <c r="AV1407" s="14" t="s">
        <v>92</v>
      </c>
      <c r="AW1407" s="14" t="s">
        <v>38</v>
      </c>
      <c r="AX1407" s="14" t="s">
        <v>83</v>
      </c>
      <c r="AY1407" s="271" t="s">
        <v>171</v>
      </c>
    </row>
    <row r="1408" s="15" customFormat="1">
      <c r="A1408" s="15"/>
      <c r="B1408" s="272"/>
      <c r="C1408" s="273"/>
      <c r="D1408" s="242" t="s">
        <v>284</v>
      </c>
      <c r="E1408" s="274" t="s">
        <v>1</v>
      </c>
      <c r="F1408" s="275" t="s">
        <v>287</v>
      </c>
      <c r="G1408" s="273"/>
      <c r="H1408" s="276">
        <v>36</v>
      </c>
      <c r="I1408" s="277"/>
      <c r="J1408" s="273"/>
      <c r="K1408" s="273"/>
      <c r="L1408" s="278"/>
      <c r="M1408" s="279"/>
      <c r="N1408" s="280"/>
      <c r="O1408" s="280"/>
      <c r="P1408" s="280"/>
      <c r="Q1408" s="280"/>
      <c r="R1408" s="280"/>
      <c r="S1408" s="280"/>
      <c r="T1408" s="281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T1408" s="282" t="s">
        <v>284</v>
      </c>
      <c r="AU1408" s="282" t="s">
        <v>92</v>
      </c>
      <c r="AV1408" s="15" t="s">
        <v>192</v>
      </c>
      <c r="AW1408" s="15" t="s">
        <v>38</v>
      </c>
      <c r="AX1408" s="15" t="s">
        <v>90</v>
      </c>
      <c r="AY1408" s="282" t="s">
        <v>171</v>
      </c>
    </row>
    <row r="1409" s="2" customFormat="1" ht="16.5" customHeight="1">
      <c r="A1409" s="40"/>
      <c r="B1409" s="41"/>
      <c r="C1409" s="283" t="s">
        <v>1713</v>
      </c>
      <c r="D1409" s="283" t="s">
        <v>342</v>
      </c>
      <c r="E1409" s="284" t="s">
        <v>6657</v>
      </c>
      <c r="F1409" s="285" t="s">
        <v>6658</v>
      </c>
      <c r="G1409" s="286" t="s">
        <v>428</v>
      </c>
      <c r="H1409" s="287">
        <v>6</v>
      </c>
      <c r="I1409" s="288"/>
      <c r="J1409" s="289">
        <f>ROUND(I1409*H1409,2)</f>
        <v>0</v>
      </c>
      <c r="K1409" s="285" t="s">
        <v>178</v>
      </c>
      <c r="L1409" s="290"/>
      <c r="M1409" s="291" t="s">
        <v>1</v>
      </c>
      <c r="N1409" s="292" t="s">
        <v>48</v>
      </c>
      <c r="O1409" s="93"/>
      <c r="P1409" s="238">
        <f>O1409*H1409</f>
        <v>0</v>
      </c>
      <c r="Q1409" s="238">
        <v>0.012</v>
      </c>
      <c r="R1409" s="238">
        <f>Q1409*H1409</f>
        <v>0.072000000000000008</v>
      </c>
      <c r="S1409" s="238">
        <v>0</v>
      </c>
      <c r="T1409" s="239">
        <f>S1409*H1409</f>
        <v>0</v>
      </c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R1409" s="240" t="s">
        <v>430</v>
      </c>
      <c r="AT1409" s="240" t="s">
        <v>342</v>
      </c>
      <c r="AU1409" s="240" t="s">
        <v>92</v>
      </c>
      <c r="AY1409" s="18" t="s">
        <v>171</v>
      </c>
      <c r="BE1409" s="241">
        <f>IF(N1409="základní",J1409,0)</f>
        <v>0</v>
      </c>
      <c r="BF1409" s="241">
        <f>IF(N1409="snížená",J1409,0)</f>
        <v>0</v>
      </c>
      <c r="BG1409" s="241">
        <f>IF(N1409="zákl. přenesená",J1409,0)</f>
        <v>0</v>
      </c>
      <c r="BH1409" s="241">
        <f>IF(N1409="sníž. přenesená",J1409,0)</f>
        <v>0</v>
      </c>
      <c r="BI1409" s="241">
        <f>IF(N1409="nulová",J1409,0)</f>
        <v>0</v>
      </c>
      <c r="BJ1409" s="18" t="s">
        <v>90</v>
      </c>
      <c r="BK1409" s="241">
        <f>ROUND(I1409*H1409,2)</f>
        <v>0</v>
      </c>
      <c r="BL1409" s="18" t="s">
        <v>347</v>
      </c>
      <c r="BM1409" s="240" t="s">
        <v>6659</v>
      </c>
    </row>
    <row r="1410" s="13" customFormat="1">
      <c r="A1410" s="13"/>
      <c r="B1410" s="251"/>
      <c r="C1410" s="252"/>
      <c r="D1410" s="242" t="s">
        <v>284</v>
      </c>
      <c r="E1410" s="253" t="s">
        <v>1</v>
      </c>
      <c r="F1410" s="254" t="s">
        <v>6600</v>
      </c>
      <c r="G1410" s="252"/>
      <c r="H1410" s="253" t="s">
        <v>1</v>
      </c>
      <c r="I1410" s="255"/>
      <c r="J1410" s="252"/>
      <c r="K1410" s="252"/>
      <c r="L1410" s="256"/>
      <c r="M1410" s="257"/>
      <c r="N1410" s="258"/>
      <c r="O1410" s="258"/>
      <c r="P1410" s="258"/>
      <c r="Q1410" s="258"/>
      <c r="R1410" s="258"/>
      <c r="S1410" s="258"/>
      <c r="T1410" s="259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60" t="s">
        <v>284</v>
      </c>
      <c r="AU1410" s="260" t="s">
        <v>92</v>
      </c>
      <c r="AV1410" s="13" t="s">
        <v>90</v>
      </c>
      <c r="AW1410" s="13" t="s">
        <v>38</v>
      </c>
      <c r="AX1410" s="13" t="s">
        <v>83</v>
      </c>
      <c r="AY1410" s="260" t="s">
        <v>171</v>
      </c>
    </row>
    <row r="1411" s="13" customFormat="1">
      <c r="A1411" s="13"/>
      <c r="B1411" s="251"/>
      <c r="C1411" s="252"/>
      <c r="D1411" s="242" t="s">
        <v>284</v>
      </c>
      <c r="E1411" s="253" t="s">
        <v>1</v>
      </c>
      <c r="F1411" s="254" t="s">
        <v>6601</v>
      </c>
      <c r="G1411" s="252"/>
      <c r="H1411" s="253" t="s">
        <v>1</v>
      </c>
      <c r="I1411" s="255"/>
      <c r="J1411" s="252"/>
      <c r="K1411" s="252"/>
      <c r="L1411" s="256"/>
      <c r="M1411" s="257"/>
      <c r="N1411" s="258"/>
      <c r="O1411" s="258"/>
      <c r="P1411" s="258"/>
      <c r="Q1411" s="258"/>
      <c r="R1411" s="258"/>
      <c r="S1411" s="258"/>
      <c r="T1411" s="259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60" t="s">
        <v>284</v>
      </c>
      <c r="AU1411" s="260" t="s">
        <v>92</v>
      </c>
      <c r="AV1411" s="13" t="s">
        <v>90</v>
      </c>
      <c r="AW1411" s="13" t="s">
        <v>38</v>
      </c>
      <c r="AX1411" s="13" t="s">
        <v>83</v>
      </c>
      <c r="AY1411" s="260" t="s">
        <v>171</v>
      </c>
    </row>
    <row r="1412" s="13" customFormat="1">
      <c r="A1412" s="13"/>
      <c r="B1412" s="251"/>
      <c r="C1412" s="252"/>
      <c r="D1412" s="242" t="s">
        <v>284</v>
      </c>
      <c r="E1412" s="253" t="s">
        <v>1</v>
      </c>
      <c r="F1412" s="254" t="s">
        <v>6653</v>
      </c>
      <c r="G1412" s="252"/>
      <c r="H1412" s="253" t="s">
        <v>1</v>
      </c>
      <c r="I1412" s="255"/>
      <c r="J1412" s="252"/>
      <c r="K1412" s="252"/>
      <c r="L1412" s="256"/>
      <c r="M1412" s="257"/>
      <c r="N1412" s="258"/>
      <c r="O1412" s="258"/>
      <c r="P1412" s="258"/>
      <c r="Q1412" s="258"/>
      <c r="R1412" s="258"/>
      <c r="S1412" s="258"/>
      <c r="T1412" s="259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60" t="s">
        <v>284</v>
      </c>
      <c r="AU1412" s="260" t="s">
        <v>92</v>
      </c>
      <c r="AV1412" s="13" t="s">
        <v>90</v>
      </c>
      <c r="AW1412" s="13" t="s">
        <v>38</v>
      </c>
      <c r="AX1412" s="13" t="s">
        <v>83</v>
      </c>
      <c r="AY1412" s="260" t="s">
        <v>171</v>
      </c>
    </row>
    <row r="1413" s="13" customFormat="1">
      <c r="A1413" s="13"/>
      <c r="B1413" s="251"/>
      <c r="C1413" s="252"/>
      <c r="D1413" s="242" t="s">
        <v>284</v>
      </c>
      <c r="E1413" s="253" t="s">
        <v>1</v>
      </c>
      <c r="F1413" s="254" t="s">
        <v>6654</v>
      </c>
      <c r="G1413" s="252"/>
      <c r="H1413" s="253" t="s">
        <v>1</v>
      </c>
      <c r="I1413" s="255"/>
      <c r="J1413" s="252"/>
      <c r="K1413" s="252"/>
      <c r="L1413" s="256"/>
      <c r="M1413" s="257"/>
      <c r="N1413" s="258"/>
      <c r="O1413" s="258"/>
      <c r="P1413" s="258"/>
      <c r="Q1413" s="258"/>
      <c r="R1413" s="258"/>
      <c r="S1413" s="258"/>
      <c r="T1413" s="259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60" t="s">
        <v>284</v>
      </c>
      <c r="AU1413" s="260" t="s">
        <v>92</v>
      </c>
      <c r="AV1413" s="13" t="s">
        <v>90</v>
      </c>
      <c r="AW1413" s="13" t="s">
        <v>38</v>
      </c>
      <c r="AX1413" s="13" t="s">
        <v>83</v>
      </c>
      <c r="AY1413" s="260" t="s">
        <v>171</v>
      </c>
    </row>
    <row r="1414" s="13" customFormat="1">
      <c r="A1414" s="13"/>
      <c r="B1414" s="251"/>
      <c r="C1414" s="252"/>
      <c r="D1414" s="242" t="s">
        <v>284</v>
      </c>
      <c r="E1414" s="253" t="s">
        <v>1</v>
      </c>
      <c r="F1414" s="254" t="s">
        <v>6655</v>
      </c>
      <c r="G1414" s="252"/>
      <c r="H1414" s="253" t="s">
        <v>1</v>
      </c>
      <c r="I1414" s="255"/>
      <c r="J1414" s="252"/>
      <c r="K1414" s="252"/>
      <c r="L1414" s="256"/>
      <c r="M1414" s="257"/>
      <c r="N1414" s="258"/>
      <c r="O1414" s="258"/>
      <c r="P1414" s="258"/>
      <c r="Q1414" s="258"/>
      <c r="R1414" s="258"/>
      <c r="S1414" s="258"/>
      <c r="T1414" s="259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60" t="s">
        <v>284</v>
      </c>
      <c r="AU1414" s="260" t="s">
        <v>92</v>
      </c>
      <c r="AV1414" s="13" t="s">
        <v>90</v>
      </c>
      <c r="AW1414" s="13" t="s">
        <v>38</v>
      </c>
      <c r="AX1414" s="13" t="s">
        <v>83</v>
      </c>
      <c r="AY1414" s="260" t="s">
        <v>171</v>
      </c>
    </row>
    <row r="1415" s="13" customFormat="1">
      <c r="A1415" s="13"/>
      <c r="B1415" s="251"/>
      <c r="C1415" s="252"/>
      <c r="D1415" s="242" t="s">
        <v>284</v>
      </c>
      <c r="E1415" s="253" t="s">
        <v>1</v>
      </c>
      <c r="F1415" s="254" t="s">
        <v>6656</v>
      </c>
      <c r="G1415" s="252"/>
      <c r="H1415" s="253" t="s">
        <v>1</v>
      </c>
      <c r="I1415" s="255"/>
      <c r="J1415" s="252"/>
      <c r="K1415" s="252"/>
      <c r="L1415" s="256"/>
      <c r="M1415" s="257"/>
      <c r="N1415" s="258"/>
      <c r="O1415" s="258"/>
      <c r="P1415" s="258"/>
      <c r="Q1415" s="258"/>
      <c r="R1415" s="258"/>
      <c r="S1415" s="258"/>
      <c r="T1415" s="259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60" t="s">
        <v>284</v>
      </c>
      <c r="AU1415" s="260" t="s">
        <v>92</v>
      </c>
      <c r="AV1415" s="13" t="s">
        <v>90</v>
      </c>
      <c r="AW1415" s="13" t="s">
        <v>38</v>
      </c>
      <c r="AX1415" s="13" t="s">
        <v>83</v>
      </c>
      <c r="AY1415" s="260" t="s">
        <v>171</v>
      </c>
    </row>
    <row r="1416" s="13" customFormat="1">
      <c r="A1416" s="13"/>
      <c r="B1416" s="251"/>
      <c r="C1416" s="252"/>
      <c r="D1416" s="242" t="s">
        <v>284</v>
      </c>
      <c r="E1416" s="253" t="s">
        <v>1</v>
      </c>
      <c r="F1416" s="254" t="s">
        <v>6660</v>
      </c>
      <c r="G1416" s="252"/>
      <c r="H1416" s="253" t="s">
        <v>1</v>
      </c>
      <c r="I1416" s="255"/>
      <c r="J1416" s="252"/>
      <c r="K1416" s="252"/>
      <c r="L1416" s="256"/>
      <c r="M1416" s="257"/>
      <c r="N1416" s="258"/>
      <c r="O1416" s="258"/>
      <c r="P1416" s="258"/>
      <c r="Q1416" s="258"/>
      <c r="R1416" s="258"/>
      <c r="S1416" s="258"/>
      <c r="T1416" s="259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60" t="s">
        <v>284</v>
      </c>
      <c r="AU1416" s="260" t="s">
        <v>92</v>
      </c>
      <c r="AV1416" s="13" t="s">
        <v>90</v>
      </c>
      <c r="AW1416" s="13" t="s">
        <v>38</v>
      </c>
      <c r="AX1416" s="13" t="s">
        <v>83</v>
      </c>
      <c r="AY1416" s="260" t="s">
        <v>171</v>
      </c>
    </row>
    <row r="1417" s="13" customFormat="1">
      <c r="A1417" s="13"/>
      <c r="B1417" s="251"/>
      <c r="C1417" s="252"/>
      <c r="D1417" s="242" t="s">
        <v>284</v>
      </c>
      <c r="E1417" s="253" t="s">
        <v>1</v>
      </c>
      <c r="F1417" s="254" t="s">
        <v>6661</v>
      </c>
      <c r="G1417" s="252"/>
      <c r="H1417" s="253" t="s">
        <v>1</v>
      </c>
      <c r="I1417" s="255"/>
      <c r="J1417" s="252"/>
      <c r="K1417" s="252"/>
      <c r="L1417" s="256"/>
      <c r="M1417" s="257"/>
      <c r="N1417" s="258"/>
      <c r="O1417" s="258"/>
      <c r="P1417" s="258"/>
      <c r="Q1417" s="258"/>
      <c r="R1417" s="258"/>
      <c r="S1417" s="258"/>
      <c r="T1417" s="259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60" t="s">
        <v>284</v>
      </c>
      <c r="AU1417" s="260" t="s">
        <v>92</v>
      </c>
      <c r="AV1417" s="13" t="s">
        <v>90</v>
      </c>
      <c r="AW1417" s="13" t="s">
        <v>38</v>
      </c>
      <c r="AX1417" s="13" t="s">
        <v>83</v>
      </c>
      <c r="AY1417" s="260" t="s">
        <v>171</v>
      </c>
    </row>
    <row r="1418" s="14" customFormat="1">
      <c r="A1418" s="14"/>
      <c r="B1418" s="261"/>
      <c r="C1418" s="262"/>
      <c r="D1418" s="242" t="s">
        <v>284</v>
      </c>
      <c r="E1418" s="263" t="s">
        <v>1</v>
      </c>
      <c r="F1418" s="264" t="s">
        <v>118</v>
      </c>
      <c r="G1418" s="262"/>
      <c r="H1418" s="265">
        <v>3</v>
      </c>
      <c r="I1418" s="266"/>
      <c r="J1418" s="262"/>
      <c r="K1418" s="262"/>
      <c r="L1418" s="267"/>
      <c r="M1418" s="268"/>
      <c r="N1418" s="269"/>
      <c r="O1418" s="269"/>
      <c r="P1418" s="269"/>
      <c r="Q1418" s="269"/>
      <c r="R1418" s="269"/>
      <c r="S1418" s="269"/>
      <c r="T1418" s="270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71" t="s">
        <v>284</v>
      </c>
      <c r="AU1418" s="271" t="s">
        <v>92</v>
      </c>
      <c r="AV1418" s="14" t="s">
        <v>92</v>
      </c>
      <c r="AW1418" s="14" t="s">
        <v>38</v>
      </c>
      <c r="AX1418" s="14" t="s">
        <v>83</v>
      </c>
      <c r="AY1418" s="271" t="s">
        <v>171</v>
      </c>
    </row>
    <row r="1419" s="13" customFormat="1">
      <c r="A1419" s="13"/>
      <c r="B1419" s="251"/>
      <c r="C1419" s="252"/>
      <c r="D1419" s="242" t="s">
        <v>284</v>
      </c>
      <c r="E1419" s="253" t="s">
        <v>1</v>
      </c>
      <c r="F1419" s="254" t="s">
        <v>6662</v>
      </c>
      <c r="G1419" s="252"/>
      <c r="H1419" s="253" t="s">
        <v>1</v>
      </c>
      <c r="I1419" s="255"/>
      <c r="J1419" s="252"/>
      <c r="K1419" s="252"/>
      <c r="L1419" s="256"/>
      <c r="M1419" s="257"/>
      <c r="N1419" s="258"/>
      <c r="O1419" s="258"/>
      <c r="P1419" s="258"/>
      <c r="Q1419" s="258"/>
      <c r="R1419" s="258"/>
      <c r="S1419" s="258"/>
      <c r="T1419" s="259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60" t="s">
        <v>284</v>
      </c>
      <c r="AU1419" s="260" t="s">
        <v>92</v>
      </c>
      <c r="AV1419" s="13" t="s">
        <v>90</v>
      </c>
      <c r="AW1419" s="13" t="s">
        <v>38</v>
      </c>
      <c r="AX1419" s="13" t="s">
        <v>83</v>
      </c>
      <c r="AY1419" s="260" t="s">
        <v>171</v>
      </c>
    </row>
    <row r="1420" s="14" customFormat="1">
      <c r="A1420" s="14"/>
      <c r="B1420" s="261"/>
      <c r="C1420" s="262"/>
      <c r="D1420" s="242" t="s">
        <v>284</v>
      </c>
      <c r="E1420" s="263" t="s">
        <v>1</v>
      </c>
      <c r="F1420" s="264" t="s">
        <v>118</v>
      </c>
      <c r="G1420" s="262"/>
      <c r="H1420" s="265">
        <v>3</v>
      </c>
      <c r="I1420" s="266"/>
      <c r="J1420" s="262"/>
      <c r="K1420" s="262"/>
      <c r="L1420" s="267"/>
      <c r="M1420" s="268"/>
      <c r="N1420" s="269"/>
      <c r="O1420" s="269"/>
      <c r="P1420" s="269"/>
      <c r="Q1420" s="269"/>
      <c r="R1420" s="269"/>
      <c r="S1420" s="269"/>
      <c r="T1420" s="270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71" t="s">
        <v>284</v>
      </c>
      <c r="AU1420" s="271" t="s">
        <v>92</v>
      </c>
      <c r="AV1420" s="14" t="s">
        <v>92</v>
      </c>
      <c r="AW1420" s="14" t="s">
        <v>38</v>
      </c>
      <c r="AX1420" s="14" t="s">
        <v>83</v>
      </c>
      <c r="AY1420" s="271" t="s">
        <v>171</v>
      </c>
    </row>
    <row r="1421" s="15" customFormat="1">
      <c r="A1421" s="15"/>
      <c r="B1421" s="272"/>
      <c r="C1421" s="273"/>
      <c r="D1421" s="242" t="s">
        <v>284</v>
      </c>
      <c r="E1421" s="274" t="s">
        <v>1</v>
      </c>
      <c r="F1421" s="275" t="s">
        <v>287</v>
      </c>
      <c r="G1421" s="273"/>
      <c r="H1421" s="276">
        <v>6</v>
      </c>
      <c r="I1421" s="277"/>
      <c r="J1421" s="273"/>
      <c r="K1421" s="273"/>
      <c r="L1421" s="278"/>
      <c r="M1421" s="279"/>
      <c r="N1421" s="280"/>
      <c r="O1421" s="280"/>
      <c r="P1421" s="280"/>
      <c r="Q1421" s="280"/>
      <c r="R1421" s="280"/>
      <c r="S1421" s="280"/>
      <c r="T1421" s="281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T1421" s="282" t="s">
        <v>284</v>
      </c>
      <c r="AU1421" s="282" t="s">
        <v>92</v>
      </c>
      <c r="AV1421" s="15" t="s">
        <v>192</v>
      </c>
      <c r="AW1421" s="15" t="s">
        <v>38</v>
      </c>
      <c r="AX1421" s="15" t="s">
        <v>90</v>
      </c>
      <c r="AY1421" s="282" t="s">
        <v>171</v>
      </c>
    </row>
    <row r="1422" s="2" customFormat="1" ht="16.5" customHeight="1">
      <c r="A1422" s="40"/>
      <c r="B1422" s="41"/>
      <c r="C1422" s="229" t="s">
        <v>1717</v>
      </c>
      <c r="D1422" s="229" t="s">
        <v>174</v>
      </c>
      <c r="E1422" s="230" t="s">
        <v>6663</v>
      </c>
      <c r="F1422" s="231" t="s">
        <v>6664</v>
      </c>
      <c r="G1422" s="232" t="s">
        <v>428</v>
      </c>
      <c r="H1422" s="233">
        <v>4</v>
      </c>
      <c r="I1422" s="234"/>
      <c r="J1422" s="235">
        <f>ROUND(I1422*H1422,2)</f>
        <v>0</v>
      </c>
      <c r="K1422" s="231" t="s">
        <v>178</v>
      </c>
      <c r="L1422" s="46"/>
      <c r="M1422" s="236" t="s">
        <v>1</v>
      </c>
      <c r="N1422" s="237" t="s">
        <v>48</v>
      </c>
      <c r="O1422" s="93"/>
      <c r="P1422" s="238">
        <f>O1422*H1422</f>
        <v>0</v>
      </c>
      <c r="Q1422" s="238">
        <v>0.0013888363</v>
      </c>
      <c r="R1422" s="238">
        <f>Q1422*H1422</f>
        <v>0.0055553451999999998</v>
      </c>
      <c r="S1422" s="238">
        <v>0</v>
      </c>
      <c r="T1422" s="239">
        <f>S1422*H1422</f>
        <v>0</v>
      </c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R1422" s="240" t="s">
        <v>347</v>
      </c>
      <c r="AT1422" s="240" t="s">
        <v>174</v>
      </c>
      <c r="AU1422" s="240" t="s">
        <v>92</v>
      </c>
      <c r="AY1422" s="18" t="s">
        <v>171</v>
      </c>
      <c r="BE1422" s="241">
        <f>IF(N1422="základní",J1422,0)</f>
        <v>0</v>
      </c>
      <c r="BF1422" s="241">
        <f>IF(N1422="snížená",J1422,0)</f>
        <v>0</v>
      </c>
      <c r="BG1422" s="241">
        <f>IF(N1422="zákl. přenesená",J1422,0)</f>
        <v>0</v>
      </c>
      <c r="BH1422" s="241">
        <f>IF(N1422="sníž. přenesená",J1422,0)</f>
        <v>0</v>
      </c>
      <c r="BI1422" s="241">
        <f>IF(N1422="nulová",J1422,0)</f>
        <v>0</v>
      </c>
      <c r="BJ1422" s="18" t="s">
        <v>90</v>
      </c>
      <c r="BK1422" s="241">
        <f>ROUND(I1422*H1422,2)</f>
        <v>0</v>
      </c>
      <c r="BL1422" s="18" t="s">
        <v>347</v>
      </c>
      <c r="BM1422" s="240" t="s">
        <v>6665</v>
      </c>
    </row>
    <row r="1423" s="13" customFormat="1">
      <c r="A1423" s="13"/>
      <c r="B1423" s="251"/>
      <c r="C1423" s="252"/>
      <c r="D1423" s="242" t="s">
        <v>284</v>
      </c>
      <c r="E1423" s="253" t="s">
        <v>1</v>
      </c>
      <c r="F1423" s="254" t="s">
        <v>6666</v>
      </c>
      <c r="G1423" s="252"/>
      <c r="H1423" s="253" t="s">
        <v>1</v>
      </c>
      <c r="I1423" s="255"/>
      <c r="J1423" s="252"/>
      <c r="K1423" s="252"/>
      <c r="L1423" s="256"/>
      <c r="M1423" s="257"/>
      <c r="N1423" s="258"/>
      <c r="O1423" s="258"/>
      <c r="P1423" s="258"/>
      <c r="Q1423" s="258"/>
      <c r="R1423" s="258"/>
      <c r="S1423" s="258"/>
      <c r="T1423" s="259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60" t="s">
        <v>284</v>
      </c>
      <c r="AU1423" s="260" t="s">
        <v>92</v>
      </c>
      <c r="AV1423" s="13" t="s">
        <v>90</v>
      </c>
      <c r="AW1423" s="13" t="s">
        <v>38</v>
      </c>
      <c r="AX1423" s="13" t="s">
        <v>83</v>
      </c>
      <c r="AY1423" s="260" t="s">
        <v>171</v>
      </c>
    </row>
    <row r="1424" s="13" customFormat="1">
      <c r="A1424" s="13"/>
      <c r="B1424" s="251"/>
      <c r="C1424" s="252"/>
      <c r="D1424" s="242" t="s">
        <v>284</v>
      </c>
      <c r="E1424" s="253" t="s">
        <v>1</v>
      </c>
      <c r="F1424" s="254" t="s">
        <v>6667</v>
      </c>
      <c r="G1424" s="252"/>
      <c r="H1424" s="253" t="s">
        <v>1</v>
      </c>
      <c r="I1424" s="255"/>
      <c r="J1424" s="252"/>
      <c r="K1424" s="252"/>
      <c r="L1424" s="256"/>
      <c r="M1424" s="257"/>
      <c r="N1424" s="258"/>
      <c r="O1424" s="258"/>
      <c r="P1424" s="258"/>
      <c r="Q1424" s="258"/>
      <c r="R1424" s="258"/>
      <c r="S1424" s="258"/>
      <c r="T1424" s="259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60" t="s">
        <v>284</v>
      </c>
      <c r="AU1424" s="260" t="s">
        <v>92</v>
      </c>
      <c r="AV1424" s="13" t="s">
        <v>90</v>
      </c>
      <c r="AW1424" s="13" t="s">
        <v>38</v>
      </c>
      <c r="AX1424" s="13" t="s">
        <v>83</v>
      </c>
      <c r="AY1424" s="260" t="s">
        <v>171</v>
      </c>
    </row>
    <row r="1425" s="14" customFormat="1">
      <c r="A1425" s="14"/>
      <c r="B1425" s="261"/>
      <c r="C1425" s="262"/>
      <c r="D1425" s="242" t="s">
        <v>284</v>
      </c>
      <c r="E1425" s="263" t="s">
        <v>1</v>
      </c>
      <c r="F1425" s="264" t="s">
        <v>5955</v>
      </c>
      <c r="G1425" s="262"/>
      <c r="H1425" s="265">
        <v>4</v>
      </c>
      <c r="I1425" s="266"/>
      <c r="J1425" s="262"/>
      <c r="K1425" s="262"/>
      <c r="L1425" s="267"/>
      <c r="M1425" s="268"/>
      <c r="N1425" s="269"/>
      <c r="O1425" s="269"/>
      <c r="P1425" s="269"/>
      <c r="Q1425" s="269"/>
      <c r="R1425" s="269"/>
      <c r="S1425" s="269"/>
      <c r="T1425" s="270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71" t="s">
        <v>284</v>
      </c>
      <c r="AU1425" s="271" t="s">
        <v>92</v>
      </c>
      <c r="AV1425" s="14" t="s">
        <v>92</v>
      </c>
      <c r="AW1425" s="14" t="s">
        <v>38</v>
      </c>
      <c r="AX1425" s="14" t="s">
        <v>90</v>
      </c>
      <c r="AY1425" s="271" t="s">
        <v>171</v>
      </c>
    </row>
    <row r="1426" s="2" customFormat="1" ht="16.5" customHeight="1">
      <c r="A1426" s="40"/>
      <c r="B1426" s="41"/>
      <c r="C1426" s="283" t="s">
        <v>1721</v>
      </c>
      <c r="D1426" s="283" t="s">
        <v>342</v>
      </c>
      <c r="E1426" s="284" t="s">
        <v>6668</v>
      </c>
      <c r="F1426" s="285" t="s">
        <v>6669</v>
      </c>
      <c r="G1426" s="286" t="s">
        <v>428</v>
      </c>
      <c r="H1426" s="287">
        <v>4</v>
      </c>
      <c r="I1426" s="288"/>
      <c r="J1426" s="289">
        <f>ROUND(I1426*H1426,2)</f>
        <v>0</v>
      </c>
      <c r="K1426" s="285" t="s">
        <v>178</v>
      </c>
      <c r="L1426" s="290"/>
      <c r="M1426" s="291" t="s">
        <v>1</v>
      </c>
      <c r="N1426" s="292" t="s">
        <v>48</v>
      </c>
      <c r="O1426" s="93"/>
      <c r="P1426" s="238">
        <f>O1426*H1426</f>
        <v>0</v>
      </c>
      <c r="Q1426" s="238">
        <v>0.016</v>
      </c>
      <c r="R1426" s="238">
        <f>Q1426*H1426</f>
        <v>0.064000000000000001</v>
      </c>
      <c r="S1426" s="238">
        <v>0</v>
      </c>
      <c r="T1426" s="239">
        <f>S1426*H1426</f>
        <v>0</v>
      </c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R1426" s="240" t="s">
        <v>430</v>
      </c>
      <c r="AT1426" s="240" t="s">
        <v>342</v>
      </c>
      <c r="AU1426" s="240" t="s">
        <v>92</v>
      </c>
      <c r="AY1426" s="18" t="s">
        <v>171</v>
      </c>
      <c r="BE1426" s="241">
        <f>IF(N1426="základní",J1426,0)</f>
        <v>0</v>
      </c>
      <c r="BF1426" s="241">
        <f>IF(N1426="snížená",J1426,0)</f>
        <v>0</v>
      </c>
      <c r="BG1426" s="241">
        <f>IF(N1426="zákl. přenesená",J1426,0)</f>
        <v>0</v>
      </c>
      <c r="BH1426" s="241">
        <f>IF(N1426="sníž. přenesená",J1426,0)</f>
        <v>0</v>
      </c>
      <c r="BI1426" s="241">
        <f>IF(N1426="nulová",J1426,0)</f>
        <v>0</v>
      </c>
      <c r="BJ1426" s="18" t="s">
        <v>90</v>
      </c>
      <c r="BK1426" s="241">
        <f>ROUND(I1426*H1426,2)</f>
        <v>0</v>
      </c>
      <c r="BL1426" s="18" t="s">
        <v>347</v>
      </c>
      <c r="BM1426" s="240" t="s">
        <v>6670</v>
      </c>
    </row>
    <row r="1427" s="13" customFormat="1">
      <c r="A1427" s="13"/>
      <c r="B1427" s="251"/>
      <c r="C1427" s="252"/>
      <c r="D1427" s="242" t="s">
        <v>284</v>
      </c>
      <c r="E1427" s="253" t="s">
        <v>1</v>
      </c>
      <c r="F1427" s="254" t="s">
        <v>6529</v>
      </c>
      <c r="G1427" s="252"/>
      <c r="H1427" s="253" t="s">
        <v>1</v>
      </c>
      <c r="I1427" s="255"/>
      <c r="J1427" s="252"/>
      <c r="K1427" s="252"/>
      <c r="L1427" s="256"/>
      <c r="M1427" s="257"/>
      <c r="N1427" s="258"/>
      <c r="O1427" s="258"/>
      <c r="P1427" s="258"/>
      <c r="Q1427" s="258"/>
      <c r="R1427" s="258"/>
      <c r="S1427" s="258"/>
      <c r="T1427" s="259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60" t="s">
        <v>284</v>
      </c>
      <c r="AU1427" s="260" t="s">
        <v>92</v>
      </c>
      <c r="AV1427" s="13" t="s">
        <v>90</v>
      </c>
      <c r="AW1427" s="13" t="s">
        <v>38</v>
      </c>
      <c r="AX1427" s="13" t="s">
        <v>83</v>
      </c>
      <c r="AY1427" s="260" t="s">
        <v>171</v>
      </c>
    </row>
    <row r="1428" s="13" customFormat="1">
      <c r="A1428" s="13"/>
      <c r="B1428" s="251"/>
      <c r="C1428" s="252"/>
      <c r="D1428" s="242" t="s">
        <v>284</v>
      </c>
      <c r="E1428" s="253" t="s">
        <v>1</v>
      </c>
      <c r="F1428" s="254" t="s">
        <v>6667</v>
      </c>
      <c r="G1428" s="252"/>
      <c r="H1428" s="253" t="s">
        <v>1</v>
      </c>
      <c r="I1428" s="255"/>
      <c r="J1428" s="252"/>
      <c r="K1428" s="252"/>
      <c r="L1428" s="256"/>
      <c r="M1428" s="257"/>
      <c r="N1428" s="258"/>
      <c r="O1428" s="258"/>
      <c r="P1428" s="258"/>
      <c r="Q1428" s="258"/>
      <c r="R1428" s="258"/>
      <c r="S1428" s="258"/>
      <c r="T1428" s="259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60" t="s">
        <v>284</v>
      </c>
      <c r="AU1428" s="260" t="s">
        <v>92</v>
      </c>
      <c r="AV1428" s="13" t="s">
        <v>90</v>
      </c>
      <c r="AW1428" s="13" t="s">
        <v>38</v>
      </c>
      <c r="AX1428" s="13" t="s">
        <v>83</v>
      </c>
      <c r="AY1428" s="260" t="s">
        <v>171</v>
      </c>
    </row>
    <row r="1429" s="14" customFormat="1">
      <c r="A1429" s="14"/>
      <c r="B1429" s="261"/>
      <c r="C1429" s="262"/>
      <c r="D1429" s="242" t="s">
        <v>284</v>
      </c>
      <c r="E1429" s="263" t="s">
        <v>1</v>
      </c>
      <c r="F1429" s="264" t="s">
        <v>6671</v>
      </c>
      <c r="G1429" s="262"/>
      <c r="H1429" s="265">
        <v>4</v>
      </c>
      <c r="I1429" s="266"/>
      <c r="J1429" s="262"/>
      <c r="K1429" s="262"/>
      <c r="L1429" s="267"/>
      <c r="M1429" s="268"/>
      <c r="N1429" s="269"/>
      <c r="O1429" s="269"/>
      <c r="P1429" s="269"/>
      <c r="Q1429" s="269"/>
      <c r="R1429" s="269"/>
      <c r="S1429" s="269"/>
      <c r="T1429" s="270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71" t="s">
        <v>284</v>
      </c>
      <c r="AU1429" s="271" t="s">
        <v>92</v>
      </c>
      <c r="AV1429" s="14" t="s">
        <v>92</v>
      </c>
      <c r="AW1429" s="14" t="s">
        <v>38</v>
      </c>
      <c r="AX1429" s="14" t="s">
        <v>90</v>
      </c>
      <c r="AY1429" s="271" t="s">
        <v>171</v>
      </c>
    </row>
    <row r="1430" s="2" customFormat="1" ht="16.5" customHeight="1">
      <c r="A1430" s="40"/>
      <c r="B1430" s="41"/>
      <c r="C1430" s="283" t="s">
        <v>1725</v>
      </c>
      <c r="D1430" s="283" t="s">
        <v>342</v>
      </c>
      <c r="E1430" s="284" t="s">
        <v>6672</v>
      </c>
      <c r="F1430" s="285" t="s">
        <v>6673</v>
      </c>
      <c r="G1430" s="286" t="s">
        <v>428</v>
      </c>
      <c r="H1430" s="287">
        <v>4</v>
      </c>
      <c r="I1430" s="288"/>
      <c r="J1430" s="289">
        <f>ROUND(I1430*H1430,2)</f>
        <v>0</v>
      </c>
      <c r="K1430" s="285" t="s">
        <v>178</v>
      </c>
      <c r="L1430" s="290"/>
      <c r="M1430" s="291" t="s">
        <v>1</v>
      </c>
      <c r="N1430" s="292" t="s">
        <v>48</v>
      </c>
      <c r="O1430" s="93"/>
      <c r="P1430" s="238">
        <f>O1430*H1430</f>
        <v>0</v>
      </c>
      <c r="Q1430" s="238">
        <v>0.014</v>
      </c>
      <c r="R1430" s="238">
        <f>Q1430*H1430</f>
        <v>0.056000000000000001</v>
      </c>
      <c r="S1430" s="238">
        <v>0</v>
      </c>
      <c r="T1430" s="239">
        <f>S1430*H1430</f>
        <v>0</v>
      </c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R1430" s="240" t="s">
        <v>430</v>
      </c>
      <c r="AT1430" s="240" t="s">
        <v>342</v>
      </c>
      <c r="AU1430" s="240" t="s">
        <v>92</v>
      </c>
      <c r="AY1430" s="18" t="s">
        <v>171</v>
      </c>
      <c r="BE1430" s="241">
        <f>IF(N1430="základní",J1430,0)</f>
        <v>0</v>
      </c>
      <c r="BF1430" s="241">
        <f>IF(N1430="snížená",J1430,0)</f>
        <v>0</v>
      </c>
      <c r="BG1430" s="241">
        <f>IF(N1430="zákl. přenesená",J1430,0)</f>
        <v>0</v>
      </c>
      <c r="BH1430" s="241">
        <f>IF(N1430="sníž. přenesená",J1430,0)</f>
        <v>0</v>
      </c>
      <c r="BI1430" s="241">
        <f>IF(N1430="nulová",J1430,0)</f>
        <v>0</v>
      </c>
      <c r="BJ1430" s="18" t="s">
        <v>90</v>
      </c>
      <c r="BK1430" s="241">
        <f>ROUND(I1430*H1430,2)</f>
        <v>0</v>
      </c>
      <c r="BL1430" s="18" t="s">
        <v>347</v>
      </c>
      <c r="BM1430" s="240" t="s">
        <v>6674</v>
      </c>
    </row>
    <row r="1431" s="13" customFormat="1">
      <c r="A1431" s="13"/>
      <c r="B1431" s="251"/>
      <c r="C1431" s="252"/>
      <c r="D1431" s="242" t="s">
        <v>284</v>
      </c>
      <c r="E1431" s="253" t="s">
        <v>1</v>
      </c>
      <c r="F1431" s="254" t="s">
        <v>6600</v>
      </c>
      <c r="G1431" s="252"/>
      <c r="H1431" s="253" t="s">
        <v>1</v>
      </c>
      <c r="I1431" s="255"/>
      <c r="J1431" s="252"/>
      <c r="K1431" s="252"/>
      <c r="L1431" s="256"/>
      <c r="M1431" s="257"/>
      <c r="N1431" s="258"/>
      <c r="O1431" s="258"/>
      <c r="P1431" s="258"/>
      <c r="Q1431" s="258"/>
      <c r="R1431" s="258"/>
      <c r="S1431" s="258"/>
      <c r="T1431" s="259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60" t="s">
        <v>284</v>
      </c>
      <c r="AU1431" s="260" t="s">
        <v>92</v>
      </c>
      <c r="AV1431" s="13" t="s">
        <v>90</v>
      </c>
      <c r="AW1431" s="13" t="s">
        <v>38</v>
      </c>
      <c r="AX1431" s="13" t="s">
        <v>83</v>
      </c>
      <c r="AY1431" s="260" t="s">
        <v>171</v>
      </c>
    </row>
    <row r="1432" s="13" customFormat="1">
      <c r="A1432" s="13"/>
      <c r="B1432" s="251"/>
      <c r="C1432" s="252"/>
      <c r="D1432" s="242" t="s">
        <v>284</v>
      </c>
      <c r="E1432" s="253" t="s">
        <v>1</v>
      </c>
      <c r="F1432" s="254" t="s">
        <v>6601</v>
      </c>
      <c r="G1432" s="252"/>
      <c r="H1432" s="253" t="s">
        <v>1</v>
      </c>
      <c r="I1432" s="255"/>
      <c r="J1432" s="252"/>
      <c r="K1432" s="252"/>
      <c r="L1432" s="256"/>
      <c r="M1432" s="257"/>
      <c r="N1432" s="258"/>
      <c r="O1432" s="258"/>
      <c r="P1432" s="258"/>
      <c r="Q1432" s="258"/>
      <c r="R1432" s="258"/>
      <c r="S1432" s="258"/>
      <c r="T1432" s="259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60" t="s">
        <v>284</v>
      </c>
      <c r="AU1432" s="260" t="s">
        <v>92</v>
      </c>
      <c r="AV1432" s="13" t="s">
        <v>90</v>
      </c>
      <c r="AW1432" s="13" t="s">
        <v>38</v>
      </c>
      <c r="AX1432" s="13" t="s">
        <v>83</v>
      </c>
      <c r="AY1432" s="260" t="s">
        <v>171</v>
      </c>
    </row>
    <row r="1433" s="13" customFormat="1">
      <c r="A1433" s="13"/>
      <c r="B1433" s="251"/>
      <c r="C1433" s="252"/>
      <c r="D1433" s="242" t="s">
        <v>284</v>
      </c>
      <c r="E1433" s="253" t="s">
        <v>1</v>
      </c>
      <c r="F1433" s="254" t="s">
        <v>6675</v>
      </c>
      <c r="G1433" s="252"/>
      <c r="H1433" s="253" t="s">
        <v>1</v>
      </c>
      <c r="I1433" s="255"/>
      <c r="J1433" s="252"/>
      <c r="K1433" s="252"/>
      <c r="L1433" s="256"/>
      <c r="M1433" s="257"/>
      <c r="N1433" s="258"/>
      <c r="O1433" s="258"/>
      <c r="P1433" s="258"/>
      <c r="Q1433" s="258"/>
      <c r="R1433" s="258"/>
      <c r="S1433" s="258"/>
      <c r="T1433" s="259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60" t="s">
        <v>284</v>
      </c>
      <c r="AU1433" s="260" t="s">
        <v>92</v>
      </c>
      <c r="AV1433" s="13" t="s">
        <v>90</v>
      </c>
      <c r="AW1433" s="13" t="s">
        <v>38</v>
      </c>
      <c r="AX1433" s="13" t="s">
        <v>83</v>
      </c>
      <c r="AY1433" s="260" t="s">
        <v>171</v>
      </c>
    </row>
    <row r="1434" s="13" customFormat="1">
      <c r="A1434" s="13"/>
      <c r="B1434" s="251"/>
      <c r="C1434" s="252"/>
      <c r="D1434" s="242" t="s">
        <v>284</v>
      </c>
      <c r="E1434" s="253" t="s">
        <v>1</v>
      </c>
      <c r="F1434" s="254" t="s">
        <v>6676</v>
      </c>
      <c r="G1434" s="252"/>
      <c r="H1434" s="253" t="s">
        <v>1</v>
      </c>
      <c r="I1434" s="255"/>
      <c r="J1434" s="252"/>
      <c r="K1434" s="252"/>
      <c r="L1434" s="256"/>
      <c r="M1434" s="257"/>
      <c r="N1434" s="258"/>
      <c r="O1434" s="258"/>
      <c r="P1434" s="258"/>
      <c r="Q1434" s="258"/>
      <c r="R1434" s="258"/>
      <c r="S1434" s="258"/>
      <c r="T1434" s="259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60" t="s">
        <v>284</v>
      </c>
      <c r="AU1434" s="260" t="s">
        <v>92</v>
      </c>
      <c r="AV1434" s="13" t="s">
        <v>90</v>
      </c>
      <c r="AW1434" s="13" t="s">
        <v>38</v>
      </c>
      <c r="AX1434" s="13" t="s">
        <v>83</v>
      </c>
      <c r="AY1434" s="260" t="s">
        <v>171</v>
      </c>
    </row>
    <row r="1435" s="13" customFormat="1">
      <c r="A1435" s="13"/>
      <c r="B1435" s="251"/>
      <c r="C1435" s="252"/>
      <c r="D1435" s="242" t="s">
        <v>284</v>
      </c>
      <c r="E1435" s="253" t="s">
        <v>1</v>
      </c>
      <c r="F1435" s="254" t="s">
        <v>6606</v>
      </c>
      <c r="G1435" s="252"/>
      <c r="H1435" s="253" t="s">
        <v>1</v>
      </c>
      <c r="I1435" s="255"/>
      <c r="J1435" s="252"/>
      <c r="K1435" s="252"/>
      <c r="L1435" s="256"/>
      <c r="M1435" s="257"/>
      <c r="N1435" s="258"/>
      <c r="O1435" s="258"/>
      <c r="P1435" s="258"/>
      <c r="Q1435" s="258"/>
      <c r="R1435" s="258"/>
      <c r="S1435" s="258"/>
      <c r="T1435" s="259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60" t="s">
        <v>284</v>
      </c>
      <c r="AU1435" s="260" t="s">
        <v>92</v>
      </c>
      <c r="AV1435" s="13" t="s">
        <v>90</v>
      </c>
      <c r="AW1435" s="13" t="s">
        <v>38</v>
      </c>
      <c r="AX1435" s="13" t="s">
        <v>83</v>
      </c>
      <c r="AY1435" s="260" t="s">
        <v>171</v>
      </c>
    </row>
    <row r="1436" s="13" customFormat="1">
      <c r="A1436" s="13"/>
      <c r="B1436" s="251"/>
      <c r="C1436" s="252"/>
      <c r="D1436" s="242" t="s">
        <v>284</v>
      </c>
      <c r="E1436" s="253" t="s">
        <v>1</v>
      </c>
      <c r="F1436" s="254" t="s">
        <v>6677</v>
      </c>
      <c r="G1436" s="252"/>
      <c r="H1436" s="253" t="s">
        <v>1</v>
      </c>
      <c r="I1436" s="255"/>
      <c r="J1436" s="252"/>
      <c r="K1436" s="252"/>
      <c r="L1436" s="256"/>
      <c r="M1436" s="257"/>
      <c r="N1436" s="258"/>
      <c r="O1436" s="258"/>
      <c r="P1436" s="258"/>
      <c r="Q1436" s="258"/>
      <c r="R1436" s="258"/>
      <c r="S1436" s="258"/>
      <c r="T1436" s="259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60" t="s">
        <v>284</v>
      </c>
      <c r="AU1436" s="260" t="s">
        <v>92</v>
      </c>
      <c r="AV1436" s="13" t="s">
        <v>90</v>
      </c>
      <c r="AW1436" s="13" t="s">
        <v>38</v>
      </c>
      <c r="AX1436" s="13" t="s">
        <v>83</v>
      </c>
      <c r="AY1436" s="260" t="s">
        <v>171</v>
      </c>
    </row>
    <row r="1437" s="14" customFormat="1">
      <c r="A1437" s="14"/>
      <c r="B1437" s="261"/>
      <c r="C1437" s="262"/>
      <c r="D1437" s="242" t="s">
        <v>284</v>
      </c>
      <c r="E1437" s="263" t="s">
        <v>1</v>
      </c>
      <c r="F1437" s="264" t="s">
        <v>6671</v>
      </c>
      <c r="G1437" s="262"/>
      <c r="H1437" s="265">
        <v>4</v>
      </c>
      <c r="I1437" s="266"/>
      <c r="J1437" s="262"/>
      <c r="K1437" s="262"/>
      <c r="L1437" s="267"/>
      <c r="M1437" s="268"/>
      <c r="N1437" s="269"/>
      <c r="O1437" s="269"/>
      <c r="P1437" s="269"/>
      <c r="Q1437" s="269"/>
      <c r="R1437" s="269"/>
      <c r="S1437" s="269"/>
      <c r="T1437" s="270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71" t="s">
        <v>284</v>
      </c>
      <c r="AU1437" s="271" t="s">
        <v>92</v>
      </c>
      <c r="AV1437" s="14" t="s">
        <v>92</v>
      </c>
      <c r="AW1437" s="14" t="s">
        <v>38</v>
      </c>
      <c r="AX1437" s="14" t="s">
        <v>90</v>
      </c>
      <c r="AY1437" s="271" t="s">
        <v>171</v>
      </c>
    </row>
    <row r="1438" s="2" customFormat="1" ht="16.5" customHeight="1">
      <c r="A1438" s="40"/>
      <c r="B1438" s="41"/>
      <c r="C1438" s="229" t="s">
        <v>1729</v>
      </c>
      <c r="D1438" s="229" t="s">
        <v>174</v>
      </c>
      <c r="E1438" s="230" t="s">
        <v>6678</v>
      </c>
      <c r="F1438" s="231" t="s">
        <v>6679</v>
      </c>
      <c r="G1438" s="232" t="s">
        <v>428</v>
      </c>
      <c r="H1438" s="233">
        <v>5</v>
      </c>
      <c r="I1438" s="234"/>
      <c r="J1438" s="235">
        <f>ROUND(I1438*H1438,2)</f>
        <v>0</v>
      </c>
      <c r="K1438" s="231" t="s">
        <v>178</v>
      </c>
      <c r="L1438" s="46"/>
      <c r="M1438" s="236" t="s">
        <v>1</v>
      </c>
      <c r="N1438" s="237" t="s">
        <v>48</v>
      </c>
      <c r="O1438" s="93"/>
      <c r="P1438" s="238">
        <f>O1438*H1438</f>
        <v>0</v>
      </c>
      <c r="Q1438" s="238">
        <v>0.035026162399999998</v>
      </c>
      <c r="R1438" s="238">
        <f>Q1438*H1438</f>
        <v>0.175130812</v>
      </c>
      <c r="S1438" s="238">
        <v>0</v>
      </c>
      <c r="T1438" s="239">
        <f>S1438*H1438</f>
        <v>0</v>
      </c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R1438" s="240" t="s">
        <v>347</v>
      </c>
      <c r="AT1438" s="240" t="s">
        <v>174</v>
      </c>
      <c r="AU1438" s="240" t="s">
        <v>92</v>
      </c>
      <c r="AY1438" s="18" t="s">
        <v>171</v>
      </c>
      <c r="BE1438" s="241">
        <f>IF(N1438="základní",J1438,0)</f>
        <v>0</v>
      </c>
      <c r="BF1438" s="241">
        <f>IF(N1438="snížená",J1438,0)</f>
        <v>0</v>
      </c>
      <c r="BG1438" s="241">
        <f>IF(N1438="zákl. přenesená",J1438,0)</f>
        <v>0</v>
      </c>
      <c r="BH1438" s="241">
        <f>IF(N1438="sníž. přenesená",J1438,0)</f>
        <v>0</v>
      </c>
      <c r="BI1438" s="241">
        <f>IF(N1438="nulová",J1438,0)</f>
        <v>0</v>
      </c>
      <c r="BJ1438" s="18" t="s">
        <v>90</v>
      </c>
      <c r="BK1438" s="241">
        <f>ROUND(I1438*H1438,2)</f>
        <v>0</v>
      </c>
      <c r="BL1438" s="18" t="s">
        <v>347</v>
      </c>
      <c r="BM1438" s="240" t="s">
        <v>6680</v>
      </c>
    </row>
    <row r="1439" s="13" customFormat="1">
      <c r="A1439" s="13"/>
      <c r="B1439" s="251"/>
      <c r="C1439" s="252"/>
      <c r="D1439" s="242" t="s">
        <v>284</v>
      </c>
      <c r="E1439" s="253" t="s">
        <v>1</v>
      </c>
      <c r="F1439" s="254" t="s">
        <v>6681</v>
      </c>
      <c r="G1439" s="252"/>
      <c r="H1439" s="253" t="s">
        <v>1</v>
      </c>
      <c r="I1439" s="255"/>
      <c r="J1439" s="252"/>
      <c r="K1439" s="252"/>
      <c r="L1439" s="256"/>
      <c r="M1439" s="257"/>
      <c r="N1439" s="258"/>
      <c r="O1439" s="258"/>
      <c r="P1439" s="258"/>
      <c r="Q1439" s="258"/>
      <c r="R1439" s="258"/>
      <c r="S1439" s="258"/>
      <c r="T1439" s="259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60" t="s">
        <v>284</v>
      </c>
      <c r="AU1439" s="260" t="s">
        <v>92</v>
      </c>
      <c r="AV1439" s="13" t="s">
        <v>90</v>
      </c>
      <c r="AW1439" s="13" t="s">
        <v>38</v>
      </c>
      <c r="AX1439" s="13" t="s">
        <v>83</v>
      </c>
      <c r="AY1439" s="260" t="s">
        <v>171</v>
      </c>
    </row>
    <row r="1440" s="13" customFormat="1">
      <c r="A1440" s="13"/>
      <c r="B1440" s="251"/>
      <c r="C1440" s="252"/>
      <c r="D1440" s="242" t="s">
        <v>284</v>
      </c>
      <c r="E1440" s="253" t="s">
        <v>1</v>
      </c>
      <c r="F1440" s="254" t="s">
        <v>6682</v>
      </c>
      <c r="G1440" s="252"/>
      <c r="H1440" s="253" t="s">
        <v>1</v>
      </c>
      <c r="I1440" s="255"/>
      <c r="J1440" s="252"/>
      <c r="K1440" s="252"/>
      <c r="L1440" s="256"/>
      <c r="M1440" s="257"/>
      <c r="N1440" s="258"/>
      <c r="O1440" s="258"/>
      <c r="P1440" s="258"/>
      <c r="Q1440" s="258"/>
      <c r="R1440" s="258"/>
      <c r="S1440" s="258"/>
      <c r="T1440" s="259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60" t="s">
        <v>284</v>
      </c>
      <c r="AU1440" s="260" t="s">
        <v>92</v>
      </c>
      <c r="AV1440" s="13" t="s">
        <v>90</v>
      </c>
      <c r="AW1440" s="13" t="s">
        <v>38</v>
      </c>
      <c r="AX1440" s="13" t="s">
        <v>83</v>
      </c>
      <c r="AY1440" s="260" t="s">
        <v>171</v>
      </c>
    </row>
    <row r="1441" s="14" customFormat="1">
      <c r="A1441" s="14"/>
      <c r="B1441" s="261"/>
      <c r="C1441" s="262"/>
      <c r="D1441" s="242" t="s">
        <v>284</v>
      </c>
      <c r="E1441" s="263" t="s">
        <v>1</v>
      </c>
      <c r="F1441" s="264" t="s">
        <v>170</v>
      </c>
      <c r="G1441" s="262"/>
      <c r="H1441" s="265">
        <v>5</v>
      </c>
      <c r="I1441" s="266"/>
      <c r="J1441" s="262"/>
      <c r="K1441" s="262"/>
      <c r="L1441" s="267"/>
      <c r="M1441" s="268"/>
      <c r="N1441" s="269"/>
      <c r="O1441" s="269"/>
      <c r="P1441" s="269"/>
      <c r="Q1441" s="269"/>
      <c r="R1441" s="269"/>
      <c r="S1441" s="269"/>
      <c r="T1441" s="270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71" t="s">
        <v>284</v>
      </c>
      <c r="AU1441" s="271" t="s">
        <v>92</v>
      </c>
      <c r="AV1441" s="14" t="s">
        <v>92</v>
      </c>
      <c r="AW1441" s="14" t="s">
        <v>38</v>
      </c>
      <c r="AX1441" s="14" t="s">
        <v>90</v>
      </c>
      <c r="AY1441" s="271" t="s">
        <v>171</v>
      </c>
    </row>
    <row r="1442" s="2" customFormat="1" ht="16.5" customHeight="1">
      <c r="A1442" s="40"/>
      <c r="B1442" s="41"/>
      <c r="C1442" s="229" t="s">
        <v>1733</v>
      </c>
      <c r="D1442" s="229" t="s">
        <v>174</v>
      </c>
      <c r="E1442" s="230" t="s">
        <v>6683</v>
      </c>
      <c r="F1442" s="231" t="s">
        <v>6684</v>
      </c>
      <c r="G1442" s="232" t="s">
        <v>428</v>
      </c>
      <c r="H1442" s="233">
        <v>20</v>
      </c>
      <c r="I1442" s="234"/>
      <c r="J1442" s="235">
        <f>ROUND(I1442*H1442,2)</f>
        <v>0</v>
      </c>
      <c r="K1442" s="231" t="s">
        <v>178</v>
      </c>
      <c r="L1442" s="46"/>
      <c r="M1442" s="236" t="s">
        <v>1</v>
      </c>
      <c r="N1442" s="237" t="s">
        <v>48</v>
      </c>
      <c r="O1442" s="93"/>
      <c r="P1442" s="238">
        <f>O1442*H1442</f>
        <v>0</v>
      </c>
      <c r="Q1442" s="238">
        <v>0.00080000000000000004</v>
      </c>
      <c r="R1442" s="238">
        <f>Q1442*H1442</f>
        <v>0.016</v>
      </c>
      <c r="S1442" s="238">
        <v>0</v>
      </c>
      <c r="T1442" s="239">
        <f>S1442*H1442</f>
        <v>0</v>
      </c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R1442" s="240" t="s">
        <v>347</v>
      </c>
      <c r="AT1442" s="240" t="s">
        <v>174</v>
      </c>
      <c r="AU1442" s="240" t="s">
        <v>92</v>
      </c>
      <c r="AY1442" s="18" t="s">
        <v>171</v>
      </c>
      <c r="BE1442" s="241">
        <f>IF(N1442="základní",J1442,0)</f>
        <v>0</v>
      </c>
      <c r="BF1442" s="241">
        <f>IF(N1442="snížená",J1442,0)</f>
        <v>0</v>
      </c>
      <c r="BG1442" s="241">
        <f>IF(N1442="zákl. přenesená",J1442,0)</f>
        <v>0</v>
      </c>
      <c r="BH1442" s="241">
        <f>IF(N1442="sníž. přenesená",J1442,0)</f>
        <v>0</v>
      </c>
      <c r="BI1442" s="241">
        <f>IF(N1442="nulová",J1442,0)</f>
        <v>0</v>
      </c>
      <c r="BJ1442" s="18" t="s">
        <v>90</v>
      </c>
      <c r="BK1442" s="241">
        <f>ROUND(I1442*H1442,2)</f>
        <v>0</v>
      </c>
      <c r="BL1442" s="18" t="s">
        <v>347</v>
      </c>
      <c r="BM1442" s="240" t="s">
        <v>6685</v>
      </c>
    </row>
    <row r="1443" s="13" customFormat="1">
      <c r="A1443" s="13"/>
      <c r="B1443" s="251"/>
      <c r="C1443" s="252"/>
      <c r="D1443" s="242" t="s">
        <v>284</v>
      </c>
      <c r="E1443" s="253" t="s">
        <v>1</v>
      </c>
      <c r="F1443" s="254" t="s">
        <v>6686</v>
      </c>
      <c r="G1443" s="252"/>
      <c r="H1443" s="253" t="s">
        <v>1</v>
      </c>
      <c r="I1443" s="255"/>
      <c r="J1443" s="252"/>
      <c r="K1443" s="252"/>
      <c r="L1443" s="256"/>
      <c r="M1443" s="257"/>
      <c r="N1443" s="258"/>
      <c r="O1443" s="258"/>
      <c r="P1443" s="258"/>
      <c r="Q1443" s="258"/>
      <c r="R1443" s="258"/>
      <c r="S1443" s="258"/>
      <c r="T1443" s="259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60" t="s">
        <v>284</v>
      </c>
      <c r="AU1443" s="260" t="s">
        <v>92</v>
      </c>
      <c r="AV1443" s="13" t="s">
        <v>90</v>
      </c>
      <c r="AW1443" s="13" t="s">
        <v>38</v>
      </c>
      <c r="AX1443" s="13" t="s">
        <v>83</v>
      </c>
      <c r="AY1443" s="260" t="s">
        <v>171</v>
      </c>
    </row>
    <row r="1444" s="14" customFormat="1">
      <c r="A1444" s="14"/>
      <c r="B1444" s="261"/>
      <c r="C1444" s="262"/>
      <c r="D1444" s="242" t="s">
        <v>284</v>
      </c>
      <c r="E1444" s="263" t="s">
        <v>1</v>
      </c>
      <c r="F1444" s="264" t="s">
        <v>192</v>
      </c>
      <c r="G1444" s="262"/>
      <c r="H1444" s="265">
        <v>4</v>
      </c>
      <c r="I1444" s="266"/>
      <c r="J1444" s="262"/>
      <c r="K1444" s="262"/>
      <c r="L1444" s="267"/>
      <c r="M1444" s="268"/>
      <c r="N1444" s="269"/>
      <c r="O1444" s="269"/>
      <c r="P1444" s="269"/>
      <c r="Q1444" s="269"/>
      <c r="R1444" s="269"/>
      <c r="S1444" s="269"/>
      <c r="T1444" s="270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71" t="s">
        <v>284</v>
      </c>
      <c r="AU1444" s="271" t="s">
        <v>92</v>
      </c>
      <c r="AV1444" s="14" t="s">
        <v>92</v>
      </c>
      <c r="AW1444" s="14" t="s">
        <v>38</v>
      </c>
      <c r="AX1444" s="14" t="s">
        <v>83</v>
      </c>
      <c r="AY1444" s="271" t="s">
        <v>171</v>
      </c>
    </row>
    <row r="1445" s="13" customFormat="1">
      <c r="A1445" s="13"/>
      <c r="B1445" s="251"/>
      <c r="C1445" s="252"/>
      <c r="D1445" s="242" t="s">
        <v>284</v>
      </c>
      <c r="E1445" s="253" t="s">
        <v>1</v>
      </c>
      <c r="F1445" s="254" t="s">
        <v>6687</v>
      </c>
      <c r="G1445" s="252"/>
      <c r="H1445" s="253" t="s">
        <v>1</v>
      </c>
      <c r="I1445" s="255"/>
      <c r="J1445" s="252"/>
      <c r="K1445" s="252"/>
      <c r="L1445" s="256"/>
      <c r="M1445" s="257"/>
      <c r="N1445" s="258"/>
      <c r="O1445" s="258"/>
      <c r="P1445" s="258"/>
      <c r="Q1445" s="258"/>
      <c r="R1445" s="258"/>
      <c r="S1445" s="258"/>
      <c r="T1445" s="259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60" t="s">
        <v>284</v>
      </c>
      <c r="AU1445" s="260" t="s">
        <v>92</v>
      </c>
      <c r="AV1445" s="13" t="s">
        <v>90</v>
      </c>
      <c r="AW1445" s="13" t="s">
        <v>38</v>
      </c>
      <c r="AX1445" s="13" t="s">
        <v>83</v>
      </c>
      <c r="AY1445" s="260" t="s">
        <v>171</v>
      </c>
    </row>
    <row r="1446" s="14" customFormat="1">
      <c r="A1446" s="14"/>
      <c r="B1446" s="261"/>
      <c r="C1446" s="262"/>
      <c r="D1446" s="242" t="s">
        <v>284</v>
      </c>
      <c r="E1446" s="263" t="s">
        <v>1</v>
      </c>
      <c r="F1446" s="264" t="s">
        <v>6688</v>
      </c>
      <c r="G1446" s="262"/>
      <c r="H1446" s="265">
        <v>10</v>
      </c>
      <c r="I1446" s="266"/>
      <c r="J1446" s="262"/>
      <c r="K1446" s="262"/>
      <c r="L1446" s="267"/>
      <c r="M1446" s="268"/>
      <c r="N1446" s="269"/>
      <c r="O1446" s="269"/>
      <c r="P1446" s="269"/>
      <c r="Q1446" s="269"/>
      <c r="R1446" s="269"/>
      <c r="S1446" s="269"/>
      <c r="T1446" s="270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71" t="s">
        <v>284</v>
      </c>
      <c r="AU1446" s="271" t="s">
        <v>92</v>
      </c>
      <c r="AV1446" s="14" t="s">
        <v>92</v>
      </c>
      <c r="AW1446" s="14" t="s">
        <v>38</v>
      </c>
      <c r="AX1446" s="14" t="s">
        <v>83</v>
      </c>
      <c r="AY1446" s="271" t="s">
        <v>171</v>
      </c>
    </row>
    <row r="1447" s="13" customFormat="1">
      <c r="A1447" s="13"/>
      <c r="B1447" s="251"/>
      <c r="C1447" s="252"/>
      <c r="D1447" s="242" t="s">
        <v>284</v>
      </c>
      <c r="E1447" s="253" t="s">
        <v>1</v>
      </c>
      <c r="F1447" s="254" t="s">
        <v>6689</v>
      </c>
      <c r="G1447" s="252"/>
      <c r="H1447" s="253" t="s">
        <v>1</v>
      </c>
      <c r="I1447" s="255"/>
      <c r="J1447" s="252"/>
      <c r="K1447" s="252"/>
      <c r="L1447" s="256"/>
      <c r="M1447" s="257"/>
      <c r="N1447" s="258"/>
      <c r="O1447" s="258"/>
      <c r="P1447" s="258"/>
      <c r="Q1447" s="258"/>
      <c r="R1447" s="258"/>
      <c r="S1447" s="258"/>
      <c r="T1447" s="259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60" t="s">
        <v>284</v>
      </c>
      <c r="AU1447" s="260" t="s">
        <v>92</v>
      </c>
      <c r="AV1447" s="13" t="s">
        <v>90</v>
      </c>
      <c r="AW1447" s="13" t="s">
        <v>38</v>
      </c>
      <c r="AX1447" s="13" t="s">
        <v>83</v>
      </c>
      <c r="AY1447" s="260" t="s">
        <v>171</v>
      </c>
    </row>
    <row r="1448" s="14" customFormat="1">
      <c r="A1448" s="14"/>
      <c r="B1448" s="261"/>
      <c r="C1448" s="262"/>
      <c r="D1448" s="242" t="s">
        <v>284</v>
      </c>
      <c r="E1448" s="263" t="s">
        <v>1</v>
      </c>
      <c r="F1448" s="264" t="s">
        <v>6690</v>
      </c>
      <c r="G1448" s="262"/>
      <c r="H1448" s="265">
        <v>6</v>
      </c>
      <c r="I1448" s="266"/>
      <c r="J1448" s="262"/>
      <c r="K1448" s="262"/>
      <c r="L1448" s="267"/>
      <c r="M1448" s="268"/>
      <c r="N1448" s="269"/>
      <c r="O1448" s="269"/>
      <c r="P1448" s="269"/>
      <c r="Q1448" s="269"/>
      <c r="R1448" s="269"/>
      <c r="S1448" s="269"/>
      <c r="T1448" s="270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71" t="s">
        <v>284</v>
      </c>
      <c r="AU1448" s="271" t="s">
        <v>92</v>
      </c>
      <c r="AV1448" s="14" t="s">
        <v>92</v>
      </c>
      <c r="AW1448" s="14" t="s">
        <v>38</v>
      </c>
      <c r="AX1448" s="14" t="s">
        <v>83</v>
      </c>
      <c r="AY1448" s="271" t="s">
        <v>171</v>
      </c>
    </row>
    <row r="1449" s="15" customFormat="1">
      <c r="A1449" s="15"/>
      <c r="B1449" s="272"/>
      <c r="C1449" s="273"/>
      <c r="D1449" s="242" t="s">
        <v>284</v>
      </c>
      <c r="E1449" s="274" t="s">
        <v>1</v>
      </c>
      <c r="F1449" s="275" t="s">
        <v>287</v>
      </c>
      <c r="G1449" s="273"/>
      <c r="H1449" s="276">
        <v>20</v>
      </c>
      <c r="I1449" s="277"/>
      <c r="J1449" s="273"/>
      <c r="K1449" s="273"/>
      <c r="L1449" s="278"/>
      <c r="M1449" s="279"/>
      <c r="N1449" s="280"/>
      <c r="O1449" s="280"/>
      <c r="P1449" s="280"/>
      <c r="Q1449" s="280"/>
      <c r="R1449" s="280"/>
      <c r="S1449" s="280"/>
      <c r="T1449" s="281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82" t="s">
        <v>284</v>
      </c>
      <c r="AU1449" s="282" t="s">
        <v>92</v>
      </c>
      <c r="AV1449" s="15" t="s">
        <v>192</v>
      </c>
      <c r="AW1449" s="15" t="s">
        <v>38</v>
      </c>
      <c r="AX1449" s="15" t="s">
        <v>90</v>
      </c>
      <c r="AY1449" s="282" t="s">
        <v>171</v>
      </c>
    </row>
    <row r="1450" s="2" customFormat="1" ht="16.5" customHeight="1">
      <c r="A1450" s="40"/>
      <c r="B1450" s="41"/>
      <c r="C1450" s="229" t="s">
        <v>1737</v>
      </c>
      <c r="D1450" s="229" t="s">
        <v>174</v>
      </c>
      <c r="E1450" s="230" t="s">
        <v>6691</v>
      </c>
      <c r="F1450" s="231" t="s">
        <v>6692</v>
      </c>
      <c r="G1450" s="232" t="s">
        <v>428</v>
      </c>
      <c r="H1450" s="233">
        <v>20</v>
      </c>
      <c r="I1450" s="234"/>
      <c r="J1450" s="235">
        <f>ROUND(I1450*H1450,2)</f>
        <v>0</v>
      </c>
      <c r="K1450" s="231" t="s">
        <v>178</v>
      </c>
      <c r="L1450" s="46"/>
      <c r="M1450" s="236" t="s">
        <v>1</v>
      </c>
      <c r="N1450" s="237" t="s">
        <v>48</v>
      </c>
      <c r="O1450" s="93"/>
      <c r="P1450" s="238">
        <f>O1450*H1450</f>
        <v>0</v>
      </c>
      <c r="Q1450" s="238">
        <v>0.00084999999999999995</v>
      </c>
      <c r="R1450" s="238">
        <f>Q1450*H1450</f>
        <v>0.016999999999999998</v>
      </c>
      <c r="S1450" s="238">
        <v>0</v>
      </c>
      <c r="T1450" s="239">
        <f>S1450*H1450</f>
        <v>0</v>
      </c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R1450" s="240" t="s">
        <v>347</v>
      </c>
      <c r="AT1450" s="240" t="s">
        <v>174</v>
      </c>
      <c r="AU1450" s="240" t="s">
        <v>92</v>
      </c>
      <c r="AY1450" s="18" t="s">
        <v>171</v>
      </c>
      <c r="BE1450" s="241">
        <f>IF(N1450="základní",J1450,0)</f>
        <v>0</v>
      </c>
      <c r="BF1450" s="241">
        <f>IF(N1450="snížená",J1450,0)</f>
        <v>0</v>
      </c>
      <c r="BG1450" s="241">
        <f>IF(N1450="zákl. přenesená",J1450,0)</f>
        <v>0</v>
      </c>
      <c r="BH1450" s="241">
        <f>IF(N1450="sníž. přenesená",J1450,0)</f>
        <v>0</v>
      </c>
      <c r="BI1450" s="241">
        <f>IF(N1450="nulová",J1450,0)</f>
        <v>0</v>
      </c>
      <c r="BJ1450" s="18" t="s">
        <v>90</v>
      </c>
      <c r="BK1450" s="241">
        <f>ROUND(I1450*H1450,2)</f>
        <v>0</v>
      </c>
      <c r="BL1450" s="18" t="s">
        <v>347</v>
      </c>
      <c r="BM1450" s="240" t="s">
        <v>6693</v>
      </c>
    </row>
    <row r="1451" s="13" customFormat="1">
      <c r="A1451" s="13"/>
      <c r="B1451" s="251"/>
      <c r="C1451" s="252"/>
      <c r="D1451" s="242" t="s">
        <v>284</v>
      </c>
      <c r="E1451" s="253" t="s">
        <v>1</v>
      </c>
      <c r="F1451" s="254" t="s">
        <v>6694</v>
      </c>
      <c r="G1451" s="252"/>
      <c r="H1451" s="253" t="s">
        <v>1</v>
      </c>
      <c r="I1451" s="255"/>
      <c r="J1451" s="252"/>
      <c r="K1451" s="252"/>
      <c r="L1451" s="256"/>
      <c r="M1451" s="257"/>
      <c r="N1451" s="258"/>
      <c r="O1451" s="258"/>
      <c r="P1451" s="258"/>
      <c r="Q1451" s="258"/>
      <c r="R1451" s="258"/>
      <c r="S1451" s="258"/>
      <c r="T1451" s="259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60" t="s">
        <v>284</v>
      </c>
      <c r="AU1451" s="260" t="s">
        <v>92</v>
      </c>
      <c r="AV1451" s="13" t="s">
        <v>90</v>
      </c>
      <c r="AW1451" s="13" t="s">
        <v>38</v>
      </c>
      <c r="AX1451" s="13" t="s">
        <v>83</v>
      </c>
      <c r="AY1451" s="260" t="s">
        <v>171</v>
      </c>
    </row>
    <row r="1452" s="14" customFormat="1">
      <c r="A1452" s="14"/>
      <c r="B1452" s="261"/>
      <c r="C1452" s="262"/>
      <c r="D1452" s="242" t="s">
        <v>284</v>
      </c>
      <c r="E1452" s="263" t="s">
        <v>1</v>
      </c>
      <c r="F1452" s="264" t="s">
        <v>192</v>
      </c>
      <c r="G1452" s="262"/>
      <c r="H1452" s="265">
        <v>4</v>
      </c>
      <c r="I1452" s="266"/>
      <c r="J1452" s="262"/>
      <c r="K1452" s="262"/>
      <c r="L1452" s="267"/>
      <c r="M1452" s="268"/>
      <c r="N1452" s="269"/>
      <c r="O1452" s="269"/>
      <c r="P1452" s="269"/>
      <c r="Q1452" s="269"/>
      <c r="R1452" s="269"/>
      <c r="S1452" s="269"/>
      <c r="T1452" s="270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71" t="s">
        <v>284</v>
      </c>
      <c r="AU1452" s="271" t="s">
        <v>92</v>
      </c>
      <c r="AV1452" s="14" t="s">
        <v>92</v>
      </c>
      <c r="AW1452" s="14" t="s">
        <v>38</v>
      </c>
      <c r="AX1452" s="14" t="s">
        <v>83</v>
      </c>
      <c r="AY1452" s="271" t="s">
        <v>171</v>
      </c>
    </row>
    <row r="1453" s="13" customFormat="1">
      <c r="A1453" s="13"/>
      <c r="B1453" s="251"/>
      <c r="C1453" s="252"/>
      <c r="D1453" s="242" t="s">
        <v>284</v>
      </c>
      <c r="E1453" s="253" t="s">
        <v>1</v>
      </c>
      <c r="F1453" s="254" t="s">
        <v>6695</v>
      </c>
      <c r="G1453" s="252"/>
      <c r="H1453" s="253" t="s">
        <v>1</v>
      </c>
      <c r="I1453" s="255"/>
      <c r="J1453" s="252"/>
      <c r="K1453" s="252"/>
      <c r="L1453" s="256"/>
      <c r="M1453" s="257"/>
      <c r="N1453" s="258"/>
      <c r="O1453" s="258"/>
      <c r="P1453" s="258"/>
      <c r="Q1453" s="258"/>
      <c r="R1453" s="258"/>
      <c r="S1453" s="258"/>
      <c r="T1453" s="259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60" t="s">
        <v>284</v>
      </c>
      <c r="AU1453" s="260" t="s">
        <v>92</v>
      </c>
      <c r="AV1453" s="13" t="s">
        <v>90</v>
      </c>
      <c r="AW1453" s="13" t="s">
        <v>38</v>
      </c>
      <c r="AX1453" s="13" t="s">
        <v>83</v>
      </c>
      <c r="AY1453" s="260" t="s">
        <v>171</v>
      </c>
    </row>
    <row r="1454" s="14" customFormat="1">
      <c r="A1454" s="14"/>
      <c r="B1454" s="261"/>
      <c r="C1454" s="262"/>
      <c r="D1454" s="242" t="s">
        <v>284</v>
      </c>
      <c r="E1454" s="263" t="s">
        <v>1</v>
      </c>
      <c r="F1454" s="264" t="s">
        <v>6688</v>
      </c>
      <c r="G1454" s="262"/>
      <c r="H1454" s="265">
        <v>10</v>
      </c>
      <c r="I1454" s="266"/>
      <c r="J1454" s="262"/>
      <c r="K1454" s="262"/>
      <c r="L1454" s="267"/>
      <c r="M1454" s="268"/>
      <c r="N1454" s="269"/>
      <c r="O1454" s="269"/>
      <c r="P1454" s="269"/>
      <c r="Q1454" s="269"/>
      <c r="R1454" s="269"/>
      <c r="S1454" s="269"/>
      <c r="T1454" s="270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71" t="s">
        <v>284</v>
      </c>
      <c r="AU1454" s="271" t="s">
        <v>92</v>
      </c>
      <c r="AV1454" s="14" t="s">
        <v>92</v>
      </c>
      <c r="AW1454" s="14" t="s">
        <v>38</v>
      </c>
      <c r="AX1454" s="14" t="s">
        <v>83</v>
      </c>
      <c r="AY1454" s="271" t="s">
        <v>171</v>
      </c>
    </row>
    <row r="1455" s="13" customFormat="1">
      <c r="A1455" s="13"/>
      <c r="B1455" s="251"/>
      <c r="C1455" s="252"/>
      <c r="D1455" s="242" t="s">
        <v>284</v>
      </c>
      <c r="E1455" s="253" t="s">
        <v>1</v>
      </c>
      <c r="F1455" s="254" t="s">
        <v>6696</v>
      </c>
      <c r="G1455" s="252"/>
      <c r="H1455" s="253" t="s">
        <v>1</v>
      </c>
      <c r="I1455" s="255"/>
      <c r="J1455" s="252"/>
      <c r="K1455" s="252"/>
      <c r="L1455" s="256"/>
      <c r="M1455" s="257"/>
      <c r="N1455" s="258"/>
      <c r="O1455" s="258"/>
      <c r="P1455" s="258"/>
      <c r="Q1455" s="258"/>
      <c r="R1455" s="258"/>
      <c r="S1455" s="258"/>
      <c r="T1455" s="259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60" t="s">
        <v>284</v>
      </c>
      <c r="AU1455" s="260" t="s">
        <v>92</v>
      </c>
      <c r="AV1455" s="13" t="s">
        <v>90</v>
      </c>
      <c r="AW1455" s="13" t="s">
        <v>38</v>
      </c>
      <c r="AX1455" s="13" t="s">
        <v>83</v>
      </c>
      <c r="AY1455" s="260" t="s">
        <v>171</v>
      </c>
    </row>
    <row r="1456" s="14" customFormat="1">
      <c r="A1456" s="14"/>
      <c r="B1456" s="261"/>
      <c r="C1456" s="262"/>
      <c r="D1456" s="242" t="s">
        <v>284</v>
      </c>
      <c r="E1456" s="263" t="s">
        <v>1</v>
      </c>
      <c r="F1456" s="264" t="s">
        <v>6690</v>
      </c>
      <c r="G1456" s="262"/>
      <c r="H1456" s="265">
        <v>6</v>
      </c>
      <c r="I1456" s="266"/>
      <c r="J1456" s="262"/>
      <c r="K1456" s="262"/>
      <c r="L1456" s="267"/>
      <c r="M1456" s="268"/>
      <c r="N1456" s="269"/>
      <c r="O1456" s="269"/>
      <c r="P1456" s="269"/>
      <c r="Q1456" s="269"/>
      <c r="R1456" s="269"/>
      <c r="S1456" s="269"/>
      <c r="T1456" s="270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71" t="s">
        <v>284</v>
      </c>
      <c r="AU1456" s="271" t="s">
        <v>92</v>
      </c>
      <c r="AV1456" s="14" t="s">
        <v>92</v>
      </c>
      <c r="AW1456" s="14" t="s">
        <v>38</v>
      </c>
      <c r="AX1456" s="14" t="s">
        <v>83</v>
      </c>
      <c r="AY1456" s="271" t="s">
        <v>171</v>
      </c>
    </row>
    <row r="1457" s="15" customFormat="1">
      <c r="A1457" s="15"/>
      <c r="B1457" s="272"/>
      <c r="C1457" s="273"/>
      <c r="D1457" s="242" t="s">
        <v>284</v>
      </c>
      <c r="E1457" s="274" t="s">
        <v>1</v>
      </c>
      <c r="F1457" s="275" t="s">
        <v>287</v>
      </c>
      <c r="G1457" s="273"/>
      <c r="H1457" s="276">
        <v>20</v>
      </c>
      <c r="I1457" s="277"/>
      <c r="J1457" s="273"/>
      <c r="K1457" s="273"/>
      <c r="L1457" s="278"/>
      <c r="M1457" s="279"/>
      <c r="N1457" s="280"/>
      <c r="O1457" s="280"/>
      <c r="P1457" s="280"/>
      <c r="Q1457" s="280"/>
      <c r="R1457" s="280"/>
      <c r="S1457" s="280"/>
      <c r="T1457" s="281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T1457" s="282" t="s">
        <v>284</v>
      </c>
      <c r="AU1457" s="282" t="s">
        <v>92</v>
      </c>
      <c r="AV1457" s="15" t="s">
        <v>192</v>
      </c>
      <c r="AW1457" s="15" t="s">
        <v>38</v>
      </c>
      <c r="AX1457" s="15" t="s">
        <v>90</v>
      </c>
      <c r="AY1457" s="282" t="s">
        <v>171</v>
      </c>
    </row>
    <row r="1458" s="2" customFormat="1" ht="16.5" customHeight="1">
      <c r="A1458" s="40"/>
      <c r="B1458" s="41"/>
      <c r="C1458" s="229" t="s">
        <v>1741</v>
      </c>
      <c r="D1458" s="229" t="s">
        <v>174</v>
      </c>
      <c r="E1458" s="230" t="s">
        <v>6697</v>
      </c>
      <c r="F1458" s="231" t="s">
        <v>6698</v>
      </c>
      <c r="G1458" s="232" t="s">
        <v>428</v>
      </c>
      <c r="H1458" s="233">
        <v>20</v>
      </c>
      <c r="I1458" s="234"/>
      <c r="J1458" s="235">
        <f>ROUND(I1458*H1458,2)</f>
        <v>0</v>
      </c>
      <c r="K1458" s="231" t="s">
        <v>178</v>
      </c>
      <c r="L1458" s="46"/>
      <c r="M1458" s="236" t="s">
        <v>1</v>
      </c>
      <c r="N1458" s="237" t="s">
        <v>48</v>
      </c>
      <c r="O1458" s="93"/>
      <c r="P1458" s="238">
        <f>O1458*H1458</f>
        <v>0</v>
      </c>
      <c r="Q1458" s="238">
        <v>0.00084999999999999995</v>
      </c>
      <c r="R1458" s="238">
        <f>Q1458*H1458</f>
        <v>0.016999999999999998</v>
      </c>
      <c r="S1458" s="238">
        <v>0</v>
      </c>
      <c r="T1458" s="239">
        <f>S1458*H1458</f>
        <v>0</v>
      </c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R1458" s="240" t="s">
        <v>347</v>
      </c>
      <c r="AT1458" s="240" t="s">
        <v>174</v>
      </c>
      <c r="AU1458" s="240" t="s">
        <v>92</v>
      </c>
      <c r="AY1458" s="18" t="s">
        <v>171</v>
      </c>
      <c r="BE1458" s="241">
        <f>IF(N1458="základní",J1458,0)</f>
        <v>0</v>
      </c>
      <c r="BF1458" s="241">
        <f>IF(N1458="snížená",J1458,0)</f>
        <v>0</v>
      </c>
      <c r="BG1458" s="241">
        <f>IF(N1458="zákl. přenesená",J1458,0)</f>
        <v>0</v>
      </c>
      <c r="BH1458" s="241">
        <f>IF(N1458="sníž. přenesená",J1458,0)</f>
        <v>0</v>
      </c>
      <c r="BI1458" s="241">
        <f>IF(N1458="nulová",J1458,0)</f>
        <v>0</v>
      </c>
      <c r="BJ1458" s="18" t="s">
        <v>90</v>
      </c>
      <c r="BK1458" s="241">
        <f>ROUND(I1458*H1458,2)</f>
        <v>0</v>
      </c>
      <c r="BL1458" s="18" t="s">
        <v>347</v>
      </c>
      <c r="BM1458" s="240" t="s">
        <v>6699</v>
      </c>
    </row>
    <row r="1459" s="13" customFormat="1">
      <c r="A1459" s="13"/>
      <c r="B1459" s="251"/>
      <c r="C1459" s="252"/>
      <c r="D1459" s="242" t="s">
        <v>284</v>
      </c>
      <c r="E1459" s="253" t="s">
        <v>1</v>
      </c>
      <c r="F1459" s="254" t="s">
        <v>6694</v>
      </c>
      <c r="G1459" s="252"/>
      <c r="H1459" s="253" t="s">
        <v>1</v>
      </c>
      <c r="I1459" s="255"/>
      <c r="J1459" s="252"/>
      <c r="K1459" s="252"/>
      <c r="L1459" s="256"/>
      <c r="M1459" s="257"/>
      <c r="N1459" s="258"/>
      <c r="O1459" s="258"/>
      <c r="P1459" s="258"/>
      <c r="Q1459" s="258"/>
      <c r="R1459" s="258"/>
      <c r="S1459" s="258"/>
      <c r="T1459" s="259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60" t="s">
        <v>284</v>
      </c>
      <c r="AU1459" s="260" t="s">
        <v>92</v>
      </c>
      <c r="AV1459" s="13" t="s">
        <v>90</v>
      </c>
      <c r="AW1459" s="13" t="s">
        <v>38</v>
      </c>
      <c r="AX1459" s="13" t="s">
        <v>83</v>
      </c>
      <c r="AY1459" s="260" t="s">
        <v>171</v>
      </c>
    </row>
    <row r="1460" s="14" customFormat="1">
      <c r="A1460" s="14"/>
      <c r="B1460" s="261"/>
      <c r="C1460" s="262"/>
      <c r="D1460" s="242" t="s">
        <v>284</v>
      </c>
      <c r="E1460" s="263" t="s">
        <v>1</v>
      </c>
      <c r="F1460" s="264" t="s">
        <v>192</v>
      </c>
      <c r="G1460" s="262"/>
      <c r="H1460" s="265">
        <v>4</v>
      </c>
      <c r="I1460" s="266"/>
      <c r="J1460" s="262"/>
      <c r="K1460" s="262"/>
      <c r="L1460" s="267"/>
      <c r="M1460" s="268"/>
      <c r="N1460" s="269"/>
      <c r="O1460" s="269"/>
      <c r="P1460" s="269"/>
      <c r="Q1460" s="269"/>
      <c r="R1460" s="269"/>
      <c r="S1460" s="269"/>
      <c r="T1460" s="270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71" t="s">
        <v>284</v>
      </c>
      <c r="AU1460" s="271" t="s">
        <v>92</v>
      </c>
      <c r="AV1460" s="14" t="s">
        <v>92</v>
      </c>
      <c r="AW1460" s="14" t="s">
        <v>38</v>
      </c>
      <c r="AX1460" s="14" t="s">
        <v>83</v>
      </c>
      <c r="AY1460" s="271" t="s">
        <v>171</v>
      </c>
    </row>
    <row r="1461" s="13" customFormat="1">
      <c r="A1461" s="13"/>
      <c r="B1461" s="251"/>
      <c r="C1461" s="252"/>
      <c r="D1461" s="242" t="s">
        <v>284</v>
      </c>
      <c r="E1461" s="253" t="s">
        <v>1</v>
      </c>
      <c r="F1461" s="254" t="s">
        <v>6695</v>
      </c>
      <c r="G1461" s="252"/>
      <c r="H1461" s="253" t="s">
        <v>1</v>
      </c>
      <c r="I1461" s="255"/>
      <c r="J1461" s="252"/>
      <c r="K1461" s="252"/>
      <c r="L1461" s="256"/>
      <c r="M1461" s="257"/>
      <c r="N1461" s="258"/>
      <c r="O1461" s="258"/>
      <c r="P1461" s="258"/>
      <c r="Q1461" s="258"/>
      <c r="R1461" s="258"/>
      <c r="S1461" s="258"/>
      <c r="T1461" s="259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60" t="s">
        <v>284</v>
      </c>
      <c r="AU1461" s="260" t="s">
        <v>92</v>
      </c>
      <c r="AV1461" s="13" t="s">
        <v>90</v>
      </c>
      <c r="AW1461" s="13" t="s">
        <v>38</v>
      </c>
      <c r="AX1461" s="13" t="s">
        <v>83</v>
      </c>
      <c r="AY1461" s="260" t="s">
        <v>171</v>
      </c>
    </row>
    <row r="1462" s="14" customFormat="1">
      <c r="A1462" s="14"/>
      <c r="B1462" s="261"/>
      <c r="C1462" s="262"/>
      <c r="D1462" s="242" t="s">
        <v>284</v>
      </c>
      <c r="E1462" s="263" t="s">
        <v>1</v>
      </c>
      <c r="F1462" s="264" t="s">
        <v>6688</v>
      </c>
      <c r="G1462" s="262"/>
      <c r="H1462" s="265">
        <v>10</v>
      </c>
      <c r="I1462" s="266"/>
      <c r="J1462" s="262"/>
      <c r="K1462" s="262"/>
      <c r="L1462" s="267"/>
      <c r="M1462" s="268"/>
      <c r="N1462" s="269"/>
      <c r="O1462" s="269"/>
      <c r="P1462" s="269"/>
      <c r="Q1462" s="269"/>
      <c r="R1462" s="269"/>
      <c r="S1462" s="269"/>
      <c r="T1462" s="270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71" t="s">
        <v>284</v>
      </c>
      <c r="AU1462" s="271" t="s">
        <v>92</v>
      </c>
      <c r="AV1462" s="14" t="s">
        <v>92</v>
      </c>
      <c r="AW1462" s="14" t="s">
        <v>38</v>
      </c>
      <c r="AX1462" s="14" t="s">
        <v>83</v>
      </c>
      <c r="AY1462" s="271" t="s">
        <v>171</v>
      </c>
    </row>
    <row r="1463" s="13" customFormat="1">
      <c r="A1463" s="13"/>
      <c r="B1463" s="251"/>
      <c r="C1463" s="252"/>
      <c r="D1463" s="242" t="s">
        <v>284</v>
      </c>
      <c r="E1463" s="253" t="s">
        <v>1</v>
      </c>
      <c r="F1463" s="254" t="s">
        <v>6696</v>
      </c>
      <c r="G1463" s="252"/>
      <c r="H1463" s="253" t="s">
        <v>1</v>
      </c>
      <c r="I1463" s="255"/>
      <c r="J1463" s="252"/>
      <c r="K1463" s="252"/>
      <c r="L1463" s="256"/>
      <c r="M1463" s="257"/>
      <c r="N1463" s="258"/>
      <c r="O1463" s="258"/>
      <c r="P1463" s="258"/>
      <c r="Q1463" s="258"/>
      <c r="R1463" s="258"/>
      <c r="S1463" s="258"/>
      <c r="T1463" s="259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60" t="s">
        <v>284</v>
      </c>
      <c r="AU1463" s="260" t="s">
        <v>92</v>
      </c>
      <c r="AV1463" s="13" t="s">
        <v>90</v>
      </c>
      <c r="AW1463" s="13" t="s">
        <v>38</v>
      </c>
      <c r="AX1463" s="13" t="s">
        <v>83</v>
      </c>
      <c r="AY1463" s="260" t="s">
        <v>171</v>
      </c>
    </row>
    <row r="1464" s="14" customFormat="1">
      <c r="A1464" s="14"/>
      <c r="B1464" s="261"/>
      <c r="C1464" s="262"/>
      <c r="D1464" s="242" t="s">
        <v>284</v>
      </c>
      <c r="E1464" s="263" t="s">
        <v>1</v>
      </c>
      <c r="F1464" s="264" t="s">
        <v>6690</v>
      </c>
      <c r="G1464" s="262"/>
      <c r="H1464" s="265">
        <v>6</v>
      </c>
      <c r="I1464" s="266"/>
      <c r="J1464" s="262"/>
      <c r="K1464" s="262"/>
      <c r="L1464" s="267"/>
      <c r="M1464" s="268"/>
      <c r="N1464" s="269"/>
      <c r="O1464" s="269"/>
      <c r="P1464" s="269"/>
      <c r="Q1464" s="269"/>
      <c r="R1464" s="269"/>
      <c r="S1464" s="269"/>
      <c r="T1464" s="270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71" t="s">
        <v>284</v>
      </c>
      <c r="AU1464" s="271" t="s">
        <v>92</v>
      </c>
      <c r="AV1464" s="14" t="s">
        <v>92</v>
      </c>
      <c r="AW1464" s="14" t="s">
        <v>38</v>
      </c>
      <c r="AX1464" s="14" t="s">
        <v>83</v>
      </c>
      <c r="AY1464" s="271" t="s">
        <v>171</v>
      </c>
    </row>
    <row r="1465" s="15" customFormat="1">
      <c r="A1465" s="15"/>
      <c r="B1465" s="272"/>
      <c r="C1465" s="273"/>
      <c r="D1465" s="242" t="s">
        <v>284</v>
      </c>
      <c r="E1465" s="274" t="s">
        <v>1</v>
      </c>
      <c r="F1465" s="275" t="s">
        <v>287</v>
      </c>
      <c r="G1465" s="273"/>
      <c r="H1465" s="276">
        <v>20</v>
      </c>
      <c r="I1465" s="277"/>
      <c r="J1465" s="273"/>
      <c r="K1465" s="273"/>
      <c r="L1465" s="278"/>
      <c r="M1465" s="279"/>
      <c r="N1465" s="280"/>
      <c r="O1465" s="280"/>
      <c r="P1465" s="280"/>
      <c r="Q1465" s="280"/>
      <c r="R1465" s="280"/>
      <c r="S1465" s="280"/>
      <c r="T1465" s="281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T1465" s="282" t="s">
        <v>284</v>
      </c>
      <c r="AU1465" s="282" t="s">
        <v>92</v>
      </c>
      <c r="AV1465" s="15" t="s">
        <v>192</v>
      </c>
      <c r="AW1465" s="15" t="s">
        <v>38</v>
      </c>
      <c r="AX1465" s="15" t="s">
        <v>90</v>
      </c>
      <c r="AY1465" s="282" t="s">
        <v>171</v>
      </c>
    </row>
    <row r="1466" s="2" customFormat="1" ht="16.5" customHeight="1">
      <c r="A1466" s="40"/>
      <c r="B1466" s="41"/>
      <c r="C1466" s="229" t="s">
        <v>1745</v>
      </c>
      <c r="D1466" s="229" t="s">
        <v>174</v>
      </c>
      <c r="E1466" s="230" t="s">
        <v>6700</v>
      </c>
      <c r="F1466" s="231" t="s">
        <v>6701</v>
      </c>
      <c r="G1466" s="232" t="s">
        <v>428</v>
      </c>
      <c r="H1466" s="233">
        <v>18</v>
      </c>
      <c r="I1466" s="234"/>
      <c r="J1466" s="235">
        <f>ROUND(I1466*H1466,2)</f>
        <v>0</v>
      </c>
      <c r="K1466" s="231" t="s">
        <v>178</v>
      </c>
      <c r="L1466" s="46"/>
      <c r="M1466" s="236" t="s">
        <v>1</v>
      </c>
      <c r="N1466" s="237" t="s">
        <v>48</v>
      </c>
      <c r="O1466" s="93"/>
      <c r="P1466" s="238">
        <f>O1466*H1466</f>
        <v>0</v>
      </c>
      <c r="Q1466" s="238">
        <v>0</v>
      </c>
      <c r="R1466" s="238">
        <f>Q1466*H1466</f>
        <v>0</v>
      </c>
      <c r="S1466" s="238">
        <v>0.017069999999999998</v>
      </c>
      <c r="T1466" s="239">
        <f>S1466*H1466</f>
        <v>0.30725999999999998</v>
      </c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R1466" s="240" t="s">
        <v>347</v>
      </c>
      <c r="AT1466" s="240" t="s">
        <v>174</v>
      </c>
      <c r="AU1466" s="240" t="s">
        <v>92</v>
      </c>
      <c r="AY1466" s="18" t="s">
        <v>171</v>
      </c>
      <c r="BE1466" s="241">
        <f>IF(N1466="základní",J1466,0)</f>
        <v>0</v>
      </c>
      <c r="BF1466" s="241">
        <f>IF(N1466="snížená",J1466,0)</f>
        <v>0</v>
      </c>
      <c r="BG1466" s="241">
        <f>IF(N1466="zákl. přenesená",J1466,0)</f>
        <v>0</v>
      </c>
      <c r="BH1466" s="241">
        <f>IF(N1466="sníž. přenesená",J1466,0)</f>
        <v>0</v>
      </c>
      <c r="BI1466" s="241">
        <f>IF(N1466="nulová",J1466,0)</f>
        <v>0</v>
      </c>
      <c r="BJ1466" s="18" t="s">
        <v>90</v>
      </c>
      <c r="BK1466" s="241">
        <f>ROUND(I1466*H1466,2)</f>
        <v>0</v>
      </c>
      <c r="BL1466" s="18" t="s">
        <v>347</v>
      </c>
      <c r="BM1466" s="240" t="s">
        <v>6702</v>
      </c>
    </row>
    <row r="1467" s="14" customFormat="1">
      <c r="A1467" s="14"/>
      <c r="B1467" s="261"/>
      <c r="C1467" s="262"/>
      <c r="D1467" s="242" t="s">
        <v>284</v>
      </c>
      <c r="E1467" s="263" t="s">
        <v>1</v>
      </c>
      <c r="F1467" s="264" t="s">
        <v>6703</v>
      </c>
      <c r="G1467" s="262"/>
      <c r="H1467" s="265">
        <v>18</v>
      </c>
      <c r="I1467" s="266"/>
      <c r="J1467" s="262"/>
      <c r="K1467" s="262"/>
      <c r="L1467" s="267"/>
      <c r="M1467" s="268"/>
      <c r="N1467" s="269"/>
      <c r="O1467" s="269"/>
      <c r="P1467" s="269"/>
      <c r="Q1467" s="269"/>
      <c r="R1467" s="269"/>
      <c r="S1467" s="269"/>
      <c r="T1467" s="270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71" t="s">
        <v>284</v>
      </c>
      <c r="AU1467" s="271" t="s">
        <v>92</v>
      </c>
      <c r="AV1467" s="14" t="s">
        <v>92</v>
      </c>
      <c r="AW1467" s="14" t="s">
        <v>38</v>
      </c>
      <c r="AX1467" s="14" t="s">
        <v>90</v>
      </c>
      <c r="AY1467" s="271" t="s">
        <v>171</v>
      </c>
    </row>
    <row r="1468" s="2" customFormat="1" ht="16.5" customHeight="1">
      <c r="A1468" s="40"/>
      <c r="B1468" s="41"/>
      <c r="C1468" s="229" t="s">
        <v>1749</v>
      </c>
      <c r="D1468" s="229" t="s">
        <v>174</v>
      </c>
      <c r="E1468" s="230" t="s">
        <v>6704</v>
      </c>
      <c r="F1468" s="231" t="s">
        <v>6705</v>
      </c>
      <c r="G1468" s="232" t="s">
        <v>428</v>
      </c>
      <c r="H1468" s="233">
        <v>23</v>
      </c>
      <c r="I1468" s="234"/>
      <c r="J1468" s="235">
        <f>ROUND(I1468*H1468,2)</f>
        <v>0</v>
      </c>
      <c r="K1468" s="231" t="s">
        <v>178</v>
      </c>
      <c r="L1468" s="46"/>
      <c r="M1468" s="236" t="s">
        <v>1</v>
      </c>
      <c r="N1468" s="237" t="s">
        <v>48</v>
      </c>
      <c r="O1468" s="93"/>
      <c r="P1468" s="238">
        <f>O1468*H1468</f>
        <v>0</v>
      </c>
      <c r="Q1468" s="238">
        <v>0.0004347121</v>
      </c>
      <c r="R1468" s="238">
        <f>Q1468*H1468</f>
        <v>0.0099983782999999993</v>
      </c>
      <c r="S1468" s="238">
        <v>0</v>
      </c>
      <c r="T1468" s="239">
        <f>S1468*H1468</f>
        <v>0</v>
      </c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R1468" s="240" t="s">
        <v>347</v>
      </c>
      <c r="AT1468" s="240" t="s">
        <v>174</v>
      </c>
      <c r="AU1468" s="240" t="s">
        <v>92</v>
      </c>
      <c r="AY1468" s="18" t="s">
        <v>171</v>
      </c>
      <c r="BE1468" s="241">
        <f>IF(N1468="základní",J1468,0)</f>
        <v>0</v>
      </c>
      <c r="BF1468" s="241">
        <f>IF(N1468="snížená",J1468,0)</f>
        <v>0</v>
      </c>
      <c r="BG1468" s="241">
        <f>IF(N1468="zákl. přenesená",J1468,0)</f>
        <v>0</v>
      </c>
      <c r="BH1468" s="241">
        <f>IF(N1468="sníž. přenesená",J1468,0)</f>
        <v>0</v>
      </c>
      <c r="BI1468" s="241">
        <f>IF(N1468="nulová",J1468,0)</f>
        <v>0</v>
      </c>
      <c r="BJ1468" s="18" t="s">
        <v>90</v>
      </c>
      <c r="BK1468" s="241">
        <f>ROUND(I1468*H1468,2)</f>
        <v>0</v>
      </c>
      <c r="BL1468" s="18" t="s">
        <v>347</v>
      </c>
      <c r="BM1468" s="240" t="s">
        <v>6706</v>
      </c>
    </row>
    <row r="1469" s="13" customFormat="1">
      <c r="A1469" s="13"/>
      <c r="B1469" s="251"/>
      <c r="C1469" s="252"/>
      <c r="D1469" s="242" t="s">
        <v>284</v>
      </c>
      <c r="E1469" s="253" t="s">
        <v>1</v>
      </c>
      <c r="F1469" s="254" t="s">
        <v>6707</v>
      </c>
      <c r="G1469" s="252"/>
      <c r="H1469" s="253" t="s">
        <v>1</v>
      </c>
      <c r="I1469" s="255"/>
      <c r="J1469" s="252"/>
      <c r="K1469" s="252"/>
      <c r="L1469" s="256"/>
      <c r="M1469" s="257"/>
      <c r="N1469" s="258"/>
      <c r="O1469" s="258"/>
      <c r="P1469" s="258"/>
      <c r="Q1469" s="258"/>
      <c r="R1469" s="258"/>
      <c r="S1469" s="258"/>
      <c r="T1469" s="259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60" t="s">
        <v>284</v>
      </c>
      <c r="AU1469" s="260" t="s">
        <v>92</v>
      </c>
      <c r="AV1469" s="13" t="s">
        <v>90</v>
      </c>
      <c r="AW1469" s="13" t="s">
        <v>38</v>
      </c>
      <c r="AX1469" s="13" t="s">
        <v>83</v>
      </c>
      <c r="AY1469" s="260" t="s">
        <v>171</v>
      </c>
    </row>
    <row r="1470" s="14" customFormat="1">
      <c r="A1470" s="14"/>
      <c r="B1470" s="261"/>
      <c r="C1470" s="262"/>
      <c r="D1470" s="242" t="s">
        <v>284</v>
      </c>
      <c r="E1470" s="263" t="s">
        <v>1</v>
      </c>
      <c r="F1470" s="264" t="s">
        <v>6708</v>
      </c>
      <c r="G1470" s="262"/>
      <c r="H1470" s="265">
        <v>23</v>
      </c>
      <c r="I1470" s="266"/>
      <c r="J1470" s="262"/>
      <c r="K1470" s="262"/>
      <c r="L1470" s="267"/>
      <c r="M1470" s="268"/>
      <c r="N1470" s="269"/>
      <c r="O1470" s="269"/>
      <c r="P1470" s="269"/>
      <c r="Q1470" s="269"/>
      <c r="R1470" s="269"/>
      <c r="S1470" s="269"/>
      <c r="T1470" s="270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71" t="s">
        <v>284</v>
      </c>
      <c r="AU1470" s="271" t="s">
        <v>92</v>
      </c>
      <c r="AV1470" s="14" t="s">
        <v>92</v>
      </c>
      <c r="AW1470" s="14" t="s">
        <v>38</v>
      </c>
      <c r="AX1470" s="14" t="s">
        <v>90</v>
      </c>
      <c r="AY1470" s="271" t="s">
        <v>171</v>
      </c>
    </row>
    <row r="1471" s="2" customFormat="1" ht="16.5" customHeight="1">
      <c r="A1471" s="40"/>
      <c r="B1471" s="41"/>
      <c r="C1471" s="229" t="s">
        <v>1753</v>
      </c>
      <c r="D1471" s="229" t="s">
        <v>174</v>
      </c>
      <c r="E1471" s="230" t="s">
        <v>6709</v>
      </c>
      <c r="F1471" s="231" t="s">
        <v>6710</v>
      </c>
      <c r="G1471" s="232" t="s">
        <v>428</v>
      </c>
      <c r="H1471" s="233">
        <v>6</v>
      </c>
      <c r="I1471" s="234"/>
      <c r="J1471" s="235">
        <f>ROUND(I1471*H1471,2)</f>
        <v>0</v>
      </c>
      <c r="K1471" s="231" t="s">
        <v>178</v>
      </c>
      <c r="L1471" s="46"/>
      <c r="M1471" s="236" t="s">
        <v>1</v>
      </c>
      <c r="N1471" s="237" t="s">
        <v>48</v>
      </c>
      <c r="O1471" s="93"/>
      <c r="P1471" s="238">
        <f>O1471*H1471</f>
        <v>0</v>
      </c>
      <c r="Q1471" s="238">
        <v>0</v>
      </c>
      <c r="R1471" s="238">
        <f>Q1471*H1471</f>
        <v>0</v>
      </c>
      <c r="S1471" s="238">
        <v>0.027199999999999998</v>
      </c>
      <c r="T1471" s="239">
        <f>S1471*H1471</f>
        <v>0.16319999999999998</v>
      </c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R1471" s="240" t="s">
        <v>347</v>
      </c>
      <c r="AT1471" s="240" t="s">
        <v>174</v>
      </c>
      <c r="AU1471" s="240" t="s">
        <v>92</v>
      </c>
      <c r="AY1471" s="18" t="s">
        <v>171</v>
      </c>
      <c r="BE1471" s="241">
        <f>IF(N1471="základní",J1471,0)</f>
        <v>0</v>
      </c>
      <c r="BF1471" s="241">
        <f>IF(N1471="snížená",J1471,0)</f>
        <v>0</v>
      </c>
      <c r="BG1471" s="241">
        <f>IF(N1471="zákl. přenesená",J1471,0)</f>
        <v>0</v>
      </c>
      <c r="BH1471" s="241">
        <f>IF(N1471="sníž. přenesená",J1471,0)</f>
        <v>0</v>
      </c>
      <c r="BI1471" s="241">
        <f>IF(N1471="nulová",J1471,0)</f>
        <v>0</v>
      </c>
      <c r="BJ1471" s="18" t="s">
        <v>90</v>
      </c>
      <c r="BK1471" s="241">
        <f>ROUND(I1471*H1471,2)</f>
        <v>0</v>
      </c>
      <c r="BL1471" s="18" t="s">
        <v>347</v>
      </c>
      <c r="BM1471" s="240" t="s">
        <v>6711</v>
      </c>
    </row>
    <row r="1472" s="14" customFormat="1">
      <c r="A1472" s="14"/>
      <c r="B1472" s="261"/>
      <c r="C1472" s="262"/>
      <c r="D1472" s="242" t="s">
        <v>284</v>
      </c>
      <c r="E1472" s="263" t="s">
        <v>1</v>
      </c>
      <c r="F1472" s="264" t="s">
        <v>6712</v>
      </c>
      <c r="G1472" s="262"/>
      <c r="H1472" s="265">
        <v>6</v>
      </c>
      <c r="I1472" s="266"/>
      <c r="J1472" s="262"/>
      <c r="K1472" s="262"/>
      <c r="L1472" s="267"/>
      <c r="M1472" s="268"/>
      <c r="N1472" s="269"/>
      <c r="O1472" s="269"/>
      <c r="P1472" s="269"/>
      <c r="Q1472" s="269"/>
      <c r="R1472" s="269"/>
      <c r="S1472" s="269"/>
      <c r="T1472" s="270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71" t="s">
        <v>284</v>
      </c>
      <c r="AU1472" s="271" t="s">
        <v>92</v>
      </c>
      <c r="AV1472" s="14" t="s">
        <v>92</v>
      </c>
      <c r="AW1472" s="14" t="s">
        <v>38</v>
      </c>
      <c r="AX1472" s="14" t="s">
        <v>90</v>
      </c>
      <c r="AY1472" s="271" t="s">
        <v>171</v>
      </c>
    </row>
    <row r="1473" s="2" customFormat="1" ht="16.5" customHeight="1">
      <c r="A1473" s="40"/>
      <c r="B1473" s="41"/>
      <c r="C1473" s="229" t="s">
        <v>1757</v>
      </c>
      <c r="D1473" s="229" t="s">
        <v>174</v>
      </c>
      <c r="E1473" s="230" t="s">
        <v>6713</v>
      </c>
      <c r="F1473" s="231" t="s">
        <v>6714</v>
      </c>
      <c r="G1473" s="232" t="s">
        <v>428</v>
      </c>
      <c r="H1473" s="233">
        <v>2</v>
      </c>
      <c r="I1473" s="234"/>
      <c r="J1473" s="235">
        <f>ROUND(I1473*H1473,2)</f>
        <v>0</v>
      </c>
      <c r="K1473" s="231" t="s">
        <v>178</v>
      </c>
      <c r="L1473" s="46"/>
      <c r="M1473" s="236" t="s">
        <v>1</v>
      </c>
      <c r="N1473" s="237" t="s">
        <v>48</v>
      </c>
      <c r="O1473" s="93"/>
      <c r="P1473" s="238">
        <f>O1473*H1473</f>
        <v>0</v>
      </c>
      <c r="Q1473" s="238">
        <v>0</v>
      </c>
      <c r="R1473" s="238">
        <f>Q1473*H1473</f>
        <v>0</v>
      </c>
      <c r="S1473" s="238">
        <v>0.034700000000000002</v>
      </c>
      <c r="T1473" s="239">
        <f>S1473*H1473</f>
        <v>0.069400000000000003</v>
      </c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R1473" s="240" t="s">
        <v>347</v>
      </c>
      <c r="AT1473" s="240" t="s">
        <v>174</v>
      </c>
      <c r="AU1473" s="240" t="s">
        <v>92</v>
      </c>
      <c r="AY1473" s="18" t="s">
        <v>171</v>
      </c>
      <c r="BE1473" s="241">
        <f>IF(N1473="základní",J1473,0)</f>
        <v>0</v>
      </c>
      <c r="BF1473" s="241">
        <f>IF(N1473="snížená",J1473,0)</f>
        <v>0</v>
      </c>
      <c r="BG1473" s="241">
        <f>IF(N1473="zákl. přenesená",J1473,0)</f>
        <v>0</v>
      </c>
      <c r="BH1473" s="241">
        <f>IF(N1473="sníž. přenesená",J1473,0)</f>
        <v>0</v>
      </c>
      <c r="BI1473" s="241">
        <f>IF(N1473="nulová",J1473,0)</f>
        <v>0</v>
      </c>
      <c r="BJ1473" s="18" t="s">
        <v>90</v>
      </c>
      <c r="BK1473" s="241">
        <f>ROUND(I1473*H1473,2)</f>
        <v>0</v>
      </c>
      <c r="BL1473" s="18" t="s">
        <v>347</v>
      </c>
      <c r="BM1473" s="240" t="s">
        <v>6715</v>
      </c>
    </row>
    <row r="1474" s="14" customFormat="1">
      <c r="A1474" s="14"/>
      <c r="B1474" s="261"/>
      <c r="C1474" s="262"/>
      <c r="D1474" s="242" t="s">
        <v>284</v>
      </c>
      <c r="E1474" s="263" t="s">
        <v>1</v>
      </c>
      <c r="F1474" s="264" t="s">
        <v>6716</v>
      </c>
      <c r="G1474" s="262"/>
      <c r="H1474" s="265">
        <v>2</v>
      </c>
      <c r="I1474" s="266"/>
      <c r="J1474" s="262"/>
      <c r="K1474" s="262"/>
      <c r="L1474" s="267"/>
      <c r="M1474" s="268"/>
      <c r="N1474" s="269"/>
      <c r="O1474" s="269"/>
      <c r="P1474" s="269"/>
      <c r="Q1474" s="269"/>
      <c r="R1474" s="269"/>
      <c r="S1474" s="269"/>
      <c r="T1474" s="270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71" t="s">
        <v>284</v>
      </c>
      <c r="AU1474" s="271" t="s">
        <v>92</v>
      </c>
      <c r="AV1474" s="14" t="s">
        <v>92</v>
      </c>
      <c r="AW1474" s="14" t="s">
        <v>38</v>
      </c>
      <c r="AX1474" s="14" t="s">
        <v>90</v>
      </c>
      <c r="AY1474" s="271" t="s">
        <v>171</v>
      </c>
    </row>
    <row r="1475" s="2" customFormat="1" ht="16.5" customHeight="1">
      <c r="A1475" s="40"/>
      <c r="B1475" s="41"/>
      <c r="C1475" s="229" t="s">
        <v>1761</v>
      </c>
      <c r="D1475" s="229" t="s">
        <v>174</v>
      </c>
      <c r="E1475" s="230" t="s">
        <v>6717</v>
      </c>
      <c r="F1475" s="231" t="s">
        <v>6718</v>
      </c>
      <c r="G1475" s="232" t="s">
        <v>428</v>
      </c>
      <c r="H1475" s="233">
        <v>5</v>
      </c>
      <c r="I1475" s="234"/>
      <c r="J1475" s="235">
        <f>ROUND(I1475*H1475,2)</f>
        <v>0</v>
      </c>
      <c r="K1475" s="231" t="s">
        <v>178</v>
      </c>
      <c r="L1475" s="46"/>
      <c r="M1475" s="236" t="s">
        <v>1</v>
      </c>
      <c r="N1475" s="237" t="s">
        <v>48</v>
      </c>
      <c r="O1475" s="93"/>
      <c r="P1475" s="238">
        <f>O1475*H1475</f>
        <v>0</v>
      </c>
      <c r="Q1475" s="238">
        <v>0.0147488363</v>
      </c>
      <c r="R1475" s="238">
        <f>Q1475*H1475</f>
        <v>0.073744181500000006</v>
      </c>
      <c r="S1475" s="238">
        <v>0</v>
      </c>
      <c r="T1475" s="239">
        <f>S1475*H1475</f>
        <v>0</v>
      </c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R1475" s="240" t="s">
        <v>347</v>
      </c>
      <c r="AT1475" s="240" t="s">
        <v>174</v>
      </c>
      <c r="AU1475" s="240" t="s">
        <v>92</v>
      </c>
      <c r="AY1475" s="18" t="s">
        <v>171</v>
      </c>
      <c r="BE1475" s="241">
        <f>IF(N1475="základní",J1475,0)</f>
        <v>0</v>
      </c>
      <c r="BF1475" s="241">
        <f>IF(N1475="snížená",J1475,0)</f>
        <v>0</v>
      </c>
      <c r="BG1475" s="241">
        <f>IF(N1475="zákl. přenesená",J1475,0)</f>
        <v>0</v>
      </c>
      <c r="BH1475" s="241">
        <f>IF(N1475="sníž. přenesená",J1475,0)</f>
        <v>0</v>
      </c>
      <c r="BI1475" s="241">
        <f>IF(N1475="nulová",J1475,0)</f>
        <v>0</v>
      </c>
      <c r="BJ1475" s="18" t="s">
        <v>90</v>
      </c>
      <c r="BK1475" s="241">
        <f>ROUND(I1475*H1475,2)</f>
        <v>0</v>
      </c>
      <c r="BL1475" s="18" t="s">
        <v>347</v>
      </c>
      <c r="BM1475" s="240" t="s">
        <v>6719</v>
      </c>
    </row>
    <row r="1476" s="13" customFormat="1">
      <c r="A1476" s="13"/>
      <c r="B1476" s="251"/>
      <c r="C1476" s="252"/>
      <c r="D1476" s="242" t="s">
        <v>284</v>
      </c>
      <c r="E1476" s="253" t="s">
        <v>1</v>
      </c>
      <c r="F1476" s="254" t="s">
        <v>6529</v>
      </c>
      <c r="G1476" s="252"/>
      <c r="H1476" s="253" t="s">
        <v>1</v>
      </c>
      <c r="I1476" s="255"/>
      <c r="J1476" s="252"/>
      <c r="K1476" s="252"/>
      <c r="L1476" s="256"/>
      <c r="M1476" s="257"/>
      <c r="N1476" s="258"/>
      <c r="O1476" s="258"/>
      <c r="P1476" s="258"/>
      <c r="Q1476" s="258"/>
      <c r="R1476" s="258"/>
      <c r="S1476" s="258"/>
      <c r="T1476" s="259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60" t="s">
        <v>284</v>
      </c>
      <c r="AU1476" s="260" t="s">
        <v>92</v>
      </c>
      <c r="AV1476" s="13" t="s">
        <v>90</v>
      </c>
      <c r="AW1476" s="13" t="s">
        <v>38</v>
      </c>
      <c r="AX1476" s="13" t="s">
        <v>83</v>
      </c>
      <c r="AY1476" s="260" t="s">
        <v>171</v>
      </c>
    </row>
    <row r="1477" s="13" customFormat="1">
      <c r="A1477" s="13"/>
      <c r="B1477" s="251"/>
      <c r="C1477" s="252"/>
      <c r="D1477" s="242" t="s">
        <v>284</v>
      </c>
      <c r="E1477" s="253" t="s">
        <v>1</v>
      </c>
      <c r="F1477" s="254" t="s">
        <v>6720</v>
      </c>
      <c r="G1477" s="252"/>
      <c r="H1477" s="253" t="s">
        <v>1</v>
      </c>
      <c r="I1477" s="255"/>
      <c r="J1477" s="252"/>
      <c r="K1477" s="252"/>
      <c r="L1477" s="256"/>
      <c r="M1477" s="257"/>
      <c r="N1477" s="258"/>
      <c r="O1477" s="258"/>
      <c r="P1477" s="258"/>
      <c r="Q1477" s="258"/>
      <c r="R1477" s="258"/>
      <c r="S1477" s="258"/>
      <c r="T1477" s="259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60" t="s">
        <v>284</v>
      </c>
      <c r="AU1477" s="260" t="s">
        <v>92</v>
      </c>
      <c r="AV1477" s="13" t="s">
        <v>90</v>
      </c>
      <c r="AW1477" s="13" t="s">
        <v>38</v>
      </c>
      <c r="AX1477" s="13" t="s">
        <v>83</v>
      </c>
      <c r="AY1477" s="260" t="s">
        <v>171</v>
      </c>
    </row>
    <row r="1478" s="14" customFormat="1">
      <c r="A1478" s="14"/>
      <c r="B1478" s="261"/>
      <c r="C1478" s="262"/>
      <c r="D1478" s="242" t="s">
        <v>284</v>
      </c>
      <c r="E1478" s="263" t="s">
        <v>1</v>
      </c>
      <c r="F1478" s="264" t="s">
        <v>6721</v>
      </c>
      <c r="G1478" s="262"/>
      <c r="H1478" s="265">
        <v>5</v>
      </c>
      <c r="I1478" s="266"/>
      <c r="J1478" s="262"/>
      <c r="K1478" s="262"/>
      <c r="L1478" s="267"/>
      <c r="M1478" s="268"/>
      <c r="N1478" s="269"/>
      <c r="O1478" s="269"/>
      <c r="P1478" s="269"/>
      <c r="Q1478" s="269"/>
      <c r="R1478" s="269"/>
      <c r="S1478" s="269"/>
      <c r="T1478" s="270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71" t="s">
        <v>284</v>
      </c>
      <c r="AU1478" s="271" t="s">
        <v>92</v>
      </c>
      <c r="AV1478" s="14" t="s">
        <v>92</v>
      </c>
      <c r="AW1478" s="14" t="s">
        <v>38</v>
      </c>
      <c r="AX1478" s="14" t="s">
        <v>90</v>
      </c>
      <c r="AY1478" s="271" t="s">
        <v>171</v>
      </c>
    </row>
    <row r="1479" s="2" customFormat="1" ht="16.5" customHeight="1">
      <c r="A1479" s="40"/>
      <c r="B1479" s="41"/>
      <c r="C1479" s="229" t="s">
        <v>1765</v>
      </c>
      <c r="D1479" s="229" t="s">
        <v>174</v>
      </c>
      <c r="E1479" s="230" t="s">
        <v>6722</v>
      </c>
      <c r="F1479" s="231" t="s">
        <v>6723</v>
      </c>
      <c r="G1479" s="232" t="s">
        <v>330</v>
      </c>
      <c r="H1479" s="233">
        <v>3.46</v>
      </c>
      <c r="I1479" s="234"/>
      <c r="J1479" s="235">
        <f>ROUND(I1479*H1479,2)</f>
        <v>0</v>
      </c>
      <c r="K1479" s="231" t="s">
        <v>178</v>
      </c>
      <c r="L1479" s="46"/>
      <c r="M1479" s="236" t="s">
        <v>1</v>
      </c>
      <c r="N1479" s="237" t="s">
        <v>48</v>
      </c>
      <c r="O1479" s="93"/>
      <c r="P1479" s="238">
        <f>O1479*H1479</f>
        <v>0</v>
      </c>
      <c r="Q1479" s="238">
        <v>0</v>
      </c>
      <c r="R1479" s="238">
        <f>Q1479*H1479</f>
        <v>0</v>
      </c>
      <c r="S1479" s="238">
        <v>0</v>
      </c>
      <c r="T1479" s="239">
        <f>S1479*H1479</f>
        <v>0</v>
      </c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R1479" s="240" t="s">
        <v>347</v>
      </c>
      <c r="AT1479" s="240" t="s">
        <v>174</v>
      </c>
      <c r="AU1479" s="240" t="s">
        <v>92</v>
      </c>
      <c r="AY1479" s="18" t="s">
        <v>171</v>
      </c>
      <c r="BE1479" s="241">
        <f>IF(N1479="základní",J1479,0)</f>
        <v>0</v>
      </c>
      <c r="BF1479" s="241">
        <f>IF(N1479="snížená",J1479,0)</f>
        <v>0</v>
      </c>
      <c r="BG1479" s="241">
        <f>IF(N1479="zákl. přenesená",J1479,0)</f>
        <v>0</v>
      </c>
      <c r="BH1479" s="241">
        <f>IF(N1479="sníž. přenesená",J1479,0)</f>
        <v>0</v>
      </c>
      <c r="BI1479" s="241">
        <f>IF(N1479="nulová",J1479,0)</f>
        <v>0</v>
      </c>
      <c r="BJ1479" s="18" t="s">
        <v>90</v>
      </c>
      <c r="BK1479" s="241">
        <f>ROUND(I1479*H1479,2)</f>
        <v>0</v>
      </c>
      <c r="BL1479" s="18" t="s">
        <v>347</v>
      </c>
      <c r="BM1479" s="240" t="s">
        <v>6724</v>
      </c>
    </row>
    <row r="1480" s="2" customFormat="1" ht="16.5" customHeight="1">
      <c r="A1480" s="40"/>
      <c r="B1480" s="41"/>
      <c r="C1480" s="229" t="s">
        <v>1770</v>
      </c>
      <c r="D1480" s="229" t="s">
        <v>174</v>
      </c>
      <c r="E1480" s="230" t="s">
        <v>6725</v>
      </c>
      <c r="F1480" s="231" t="s">
        <v>6726</v>
      </c>
      <c r="G1480" s="232" t="s">
        <v>428</v>
      </c>
      <c r="H1480" s="233">
        <v>168</v>
      </c>
      <c r="I1480" s="234"/>
      <c r="J1480" s="235">
        <f>ROUND(I1480*H1480,2)</f>
        <v>0</v>
      </c>
      <c r="K1480" s="231" t="s">
        <v>178</v>
      </c>
      <c r="L1480" s="46"/>
      <c r="M1480" s="236" t="s">
        <v>1</v>
      </c>
      <c r="N1480" s="237" t="s">
        <v>48</v>
      </c>
      <c r="O1480" s="93"/>
      <c r="P1480" s="238">
        <f>O1480*H1480</f>
        <v>0</v>
      </c>
      <c r="Q1480" s="238">
        <v>0.00023913999999999999</v>
      </c>
      <c r="R1480" s="238">
        <f>Q1480*H1480</f>
        <v>0.040175519999999999</v>
      </c>
      <c r="S1480" s="238">
        <v>0</v>
      </c>
      <c r="T1480" s="239">
        <f>S1480*H1480</f>
        <v>0</v>
      </c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R1480" s="240" t="s">
        <v>347</v>
      </c>
      <c r="AT1480" s="240" t="s">
        <v>174</v>
      </c>
      <c r="AU1480" s="240" t="s">
        <v>92</v>
      </c>
      <c r="AY1480" s="18" t="s">
        <v>171</v>
      </c>
      <c r="BE1480" s="241">
        <f>IF(N1480="základní",J1480,0)</f>
        <v>0</v>
      </c>
      <c r="BF1480" s="241">
        <f>IF(N1480="snížená",J1480,0)</f>
        <v>0</v>
      </c>
      <c r="BG1480" s="241">
        <f>IF(N1480="zákl. přenesená",J1480,0)</f>
        <v>0</v>
      </c>
      <c r="BH1480" s="241">
        <f>IF(N1480="sníž. přenesená",J1480,0)</f>
        <v>0</v>
      </c>
      <c r="BI1480" s="241">
        <f>IF(N1480="nulová",J1480,0)</f>
        <v>0</v>
      </c>
      <c r="BJ1480" s="18" t="s">
        <v>90</v>
      </c>
      <c r="BK1480" s="241">
        <f>ROUND(I1480*H1480,2)</f>
        <v>0</v>
      </c>
      <c r="BL1480" s="18" t="s">
        <v>347</v>
      </c>
      <c r="BM1480" s="240" t="s">
        <v>6727</v>
      </c>
    </row>
    <row r="1481" s="14" customFormat="1">
      <c r="A1481" s="14"/>
      <c r="B1481" s="261"/>
      <c r="C1481" s="262"/>
      <c r="D1481" s="242" t="s">
        <v>284</v>
      </c>
      <c r="E1481" s="263" t="s">
        <v>1</v>
      </c>
      <c r="F1481" s="264" t="s">
        <v>6728</v>
      </c>
      <c r="G1481" s="262"/>
      <c r="H1481" s="265">
        <v>168</v>
      </c>
      <c r="I1481" s="266"/>
      <c r="J1481" s="262"/>
      <c r="K1481" s="262"/>
      <c r="L1481" s="267"/>
      <c r="M1481" s="268"/>
      <c r="N1481" s="269"/>
      <c r="O1481" s="269"/>
      <c r="P1481" s="269"/>
      <c r="Q1481" s="269"/>
      <c r="R1481" s="269"/>
      <c r="S1481" s="269"/>
      <c r="T1481" s="270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71" t="s">
        <v>284</v>
      </c>
      <c r="AU1481" s="271" t="s">
        <v>92</v>
      </c>
      <c r="AV1481" s="14" t="s">
        <v>92</v>
      </c>
      <c r="AW1481" s="14" t="s">
        <v>38</v>
      </c>
      <c r="AX1481" s="14" t="s">
        <v>90</v>
      </c>
      <c r="AY1481" s="271" t="s">
        <v>171</v>
      </c>
    </row>
    <row r="1482" s="2" customFormat="1" ht="16.5" customHeight="1">
      <c r="A1482" s="40"/>
      <c r="B1482" s="41"/>
      <c r="C1482" s="229" t="s">
        <v>1774</v>
      </c>
      <c r="D1482" s="229" t="s">
        <v>174</v>
      </c>
      <c r="E1482" s="230" t="s">
        <v>6729</v>
      </c>
      <c r="F1482" s="231" t="s">
        <v>6730</v>
      </c>
      <c r="G1482" s="232" t="s">
        <v>428</v>
      </c>
      <c r="H1482" s="233">
        <v>2</v>
      </c>
      <c r="I1482" s="234"/>
      <c r="J1482" s="235">
        <f>ROUND(I1482*H1482,2)</f>
        <v>0</v>
      </c>
      <c r="K1482" s="231" t="s">
        <v>178</v>
      </c>
      <c r="L1482" s="46"/>
      <c r="M1482" s="236" t="s">
        <v>1</v>
      </c>
      <c r="N1482" s="237" t="s">
        <v>48</v>
      </c>
      <c r="O1482" s="93"/>
      <c r="P1482" s="238">
        <f>O1482*H1482</f>
        <v>0</v>
      </c>
      <c r="Q1482" s="238">
        <v>0.0010891399999999999</v>
      </c>
      <c r="R1482" s="238">
        <f>Q1482*H1482</f>
        <v>0.0021782799999999999</v>
      </c>
      <c r="S1482" s="238">
        <v>0</v>
      </c>
      <c r="T1482" s="239">
        <f>S1482*H1482</f>
        <v>0</v>
      </c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R1482" s="240" t="s">
        <v>347</v>
      </c>
      <c r="AT1482" s="240" t="s">
        <v>174</v>
      </c>
      <c r="AU1482" s="240" t="s">
        <v>92</v>
      </c>
      <c r="AY1482" s="18" t="s">
        <v>171</v>
      </c>
      <c r="BE1482" s="241">
        <f>IF(N1482="základní",J1482,0)</f>
        <v>0</v>
      </c>
      <c r="BF1482" s="241">
        <f>IF(N1482="snížená",J1482,0)</f>
        <v>0</v>
      </c>
      <c r="BG1482" s="241">
        <f>IF(N1482="zákl. přenesená",J1482,0)</f>
        <v>0</v>
      </c>
      <c r="BH1482" s="241">
        <f>IF(N1482="sníž. přenesená",J1482,0)</f>
        <v>0</v>
      </c>
      <c r="BI1482" s="241">
        <f>IF(N1482="nulová",J1482,0)</f>
        <v>0</v>
      </c>
      <c r="BJ1482" s="18" t="s">
        <v>90</v>
      </c>
      <c r="BK1482" s="241">
        <f>ROUND(I1482*H1482,2)</f>
        <v>0</v>
      </c>
      <c r="BL1482" s="18" t="s">
        <v>347</v>
      </c>
      <c r="BM1482" s="240" t="s">
        <v>6731</v>
      </c>
    </row>
    <row r="1483" s="13" customFormat="1">
      <c r="A1483" s="13"/>
      <c r="B1483" s="251"/>
      <c r="C1483" s="252"/>
      <c r="D1483" s="242" t="s">
        <v>284</v>
      </c>
      <c r="E1483" s="253" t="s">
        <v>1</v>
      </c>
      <c r="F1483" s="254" t="s">
        <v>6732</v>
      </c>
      <c r="G1483" s="252"/>
      <c r="H1483" s="253" t="s">
        <v>1</v>
      </c>
      <c r="I1483" s="255"/>
      <c r="J1483" s="252"/>
      <c r="K1483" s="252"/>
      <c r="L1483" s="256"/>
      <c r="M1483" s="257"/>
      <c r="N1483" s="258"/>
      <c r="O1483" s="258"/>
      <c r="P1483" s="258"/>
      <c r="Q1483" s="258"/>
      <c r="R1483" s="258"/>
      <c r="S1483" s="258"/>
      <c r="T1483" s="259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60" t="s">
        <v>284</v>
      </c>
      <c r="AU1483" s="260" t="s">
        <v>92</v>
      </c>
      <c r="AV1483" s="13" t="s">
        <v>90</v>
      </c>
      <c r="AW1483" s="13" t="s">
        <v>38</v>
      </c>
      <c r="AX1483" s="13" t="s">
        <v>83</v>
      </c>
      <c r="AY1483" s="260" t="s">
        <v>171</v>
      </c>
    </row>
    <row r="1484" s="14" customFormat="1">
      <c r="A1484" s="14"/>
      <c r="B1484" s="261"/>
      <c r="C1484" s="262"/>
      <c r="D1484" s="242" t="s">
        <v>284</v>
      </c>
      <c r="E1484" s="263" t="s">
        <v>1</v>
      </c>
      <c r="F1484" s="264" t="s">
        <v>92</v>
      </c>
      <c r="G1484" s="262"/>
      <c r="H1484" s="265">
        <v>2</v>
      </c>
      <c r="I1484" s="266"/>
      <c r="J1484" s="262"/>
      <c r="K1484" s="262"/>
      <c r="L1484" s="267"/>
      <c r="M1484" s="268"/>
      <c r="N1484" s="269"/>
      <c r="O1484" s="269"/>
      <c r="P1484" s="269"/>
      <c r="Q1484" s="269"/>
      <c r="R1484" s="269"/>
      <c r="S1484" s="269"/>
      <c r="T1484" s="270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71" t="s">
        <v>284</v>
      </c>
      <c r="AU1484" s="271" t="s">
        <v>92</v>
      </c>
      <c r="AV1484" s="14" t="s">
        <v>92</v>
      </c>
      <c r="AW1484" s="14" t="s">
        <v>38</v>
      </c>
      <c r="AX1484" s="14" t="s">
        <v>90</v>
      </c>
      <c r="AY1484" s="271" t="s">
        <v>171</v>
      </c>
    </row>
    <row r="1485" s="2" customFormat="1" ht="16.5" customHeight="1">
      <c r="A1485" s="40"/>
      <c r="B1485" s="41"/>
      <c r="C1485" s="229" t="s">
        <v>1778</v>
      </c>
      <c r="D1485" s="229" t="s">
        <v>174</v>
      </c>
      <c r="E1485" s="230" t="s">
        <v>6733</v>
      </c>
      <c r="F1485" s="231" t="s">
        <v>6734</v>
      </c>
      <c r="G1485" s="232" t="s">
        <v>428</v>
      </c>
      <c r="H1485" s="233">
        <v>6</v>
      </c>
      <c r="I1485" s="234"/>
      <c r="J1485" s="235">
        <f>ROUND(I1485*H1485,2)</f>
        <v>0</v>
      </c>
      <c r="K1485" s="231" t="s">
        <v>2588</v>
      </c>
      <c r="L1485" s="46"/>
      <c r="M1485" s="236" t="s">
        <v>1</v>
      </c>
      <c r="N1485" s="237" t="s">
        <v>48</v>
      </c>
      <c r="O1485" s="93"/>
      <c r="P1485" s="238">
        <f>O1485*H1485</f>
        <v>0</v>
      </c>
      <c r="Q1485" s="238">
        <v>0.0010891399999999999</v>
      </c>
      <c r="R1485" s="238">
        <f>Q1485*H1485</f>
        <v>0.0065348400000000001</v>
      </c>
      <c r="S1485" s="238">
        <v>0</v>
      </c>
      <c r="T1485" s="239">
        <f>S1485*H1485</f>
        <v>0</v>
      </c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R1485" s="240" t="s">
        <v>347</v>
      </c>
      <c r="AT1485" s="240" t="s">
        <v>174</v>
      </c>
      <c r="AU1485" s="240" t="s">
        <v>92</v>
      </c>
      <c r="AY1485" s="18" t="s">
        <v>171</v>
      </c>
      <c r="BE1485" s="241">
        <f>IF(N1485="základní",J1485,0)</f>
        <v>0</v>
      </c>
      <c r="BF1485" s="241">
        <f>IF(N1485="snížená",J1485,0)</f>
        <v>0</v>
      </c>
      <c r="BG1485" s="241">
        <f>IF(N1485="zákl. přenesená",J1485,0)</f>
        <v>0</v>
      </c>
      <c r="BH1485" s="241">
        <f>IF(N1485="sníž. přenesená",J1485,0)</f>
        <v>0</v>
      </c>
      <c r="BI1485" s="241">
        <f>IF(N1485="nulová",J1485,0)</f>
        <v>0</v>
      </c>
      <c r="BJ1485" s="18" t="s">
        <v>90</v>
      </c>
      <c r="BK1485" s="241">
        <f>ROUND(I1485*H1485,2)</f>
        <v>0</v>
      </c>
      <c r="BL1485" s="18" t="s">
        <v>347</v>
      </c>
      <c r="BM1485" s="240" t="s">
        <v>6735</v>
      </c>
    </row>
    <row r="1486" s="13" customFormat="1">
      <c r="A1486" s="13"/>
      <c r="B1486" s="251"/>
      <c r="C1486" s="252"/>
      <c r="D1486" s="242" t="s">
        <v>284</v>
      </c>
      <c r="E1486" s="253" t="s">
        <v>1</v>
      </c>
      <c r="F1486" s="254" t="s">
        <v>6736</v>
      </c>
      <c r="G1486" s="252"/>
      <c r="H1486" s="253" t="s">
        <v>1</v>
      </c>
      <c r="I1486" s="255"/>
      <c r="J1486" s="252"/>
      <c r="K1486" s="252"/>
      <c r="L1486" s="256"/>
      <c r="M1486" s="257"/>
      <c r="N1486" s="258"/>
      <c r="O1486" s="258"/>
      <c r="P1486" s="258"/>
      <c r="Q1486" s="258"/>
      <c r="R1486" s="258"/>
      <c r="S1486" s="258"/>
      <c r="T1486" s="259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60" t="s">
        <v>284</v>
      </c>
      <c r="AU1486" s="260" t="s">
        <v>92</v>
      </c>
      <c r="AV1486" s="13" t="s">
        <v>90</v>
      </c>
      <c r="AW1486" s="13" t="s">
        <v>38</v>
      </c>
      <c r="AX1486" s="13" t="s">
        <v>83</v>
      </c>
      <c r="AY1486" s="260" t="s">
        <v>171</v>
      </c>
    </row>
    <row r="1487" s="13" customFormat="1">
      <c r="A1487" s="13"/>
      <c r="B1487" s="251"/>
      <c r="C1487" s="252"/>
      <c r="D1487" s="242" t="s">
        <v>284</v>
      </c>
      <c r="E1487" s="253" t="s">
        <v>1</v>
      </c>
      <c r="F1487" s="254" t="s">
        <v>5804</v>
      </c>
      <c r="G1487" s="252"/>
      <c r="H1487" s="253" t="s">
        <v>1</v>
      </c>
      <c r="I1487" s="255"/>
      <c r="J1487" s="252"/>
      <c r="K1487" s="252"/>
      <c r="L1487" s="256"/>
      <c r="M1487" s="257"/>
      <c r="N1487" s="258"/>
      <c r="O1487" s="258"/>
      <c r="P1487" s="258"/>
      <c r="Q1487" s="258"/>
      <c r="R1487" s="258"/>
      <c r="S1487" s="258"/>
      <c r="T1487" s="259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60" t="s">
        <v>284</v>
      </c>
      <c r="AU1487" s="260" t="s">
        <v>92</v>
      </c>
      <c r="AV1487" s="13" t="s">
        <v>90</v>
      </c>
      <c r="AW1487" s="13" t="s">
        <v>38</v>
      </c>
      <c r="AX1487" s="13" t="s">
        <v>83</v>
      </c>
      <c r="AY1487" s="260" t="s">
        <v>171</v>
      </c>
    </row>
    <row r="1488" s="14" customFormat="1">
      <c r="A1488" s="14"/>
      <c r="B1488" s="261"/>
      <c r="C1488" s="262"/>
      <c r="D1488" s="242" t="s">
        <v>284</v>
      </c>
      <c r="E1488" s="263" t="s">
        <v>1</v>
      </c>
      <c r="F1488" s="264" t="s">
        <v>92</v>
      </c>
      <c r="G1488" s="262"/>
      <c r="H1488" s="265">
        <v>2</v>
      </c>
      <c r="I1488" s="266"/>
      <c r="J1488" s="262"/>
      <c r="K1488" s="262"/>
      <c r="L1488" s="267"/>
      <c r="M1488" s="268"/>
      <c r="N1488" s="269"/>
      <c r="O1488" s="269"/>
      <c r="P1488" s="269"/>
      <c r="Q1488" s="269"/>
      <c r="R1488" s="269"/>
      <c r="S1488" s="269"/>
      <c r="T1488" s="270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71" t="s">
        <v>284</v>
      </c>
      <c r="AU1488" s="271" t="s">
        <v>92</v>
      </c>
      <c r="AV1488" s="14" t="s">
        <v>92</v>
      </c>
      <c r="AW1488" s="14" t="s">
        <v>38</v>
      </c>
      <c r="AX1488" s="14" t="s">
        <v>83</v>
      </c>
      <c r="AY1488" s="271" t="s">
        <v>171</v>
      </c>
    </row>
    <row r="1489" s="13" customFormat="1">
      <c r="A1489" s="13"/>
      <c r="B1489" s="251"/>
      <c r="C1489" s="252"/>
      <c r="D1489" s="242" t="s">
        <v>284</v>
      </c>
      <c r="E1489" s="253" t="s">
        <v>1</v>
      </c>
      <c r="F1489" s="254" t="s">
        <v>5660</v>
      </c>
      <c r="G1489" s="252"/>
      <c r="H1489" s="253" t="s">
        <v>1</v>
      </c>
      <c r="I1489" s="255"/>
      <c r="J1489" s="252"/>
      <c r="K1489" s="252"/>
      <c r="L1489" s="256"/>
      <c r="M1489" s="257"/>
      <c r="N1489" s="258"/>
      <c r="O1489" s="258"/>
      <c r="P1489" s="258"/>
      <c r="Q1489" s="258"/>
      <c r="R1489" s="258"/>
      <c r="S1489" s="258"/>
      <c r="T1489" s="259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60" t="s">
        <v>284</v>
      </c>
      <c r="AU1489" s="260" t="s">
        <v>92</v>
      </c>
      <c r="AV1489" s="13" t="s">
        <v>90</v>
      </c>
      <c r="AW1489" s="13" t="s">
        <v>38</v>
      </c>
      <c r="AX1489" s="13" t="s">
        <v>83</v>
      </c>
      <c r="AY1489" s="260" t="s">
        <v>171</v>
      </c>
    </row>
    <row r="1490" s="14" customFormat="1">
      <c r="A1490" s="14"/>
      <c r="B1490" s="261"/>
      <c r="C1490" s="262"/>
      <c r="D1490" s="242" t="s">
        <v>284</v>
      </c>
      <c r="E1490" s="263" t="s">
        <v>1</v>
      </c>
      <c r="F1490" s="264" t="s">
        <v>92</v>
      </c>
      <c r="G1490" s="262"/>
      <c r="H1490" s="265">
        <v>2</v>
      </c>
      <c r="I1490" s="266"/>
      <c r="J1490" s="262"/>
      <c r="K1490" s="262"/>
      <c r="L1490" s="267"/>
      <c r="M1490" s="268"/>
      <c r="N1490" s="269"/>
      <c r="O1490" s="269"/>
      <c r="P1490" s="269"/>
      <c r="Q1490" s="269"/>
      <c r="R1490" s="269"/>
      <c r="S1490" s="269"/>
      <c r="T1490" s="270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71" t="s">
        <v>284</v>
      </c>
      <c r="AU1490" s="271" t="s">
        <v>92</v>
      </c>
      <c r="AV1490" s="14" t="s">
        <v>92</v>
      </c>
      <c r="AW1490" s="14" t="s">
        <v>38</v>
      </c>
      <c r="AX1490" s="14" t="s">
        <v>83</v>
      </c>
      <c r="AY1490" s="271" t="s">
        <v>171</v>
      </c>
    </row>
    <row r="1491" s="13" customFormat="1">
      <c r="A1491" s="13"/>
      <c r="B1491" s="251"/>
      <c r="C1491" s="252"/>
      <c r="D1491" s="242" t="s">
        <v>284</v>
      </c>
      <c r="E1491" s="253" t="s">
        <v>1</v>
      </c>
      <c r="F1491" s="254" t="s">
        <v>6736</v>
      </c>
      <c r="G1491" s="252"/>
      <c r="H1491" s="253" t="s">
        <v>1</v>
      </c>
      <c r="I1491" s="255"/>
      <c r="J1491" s="252"/>
      <c r="K1491" s="252"/>
      <c r="L1491" s="256"/>
      <c r="M1491" s="257"/>
      <c r="N1491" s="258"/>
      <c r="O1491" s="258"/>
      <c r="P1491" s="258"/>
      <c r="Q1491" s="258"/>
      <c r="R1491" s="258"/>
      <c r="S1491" s="258"/>
      <c r="T1491" s="259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60" t="s">
        <v>284</v>
      </c>
      <c r="AU1491" s="260" t="s">
        <v>92</v>
      </c>
      <c r="AV1491" s="13" t="s">
        <v>90</v>
      </c>
      <c r="AW1491" s="13" t="s">
        <v>38</v>
      </c>
      <c r="AX1491" s="13" t="s">
        <v>83</v>
      </c>
      <c r="AY1491" s="260" t="s">
        <v>171</v>
      </c>
    </row>
    <row r="1492" s="13" customFormat="1">
      <c r="A1492" s="13"/>
      <c r="B1492" s="251"/>
      <c r="C1492" s="252"/>
      <c r="D1492" s="242" t="s">
        <v>284</v>
      </c>
      <c r="E1492" s="253" t="s">
        <v>1</v>
      </c>
      <c r="F1492" s="254" t="s">
        <v>5804</v>
      </c>
      <c r="G1492" s="252"/>
      <c r="H1492" s="253" t="s">
        <v>1</v>
      </c>
      <c r="I1492" s="255"/>
      <c r="J1492" s="252"/>
      <c r="K1492" s="252"/>
      <c r="L1492" s="256"/>
      <c r="M1492" s="257"/>
      <c r="N1492" s="258"/>
      <c r="O1492" s="258"/>
      <c r="P1492" s="258"/>
      <c r="Q1492" s="258"/>
      <c r="R1492" s="258"/>
      <c r="S1492" s="258"/>
      <c r="T1492" s="259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60" t="s">
        <v>284</v>
      </c>
      <c r="AU1492" s="260" t="s">
        <v>92</v>
      </c>
      <c r="AV1492" s="13" t="s">
        <v>90</v>
      </c>
      <c r="AW1492" s="13" t="s">
        <v>38</v>
      </c>
      <c r="AX1492" s="13" t="s">
        <v>83</v>
      </c>
      <c r="AY1492" s="260" t="s">
        <v>171</v>
      </c>
    </row>
    <row r="1493" s="14" customFormat="1">
      <c r="A1493" s="14"/>
      <c r="B1493" s="261"/>
      <c r="C1493" s="262"/>
      <c r="D1493" s="242" t="s">
        <v>284</v>
      </c>
      <c r="E1493" s="263" t="s">
        <v>1</v>
      </c>
      <c r="F1493" s="264" t="s">
        <v>92</v>
      </c>
      <c r="G1493" s="262"/>
      <c r="H1493" s="265">
        <v>2</v>
      </c>
      <c r="I1493" s="266"/>
      <c r="J1493" s="262"/>
      <c r="K1493" s="262"/>
      <c r="L1493" s="267"/>
      <c r="M1493" s="268"/>
      <c r="N1493" s="269"/>
      <c r="O1493" s="269"/>
      <c r="P1493" s="269"/>
      <c r="Q1493" s="269"/>
      <c r="R1493" s="269"/>
      <c r="S1493" s="269"/>
      <c r="T1493" s="270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71" t="s">
        <v>284</v>
      </c>
      <c r="AU1493" s="271" t="s">
        <v>92</v>
      </c>
      <c r="AV1493" s="14" t="s">
        <v>92</v>
      </c>
      <c r="AW1493" s="14" t="s">
        <v>38</v>
      </c>
      <c r="AX1493" s="14" t="s">
        <v>83</v>
      </c>
      <c r="AY1493" s="271" t="s">
        <v>171</v>
      </c>
    </row>
    <row r="1494" s="15" customFormat="1">
      <c r="A1494" s="15"/>
      <c r="B1494" s="272"/>
      <c r="C1494" s="273"/>
      <c r="D1494" s="242" t="s">
        <v>284</v>
      </c>
      <c r="E1494" s="274" t="s">
        <v>1</v>
      </c>
      <c r="F1494" s="275" t="s">
        <v>287</v>
      </c>
      <c r="G1494" s="273"/>
      <c r="H1494" s="276">
        <v>6</v>
      </c>
      <c r="I1494" s="277"/>
      <c r="J1494" s="273"/>
      <c r="K1494" s="273"/>
      <c r="L1494" s="278"/>
      <c r="M1494" s="279"/>
      <c r="N1494" s="280"/>
      <c r="O1494" s="280"/>
      <c r="P1494" s="280"/>
      <c r="Q1494" s="280"/>
      <c r="R1494" s="280"/>
      <c r="S1494" s="280"/>
      <c r="T1494" s="281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T1494" s="282" t="s">
        <v>284</v>
      </c>
      <c r="AU1494" s="282" t="s">
        <v>92</v>
      </c>
      <c r="AV1494" s="15" t="s">
        <v>192</v>
      </c>
      <c r="AW1494" s="15" t="s">
        <v>38</v>
      </c>
      <c r="AX1494" s="15" t="s">
        <v>90</v>
      </c>
      <c r="AY1494" s="282" t="s">
        <v>171</v>
      </c>
    </row>
    <row r="1495" s="2" customFormat="1" ht="16.5" customHeight="1">
      <c r="A1495" s="40"/>
      <c r="B1495" s="41"/>
      <c r="C1495" s="229" t="s">
        <v>1782</v>
      </c>
      <c r="D1495" s="229" t="s">
        <v>174</v>
      </c>
      <c r="E1495" s="230" t="s">
        <v>6737</v>
      </c>
      <c r="F1495" s="231" t="s">
        <v>6738</v>
      </c>
      <c r="G1495" s="232" t="s">
        <v>428</v>
      </c>
      <c r="H1495" s="233">
        <v>5</v>
      </c>
      <c r="I1495" s="234"/>
      <c r="J1495" s="235">
        <f>ROUND(I1495*H1495,2)</f>
        <v>0</v>
      </c>
      <c r="K1495" s="231" t="s">
        <v>178</v>
      </c>
      <c r="L1495" s="46"/>
      <c r="M1495" s="236" t="s">
        <v>1</v>
      </c>
      <c r="N1495" s="237" t="s">
        <v>48</v>
      </c>
      <c r="O1495" s="93"/>
      <c r="P1495" s="238">
        <f>O1495*H1495</f>
        <v>0</v>
      </c>
      <c r="Q1495" s="238">
        <v>8.9140000000000004E-05</v>
      </c>
      <c r="R1495" s="238">
        <f>Q1495*H1495</f>
        <v>0.00044570000000000005</v>
      </c>
      <c r="S1495" s="238">
        <v>0</v>
      </c>
      <c r="T1495" s="239">
        <f>S1495*H1495</f>
        <v>0</v>
      </c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R1495" s="240" t="s">
        <v>347</v>
      </c>
      <c r="AT1495" s="240" t="s">
        <v>174</v>
      </c>
      <c r="AU1495" s="240" t="s">
        <v>92</v>
      </c>
      <c r="AY1495" s="18" t="s">
        <v>171</v>
      </c>
      <c r="BE1495" s="241">
        <f>IF(N1495="základní",J1495,0)</f>
        <v>0</v>
      </c>
      <c r="BF1495" s="241">
        <f>IF(N1495="snížená",J1495,0)</f>
        <v>0</v>
      </c>
      <c r="BG1495" s="241">
        <f>IF(N1495="zákl. přenesená",J1495,0)</f>
        <v>0</v>
      </c>
      <c r="BH1495" s="241">
        <f>IF(N1495="sníž. přenesená",J1495,0)</f>
        <v>0</v>
      </c>
      <c r="BI1495" s="241">
        <f>IF(N1495="nulová",J1495,0)</f>
        <v>0</v>
      </c>
      <c r="BJ1495" s="18" t="s">
        <v>90</v>
      </c>
      <c r="BK1495" s="241">
        <f>ROUND(I1495*H1495,2)</f>
        <v>0</v>
      </c>
      <c r="BL1495" s="18" t="s">
        <v>347</v>
      </c>
      <c r="BM1495" s="240" t="s">
        <v>6739</v>
      </c>
    </row>
    <row r="1496" s="13" customFormat="1">
      <c r="A1496" s="13"/>
      <c r="B1496" s="251"/>
      <c r="C1496" s="252"/>
      <c r="D1496" s="242" t="s">
        <v>284</v>
      </c>
      <c r="E1496" s="253" t="s">
        <v>1</v>
      </c>
      <c r="F1496" s="254" t="s">
        <v>6740</v>
      </c>
      <c r="G1496" s="252"/>
      <c r="H1496" s="253" t="s">
        <v>1</v>
      </c>
      <c r="I1496" s="255"/>
      <c r="J1496" s="252"/>
      <c r="K1496" s="252"/>
      <c r="L1496" s="256"/>
      <c r="M1496" s="257"/>
      <c r="N1496" s="258"/>
      <c r="O1496" s="258"/>
      <c r="P1496" s="258"/>
      <c r="Q1496" s="258"/>
      <c r="R1496" s="258"/>
      <c r="S1496" s="258"/>
      <c r="T1496" s="259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60" t="s">
        <v>284</v>
      </c>
      <c r="AU1496" s="260" t="s">
        <v>92</v>
      </c>
      <c r="AV1496" s="13" t="s">
        <v>90</v>
      </c>
      <c r="AW1496" s="13" t="s">
        <v>38</v>
      </c>
      <c r="AX1496" s="13" t="s">
        <v>83</v>
      </c>
      <c r="AY1496" s="260" t="s">
        <v>171</v>
      </c>
    </row>
    <row r="1497" s="14" customFormat="1">
      <c r="A1497" s="14"/>
      <c r="B1497" s="261"/>
      <c r="C1497" s="262"/>
      <c r="D1497" s="242" t="s">
        <v>284</v>
      </c>
      <c r="E1497" s="263" t="s">
        <v>1</v>
      </c>
      <c r="F1497" s="264" t="s">
        <v>6721</v>
      </c>
      <c r="G1497" s="262"/>
      <c r="H1497" s="265">
        <v>5</v>
      </c>
      <c r="I1497" s="266"/>
      <c r="J1497" s="262"/>
      <c r="K1497" s="262"/>
      <c r="L1497" s="267"/>
      <c r="M1497" s="268"/>
      <c r="N1497" s="269"/>
      <c r="O1497" s="269"/>
      <c r="P1497" s="269"/>
      <c r="Q1497" s="269"/>
      <c r="R1497" s="269"/>
      <c r="S1497" s="269"/>
      <c r="T1497" s="270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71" t="s">
        <v>284</v>
      </c>
      <c r="AU1497" s="271" t="s">
        <v>92</v>
      </c>
      <c r="AV1497" s="14" t="s">
        <v>92</v>
      </c>
      <c r="AW1497" s="14" t="s">
        <v>38</v>
      </c>
      <c r="AX1497" s="14" t="s">
        <v>90</v>
      </c>
      <c r="AY1497" s="271" t="s">
        <v>171</v>
      </c>
    </row>
    <row r="1498" s="2" customFormat="1" ht="16.5" customHeight="1">
      <c r="A1498" s="40"/>
      <c r="B1498" s="41"/>
      <c r="C1498" s="283" t="s">
        <v>1786</v>
      </c>
      <c r="D1498" s="283" t="s">
        <v>342</v>
      </c>
      <c r="E1498" s="284" t="s">
        <v>6741</v>
      </c>
      <c r="F1498" s="285" t="s">
        <v>6742</v>
      </c>
      <c r="G1498" s="286" t="s">
        <v>428</v>
      </c>
      <c r="H1498" s="287">
        <v>5</v>
      </c>
      <c r="I1498" s="288"/>
      <c r="J1498" s="289">
        <f>ROUND(I1498*H1498,2)</f>
        <v>0</v>
      </c>
      <c r="K1498" s="285" t="s">
        <v>1</v>
      </c>
      <c r="L1498" s="290"/>
      <c r="M1498" s="291" t="s">
        <v>1</v>
      </c>
      <c r="N1498" s="292" t="s">
        <v>48</v>
      </c>
      <c r="O1498" s="93"/>
      <c r="P1498" s="238">
        <f>O1498*H1498</f>
        <v>0</v>
      </c>
      <c r="Q1498" s="238">
        <v>0.00020000000000000001</v>
      </c>
      <c r="R1498" s="238">
        <f>Q1498*H1498</f>
        <v>0.001</v>
      </c>
      <c r="S1498" s="238">
        <v>0</v>
      </c>
      <c r="T1498" s="239">
        <f>S1498*H1498</f>
        <v>0</v>
      </c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R1498" s="240" t="s">
        <v>430</v>
      </c>
      <c r="AT1498" s="240" t="s">
        <v>342</v>
      </c>
      <c r="AU1498" s="240" t="s">
        <v>92</v>
      </c>
      <c r="AY1498" s="18" t="s">
        <v>171</v>
      </c>
      <c r="BE1498" s="241">
        <f>IF(N1498="základní",J1498,0)</f>
        <v>0</v>
      </c>
      <c r="BF1498" s="241">
        <f>IF(N1498="snížená",J1498,0)</f>
        <v>0</v>
      </c>
      <c r="BG1498" s="241">
        <f>IF(N1498="zákl. přenesená",J1498,0)</f>
        <v>0</v>
      </c>
      <c r="BH1498" s="241">
        <f>IF(N1498="sníž. přenesená",J1498,0)</f>
        <v>0</v>
      </c>
      <c r="BI1498" s="241">
        <f>IF(N1498="nulová",J1498,0)</f>
        <v>0</v>
      </c>
      <c r="BJ1498" s="18" t="s">
        <v>90</v>
      </c>
      <c r="BK1498" s="241">
        <f>ROUND(I1498*H1498,2)</f>
        <v>0</v>
      </c>
      <c r="BL1498" s="18" t="s">
        <v>347</v>
      </c>
      <c r="BM1498" s="240" t="s">
        <v>6743</v>
      </c>
    </row>
    <row r="1499" s="14" customFormat="1">
      <c r="A1499" s="14"/>
      <c r="B1499" s="261"/>
      <c r="C1499" s="262"/>
      <c r="D1499" s="242" t="s">
        <v>284</v>
      </c>
      <c r="E1499" s="263" t="s">
        <v>1</v>
      </c>
      <c r="F1499" s="264" t="s">
        <v>170</v>
      </c>
      <c r="G1499" s="262"/>
      <c r="H1499" s="265">
        <v>5</v>
      </c>
      <c r="I1499" s="266"/>
      <c r="J1499" s="262"/>
      <c r="K1499" s="262"/>
      <c r="L1499" s="267"/>
      <c r="M1499" s="268"/>
      <c r="N1499" s="269"/>
      <c r="O1499" s="269"/>
      <c r="P1499" s="269"/>
      <c r="Q1499" s="269"/>
      <c r="R1499" s="269"/>
      <c r="S1499" s="269"/>
      <c r="T1499" s="270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71" t="s">
        <v>284</v>
      </c>
      <c r="AU1499" s="271" t="s">
        <v>92</v>
      </c>
      <c r="AV1499" s="14" t="s">
        <v>92</v>
      </c>
      <c r="AW1499" s="14" t="s">
        <v>38</v>
      </c>
      <c r="AX1499" s="14" t="s">
        <v>90</v>
      </c>
      <c r="AY1499" s="271" t="s">
        <v>171</v>
      </c>
    </row>
    <row r="1500" s="2" customFormat="1" ht="16.5" customHeight="1">
      <c r="A1500" s="40"/>
      <c r="B1500" s="41"/>
      <c r="C1500" s="229" t="s">
        <v>1790</v>
      </c>
      <c r="D1500" s="229" t="s">
        <v>174</v>
      </c>
      <c r="E1500" s="230" t="s">
        <v>6744</v>
      </c>
      <c r="F1500" s="231" t="s">
        <v>6745</v>
      </c>
      <c r="G1500" s="232" t="s">
        <v>428</v>
      </c>
      <c r="H1500" s="233">
        <v>121</v>
      </c>
      <c r="I1500" s="234"/>
      <c r="J1500" s="235">
        <f>ROUND(I1500*H1500,2)</f>
        <v>0</v>
      </c>
      <c r="K1500" s="231" t="s">
        <v>178</v>
      </c>
      <c r="L1500" s="46"/>
      <c r="M1500" s="236" t="s">
        <v>1</v>
      </c>
      <c r="N1500" s="237" t="s">
        <v>48</v>
      </c>
      <c r="O1500" s="93"/>
      <c r="P1500" s="238">
        <f>O1500*H1500</f>
        <v>0</v>
      </c>
      <c r="Q1500" s="238">
        <v>0</v>
      </c>
      <c r="R1500" s="238">
        <f>Q1500*H1500</f>
        <v>0</v>
      </c>
      <c r="S1500" s="238">
        <v>0.00156</v>
      </c>
      <c r="T1500" s="239">
        <f>S1500*H1500</f>
        <v>0.18875999999999998</v>
      </c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R1500" s="240" t="s">
        <v>347</v>
      </c>
      <c r="AT1500" s="240" t="s">
        <v>174</v>
      </c>
      <c r="AU1500" s="240" t="s">
        <v>92</v>
      </c>
      <c r="AY1500" s="18" t="s">
        <v>171</v>
      </c>
      <c r="BE1500" s="241">
        <f>IF(N1500="základní",J1500,0)</f>
        <v>0</v>
      </c>
      <c r="BF1500" s="241">
        <f>IF(N1500="snížená",J1500,0)</f>
        <v>0</v>
      </c>
      <c r="BG1500" s="241">
        <f>IF(N1500="zákl. přenesená",J1500,0)</f>
        <v>0</v>
      </c>
      <c r="BH1500" s="241">
        <f>IF(N1500="sníž. přenesená",J1500,0)</f>
        <v>0</v>
      </c>
      <c r="BI1500" s="241">
        <f>IF(N1500="nulová",J1500,0)</f>
        <v>0</v>
      </c>
      <c r="BJ1500" s="18" t="s">
        <v>90</v>
      </c>
      <c r="BK1500" s="241">
        <f>ROUND(I1500*H1500,2)</f>
        <v>0</v>
      </c>
      <c r="BL1500" s="18" t="s">
        <v>347</v>
      </c>
      <c r="BM1500" s="240" t="s">
        <v>6746</v>
      </c>
    </row>
    <row r="1501" s="14" customFormat="1">
      <c r="A1501" s="14"/>
      <c r="B1501" s="261"/>
      <c r="C1501" s="262"/>
      <c r="D1501" s="242" t="s">
        <v>284</v>
      </c>
      <c r="E1501" s="263" t="s">
        <v>1</v>
      </c>
      <c r="F1501" s="264" t="s">
        <v>6747</v>
      </c>
      <c r="G1501" s="262"/>
      <c r="H1501" s="265">
        <v>121</v>
      </c>
      <c r="I1501" s="266"/>
      <c r="J1501" s="262"/>
      <c r="K1501" s="262"/>
      <c r="L1501" s="267"/>
      <c r="M1501" s="268"/>
      <c r="N1501" s="269"/>
      <c r="O1501" s="269"/>
      <c r="P1501" s="269"/>
      <c r="Q1501" s="269"/>
      <c r="R1501" s="269"/>
      <c r="S1501" s="269"/>
      <c r="T1501" s="270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71" t="s">
        <v>284</v>
      </c>
      <c r="AU1501" s="271" t="s">
        <v>92</v>
      </c>
      <c r="AV1501" s="14" t="s">
        <v>92</v>
      </c>
      <c r="AW1501" s="14" t="s">
        <v>38</v>
      </c>
      <c r="AX1501" s="14" t="s">
        <v>90</v>
      </c>
      <c r="AY1501" s="271" t="s">
        <v>171</v>
      </c>
    </row>
    <row r="1502" s="2" customFormat="1" ht="16.5" customHeight="1">
      <c r="A1502" s="40"/>
      <c r="B1502" s="41"/>
      <c r="C1502" s="229" t="s">
        <v>1794</v>
      </c>
      <c r="D1502" s="229" t="s">
        <v>174</v>
      </c>
      <c r="E1502" s="230" t="s">
        <v>6748</v>
      </c>
      <c r="F1502" s="231" t="s">
        <v>6749</v>
      </c>
      <c r="G1502" s="232" t="s">
        <v>428</v>
      </c>
      <c r="H1502" s="233">
        <v>5</v>
      </c>
      <c r="I1502" s="234"/>
      <c r="J1502" s="235">
        <f>ROUND(I1502*H1502,2)</f>
        <v>0</v>
      </c>
      <c r="K1502" s="231" t="s">
        <v>178</v>
      </c>
      <c r="L1502" s="46"/>
      <c r="M1502" s="236" t="s">
        <v>1</v>
      </c>
      <c r="N1502" s="237" t="s">
        <v>48</v>
      </c>
      <c r="O1502" s="93"/>
      <c r="P1502" s="238">
        <f>O1502*H1502</f>
        <v>0</v>
      </c>
      <c r="Q1502" s="238">
        <v>0.0019591399999999998</v>
      </c>
      <c r="R1502" s="238">
        <f>Q1502*H1502</f>
        <v>0.0097956999999999992</v>
      </c>
      <c r="S1502" s="238">
        <v>0</v>
      </c>
      <c r="T1502" s="239">
        <f>S1502*H1502</f>
        <v>0</v>
      </c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R1502" s="240" t="s">
        <v>347</v>
      </c>
      <c r="AT1502" s="240" t="s">
        <v>174</v>
      </c>
      <c r="AU1502" s="240" t="s">
        <v>92</v>
      </c>
      <c r="AY1502" s="18" t="s">
        <v>171</v>
      </c>
      <c r="BE1502" s="241">
        <f>IF(N1502="základní",J1502,0)</f>
        <v>0</v>
      </c>
      <c r="BF1502" s="241">
        <f>IF(N1502="snížená",J1502,0)</f>
        <v>0</v>
      </c>
      <c r="BG1502" s="241">
        <f>IF(N1502="zákl. přenesená",J1502,0)</f>
        <v>0</v>
      </c>
      <c r="BH1502" s="241">
        <f>IF(N1502="sníž. přenesená",J1502,0)</f>
        <v>0</v>
      </c>
      <c r="BI1502" s="241">
        <f>IF(N1502="nulová",J1502,0)</f>
        <v>0</v>
      </c>
      <c r="BJ1502" s="18" t="s">
        <v>90</v>
      </c>
      <c r="BK1502" s="241">
        <f>ROUND(I1502*H1502,2)</f>
        <v>0</v>
      </c>
      <c r="BL1502" s="18" t="s">
        <v>347</v>
      </c>
      <c r="BM1502" s="240" t="s">
        <v>6750</v>
      </c>
    </row>
    <row r="1503" s="13" customFormat="1">
      <c r="A1503" s="13"/>
      <c r="B1503" s="251"/>
      <c r="C1503" s="252"/>
      <c r="D1503" s="242" t="s">
        <v>284</v>
      </c>
      <c r="E1503" s="253" t="s">
        <v>1</v>
      </c>
      <c r="F1503" s="254" t="s">
        <v>6751</v>
      </c>
      <c r="G1503" s="252"/>
      <c r="H1503" s="253" t="s">
        <v>1</v>
      </c>
      <c r="I1503" s="255"/>
      <c r="J1503" s="252"/>
      <c r="K1503" s="252"/>
      <c r="L1503" s="256"/>
      <c r="M1503" s="257"/>
      <c r="N1503" s="258"/>
      <c r="O1503" s="258"/>
      <c r="P1503" s="258"/>
      <c r="Q1503" s="258"/>
      <c r="R1503" s="258"/>
      <c r="S1503" s="258"/>
      <c r="T1503" s="259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60" t="s">
        <v>284</v>
      </c>
      <c r="AU1503" s="260" t="s">
        <v>92</v>
      </c>
      <c r="AV1503" s="13" t="s">
        <v>90</v>
      </c>
      <c r="AW1503" s="13" t="s">
        <v>38</v>
      </c>
      <c r="AX1503" s="13" t="s">
        <v>83</v>
      </c>
      <c r="AY1503" s="260" t="s">
        <v>171</v>
      </c>
    </row>
    <row r="1504" s="13" customFormat="1">
      <c r="A1504" s="13"/>
      <c r="B1504" s="251"/>
      <c r="C1504" s="252"/>
      <c r="D1504" s="242" t="s">
        <v>284</v>
      </c>
      <c r="E1504" s="253" t="s">
        <v>1</v>
      </c>
      <c r="F1504" s="254" t="s">
        <v>6752</v>
      </c>
      <c r="G1504" s="252"/>
      <c r="H1504" s="253" t="s">
        <v>1</v>
      </c>
      <c r="I1504" s="255"/>
      <c r="J1504" s="252"/>
      <c r="K1504" s="252"/>
      <c r="L1504" s="256"/>
      <c r="M1504" s="257"/>
      <c r="N1504" s="258"/>
      <c r="O1504" s="258"/>
      <c r="P1504" s="258"/>
      <c r="Q1504" s="258"/>
      <c r="R1504" s="258"/>
      <c r="S1504" s="258"/>
      <c r="T1504" s="259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60" t="s">
        <v>284</v>
      </c>
      <c r="AU1504" s="260" t="s">
        <v>92</v>
      </c>
      <c r="AV1504" s="13" t="s">
        <v>90</v>
      </c>
      <c r="AW1504" s="13" t="s">
        <v>38</v>
      </c>
      <c r="AX1504" s="13" t="s">
        <v>83</v>
      </c>
      <c r="AY1504" s="260" t="s">
        <v>171</v>
      </c>
    </row>
    <row r="1505" s="14" customFormat="1">
      <c r="A1505" s="14"/>
      <c r="B1505" s="261"/>
      <c r="C1505" s="262"/>
      <c r="D1505" s="242" t="s">
        <v>284</v>
      </c>
      <c r="E1505" s="263" t="s">
        <v>1</v>
      </c>
      <c r="F1505" s="264" t="s">
        <v>170</v>
      </c>
      <c r="G1505" s="262"/>
      <c r="H1505" s="265">
        <v>5</v>
      </c>
      <c r="I1505" s="266"/>
      <c r="J1505" s="262"/>
      <c r="K1505" s="262"/>
      <c r="L1505" s="267"/>
      <c r="M1505" s="268"/>
      <c r="N1505" s="269"/>
      <c r="O1505" s="269"/>
      <c r="P1505" s="269"/>
      <c r="Q1505" s="269"/>
      <c r="R1505" s="269"/>
      <c r="S1505" s="269"/>
      <c r="T1505" s="270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71" t="s">
        <v>284</v>
      </c>
      <c r="AU1505" s="271" t="s">
        <v>92</v>
      </c>
      <c r="AV1505" s="14" t="s">
        <v>92</v>
      </c>
      <c r="AW1505" s="14" t="s">
        <v>38</v>
      </c>
      <c r="AX1505" s="14" t="s">
        <v>90</v>
      </c>
      <c r="AY1505" s="271" t="s">
        <v>171</v>
      </c>
    </row>
    <row r="1506" s="2" customFormat="1" ht="16.5" customHeight="1">
      <c r="A1506" s="40"/>
      <c r="B1506" s="41"/>
      <c r="C1506" s="229" t="s">
        <v>1799</v>
      </c>
      <c r="D1506" s="229" t="s">
        <v>174</v>
      </c>
      <c r="E1506" s="230" t="s">
        <v>6753</v>
      </c>
      <c r="F1506" s="231" t="s">
        <v>6754</v>
      </c>
      <c r="G1506" s="232" t="s">
        <v>428</v>
      </c>
      <c r="H1506" s="233">
        <v>23</v>
      </c>
      <c r="I1506" s="234"/>
      <c r="J1506" s="235">
        <f>ROUND(I1506*H1506,2)</f>
        <v>0</v>
      </c>
      <c r="K1506" s="231" t="s">
        <v>178</v>
      </c>
      <c r="L1506" s="46"/>
      <c r="M1506" s="236" t="s">
        <v>1</v>
      </c>
      <c r="N1506" s="237" t="s">
        <v>48</v>
      </c>
      <c r="O1506" s="93"/>
      <c r="P1506" s="238">
        <f>O1506*H1506</f>
        <v>0</v>
      </c>
      <c r="Q1506" s="238">
        <v>0.0018</v>
      </c>
      <c r="R1506" s="238">
        <f>Q1506*H1506</f>
        <v>0.041399999999999999</v>
      </c>
      <c r="S1506" s="238">
        <v>0</v>
      </c>
      <c r="T1506" s="239">
        <f>S1506*H1506</f>
        <v>0</v>
      </c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R1506" s="240" t="s">
        <v>347</v>
      </c>
      <c r="AT1506" s="240" t="s">
        <v>174</v>
      </c>
      <c r="AU1506" s="240" t="s">
        <v>92</v>
      </c>
      <c r="AY1506" s="18" t="s">
        <v>171</v>
      </c>
      <c r="BE1506" s="241">
        <f>IF(N1506="základní",J1506,0)</f>
        <v>0</v>
      </c>
      <c r="BF1506" s="241">
        <f>IF(N1506="snížená",J1506,0)</f>
        <v>0</v>
      </c>
      <c r="BG1506" s="241">
        <f>IF(N1506="zákl. přenesená",J1506,0)</f>
        <v>0</v>
      </c>
      <c r="BH1506" s="241">
        <f>IF(N1506="sníž. přenesená",J1506,0)</f>
        <v>0</v>
      </c>
      <c r="BI1506" s="241">
        <f>IF(N1506="nulová",J1506,0)</f>
        <v>0</v>
      </c>
      <c r="BJ1506" s="18" t="s">
        <v>90</v>
      </c>
      <c r="BK1506" s="241">
        <f>ROUND(I1506*H1506,2)</f>
        <v>0</v>
      </c>
      <c r="BL1506" s="18" t="s">
        <v>347</v>
      </c>
      <c r="BM1506" s="240" t="s">
        <v>6755</v>
      </c>
    </row>
    <row r="1507" s="13" customFormat="1">
      <c r="A1507" s="13"/>
      <c r="B1507" s="251"/>
      <c r="C1507" s="252"/>
      <c r="D1507" s="242" t="s">
        <v>284</v>
      </c>
      <c r="E1507" s="253" t="s">
        <v>1</v>
      </c>
      <c r="F1507" s="254" t="s">
        <v>6751</v>
      </c>
      <c r="G1507" s="252"/>
      <c r="H1507" s="253" t="s">
        <v>1</v>
      </c>
      <c r="I1507" s="255"/>
      <c r="J1507" s="252"/>
      <c r="K1507" s="252"/>
      <c r="L1507" s="256"/>
      <c r="M1507" s="257"/>
      <c r="N1507" s="258"/>
      <c r="O1507" s="258"/>
      <c r="P1507" s="258"/>
      <c r="Q1507" s="258"/>
      <c r="R1507" s="258"/>
      <c r="S1507" s="258"/>
      <c r="T1507" s="259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60" t="s">
        <v>284</v>
      </c>
      <c r="AU1507" s="260" t="s">
        <v>92</v>
      </c>
      <c r="AV1507" s="13" t="s">
        <v>90</v>
      </c>
      <c r="AW1507" s="13" t="s">
        <v>38</v>
      </c>
      <c r="AX1507" s="13" t="s">
        <v>83</v>
      </c>
      <c r="AY1507" s="260" t="s">
        <v>171</v>
      </c>
    </row>
    <row r="1508" s="13" customFormat="1">
      <c r="A1508" s="13"/>
      <c r="B1508" s="251"/>
      <c r="C1508" s="252"/>
      <c r="D1508" s="242" t="s">
        <v>284</v>
      </c>
      <c r="E1508" s="253" t="s">
        <v>1</v>
      </c>
      <c r="F1508" s="254" t="s">
        <v>6756</v>
      </c>
      <c r="G1508" s="252"/>
      <c r="H1508" s="253" t="s">
        <v>1</v>
      </c>
      <c r="I1508" s="255"/>
      <c r="J1508" s="252"/>
      <c r="K1508" s="252"/>
      <c r="L1508" s="256"/>
      <c r="M1508" s="257"/>
      <c r="N1508" s="258"/>
      <c r="O1508" s="258"/>
      <c r="P1508" s="258"/>
      <c r="Q1508" s="258"/>
      <c r="R1508" s="258"/>
      <c r="S1508" s="258"/>
      <c r="T1508" s="259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60" t="s">
        <v>284</v>
      </c>
      <c r="AU1508" s="260" t="s">
        <v>92</v>
      </c>
      <c r="AV1508" s="13" t="s">
        <v>90</v>
      </c>
      <c r="AW1508" s="13" t="s">
        <v>38</v>
      </c>
      <c r="AX1508" s="13" t="s">
        <v>83</v>
      </c>
      <c r="AY1508" s="260" t="s">
        <v>171</v>
      </c>
    </row>
    <row r="1509" s="13" customFormat="1">
      <c r="A1509" s="13"/>
      <c r="B1509" s="251"/>
      <c r="C1509" s="252"/>
      <c r="D1509" s="242" t="s">
        <v>284</v>
      </c>
      <c r="E1509" s="253" t="s">
        <v>1</v>
      </c>
      <c r="F1509" s="254" t="s">
        <v>6757</v>
      </c>
      <c r="G1509" s="252"/>
      <c r="H1509" s="253" t="s">
        <v>1</v>
      </c>
      <c r="I1509" s="255"/>
      <c r="J1509" s="252"/>
      <c r="K1509" s="252"/>
      <c r="L1509" s="256"/>
      <c r="M1509" s="257"/>
      <c r="N1509" s="258"/>
      <c r="O1509" s="258"/>
      <c r="P1509" s="258"/>
      <c r="Q1509" s="258"/>
      <c r="R1509" s="258"/>
      <c r="S1509" s="258"/>
      <c r="T1509" s="259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60" t="s">
        <v>284</v>
      </c>
      <c r="AU1509" s="260" t="s">
        <v>92</v>
      </c>
      <c r="AV1509" s="13" t="s">
        <v>90</v>
      </c>
      <c r="AW1509" s="13" t="s">
        <v>38</v>
      </c>
      <c r="AX1509" s="13" t="s">
        <v>83</v>
      </c>
      <c r="AY1509" s="260" t="s">
        <v>171</v>
      </c>
    </row>
    <row r="1510" s="13" customFormat="1">
      <c r="A1510" s="13"/>
      <c r="B1510" s="251"/>
      <c r="C1510" s="252"/>
      <c r="D1510" s="242" t="s">
        <v>284</v>
      </c>
      <c r="E1510" s="253" t="s">
        <v>1</v>
      </c>
      <c r="F1510" s="254" t="s">
        <v>6758</v>
      </c>
      <c r="G1510" s="252"/>
      <c r="H1510" s="253" t="s">
        <v>1</v>
      </c>
      <c r="I1510" s="255"/>
      <c r="J1510" s="252"/>
      <c r="K1510" s="252"/>
      <c r="L1510" s="256"/>
      <c r="M1510" s="257"/>
      <c r="N1510" s="258"/>
      <c r="O1510" s="258"/>
      <c r="P1510" s="258"/>
      <c r="Q1510" s="258"/>
      <c r="R1510" s="258"/>
      <c r="S1510" s="258"/>
      <c r="T1510" s="259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60" t="s">
        <v>284</v>
      </c>
      <c r="AU1510" s="260" t="s">
        <v>92</v>
      </c>
      <c r="AV1510" s="13" t="s">
        <v>90</v>
      </c>
      <c r="AW1510" s="13" t="s">
        <v>38</v>
      </c>
      <c r="AX1510" s="13" t="s">
        <v>83</v>
      </c>
      <c r="AY1510" s="260" t="s">
        <v>171</v>
      </c>
    </row>
    <row r="1511" s="14" customFormat="1">
      <c r="A1511" s="14"/>
      <c r="B1511" s="261"/>
      <c r="C1511" s="262"/>
      <c r="D1511" s="242" t="s">
        <v>284</v>
      </c>
      <c r="E1511" s="263" t="s">
        <v>1</v>
      </c>
      <c r="F1511" s="264" t="s">
        <v>6759</v>
      </c>
      <c r="G1511" s="262"/>
      <c r="H1511" s="265">
        <v>23</v>
      </c>
      <c r="I1511" s="266"/>
      <c r="J1511" s="262"/>
      <c r="K1511" s="262"/>
      <c r="L1511" s="267"/>
      <c r="M1511" s="268"/>
      <c r="N1511" s="269"/>
      <c r="O1511" s="269"/>
      <c r="P1511" s="269"/>
      <c r="Q1511" s="269"/>
      <c r="R1511" s="269"/>
      <c r="S1511" s="269"/>
      <c r="T1511" s="270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71" t="s">
        <v>284</v>
      </c>
      <c r="AU1511" s="271" t="s">
        <v>92</v>
      </c>
      <c r="AV1511" s="14" t="s">
        <v>92</v>
      </c>
      <c r="AW1511" s="14" t="s">
        <v>38</v>
      </c>
      <c r="AX1511" s="14" t="s">
        <v>90</v>
      </c>
      <c r="AY1511" s="271" t="s">
        <v>171</v>
      </c>
    </row>
    <row r="1512" s="2" customFormat="1" ht="16.5" customHeight="1">
      <c r="A1512" s="40"/>
      <c r="B1512" s="41"/>
      <c r="C1512" s="229" t="s">
        <v>1803</v>
      </c>
      <c r="D1512" s="229" t="s">
        <v>174</v>
      </c>
      <c r="E1512" s="230" t="s">
        <v>6760</v>
      </c>
      <c r="F1512" s="231" t="s">
        <v>6761</v>
      </c>
      <c r="G1512" s="232" t="s">
        <v>428</v>
      </c>
      <c r="H1512" s="233">
        <v>2</v>
      </c>
      <c r="I1512" s="234"/>
      <c r="J1512" s="235">
        <f>ROUND(I1512*H1512,2)</f>
        <v>0</v>
      </c>
      <c r="K1512" s="231" t="s">
        <v>178</v>
      </c>
      <c r="L1512" s="46"/>
      <c r="M1512" s="236" t="s">
        <v>1</v>
      </c>
      <c r="N1512" s="237" t="s">
        <v>48</v>
      </c>
      <c r="O1512" s="93"/>
      <c r="P1512" s="238">
        <f>O1512*H1512</f>
        <v>0</v>
      </c>
      <c r="Q1512" s="238">
        <v>0.0018</v>
      </c>
      <c r="R1512" s="238">
        <f>Q1512*H1512</f>
        <v>0.0035999999999999999</v>
      </c>
      <c r="S1512" s="238">
        <v>0</v>
      </c>
      <c r="T1512" s="239">
        <f>S1512*H1512</f>
        <v>0</v>
      </c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R1512" s="240" t="s">
        <v>347</v>
      </c>
      <c r="AT1512" s="240" t="s">
        <v>174</v>
      </c>
      <c r="AU1512" s="240" t="s">
        <v>92</v>
      </c>
      <c r="AY1512" s="18" t="s">
        <v>171</v>
      </c>
      <c r="BE1512" s="241">
        <f>IF(N1512="základní",J1512,0)</f>
        <v>0</v>
      </c>
      <c r="BF1512" s="241">
        <f>IF(N1512="snížená",J1512,0)</f>
        <v>0</v>
      </c>
      <c r="BG1512" s="241">
        <f>IF(N1512="zákl. přenesená",J1512,0)</f>
        <v>0</v>
      </c>
      <c r="BH1512" s="241">
        <f>IF(N1512="sníž. přenesená",J1512,0)</f>
        <v>0</v>
      </c>
      <c r="BI1512" s="241">
        <f>IF(N1512="nulová",J1512,0)</f>
        <v>0</v>
      </c>
      <c r="BJ1512" s="18" t="s">
        <v>90</v>
      </c>
      <c r="BK1512" s="241">
        <f>ROUND(I1512*H1512,2)</f>
        <v>0</v>
      </c>
      <c r="BL1512" s="18" t="s">
        <v>347</v>
      </c>
      <c r="BM1512" s="240" t="s">
        <v>6762</v>
      </c>
    </row>
    <row r="1513" s="13" customFormat="1">
      <c r="A1513" s="13"/>
      <c r="B1513" s="251"/>
      <c r="C1513" s="252"/>
      <c r="D1513" s="242" t="s">
        <v>284</v>
      </c>
      <c r="E1513" s="253" t="s">
        <v>1</v>
      </c>
      <c r="F1513" s="254" t="s">
        <v>6751</v>
      </c>
      <c r="G1513" s="252"/>
      <c r="H1513" s="253" t="s">
        <v>1</v>
      </c>
      <c r="I1513" s="255"/>
      <c r="J1513" s="252"/>
      <c r="K1513" s="252"/>
      <c r="L1513" s="256"/>
      <c r="M1513" s="257"/>
      <c r="N1513" s="258"/>
      <c r="O1513" s="258"/>
      <c r="P1513" s="258"/>
      <c r="Q1513" s="258"/>
      <c r="R1513" s="258"/>
      <c r="S1513" s="258"/>
      <c r="T1513" s="259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60" t="s">
        <v>284</v>
      </c>
      <c r="AU1513" s="260" t="s">
        <v>92</v>
      </c>
      <c r="AV1513" s="13" t="s">
        <v>90</v>
      </c>
      <c r="AW1513" s="13" t="s">
        <v>38</v>
      </c>
      <c r="AX1513" s="13" t="s">
        <v>83</v>
      </c>
      <c r="AY1513" s="260" t="s">
        <v>171</v>
      </c>
    </row>
    <row r="1514" s="13" customFormat="1">
      <c r="A1514" s="13"/>
      <c r="B1514" s="251"/>
      <c r="C1514" s="252"/>
      <c r="D1514" s="242" t="s">
        <v>284</v>
      </c>
      <c r="E1514" s="253" t="s">
        <v>1</v>
      </c>
      <c r="F1514" s="254" t="s">
        <v>6763</v>
      </c>
      <c r="G1514" s="252"/>
      <c r="H1514" s="253" t="s">
        <v>1</v>
      </c>
      <c r="I1514" s="255"/>
      <c r="J1514" s="252"/>
      <c r="K1514" s="252"/>
      <c r="L1514" s="256"/>
      <c r="M1514" s="257"/>
      <c r="N1514" s="258"/>
      <c r="O1514" s="258"/>
      <c r="P1514" s="258"/>
      <c r="Q1514" s="258"/>
      <c r="R1514" s="258"/>
      <c r="S1514" s="258"/>
      <c r="T1514" s="259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60" t="s">
        <v>284</v>
      </c>
      <c r="AU1514" s="260" t="s">
        <v>92</v>
      </c>
      <c r="AV1514" s="13" t="s">
        <v>90</v>
      </c>
      <c r="AW1514" s="13" t="s">
        <v>38</v>
      </c>
      <c r="AX1514" s="13" t="s">
        <v>83</v>
      </c>
      <c r="AY1514" s="260" t="s">
        <v>171</v>
      </c>
    </row>
    <row r="1515" s="13" customFormat="1">
      <c r="A1515" s="13"/>
      <c r="B1515" s="251"/>
      <c r="C1515" s="252"/>
      <c r="D1515" s="242" t="s">
        <v>284</v>
      </c>
      <c r="E1515" s="253" t="s">
        <v>1</v>
      </c>
      <c r="F1515" s="254" t="s">
        <v>6757</v>
      </c>
      <c r="G1515" s="252"/>
      <c r="H1515" s="253" t="s">
        <v>1</v>
      </c>
      <c r="I1515" s="255"/>
      <c r="J1515" s="252"/>
      <c r="K1515" s="252"/>
      <c r="L1515" s="256"/>
      <c r="M1515" s="257"/>
      <c r="N1515" s="258"/>
      <c r="O1515" s="258"/>
      <c r="P1515" s="258"/>
      <c r="Q1515" s="258"/>
      <c r="R1515" s="258"/>
      <c r="S1515" s="258"/>
      <c r="T1515" s="259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60" t="s">
        <v>284</v>
      </c>
      <c r="AU1515" s="260" t="s">
        <v>92</v>
      </c>
      <c r="AV1515" s="13" t="s">
        <v>90</v>
      </c>
      <c r="AW1515" s="13" t="s">
        <v>38</v>
      </c>
      <c r="AX1515" s="13" t="s">
        <v>83</v>
      </c>
      <c r="AY1515" s="260" t="s">
        <v>171</v>
      </c>
    </row>
    <row r="1516" s="13" customFormat="1">
      <c r="A1516" s="13"/>
      <c r="B1516" s="251"/>
      <c r="C1516" s="252"/>
      <c r="D1516" s="242" t="s">
        <v>284</v>
      </c>
      <c r="E1516" s="253" t="s">
        <v>1</v>
      </c>
      <c r="F1516" s="254" t="s">
        <v>6758</v>
      </c>
      <c r="G1516" s="252"/>
      <c r="H1516" s="253" t="s">
        <v>1</v>
      </c>
      <c r="I1516" s="255"/>
      <c r="J1516" s="252"/>
      <c r="K1516" s="252"/>
      <c r="L1516" s="256"/>
      <c r="M1516" s="257"/>
      <c r="N1516" s="258"/>
      <c r="O1516" s="258"/>
      <c r="P1516" s="258"/>
      <c r="Q1516" s="258"/>
      <c r="R1516" s="258"/>
      <c r="S1516" s="258"/>
      <c r="T1516" s="259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60" t="s">
        <v>284</v>
      </c>
      <c r="AU1516" s="260" t="s">
        <v>92</v>
      </c>
      <c r="AV1516" s="13" t="s">
        <v>90</v>
      </c>
      <c r="AW1516" s="13" t="s">
        <v>38</v>
      </c>
      <c r="AX1516" s="13" t="s">
        <v>83</v>
      </c>
      <c r="AY1516" s="260" t="s">
        <v>171</v>
      </c>
    </row>
    <row r="1517" s="14" customFormat="1">
      <c r="A1517" s="14"/>
      <c r="B1517" s="261"/>
      <c r="C1517" s="262"/>
      <c r="D1517" s="242" t="s">
        <v>284</v>
      </c>
      <c r="E1517" s="263" t="s">
        <v>1</v>
      </c>
      <c r="F1517" s="264" t="s">
        <v>92</v>
      </c>
      <c r="G1517" s="262"/>
      <c r="H1517" s="265">
        <v>2</v>
      </c>
      <c r="I1517" s="266"/>
      <c r="J1517" s="262"/>
      <c r="K1517" s="262"/>
      <c r="L1517" s="267"/>
      <c r="M1517" s="268"/>
      <c r="N1517" s="269"/>
      <c r="O1517" s="269"/>
      <c r="P1517" s="269"/>
      <c r="Q1517" s="269"/>
      <c r="R1517" s="269"/>
      <c r="S1517" s="269"/>
      <c r="T1517" s="270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71" t="s">
        <v>284</v>
      </c>
      <c r="AU1517" s="271" t="s">
        <v>92</v>
      </c>
      <c r="AV1517" s="14" t="s">
        <v>92</v>
      </c>
      <c r="AW1517" s="14" t="s">
        <v>38</v>
      </c>
      <c r="AX1517" s="14" t="s">
        <v>90</v>
      </c>
      <c r="AY1517" s="271" t="s">
        <v>171</v>
      </c>
    </row>
    <row r="1518" s="2" customFormat="1" ht="16.5" customHeight="1">
      <c r="A1518" s="40"/>
      <c r="B1518" s="41"/>
      <c r="C1518" s="229" t="s">
        <v>1807</v>
      </c>
      <c r="D1518" s="229" t="s">
        <v>174</v>
      </c>
      <c r="E1518" s="230" t="s">
        <v>6764</v>
      </c>
      <c r="F1518" s="231" t="s">
        <v>6765</v>
      </c>
      <c r="G1518" s="232" t="s">
        <v>428</v>
      </c>
      <c r="H1518" s="233">
        <v>55</v>
      </c>
      <c r="I1518" s="234"/>
      <c r="J1518" s="235">
        <f>ROUND(I1518*H1518,2)</f>
        <v>0</v>
      </c>
      <c r="K1518" s="231" t="s">
        <v>178</v>
      </c>
      <c r="L1518" s="46"/>
      <c r="M1518" s="236" t="s">
        <v>1</v>
      </c>
      <c r="N1518" s="237" t="s">
        <v>48</v>
      </c>
      <c r="O1518" s="93"/>
      <c r="P1518" s="238">
        <f>O1518*H1518</f>
        <v>0</v>
      </c>
      <c r="Q1518" s="238">
        <v>0.00183914</v>
      </c>
      <c r="R1518" s="238">
        <f>Q1518*H1518</f>
        <v>0.1011527</v>
      </c>
      <c r="S1518" s="238">
        <v>0</v>
      </c>
      <c r="T1518" s="239">
        <f>S1518*H1518</f>
        <v>0</v>
      </c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R1518" s="240" t="s">
        <v>347</v>
      </c>
      <c r="AT1518" s="240" t="s">
        <v>174</v>
      </c>
      <c r="AU1518" s="240" t="s">
        <v>92</v>
      </c>
      <c r="AY1518" s="18" t="s">
        <v>171</v>
      </c>
      <c r="BE1518" s="241">
        <f>IF(N1518="základní",J1518,0)</f>
        <v>0</v>
      </c>
      <c r="BF1518" s="241">
        <f>IF(N1518="snížená",J1518,0)</f>
        <v>0</v>
      </c>
      <c r="BG1518" s="241">
        <f>IF(N1518="zákl. přenesená",J1518,0)</f>
        <v>0</v>
      </c>
      <c r="BH1518" s="241">
        <f>IF(N1518="sníž. přenesená",J1518,0)</f>
        <v>0</v>
      </c>
      <c r="BI1518" s="241">
        <f>IF(N1518="nulová",J1518,0)</f>
        <v>0</v>
      </c>
      <c r="BJ1518" s="18" t="s">
        <v>90</v>
      </c>
      <c r="BK1518" s="241">
        <f>ROUND(I1518*H1518,2)</f>
        <v>0</v>
      </c>
      <c r="BL1518" s="18" t="s">
        <v>347</v>
      </c>
      <c r="BM1518" s="240" t="s">
        <v>6766</v>
      </c>
    </row>
    <row r="1519" s="13" customFormat="1">
      <c r="A1519" s="13"/>
      <c r="B1519" s="251"/>
      <c r="C1519" s="252"/>
      <c r="D1519" s="242" t="s">
        <v>284</v>
      </c>
      <c r="E1519" s="253" t="s">
        <v>1</v>
      </c>
      <c r="F1519" s="254" t="s">
        <v>6751</v>
      </c>
      <c r="G1519" s="252"/>
      <c r="H1519" s="253" t="s">
        <v>1</v>
      </c>
      <c r="I1519" s="255"/>
      <c r="J1519" s="252"/>
      <c r="K1519" s="252"/>
      <c r="L1519" s="256"/>
      <c r="M1519" s="257"/>
      <c r="N1519" s="258"/>
      <c r="O1519" s="258"/>
      <c r="P1519" s="258"/>
      <c r="Q1519" s="258"/>
      <c r="R1519" s="258"/>
      <c r="S1519" s="258"/>
      <c r="T1519" s="259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60" t="s">
        <v>284</v>
      </c>
      <c r="AU1519" s="260" t="s">
        <v>92</v>
      </c>
      <c r="AV1519" s="13" t="s">
        <v>90</v>
      </c>
      <c r="AW1519" s="13" t="s">
        <v>38</v>
      </c>
      <c r="AX1519" s="13" t="s">
        <v>83</v>
      </c>
      <c r="AY1519" s="260" t="s">
        <v>171</v>
      </c>
    </row>
    <row r="1520" s="13" customFormat="1">
      <c r="A1520" s="13"/>
      <c r="B1520" s="251"/>
      <c r="C1520" s="252"/>
      <c r="D1520" s="242" t="s">
        <v>284</v>
      </c>
      <c r="E1520" s="253" t="s">
        <v>1</v>
      </c>
      <c r="F1520" s="254" t="s">
        <v>6767</v>
      </c>
      <c r="G1520" s="252"/>
      <c r="H1520" s="253" t="s">
        <v>1</v>
      </c>
      <c r="I1520" s="255"/>
      <c r="J1520" s="252"/>
      <c r="K1520" s="252"/>
      <c r="L1520" s="256"/>
      <c r="M1520" s="257"/>
      <c r="N1520" s="258"/>
      <c r="O1520" s="258"/>
      <c r="P1520" s="258"/>
      <c r="Q1520" s="258"/>
      <c r="R1520" s="258"/>
      <c r="S1520" s="258"/>
      <c r="T1520" s="259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60" t="s">
        <v>284</v>
      </c>
      <c r="AU1520" s="260" t="s">
        <v>92</v>
      </c>
      <c r="AV1520" s="13" t="s">
        <v>90</v>
      </c>
      <c r="AW1520" s="13" t="s">
        <v>38</v>
      </c>
      <c r="AX1520" s="13" t="s">
        <v>83</v>
      </c>
      <c r="AY1520" s="260" t="s">
        <v>171</v>
      </c>
    </row>
    <row r="1521" s="13" customFormat="1">
      <c r="A1521" s="13"/>
      <c r="B1521" s="251"/>
      <c r="C1521" s="252"/>
      <c r="D1521" s="242" t="s">
        <v>284</v>
      </c>
      <c r="E1521" s="253" t="s">
        <v>1</v>
      </c>
      <c r="F1521" s="254" t="s">
        <v>6768</v>
      </c>
      <c r="G1521" s="252"/>
      <c r="H1521" s="253" t="s">
        <v>1</v>
      </c>
      <c r="I1521" s="255"/>
      <c r="J1521" s="252"/>
      <c r="K1521" s="252"/>
      <c r="L1521" s="256"/>
      <c r="M1521" s="257"/>
      <c r="N1521" s="258"/>
      <c r="O1521" s="258"/>
      <c r="P1521" s="258"/>
      <c r="Q1521" s="258"/>
      <c r="R1521" s="258"/>
      <c r="S1521" s="258"/>
      <c r="T1521" s="259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60" t="s">
        <v>284</v>
      </c>
      <c r="AU1521" s="260" t="s">
        <v>92</v>
      </c>
      <c r="AV1521" s="13" t="s">
        <v>90</v>
      </c>
      <c r="AW1521" s="13" t="s">
        <v>38</v>
      </c>
      <c r="AX1521" s="13" t="s">
        <v>83</v>
      </c>
      <c r="AY1521" s="260" t="s">
        <v>171</v>
      </c>
    </row>
    <row r="1522" s="13" customFormat="1">
      <c r="A1522" s="13"/>
      <c r="B1522" s="251"/>
      <c r="C1522" s="252"/>
      <c r="D1522" s="242" t="s">
        <v>284</v>
      </c>
      <c r="E1522" s="253" t="s">
        <v>1</v>
      </c>
      <c r="F1522" s="254" t="s">
        <v>6769</v>
      </c>
      <c r="G1522" s="252"/>
      <c r="H1522" s="253" t="s">
        <v>1</v>
      </c>
      <c r="I1522" s="255"/>
      <c r="J1522" s="252"/>
      <c r="K1522" s="252"/>
      <c r="L1522" s="256"/>
      <c r="M1522" s="257"/>
      <c r="N1522" s="258"/>
      <c r="O1522" s="258"/>
      <c r="P1522" s="258"/>
      <c r="Q1522" s="258"/>
      <c r="R1522" s="258"/>
      <c r="S1522" s="258"/>
      <c r="T1522" s="259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60" t="s">
        <v>284</v>
      </c>
      <c r="AU1522" s="260" t="s">
        <v>92</v>
      </c>
      <c r="AV1522" s="13" t="s">
        <v>90</v>
      </c>
      <c r="AW1522" s="13" t="s">
        <v>38</v>
      </c>
      <c r="AX1522" s="13" t="s">
        <v>83</v>
      </c>
      <c r="AY1522" s="260" t="s">
        <v>171</v>
      </c>
    </row>
    <row r="1523" s="14" customFormat="1">
      <c r="A1523" s="14"/>
      <c r="B1523" s="261"/>
      <c r="C1523" s="262"/>
      <c r="D1523" s="242" t="s">
        <v>284</v>
      </c>
      <c r="E1523" s="263" t="s">
        <v>1</v>
      </c>
      <c r="F1523" s="264" t="s">
        <v>6770</v>
      </c>
      <c r="G1523" s="262"/>
      <c r="H1523" s="265">
        <v>55</v>
      </c>
      <c r="I1523" s="266"/>
      <c r="J1523" s="262"/>
      <c r="K1523" s="262"/>
      <c r="L1523" s="267"/>
      <c r="M1523" s="268"/>
      <c r="N1523" s="269"/>
      <c r="O1523" s="269"/>
      <c r="P1523" s="269"/>
      <c r="Q1523" s="269"/>
      <c r="R1523" s="269"/>
      <c r="S1523" s="269"/>
      <c r="T1523" s="270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71" t="s">
        <v>284</v>
      </c>
      <c r="AU1523" s="271" t="s">
        <v>92</v>
      </c>
      <c r="AV1523" s="14" t="s">
        <v>92</v>
      </c>
      <c r="AW1523" s="14" t="s">
        <v>38</v>
      </c>
      <c r="AX1523" s="14" t="s">
        <v>90</v>
      </c>
      <c r="AY1523" s="271" t="s">
        <v>171</v>
      </c>
    </row>
    <row r="1524" s="2" customFormat="1" ht="16.5" customHeight="1">
      <c r="A1524" s="40"/>
      <c r="B1524" s="41"/>
      <c r="C1524" s="229" t="s">
        <v>1811</v>
      </c>
      <c r="D1524" s="229" t="s">
        <v>174</v>
      </c>
      <c r="E1524" s="230" t="s">
        <v>6771</v>
      </c>
      <c r="F1524" s="231" t="s">
        <v>6772</v>
      </c>
      <c r="G1524" s="232" t="s">
        <v>428</v>
      </c>
      <c r="H1524" s="233">
        <v>42</v>
      </c>
      <c r="I1524" s="234"/>
      <c r="J1524" s="235">
        <f>ROUND(I1524*H1524,2)</f>
        <v>0</v>
      </c>
      <c r="K1524" s="231" t="s">
        <v>178</v>
      </c>
      <c r="L1524" s="46"/>
      <c r="M1524" s="236" t="s">
        <v>1</v>
      </c>
      <c r="N1524" s="237" t="s">
        <v>48</v>
      </c>
      <c r="O1524" s="93"/>
      <c r="P1524" s="238">
        <f>O1524*H1524</f>
        <v>0</v>
      </c>
      <c r="Q1524" s="238">
        <v>0.00015914</v>
      </c>
      <c r="R1524" s="238">
        <f>Q1524*H1524</f>
        <v>0.0066838799999999997</v>
      </c>
      <c r="S1524" s="238">
        <v>0</v>
      </c>
      <c r="T1524" s="239">
        <f>S1524*H1524</f>
        <v>0</v>
      </c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R1524" s="240" t="s">
        <v>347</v>
      </c>
      <c r="AT1524" s="240" t="s">
        <v>174</v>
      </c>
      <c r="AU1524" s="240" t="s">
        <v>92</v>
      </c>
      <c r="AY1524" s="18" t="s">
        <v>171</v>
      </c>
      <c r="BE1524" s="241">
        <f>IF(N1524="základní",J1524,0)</f>
        <v>0</v>
      </c>
      <c r="BF1524" s="241">
        <f>IF(N1524="snížená",J1524,0)</f>
        <v>0</v>
      </c>
      <c r="BG1524" s="241">
        <f>IF(N1524="zákl. přenesená",J1524,0)</f>
        <v>0</v>
      </c>
      <c r="BH1524" s="241">
        <f>IF(N1524="sníž. přenesená",J1524,0)</f>
        <v>0</v>
      </c>
      <c r="BI1524" s="241">
        <f>IF(N1524="nulová",J1524,0)</f>
        <v>0</v>
      </c>
      <c r="BJ1524" s="18" t="s">
        <v>90</v>
      </c>
      <c r="BK1524" s="241">
        <f>ROUND(I1524*H1524,2)</f>
        <v>0</v>
      </c>
      <c r="BL1524" s="18" t="s">
        <v>347</v>
      </c>
      <c r="BM1524" s="240" t="s">
        <v>6773</v>
      </c>
    </row>
    <row r="1525" s="13" customFormat="1">
      <c r="A1525" s="13"/>
      <c r="B1525" s="251"/>
      <c r="C1525" s="252"/>
      <c r="D1525" s="242" t="s">
        <v>284</v>
      </c>
      <c r="E1525" s="253" t="s">
        <v>1</v>
      </c>
      <c r="F1525" s="254" t="s">
        <v>6774</v>
      </c>
      <c r="G1525" s="252"/>
      <c r="H1525" s="253" t="s">
        <v>1</v>
      </c>
      <c r="I1525" s="255"/>
      <c r="J1525" s="252"/>
      <c r="K1525" s="252"/>
      <c r="L1525" s="256"/>
      <c r="M1525" s="257"/>
      <c r="N1525" s="258"/>
      <c r="O1525" s="258"/>
      <c r="P1525" s="258"/>
      <c r="Q1525" s="258"/>
      <c r="R1525" s="258"/>
      <c r="S1525" s="258"/>
      <c r="T1525" s="259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60" t="s">
        <v>284</v>
      </c>
      <c r="AU1525" s="260" t="s">
        <v>92</v>
      </c>
      <c r="AV1525" s="13" t="s">
        <v>90</v>
      </c>
      <c r="AW1525" s="13" t="s">
        <v>38</v>
      </c>
      <c r="AX1525" s="13" t="s">
        <v>83</v>
      </c>
      <c r="AY1525" s="260" t="s">
        <v>171</v>
      </c>
    </row>
    <row r="1526" s="14" customFormat="1">
      <c r="A1526" s="14"/>
      <c r="B1526" s="261"/>
      <c r="C1526" s="262"/>
      <c r="D1526" s="242" t="s">
        <v>284</v>
      </c>
      <c r="E1526" s="263" t="s">
        <v>1</v>
      </c>
      <c r="F1526" s="264" t="s">
        <v>6775</v>
      </c>
      <c r="G1526" s="262"/>
      <c r="H1526" s="265">
        <v>42</v>
      </c>
      <c r="I1526" s="266"/>
      <c r="J1526" s="262"/>
      <c r="K1526" s="262"/>
      <c r="L1526" s="267"/>
      <c r="M1526" s="268"/>
      <c r="N1526" s="269"/>
      <c r="O1526" s="269"/>
      <c r="P1526" s="269"/>
      <c r="Q1526" s="269"/>
      <c r="R1526" s="269"/>
      <c r="S1526" s="269"/>
      <c r="T1526" s="270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271" t="s">
        <v>284</v>
      </c>
      <c r="AU1526" s="271" t="s">
        <v>92</v>
      </c>
      <c r="AV1526" s="14" t="s">
        <v>92</v>
      </c>
      <c r="AW1526" s="14" t="s">
        <v>38</v>
      </c>
      <c r="AX1526" s="14" t="s">
        <v>90</v>
      </c>
      <c r="AY1526" s="271" t="s">
        <v>171</v>
      </c>
    </row>
    <row r="1527" s="2" customFormat="1" ht="21.75" customHeight="1">
      <c r="A1527" s="40"/>
      <c r="B1527" s="41"/>
      <c r="C1527" s="283" t="s">
        <v>1815</v>
      </c>
      <c r="D1527" s="283" t="s">
        <v>342</v>
      </c>
      <c r="E1527" s="284" t="s">
        <v>6776</v>
      </c>
      <c r="F1527" s="285" t="s">
        <v>6777</v>
      </c>
      <c r="G1527" s="286" t="s">
        <v>428</v>
      </c>
      <c r="H1527" s="287">
        <v>9</v>
      </c>
      <c r="I1527" s="288"/>
      <c r="J1527" s="289">
        <f>ROUND(I1527*H1527,2)</f>
        <v>0</v>
      </c>
      <c r="K1527" s="285" t="s">
        <v>178</v>
      </c>
      <c r="L1527" s="290"/>
      <c r="M1527" s="291" t="s">
        <v>1</v>
      </c>
      <c r="N1527" s="292" t="s">
        <v>48</v>
      </c>
      <c r="O1527" s="93"/>
      <c r="P1527" s="238">
        <f>O1527*H1527</f>
        <v>0</v>
      </c>
      <c r="Q1527" s="238">
        <v>0.00199</v>
      </c>
      <c r="R1527" s="238">
        <f>Q1527*H1527</f>
        <v>0.017909999999999999</v>
      </c>
      <c r="S1527" s="238">
        <v>0</v>
      </c>
      <c r="T1527" s="239">
        <f>S1527*H1527</f>
        <v>0</v>
      </c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R1527" s="240" t="s">
        <v>430</v>
      </c>
      <c r="AT1527" s="240" t="s">
        <v>342</v>
      </c>
      <c r="AU1527" s="240" t="s">
        <v>92</v>
      </c>
      <c r="AY1527" s="18" t="s">
        <v>171</v>
      </c>
      <c r="BE1527" s="241">
        <f>IF(N1527="základní",J1527,0)</f>
        <v>0</v>
      </c>
      <c r="BF1527" s="241">
        <f>IF(N1527="snížená",J1527,0)</f>
        <v>0</v>
      </c>
      <c r="BG1527" s="241">
        <f>IF(N1527="zákl. přenesená",J1527,0)</f>
        <v>0</v>
      </c>
      <c r="BH1527" s="241">
        <f>IF(N1527="sníž. přenesená",J1527,0)</f>
        <v>0</v>
      </c>
      <c r="BI1527" s="241">
        <f>IF(N1527="nulová",J1527,0)</f>
        <v>0</v>
      </c>
      <c r="BJ1527" s="18" t="s">
        <v>90</v>
      </c>
      <c r="BK1527" s="241">
        <f>ROUND(I1527*H1527,2)</f>
        <v>0</v>
      </c>
      <c r="BL1527" s="18" t="s">
        <v>347</v>
      </c>
      <c r="BM1527" s="240" t="s">
        <v>6778</v>
      </c>
    </row>
    <row r="1528" s="13" customFormat="1">
      <c r="A1528" s="13"/>
      <c r="B1528" s="251"/>
      <c r="C1528" s="252"/>
      <c r="D1528" s="242" t="s">
        <v>284</v>
      </c>
      <c r="E1528" s="253" t="s">
        <v>1</v>
      </c>
      <c r="F1528" s="254" t="s">
        <v>6751</v>
      </c>
      <c r="G1528" s="252"/>
      <c r="H1528" s="253" t="s">
        <v>1</v>
      </c>
      <c r="I1528" s="255"/>
      <c r="J1528" s="252"/>
      <c r="K1528" s="252"/>
      <c r="L1528" s="256"/>
      <c r="M1528" s="257"/>
      <c r="N1528" s="258"/>
      <c r="O1528" s="258"/>
      <c r="P1528" s="258"/>
      <c r="Q1528" s="258"/>
      <c r="R1528" s="258"/>
      <c r="S1528" s="258"/>
      <c r="T1528" s="259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60" t="s">
        <v>284</v>
      </c>
      <c r="AU1528" s="260" t="s">
        <v>92</v>
      </c>
      <c r="AV1528" s="13" t="s">
        <v>90</v>
      </c>
      <c r="AW1528" s="13" t="s">
        <v>38</v>
      </c>
      <c r="AX1528" s="13" t="s">
        <v>83</v>
      </c>
      <c r="AY1528" s="260" t="s">
        <v>171</v>
      </c>
    </row>
    <row r="1529" s="13" customFormat="1">
      <c r="A1529" s="13"/>
      <c r="B1529" s="251"/>
      <c r="C1529" s="252"/>
      <c r="D1529" s="242" t="s">
        <v>284</v>
      </c>
      <c r="E1529" s="253" t="s">
        <v>1</v>
      </c>
      <c r="F1529" s="254" t="s">
        <v>6649</v>
      </c>
      <c r="G1529" s="252"/>
      <c r="H1529" s="253" t="s">
        <v>1</v>
      </c>
      <c r="I1529" s="255"/>
      <c r="J1529" s="252"/>
      <c r="K1529" s="252"/>
      <c r="L1529" s="256"/>
      <c r="M1529" s="257"/>
      <c r="N1529" s="258"/>
      <c r="O1529" s="258"/>
      <c r="P1529" s="258"/>
      <c r="Q1529" s="258"/>
      <c r="R1529" s="258"/>
      <c r="S1529" s="258"/>
      <c r="T1529" s="259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60" t="s">
        <v>284</v>
      </c>
      <c r="AU1529" s="260" t="s">
        <v>92</v>
      </c>
      <c r="AV1529" s="13" t="s">
        <v>90</v>
      </c>
      <c r="AW1529" s="13" t="s">
        <v>38</v>
      </c>
      <c r="AX1529" s="13" t="s">
        <v>83</v>
      </c>
      <c r="AY1529" s="260" t="s">
        <v>171</v>
      </c>
    </row>
    <row r="1530" s="13" customFormat="1">
      <c r="A1530" s="13"/>
      <c r="B1530" s="251"/>
      <c r="C1530" s="252"/>
      <c r="D1530" s="242" t="s">
        <v>284</v>
      </c>
      <c r="E1530" s="253" t="s">
        <v>1</v>
      </c>
      <c r="F1530" s="254" t="s">
        <v>6757</v>
      </c>
      <c r="G1530" s="252"/>
      <c r="H1530" s="253" t="s">
        <v>1</v>
      </c>
      <c r="I1530" s="255"/>
      <c r="J1530" s="252"/>
      <c r="K1530" s="252"/>
      <c r="L1530" s="256"/>
      <c r="M1530" s="257"/>
      <c r="N1530" s="258"/>
      <c r="O1530" s="258"/>
      <c r="P1530" s="258"/>
      <c r="Q1530" s="258"/>
      <c r="R1530" s="258"/>
      <c r="S1530" s="258"/>
      <c r="T1530" s="259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60" t="s">
        <v>284</v>
      </c>
      <c r="AU1530" s="260" t="s">
        <v>92</v>
      </c>
      <c r="AV1530" s="13" t="s">
        <v>90</v>
      </c>
      <c r="AW1530" s="13" t="s">
        <v>38</v>
      </c>
      <c r="AX1530" s="13" t="s">
        <v>83</v>
      </c>
      <c r="AY1530" s="260" t="s">
        <v>171</v>
      </c>
    </row>
    <row r="1531" s="13" customFormat="1">
      <c r="A1531" s="13"/>
      <c r="B1531" s="251"/>
      <c r="C1531" s="252"/>
      <c r="D1531" s="242" t="s">
        <v>284</v>
      </c>
      <c r="E1531" s="253" t="s">
        <v>1</v>
      </c>
      <c r="F1531" s="254" t="s">
        <v>6779</v>
      </c>
      <c r="G1531" s="252"/>
      <c r="H1531" s="253" t="s">
        <v>1</v>
      </c>
      <c r="I1531" s="255"/>
      <c r="J1531" s="252"/>
      <c r="K1531" s="252"/>
      <c r="L1531" s="256"/>
      <c r="M1531" s="257"/>
      <c r="N1531" s="258"/>
      <c r="O1531" s="258"/>
      <c r="P1531" s="258"/>
      <c r="Q1531" s="258"/>
      <c r="R1531" s="258"/>
      <c r="S1531" s="258"/>
      <c r="T1531" s="259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60" t="s">
        <v>284</v>
      </c>
      <c r="AU1531" s="260" t="s">
        <v>92</v>
      </c>
      <c r="AV1531" s="13" t="s">
        <v>90</v>
      </c>
      <c r="AW1531" s="13" t="s">
        <v>38</v>
      </c>
      <c r="AX1531" s="13" t="s">
        <v>83</v>
      </c>
      <c r="AY1531" s="260" t="s">
        <v>171</v>
      </c>
    </row>
    <row r="1532" s="14" customFormat="1">
      <c r="A1532" s="14"/>
      <c r="B1532" s="261"/>
      <c r="C1532" s="262"/>
      <c r="D1532" s="242" t="s">
        <v>284</v>
      </c>
      <c r="E1532" s="263" t="s">
        <v>1</v>
      </c>
      <c r="F1532" s="264" t="s">
        <v>6536</v>
      </c>
      <c r="G1532" s="262"/>
      <c r="H1532" s="265">
        <v>9</v>
      </c>
      <c r="I1532" s="266"/>
      <c r="J1532" s="262"/>
      <c r="K1532" s="262"/>
      <c r="L1532" s="267"/>
      <c r="M1532" s="268"/>
      <c r="N1532" s="269"/>
      <c r="O1532" s="269"/>
      <c r="P1532" s="269"/>
      <c r="Q1532" s="269"/>
      <c r="R1532" s="269"/>
      <c r="S1532" s="269"/>
      <c r="T1532" s="270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71" t="s">
        <v>284</v>
      </c>
      <c r="AU1532" s="271" t="s">
        <v>92</v>
      </c>
      <c r="AV1532" s="14" t="s">
        <v>92</v>
      </c>
      <c r="AW1532" s="14" t="s">
        <v>38</v>
      </c>
      <c r="AX1532" s="14" t="s">
        <v>90</v>
      </c>
      <c r="AY1532" s="271" t="s">
        <v>171</v>
      </c>
    </row>
    <row r="1533" s="2" customFormat="1" ht="16.5" customHeight="1">
      <c r="A1533" s="40"/>
      <c r="B1533" s="41"/>
      <c r="C1533" s="283" t="s">
        <v>1819</v>
      </c>
      <c r="D1533" s="283" t="s">
        <v>342</v>
      </c>
      <c r="E1533" s="284" t="s">
        <v>6780</v>
      </c>
      <c r="F1533" s="285" t="s">
        <v>6781</v>
      </c>
      <c r="G1533" s="286" t="s">
        <v>428</v>
      </c>
      <c r="H1533" s="287">
        <v>33</v>
      </c>
      <c r="I1533" s="288"/>
      <c r="J1533" s="289">
        <f>ROUND(I1533*H1533,2)</f>
        <v>0</v>
      </c>
      <c r="K1533" s="285" t="s">
        <v>178</v>
      </c>
      <c r="L1533" s="290"/>
      <c r="M1533" s="291" t="s">
        <v>1</v>
      </c>
      <c r="N1533" s="292" t="s">
        <v>48</v>
      </c>
      <c r="O1533" s="93"/>
      <c r="P1533" s="238">
        <f>O1533*H1533</f>
        <v>0</v>
      </c>
      <c r="Q1533" s="238">
        <v>0.002</v>
      </c>
      <c r="R1533" s="238">
        <f>Q1533*H1533</f>
        <v>0.066000000000000003</v>
      </c>
      <c r="S1533" s="238">
        <v>0</v>
      </c>
      <c r="T1533" s="239">
        <f>S1533*H1533</f>
        <v>0</v>
      </c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R1533" s="240" t="s">
        <v>430</v>
      </c>
      <c r="AT1533" s="240" t="s">
        <v>342</v>
      </c>
      <c r="AU1533" s="240" t="s">
        <v>92</v>
      </c>
      <c r="AY1533" s="18" t="s">
        <v>171</v>
      </c>
      <c r="BE1533" s="241">
        <f>IF(N1533="základní",J1533,0)</f>
        <v>0</v>
      </c>
      <c r="BF1533" s="241">
        <f>IF(N1533="snížená",J1533,0)</f>
        <v>0</v>
      </c>
      <c r="BG1533" s="241">
        <f>IF(N1533="zákl. přenesená",J1533,0)</f>
        <v>0</v>
      </c>
      <c r="BH1533" s="241">
        <f>IF(N1533="sníž. přenesená",J1533,0)</f>
        <v>0</v>
      </c>
      <c r="BI1533" s="241">
        <f>IF(N1533="nulová",J1533,0)</f>
        <v>0</v>
      </c>
      <c r="BJ1533" s="18" t="s">
        <v>90</v>
      </c>
      <c r="BK1533" s="241">
        <f>ROUND(I1533*H1533,2)</f>
        <v>0</v>
      </c>
      <c r="BL1533" s="18" t="s">
        <v>347</v>
      </c>
      <c r="BM1533" s="240" t="s">
        <v>6782</v>
      </c>
    </row>
    <row r="1534" s="13" customFormat="1">
      <c r="A1534" s="13"/>
      <c r="B1534" s="251"/>
      <c r="C1534" s="252"/>
      <c r="D1534" s="242" t="s">
        <v>284</v>
      </c>
      <c r="E1534" s="253" t="s">
        <v>1</v>
      </c>
      <c r="F1534" s="254" t="s">
        <v>6751</v>
      </c>
      <c r="G1534" s="252"/>
      <c r="H1534" s="253" t="s">
        <v>1</v>
      </c>
      <c r="I1534" s="255"/>
      <c r="J1534" s="252"/>
      <c r="K1534" s="252"/>
      <c r="L1534" s="256"/>
      <c r="M1534" s="257"/>
      <c r="N1534" s="258"/>
      <c r="O1534" s="258"/>
      <c r="P1534" s="258"/>
      <c r="Q1534" s="258"/>
      <c r="R1534" s="258"/>
      <c r="S1534" s="258"/>
      <c r="T1534" s="259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60" t="s">
        <v>284</v>
      </c>
      <c r="AU1534" s="260" t="s">
        <v>92</v>
      </c>
      <c r="AV1534" s="13" t="s">
        <v>90</v>
      </c>
      <c r="AW1534" s="13" t="s">
        <v>38</v>
      </c>
      <c r="AX1534" s="13" t="s">
        <v>83</v>
      </c>
      <c r="AY1534" s="260" t="s">
        <v>171</v>
      </c>
    </row>
    <row r="1535" s="13" customFormat="1">
      <c r="A1535" s="13"/>
      <c r="B1535" s="251"/>
      <c r="C1535" s="252"/>
      <c r="D1535" s="242" t="s">
        <v>284</v>
      </c>
      <c r="E1535" s="253" t="s">
        <v>1</v>
      </c>
      <c r="F1535" s="254" t="s">
        <v>6783</v>
      </c>
      <c r="G1535" s="252"/>
      <c r="H1535" s="253" t="s">
        <v>1</v>
      </c>
      <c r="I1535" s="255"/>
      <c r="J1535" s="252"/>
      <c r="K1535" s="252"/>
      <c r="L1535" s="256"/>
      <c r="M1535" s="257"/>
      <c r="N1535" s="258"/>
      <c r="O1535" s="258"/>
      <c r="P1535" s="258"/>
      <c r="Q1535" s="258"/>
      <c r="R1535" s="258"/>
      <c r="S1535" s="258"/>
      <c r="T1535" s="259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60" t="s">
        <v>284</v>
      </c>
      <c r="AU1535" s="260" t="s">
        <v>92</v>
      </c>
      <c r="AV1535" s="13" t="s">
        <v>90</v>
      </c>
      <c r="AW1535" s="13" t="s">
        <v>38</v>
      </c>
      <c r="AX1535" s="13" t="s">
        <v>83</v>
      </c>
      <c r="AY1535" s="260" t="s">
        <v>171</v>
      </c>
    </row>
    <row r="1536" s="13" customFormat="1">
      <c r="A1536" s="13"/>
      <c r="B1536" s="251"/>
      <c r="C1536" s="252"/>
      <c r="D1536" s="242" t="s">
        <v>284</v>
      </c>
      <c r="E1536" s="253" t="s">
        <v>1</v>
      </c>
      <c r="F1536" s="254" t="s">
        <v>6757</v>
      </c>
      <c r="G1536" s="252"/>
      <c r="H1536" s="253" t="s">
        <v>1</v>
      </c>
      <c r="I1536" s="255"/>
      <c r="J1536" s="252"/>
      <c r="K1536" s="252"/>
      <c r="L1536" s="256"/>
      <c r="M1536" s="257"/>
      <c r="N1536" s="258"/>
      <c r="O1536" s="258"/>
      <c r="P1536" s="258"/>
      <c r="Q1536" s="258"/>
      <c r="R1536" s="258"/>
      <c r="S1536" s="258"/>
      <c r="T1536" s="259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60" t="s">
        <v>284</v>
      </c>
      <c r="AU1536" s="260" t="s">
        <v>92</v>
      </c>
      <c r="AV1536" s="13" t="s">
        <v>90</v>
      </c>
      <c r="AW1536" s="13" t="s">
        <v>38</v>
      </c>
      <c r="AX1536" s="13" t="s">
        <v>83</v>
      </c>
      <c r="AY1536" s="260" t="s">
        <v>171</v>
      </c>
    </row>
    <row r="1537" s="13" customFormat="1">
      <c r="A1537" s="13"/>
      <c r="B1537" s="251"/>
      <c r="C1537" s="252"/>
      <c r="D1537" s="242" t="s">
        <v>284</v>
      </c>
      <c r="E1537" s="253" t="s">
        <v>1</v>
      </c>
      <c r="F1537" s="254" t="s">
        <v>6779</v>
      </c>
      <c r="G1537" s="252"/>
      <c r="H1537" s="253" t="s">
        <v>1</v>
      </c>
      <c r="I1537" s="255"/>
      <c r="J1537" s="252"/>
      <c r="K1537" s="252"/>
      <c r="L1537" s="256"/>
      <c r="M1537" s="257"/>
      <c r="N1537" s="258"/>
      <c r="O1537" s="258"/>
      <c r="P1537" s="258"/>
      <c r="Q1537" s="258"/>
      <c r="R1537" s="258"/>
      <c r="S1537" s="258"/>
      <c r="T1537" s="259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60" t="s">
        <v>284</v>
      </c>
      <c r="AU1537" s="260" t="s">
        <v>92</v>
      </c>
      <c r="AV1537" s="13" t="s">
        <v>90</v>
      </c>
      <c r="AW1537" s="13" t="s">
        <v>38</v>
      </c>
      <c r="AX1537" s="13" t="s">
        <v>83</v>
      </c>
      <c r="AY1537" s="260" t="s">
        <v>171</v>
      </c>
    </row>
    <row r="1538" s="14" customFormat="1">
      <c r="A1538" s="14"/>
      <c r="B1538" s="261"/>
      <c r="C1538" s="262"/>
      <c r="D1538" s="242" t="s">
        <v>284</v>
      </c>
      <c r="E1538" s="263" t="s">
        <v>1</v>
      </c>
      <c r="F1538" s="264" t="s">
        <v>6784</v>
      </c>
      <c r="G1538" s="262"/>
      <c r="H1538" s="265">
        <v>33</v>
      </c>
      <c r="I1538" s="266"/>
      <c r="J1538" s="262"/>
      <c r="K1538" s="262"/>
      <c r="L1538" s="267"/>
      <c r="M1538" s="268"/>
      <c r="N1538" s="269"/>
      <c r="O1538" s="269"/>
      <c r="P1538" s="269"/>
      <c r="Q1538" s="269"/>
      <c r="R1538" s="269"/>
      <c r="S1538" s="269"/>
      <c r="T1538" s="270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71" t="s">
        <v>284</v>
      </c>
      <c r="AU1538" s="271" t="s">
        <v>92</v>
      </c>
      <c r="AV1538" s="14" t="s">
        <v>92</v>
      </c>
      <c r="AW1538" s="14" t="s">
        <v>38</v>
      </c>
      <c r="AX1538" s="14" t="s">
        <v>90</v>
      </c>
      <c r="AY1538" s="271" t="s">
        <v>171</v>
      </c>
    </row>
    <row r="1539" s="2" customFormat="1" ht="16.5" customHeight="1">
      <c r="A1539" s="40"/>
      <c r="B1539" s="41"/>
      <c r="C1539" s="229" t="s">
        <v>1823</v>
      </c>
      <c r="D1539" s="229" t="s">
        <v>174</v>
      </c>
      <c r="E1539" s="230" t="s">
        <v>6785</v>
      </c>
      <c r="F1539" s="231" t="s">
        <v>6786</v>
      </c>
      <c r="G1539" s="232" t="s">
        <v>428</v>
      </c>
      <c r="H1539" s="233">
        <v>4</v>
      </c>
      <c r="I1539" s="234"/>
      <c r="J1539" s="235">
        <f>ROUND(I1539*H1539,2)</f>
        <v>0</v>
      </c>
      <c r="K1539" s="231" t="s">
        <v>178</v>
      </c>
      <c r="L1539" s="46"/>
      <c r="M1539" s="236" t="s">
        <v>1</v>
      </c>
      <c r="N1539" s="237" t="s">
        <v>48</v>
      </c>
      <c r="O1539" s="93"/>
      <c r="P1539" s="238">
        <f>O1539*H1539</f>
        <v>0</v>
      </c>
      <c r="Q1539" s="238">
        <v>3.9140000000000001E-05</v>
      </c>
      <c r="R1539" s="238">
        <f>Q1539*H1539</f>
        <v>0.00015656000000000001</v>
      </c>
      <c r="S1539" s="238">
        <v>0</v>
      </c>
      <c r="T1539" s="239">
        <f>S1539*H1539</f>
        <v>0</v>
      </c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R1539" s="240" t="s">
        <v>347</v>
      </c>
      <c r="AT1539" s="240" t="s">
        <v>174</v>
      </c>
      <c r="AU1539" s="240" t="s">
        <v>92</v>
      </c>
      <c r="AY1539" s="18" t="s">
        <v>171</v>
      </c>
      <c r="BE1539" s="241">
        <f>IF(N1539="základní",J1539,0)</f>
        <v>0</v>
      </c>
      <c r="BF1539" s="241">
        <f>IF(N1539="snížená",J1539,0)</f>
        <v>0</v>
      </c>
      <c r="BG1539" s="241">
        <f>IF(N1539="zákl. přenesená",J1539,0)</f>
        <v>0</v>
      </c>
      <c r="BH1539" s="241">
        <f>IF(N1539="sníž. přenesená",J1539,0)</f>
        <v>0</v>
      </c>
      <c r="BI1539" s="241">
        <f>IF(N1539="nulová",J1539,0)</f>
        <v>0</v>
      </c>
      <c r="BJ1539" s="18" t="s">
        <v>90</v>
      </c>
      <c r="BK1539" s="241">
        <f>ROUND(I1539*H1539,2)</f>
        <v>0</v>
      </c>
      <c r="BL1539" s="18" t="s">
        <v>347</v>
      </c>
      <c r="BM1539" s="240" t="s">
        <v>6787</v>
      </c>
    </row>
    <row r="1540" s="13" customFormat="1">
      <c r="A1540" s="13"/>
      <c r="B1540" s="251"/>
      <c r="C1540" s="252"/>
      <c r="D1540" s="242" t="s">
        <v>284</v>
      </c>
      <c r="E1540" s="253" t="s">
        <v>1</v>
      </c>
      <c r="F1540" s="254" t="s">
        <v>6667</v>
      </c>
      <c r="G1540" s="252"/>
      <c r="H1540" s="253" t="s">
        <v>1</v>
      </c>
      <c r="I1540" s="255"/>
      <c r="J1540" s="252"/>
      <c r="K1540" s="252"/>
      <c r="L1540" s="256"/>
      <c r="M1540" s="257"/>
      <c r="N1540" s="258"/>
      <c r="O1540" s="258"/>
      <c r="P1540" s="258"/>
      <c r="Q1540" s="258"/>
      <c r="R1540" s="258"/>
      <c r="S1540" s="258"/>
      <c r="T1540" s="259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60" t="s">
        <v>284</v>
      </c>
      <c r="AU1540" s="260" t="s">
        <v>92</v>
      </c>
      <c r="AV1540" s="13" t="s">
        <v>90</v>
      </c>
      <c r="AW1540" s="13" t="s">
        <v>38</v>
      </c>
      <c r="AX1540" s="13" t="s">
        <v>83</v>
      </c>
      <c r="AY1540" s="260" t="s">
        <v>171</v>
      </c>
    </row>
    <row r="1541" s="14" customFormat="1">
      <c r="A1541" s="14"/>
      <c r="B1541" s="261"/>
      <c r="C1541" s="262"/>
      <c r="D1541" s="242" t="s">
        <v>284</v>
      </c>
      <c r="E1541" s="263" t="s">
        <v>1</v>
      </c>
      <c r="F1541" s="264" t="s">
        <v>6671</v>
      </c>
      <c r="G1541" s="262"/>
      <c r="H1541" s="265">
        <v>4</v>
      </c>
      <c r="I1541" s="266"/>
      <c r="J1541" s="262"/>
      <c r="K1541" s="262"/>
      <c r="L1541" s="267"/>
      <c r="M1541" s="268"/>
      <c r="N1541" s="269"/>
      <c r="O1541" s="269"/>
      <c r="P1541" s="269"/>
      <c r="Q1541" s="269"/>
      <c r="R1541" s="269"/>
      <c r="S1541" s="269"/>
      <c r="T1541" s="270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71" t="s">
        <v>284</v>
      </c>
      <c r="AU1541" s="271" t="s">
        <v>92</v>
      </c>
      <c r="AV1541" s="14" t="s">
        <v>92</v>
      </c>
      <c r="AW1541" s="14" t="s">
        <v>38</v>
      </c>
      <c r="AX1541" s="14" t="s">
        <v>90</v>
      </c>
      <c r="AY1541" s="271" t="s">
        <v>171</v>
      </c>
    </row>
    <row r="1542" s="2" customFormat="1" ht="16.5" customHeight="1">
      <c r="A1542" s="40"/>
      <c r="B1542" s="41"/>
      <c r="C1542" s="283" t="s">
        <v>1827</v>
      </c>
      <c r="D1542" s="283" t="s">
        <v>342</v>
      </c>
      <c r="E1542" s="284" t="s">
        <v>6788</v>
      </c>
      <c r="F1542" s="285" t="s">
        <v>6789</v>
      </c>
      <c r="G1542" s="286" t="s">
        <v>428</v>
      </c>
      <c r="H1542" s="287">
        <v>4</v>
      </c>
      <c r="I1542" s="288"/>
      <c r="J1542" s="289">
        <f>ROUND(I1542*H1542,2)</f>
        <v>0</v>
      </c>
      <c r="K1542" s="285" t="s">
        <v>178</v>
      </c>
      <c r="L1542" s="290"/>
      <c r="M1542" s="291" t="s">
        <v>1</v>
      </c>
      <c r="N1542" s="292" t="s">
        <v>48</v>
      </c>
      <c r="O1542" s="93"/>
      <c r="P1542" s="238">
        <f>O1542*H1542</f>
        <v>0</v>
      </c>
      <c r="Q1542" s="238">
        <v>0.0018</v>
      </c>
      <c r="R1542" s="238">
        <f>Q1542*H1542</f>
        <v>0.0071999999999999998</v>
      </c>
      <c r="S1542" s="238">
        <v>0</v>
      </c>
      <c r="T1542" s="239">
        <f>S1542*H1542</f>
        <v>0</v>
      </c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R1542" s="240" t="s">
        <v>430</v>
      </c>
      <c r="AT1542" s="240" t="s">
        <v>342</v>
      </c>
      <c r="AU1542" s="240" t="s">
        <v>92</v>
      </c>
      <c r="AY1542" s="18" t="s">
        <v>171</v>
      </c>
      <c r="BE1542" s="241">
        <f>IF(N1542="základní",J1542,0)</f>
        <v>0</v>
      </c>
      <c r="BF1542" s="241">
        <f>IF(N1542="snížená",J1542,0)</f>
        <v>0</v>
      </c>
      <c r="BG1542" s="241">
        <f>IF(N1542="zákl. přenesená",J1542,0)</f>
        <v>0</v>
      </c>
      <c r="BH1542" s="241">
        <f>IF(N1542="sníž. přenesená",J1542,0)</f>
        <v>0</v>
      </c>
      <c r="BI1542" s="241">
        <f>IF(N1542="nulová",J1542,0)</f>
        <v>0</v>
      </c>
      <c r="BJ1542" s="18" t="s">
        <v>90</v>
      </c>
      <c r="BK1542" s="241">
        <f>ROUND(I1542*H1542,2)</f>
        <v>0</v>
      </c>
      <c r="BL1542" s="18" t="s">
        <v>347</v>
      </c>
      <c r="BM1542" s="240" t="s">
        <v>6790</v>
      </c>
    </row>
    <row r="1543" s="13" customFormat="1">
      <c r="A1543" s="13"/>
      <c r="B1543" s="251"/>
      <c r="C1543" s="252"/>
      <c r="D1543" s="242" t="s">
        <v>284</v>
      </c>
      <c r="E1543" s="253" t="s">
        <v>1</v>
      </c>
      <c r="F1543" s="254" t="s">
        <v>6751</v>
      </c>
      <c r="G1543" s="252"/>
      <c r="H1543" s="253" t="s">
        <v>1</v>
      </c>
      <c r="I1543" s="255"/>
      <c r="J1543" s="252"/>
      <c r="K1543" s="252"/>
      <c r="L1543" s="256"/>
      <c r="M1543" s="257"/>
      <c r="N1543" s="258"/>
      <c r="O1543" s="258"/>
      <c r="P1543" s="258"/>
      <c r="Q1543" s="258"/>
      <c r="R1543" s="258"/>
      <c r="S1543" s="258"/>
      <c r="T1543" s="259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60" t="s">
        <v>284</v>
      </c>
      <c r="AU1543" s="260" t="s">
        <v>92</v>
      </c>
      <c r="AV1543" s="13" t="s">
        <v>90</v>
      </c>
      <c r="AW1543" s="13" t="s">
        <v>38</v>
      </c>
      <c r="AX1543" s="13" t="s">
        <v>83</v>
      </c>
      <c r="AY1543" s="260" t="s">
        <v>171</v>
      </c>
    </row>
    <row r="1544" s="13" customFormat="1">
      <c r="A1544" s="13"/>
      <c r="B1544" s="251"/>
      <c r="C1544" s="252"/>
      <c r="D1544" s="242" t="s">
        <v>284</v>
      </c>
      <c r="E1544" s="253" t="s">
        <v>1</v>
      </c>
      <c r="F1544" s="254" t="s">
        <v>6667</v>
      </c>
      <c r="G1544" s="252"/>
      <c r="H1544" s="253" t="s">
        <v>1</v>
      </c>
      <c r="I1544" s="255"/>
      <c r="J1544" s="252"/>
      <c r="K1544" s="252"/>
      <c r="L1544" s="256"/>
      <c r="M1544" s="257"/>
      <c r="N1544" s="258"/>
      <c r="O1544" s="258"/>
      <c r="P1544" s="258"/>
      <c r="Q1544" s="258"/>
      <c r="R1544" s="258"/>
      <c r="S1544" s="258"/>
      <c r="T1544" s="259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60" t="s">
        <v>284</v>
      </c>
      <c r="AU1544" s="260" t="s">
        <v>92</v>
      </c>
      <c r="AV1544" s="13" t="s">
        <v>90</v>
      </c>
      <c r="AW1544" s="13" t="s">
        <v>38</v>
      </c>
      <c r="AX1544" s="13" t="s">
        <v>83</v>
      </c>
      <c r="AY1544" s="260" t="s">
        <v>171</v>
      </c>
    </row>
    <row r="1545" s="14" customFormat="1">
      <c r="A1545" s="14"/>
      <c r="B1545" s="261"/>
      <c r="C1545" s="262"/>
      <c r="D1545" s="242" t="s">
        <v>284</v>
      </c>
      <c r="E1545" s="263" t="s">
        <v>1</v>
      </c>
      <c r="F1545" s="264" t="s">
        <v>6671</v>
      </c>
      <c r="G1545" s="262"/>
      <c r="H1545" s="265">
        <v>4</v>
      </c>
      <c r="I1545" s="266"/>
      <c r="J1545" s="262"/>
      <c r="K1545" s="262"/>
      <c r="L1545" s="267"/>
      <c r="M1545" s="268"/>
      <c r="N1545" s="269"/>
      <c r="O1545" s="269"/>
      <c r="P1545" s="269"/>
      <c r="Q1545" s="269"/>
      <c r="R1545" s="269"/>
      <c r="S1545" s="269"/>
      <c r="T1545" s="270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71" t="s">
        <v>284</v>
      </c>
      <c r="AU1545" s="271" t="s">
        <v>92</v>
      </c>
      <c r="AV1545" s="14" t="s">
        <v>92</v>
      </c>
      <c r="AW1545" s="14" t="s">
        <v>38</v>
      </c>
      <c r="AX1545" s="14" t="s">
        <v>90</v>
      </c>
      <c r="AY1545" s="271" t="s">
        <v>171</v>
      </c>
    </row>
    <row r="1546" s="2" customFormat="1" ht="16.5" customHeight="1">
      <c r="A1546" s="40"/>
      <c r="B1546" s="41"/>
      <c r="C1546" s="229" t="s">
        <v>1831</v>
      </c>
      <c r="D1546" s="229" t="s">
        <v>174</v>
      </c>
      <c r="E1546" s="230" t="s">
        <v>6791</v>
      </c>
      <c r="F1546" s="231" t="s">
        <v>6792</v>
      </c>
      <c r="G1546" s="232" t="s">
        <v>428</v>
      </c>
      <c r="H1546" s="233">
        <v>19</v>
      </c>
      <c r="I1546" s="234"/>
      <c r="J1546" s="235">
        <f>ROUND(I1546*H1546,2)</f>
        <v>0</v>
      </c>
      <c r="K1546" s="231" t="s">
        <v>178</v>
      </c>
      <c r="L1546" s="46"/>
      <c r="M1546" s="236" t="s">
        <v>1</v>
      </c>
      <c r="N1546" s="237" t="s">
        <v>48</v>
      </c>
      <c r="O1546" s="93"/>
      <c r="P1546" s="238">
        <f>O1546*H1546</f>
        <v>0</v>
      </c>
      <c r="Q1546" s="238">
        <v>0</v>
      </c>
      <c r="R1546" s="238">
        <f>Q1546*H1546</f>
        <v>0</v>
      </c>
      <c r="S1546" s="238">
        <v>0.0022499999999999998</v>
      </c>
      <c r="T1546" s="239">
        <f>S1546*H1546</f>
        <v>0.042749999999999996</v>
      </c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R1546" s="240" t="s">
        <v>347</v>
      </c>
      <c r="AT1546" s="240" t="s">
        <v>174</v>
      </c>
      <c r="AU1546" s="240" t="s">
        <v>92</v>
      </c>
      <c r="AY1546" s="18" t="s">
        <v>171</v>
      </c>
      <c r="BE1546" s="241">
        <f>IF(N1546="základní",J1546,0)</f>
        <v>0</v>
      </c>
      <c r="BF1546" s="241">
        <f>IF(N1546="snížená",J1546,0)</f>
        <v>0</v>
      </c>
      <c r="BG1546" s="241">
        <f>IF(N1546="zákl. přenesená",J1546,0)</f>
        <v>0</v>
      </c>
      <c r="BH1546" s="241">
        <f>IF(N1546="sníž. přenesená",J1546,0)</f>
        <v>0</v>
      </c>
      <c r="BI1546" s="241">
        <f>IF(N1546="nulová",J1546,0)</f>
        <v>0</v>
      </c>
      <c r="BJ1546" s="18" t="s">
        <v>90</v>
      </c>
      <c r="BK1546" s="241">
        <f>ROUND(I1546*H1546,2)</f>
        <v>0</v>
      </c>
      <c r="BL1546" s="18" t="s">
        <v>347</v>
      </c>
      <c r="BM1546" s="240" t="s">
        <v>6793</v>
      </c>
    </row>
    <row r="1547" s="14" customFormat="1">
      <c r="A1547" s="14"/>
      <c r="B1547" s="261"/>
      <c r="C1547" s="262"/>
      <c r="D1547" s="242" t="s">
        <v>284</v>
      </c>
      <c r="E1547" s="263" t="s">
        <v>1</v>
      </c>
      <c r="F1547" s="264" t="s">
        <v>6794</v>
      </c>
      <c r="G1547" s="262"/>
      <c r="H1547" s="265">
        <v>19</v>
      </c>
      <c r="I1547" s="266"/>
      <c r="J1547" s="262"/>
      <c r="K1547" s="262"/>
      <c r="L1547" s="267"/>
      <c r="M1547" s="268"/>
      <c r="N1547" s="269"/>
      <c r="O1547" s="269"/>
      <c r="P1547" s="269"/>
      <c r="Q1547" s="269"/>
      <c r="R1547" s="269"/>
      <c r="S1547" s="269"/>
      <c r="T1547" s="270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71" t="s">
        <v>284</v>
      </c>
      <c r="AU1547" s="271" t="s">
        <v>92</v>
      </c>
      <c r="AV1547" s="14" t="s">
        <v>92</v>
      </c>
      <c r="AW1547" s="14" t="s">
        <v>38</v>
      </c>
      <c r="AX1547" s="14" t="s">
        <v>90</v>
      </c>
      <c r="AY1547" s="271" t="s">
        <v>171</v>
      </c>
    </row>
    <row r="1548" s="2" customFormat="1" ht="16.5" customHeight="1">
      <c r="A1548" s="40"/>
      <c r="B1548" s="41"/>
      <c r="C1548" s="229" t="s">
        <v>1835</v>
      </c>
      <c r="D1548" s="229" t="s">
        <v>174</v>
      </c>
      <c r="E1548" s="230" t="s">
        <v>6795</v>
      </c>
      <c r="F1548" s="231" t="s">
        <v>6796</v>
      </c>
      <c r="G1548" s="232" t="s">
        <v>428</v>
      </c>
      <c r="H1548" s="233">
        <v>28</v>
      </c>
      <c r="I1548" s="234"/>
      <c r="J1548" s="235">
        <f>ROUND(I1548*H1548,2)</f>
        <v>0</v>
      </c>
      <c r="K1548" s="231" t="s">
        <v>178</v>
      </c>
      <c r="L1548" s="46"/>
      <c r="M1548" s="236" t="s">
        <v>1</v>
      </c>
      <c r="N1548" s="237" t="s">
        <v>48</v>
      </c>
      <c r="O1548" s="93"/>
      <c r="P1548" s="238">
        <f>O1548*H1548</f>
        <v>0</v>
      </c>
      <c r="Q1548" s="238">
        <v>0.00012454</v>
      </c>
      <c r="R1548" s="238">
        <f>Q1548*H1548</f>
        <v>0.0034871199999999998</v>
      </c>
      <c r="S1548" s="238">
        <v>0</v>
      </c>
      <c r="T1548" s="239">
        <f>S1548*H1548</f>
        <v>0</v>
      </c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R1548" s="240" t="s">
        <v>347</v>
      </c>
      <c r="AT1548" s="240" t="s">
        <v>174</v>
      </c>
      <c r="AU1548" s="240" t="s">
        <v>92</v>
      </c>
      <c r="AY1548" s="18" t="s">
        <v>171</v>
      </c>
      <c r="BE1548" s="241">
        <f>IF(N1548="základní",J1548,0)</f>
        <v>0</v>
      </c>
      <c r="BF1548" s="241">
        <f>IF(N1548="snížená",J1548,0)</f>
        <v>0</v>
      </c>
      <c r="BG1548" s="241">
        <f>IF(N1548="zákl. přenesená",J1548,0)</f>
        <v>0</v>
      </c>
      <c r="BH1548" s="241">
        <f>IF(N1548="sníž. přenesená",J1548,0)</f>
        <v>0</v>
      </c>
      <c r="BI1548" s="241">
        <f>IF(N1548="nulová",J1548,0)</f>
        <v>0</v>
      </c>
      <c r="BJ1548" s="18" t="s">
        <v>90</v>
      </c>
      <c r="BK1548" s="241">
        <f>ROUND(I1548*H1548,2)</f>
        <v>0</v>
      </c>
      <c r="BL1548" s="18" t="s">
        <v>347</v>
      </c>
      <c r="BM1548" s="240" t="s">
        <v>6797</v>
      </c>
    </row>
    <row r="1549" s="13" customFormat="1">
      <c r="A1549" s="13"/>
      <c r="B1549" s="251"/>
      <c r="C1549" s="252"/>
      <c r="D1549" s="242" t="s">
        <v>284</v>
      </c>
      <c r="E1549" s="253" t="s">
        <v>1</v>
      </c>
      <c r="F1549" s="254" t="s">
        <v>6798</v>
      </c>
      <c r="G1549" s="252"/>
      <c r="H1549" s="253" t="s">
        <v>1</v>
      </c>
      <c r="I1549" s="255"/>
      <c r="J1549" s="252"/>
      <c r="K1549" s="252"/>
      <c r="L1549" s="256"/>
      <c r="M1549" s="257"/>
      <c r="N1549" s="258"/>
      <c r="O1549" s="258"/>
      <c r="P1549" s="258"/>
      <c r="Q1549" s="258"/>
      <c r="R1549" s="258"/>
      <c r="S1549" s="258"/>
      <c r="T1549" s="259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60" t="s">
        <v>284</v>
      </c>
      <c r="AU1549" s="260" t="s">
        <v>92</v>
      </c>
      <c r="AV1549" s="13" t="s">
        <v>90</v>
      </c>
      <c r="AW1549" s="13" t="s">
        <v>38</v>
      </c>
      <c r="AX1549" s="13" t="s">
        <v>83</v>
      </c>
      <c r="AY1549" s="260" t="s">
        <v>171</v>
      </c>
    </row>
    <row r="1550" s="14" customFormat="1">
      <c r="A1550" s="14"/>
      <c r="B1550" s="261"/>
      <c r="C1550" s="262"/>
      <c r="D1550" s="242" t="s">
        <v>284</v>
      </c>
      <c r="E1550" s="263" t="s">
        <v>1</v>
      </c>
      <c r="F1550" s="264" t="s">
        <v>6799</v>
      </c>
      <c r="G1550" s="262"/>
      <c r="H1550" s="265">
        <v>28</v>
      </c>
      <c r="I1550" s="266"/>
      <c r="J1550" s="262"/>
      <c r="K1550" s="262"/>
      <c r="L1550" s="267"/>
      <c r="M1550" s="268"/>
      <c r="N1550" s="269"/>
      <c r="O1550" s="269"/>
      <c r="P1550" s="269"/>
      <c r="Q1550" s="269"/>
      <c r="R1550" s="269"/>
      <c r="S1550" s="269"/>
      <c r="T1550" s="270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71" t="s">
        <v>284</v>
      </c>
      <c r="AU1550" s="271" t="s">
        <v>92</v>
      </c>
      <c r="AV1550" s="14" t="s">
        <v>92</v>
      </c>
      <c r="AW1550" s="14" t="s">
        <v>38</v>
      </c>
      <c r="AX1550" s="14" t="s">
        <v>90</v>
      </c>
      <c r="AY1550" s="271" t="s">
        <v>171</v>
      </c>
    </row>
    <row r="1551" s="2" customFormat="1" ht="16.5" customHeight="1">
      <c r="A1551" s="40"/>
      <c r="B1551" s="41"/>
      <c r="C1551" s="283" t="s">
        <v>1839</v>
      </c>
      <c r="D1551" s="283" t="s">
        <v>342</v>
      </c>
      <c r="E1551" s="284" t="s">
        <v>6800</v>
      </c>
      <c r="F1551" s="285" t="s">
        <v>6801</v>
      </c>
      <c r="G1551" s="286" t="s">
        <v>428</v>
      </c>
      <c r="H1551" s="287">
        <v>28</v>
      </c>
      <c r="I1551" s="288"/>
      <c r="J1551" s="289">
        <f>ROUND(I1551*H1551,2)</f>
        <v>0</v>
      </c>
      <c r="K1551" s="285" t="s">
        <v>178</v>
      </c>
      <c r="L1551" s="290"/>
      <c r="M1551" s="291" t="s">
        <v>1</v>
      </c>
      <c r="N1551" s="292" t="s">
        <v>48</v>
      </c>
      <c r="O1551" s="93"/>
      <c r="P1551" s="238">
        <f>O1551*H1551</f>
        <v>0</v>
      </c>
      <c r="Q1551" s="238">
        <v>0.0025000000000000001</v>
      </c>
      <c r="R1551" s="238">
        <f>Q1551*H1551</f>
        <v>0.070000000000000007</v>
      </c>
      <c r="S1551" s="238">
        <v>0</v>
      </c>
      <c r="T1551" s="239">
        <f>S1551*H1551</f>
        <v>0</v>
      </c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R1551" s="240" t="s">
        <v>430</v>
      </c>
      <c r="AT1551" s="240" t="s">
        <v>342</v>
      </c>
      <c r="AU1551" s="240" t="s">
        <v>92</v>
      </c>
      <c r="AY1551" s="18" t="s">
        <v>171</v>
      </c>
      <c r="BE1551" s="241">
        <f>IF(N1551="základní",J1551,0)</f>
        <v>0</v>
      </c>
      <c r="BF1551" s="241">
        <f>IF(N1551="snížená",J1551,0)</f>
        <v>0</v>
      </c>
      <c r="BG1551" s="241">
        <f>IF(N1551="zákl. přenesená",J1551,0)</f>
        <v>0</v>
      </c>
      <c r="BH1551" s="241">
        <f>IF(N1551="sníž. přenesená",J1551,0)</f>
        <v>0</v>
      </c>
      <c r="BI1551" s="241">
        <f>IF(N1551="nulová",J1551,0)</f>
        <v>0</v>
      </c>
      <c r="BJ1551" s="18" t="s">
        <v>90</v>
      </c>
      <c r="BK1551" s="241">
        <f>ROUND(I1551*H1551,2)</f>
        <v>0</v>
      </c>
      <c r="BL1551" s="18" t="s">
        <v>347</v>
      </c>
      <c r="BM1551" s="240" t="s">
        <v>6802</v>
      </c>
    </row>
    <row r="1552" s="13" customFormat="1">
      <c r="A1552" s="13"/>
      <c r="B1552" s="251"/>
      <c r="C1552" s="252"/>
      <c r="D1552" s="242" t="s">
        <v>284</v>
      </c>
      <c r="E1552" s="253" t="s">
        <v>1</v>
      </c>
      <c r="F1552" s="254" t="s">
        <v>6751</v>
      </c>
      <c r="G1552" s="252"/>
      <c r="H1552" s="253" t="s">
        <v>1</v>
      </c>
      <c r="I1552" s="255"/>
      <c r="J1552" s="252"/>
      <c r="K1552" s="252"/>
      <c r="L1552" s="256"/>
      <c r="M1552" s="257"/>
      <c r="N1552" s="258"/>
      <c r="O1552" s="258"/>
      <c r="P1552" s="258"/>
      <c r="Q1552" s="258"/>
      <c r="R1552" s="258"/>
      <c r="S1552" s="258"/>
      <c r="T1552" s="259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60" t="s">
        <v>284</v>
      </c>
      <c r="AU1552" s="260" t="s">
        <v>92</v>
      </c>
      <c r="AV1552" s="13" t="s">
        <v>90</v>
      </c>
      <c r="AW1552" s="13" t="s">
        <v>38</v>
      </c>
      <c r="AX1552" s="13" t="s">
        <v>83</v>
      </c>
      <c r="AY1552" s="260" t="s">
        <v>171</v>
      </c>
    </row>
    <row r="1553" s="13" customFormat="1">
      <c r="A1553" s="13"/>
      <c r="B1553" s="251"/>
      <c r="C1553" s="252"/>
      <c r="D1553" s="242" t="s">
        <v>284</v>
      </c>
      <c r="E1553" s="253" t="s">
        <v>1</v>
      </c>
      <c r="F1553" s="254" t="s">
        <v>6798</v>
      </c>
      <c r="G1553" s="252"/>
      <c r="H1553" s="253" t="s">
        <v>1</v>
      </c>
      <c r="I1553" s="255"/>
      <c r="J1553" s="252"/>
      <c r="K1553" s="252"/>
      <c r="L1553" s="256"/>
      <c r="M1553" s="257"/>
      <c r="N1553" s="258"/>
      <c r="O1553" s="258"/>
      <c r="P1553" s="258"/>
      <c r="Q1553" s="258"/>
      <c r="R1553" s="258"/>
      <c r="S1553" s="258"/>
      <c r="T1553" s="259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60" t="s">
        <v>284</v>
      </c>
      <c r="AU1553" s="260" t="s">
        <v>92</v>
      </c>
      <c r="AV1553" s="13" t="s">
        <v>90</v>
      </c>
      <c r="AW1553" s="13" t="s">
        <v>38</v>
      </c>
      <c r="AX1553" s="13" t="s">
        <v>83</v>
      </c>
      <c r="AY1553" s="260" t="s">
        <v>171</v>
      </c>
    </row>
    <row r="1554" s="14" customFormat="1">
      <c r="A1554" s="14"/>
      <c r="B1554" s="261"/>
      <c r="C1554" s="262"/>
      <c r="D1554" s="242" t="s">
        <v>284</v>
      </c>
      <c r="E1554" s="263" t="s">
        <v>1</v>
      </c>
      <c r="F1554" s="264" t="s">
        <v>407</v>
      </c>
      <c r="G1554" s="262"/>
      <c r="H1554" s="265">
        <v>28</v>
      </c>
      <c r="I1554" s="266"/>
      <c r="J1554" s="262"/>
      <c r="K1554" s="262"/>
      <c r="L1554" s="267"/>
      <c r="M1554" s="268"/>
      <c r="N1554" s="269"/>
      <c r="O1554" s="269"/>
      <c r="P1554" s="269"/>
      <c r="Q1554" s="269"/>
      <c r="R1554" s="269"/>
      <c r="S1554" s="269"/>
      <c r="T1554" s="270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71" t="s">
        <v>284</v>
      </c>
      <c r="AU1554" s="271" t="s">
        <v>92</v>
      </c>
      <c r="AV1554" s="14" t="s">
        <v>92</v>
      </c>
      <c r="AW1554" s="14" t="s">
        <v>38</v>
      </c>
      <c r="AX1554" s="14" t="s">
        <v>90</v>
      </c>
      <c r="AY1554" s="271" t="s">
        <v>171</v>
      </c>
    </row>
    <row r="1555" s="2" customFormat="1" ht="16.5" customHeight="1">
      <c r="A1555" s="40"/>
      <c r="B1555" s="41"/>
      <c r="C1555" s="283" t="s">
        <v>1843</v>
      </c>
      <c r="D1555" s="283" t="s">
        <v>342</v>
      </c>
      <c r="E1555" s="284" t="s">
        <v>6803</v>
      </c>
      <c r="F1555" s="285" t="s">
        <v>6804</v>
      </c>
      <c r="G1555" s="286" t="s">
        <v>6557</v>
      </c>
      <c r="H1555" s="287">
        <v>28</v>
      </c>
      <c r="I1555" s="288"/>
      <c r="J1555" s="289">
        <f>ROUND(I1555*H1555,2)</f>
        <v>0</v>
      </c>
      <c r="K1555" s="285" t="s">
        <v>178</v>
      </c>
      <c r="L1555" s="290"/>
      <c r="M1555" s="291" t="s">
        <v>1</v>
      </c>
      <c r="N1555" s="292" t="s">
        <v>48</v>
      </c>
      <c r="O1555" s="93"/>
      <c r="P1555" s="238">
        <f>O1555*H1555</f>
        <v>0</v>
      </c>
      <c r="Q1555" s="238">
        <v>0.0020999999999999999</v>
      </c>
      <c r="R1555" s="238">
        <f>Q1555*H1555</f>
        <v>0.058799999999999998</v>
      </c>
      <c r="S1555" s="238">
        <v>0</v>
      </c>
      <c r="T1555" s="239">
        <f>S1555*H1555</f>
        <v>0</v>
      </c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R1555" s="240" t="s">
        <v>430</v>
      </c>
      <c r="AT1555" s="240" t="s">
        <v>342</v>
      </c>
      <c r="AU1555" s="240" t="s">
        <v>92</v>
      </c>
      <c r="AY1555" s="18" t="s">
        <v>171</v>
      </c>
      <c r="BE1555" s="241">
        <f>IF(N1555="základní",J1555,0)</f>
        <v>0</v>
      </c>
      <c r="BF1555" s="241">
        <f>IF(N1555="snížená",J1555,0)</f>
        <v>0</v>
      </c>
      <c r="BG1555" s="241">
        <f>IF(N1555="zákl. přenesená",J1555,0)</f>
        <v>0</v>
      </c>
      <c r="BH1555" s="241">
        <f>IF(N1555="sníž. přenesená",J1555,0)</f>
        <v>0</v>
      </c>
      <c r="BI1555" s="241">
        <f>IF(N1555="nulová",J1555,0)</f>
        <v>0</v>
      </c>
      <c r="BJ1555" s="18" t="s">
        <v>90</v>
      </c>
      <c r="BK1555" s="241">
        <f>ROUND(I1555*H1555,2)</f>
        <v>0</v>
      </c>
      <c r="BL1555" s="18" t="s">
        <v>347</v>
      </c>
      <c r="BM1555" s="240" t="s">
        <v>6805</v>
      </c>
    </row>
    <row r="1556" s="13" customFormat="1">
      <c r="A1556" s="13"/>
      <c r="B1556" s="251"/>
      <c r="C1556" s="252"/>
      <c r="D1556" s="242" t="s">
        <v>284</v>
      </c>
      <c r="E1556" s="253" t="s">
        <v>1</v>
      </c>
      <c r="F1556" s="254" t="s">
        <v>6751</v>
      </c>
      <c r="G1556" s="252"/>
      <c r="H1556" s="253" t="s">
        <v>1</v>
      </c>
      <c r="I1556" s="255"/>
      <c r="J1556" s="252"/>
      <c r="K1556" s="252"/>
      <c r="L1556" s="256"/>
      <c r="M1556" s="257"/>
      <c r="N1556" s="258"/>
      <c r="O1556" s="258"/>
      <c r="P1556" s="258"/>
      <c r="Q1556" s="258"/>
      <c r="R1556" s="258"/>
      <c r="S1556" s="258"/>
      <c r="T1556" s="259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60" t="s">
        <v>284</v>
      </c>
      <c r="AU1556" s="260" t="s">
        <v>92</v>
      </c>
      <c r="AV1556" s="13" t="s">
        <v>90</v>
      </c>
      <c r="AW1556" s="13" t="s">
        <v>38</v>
      </c>
      <c r="AX1556" s="13" t="s">
        <v>83</v>
      </c>
      <c r="AY1556" s="260" t="s">
        <v>171</v>
      </c>
    </row>
    <row r="1557" s="14" customFormat="1">
      <c r="A1557" s="14"/>
      <c r="B1557" s="261"/>
      <c r="C1557" s="262"/>
      <c r="D1557" s="242" t="s">
        <v>284</v>
      </c>
      <c r="E1557" s="263" t="s">
        <v>1</v>
      </c>
      <c r="F1557" s="264" t="s">
        <v>407</v>
      </c>
      <c r="G1557" s="262"/>
      <c r="H1557" s="265">
        <v>28</v>
      </c>
      <c r="I1557" s="266"/>
      <c r="J1557" s="262"/>
      <c r="K1557" s="262"/>
      <c r="L1557" s="267"/>
      <c r="M1557" s="268"/>
      <c r="N1557" s="269"/>
      <c r="O1557" s="269"/>
      <c r="P1557" s="269"/>
      <c r="Q1557" s="269"/>
      <c r="R1557" s="269"/>
      <c r="S1557" s="269"/>
      <c r="T1557" s="270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71" t="s">
        <v>284</v>
      </c>
      <c r="AU1557" s="271" t="s">
        <v>92</v>
      </c>
      <c r="AV1557" s="14" t="s">
        <v>92</v>
      </c>
      <c r="AW1557" s="14" t="s">
        <v>38</v>
      </c>
      <c r="AX1557" s="14" t="s">
        <v>90</v>
      </c>
      <c r="AY1557" s="271" t="s">
        <v>171</v>
      </c>
    </row>
    <row r="1558" s="2" customFormat="1" ht="16.5" customHeight="1">
      <c r="A1558" s="40"/>
      <c r="B1558" s="41"/>
      <c r="C1558" s="229" t="s">
        <v>1847</v>
      </c>
      <c r="D1558" s="229" t="s">
        <v>174</v>
      </c>
      <c r="E1558" s="230" t="s">
        <v>6806</v>
      </c>
      <c r="F1558" s="231" t="s">
        <v>6807</v>
      </c>
      <c r="G1558" s="232" t="s">
        <v>428</v>
      </c>
      <c r="H1558" s="233">
        <v>109</v>
      </c>
      <c r="I1558" s="234"/>
      <c r="J1558" s="235">
        <f>ROUND(I1558*H1558,2)</f>
        <v>0</v>
      </c>
      <c r="K1558" s="231" t="s">
        <v>178</v>
      </c>
      <c r="L1558" s="46"/>
      <c r="M1558" s="236" t="s">
        <v>1</v>
      </c>
      <c r="N1558" s="237" t="s">
        <v>48</v>
      </c>
      <c r="O1558" s="93"/>
      <c r="P1558" s="238">
        <f>O1558*H1558</f>
        <v>0</v>
      </c>
      <c r="Q1558" s="238">
        <v>0</v>
      </c>
      <c r="R1558" s="238">
        <f>Q1558*H1558</f>
        <v>0</v>
      </c>
      <c r="S1558" s="238">
        <v>0.00084999999999999995</v>
      </c>
      <c r="T1558" s="239">
        <f>S1558*H1558</f>
        <v>0.092649999999999996</v>
      </c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R1558" s="240" t="s">
        <v>347</v>
      </c>
      <c r="AT1558" s="240" t="s">
        <v>174</v>
      </c>
      <c r="AU1558" s="240" t="s">
        <v>92</v>
      </c>
      <c r="AY1558" s="18" t="s">
        <v>171</v>
      </c>
      <c r="BE1558" s="241">
        <f>IF(N1558="základní",J1558,0)</f>
        <v>0</v>
      </c>
      <c r="BF1558" s="241">
        <f>IF(N1558="snížená",J1558,0)</f>
        <v>0</v>
      </c>
      <c r="BG1558" s="241">
        <f>IF(N1558="zákl. přenesená",J1558,0)</f>
        <v>0</v>
      </c>
      <c r="BH1558" s="241">
        <f>IF(N1558="sníž. přenesená",J1558,0)</f>
        <v>0</v>
      </c>
      <c r="BI1558" s="241">
        <f>IF(N1558="nulová",J1558,0)</f>
        <v>0</v>
      </c>
      <c r="BJ1558" s="18" t="s">
        <v>90</v>
      </c>
      <c r="BK1558" s="241">
        <f>ROUND(I1558*H1558,2)</f>
        <v>0</v>
      </c>
      <c r="BL1558" s="18" t="s">
        <v>347</v>
      </c>
      <c r="BM1558" s="240" t="s">
        <v>6808</v>
      </c>
    </row>
    <row r="1559" s="14" customFormat="1">
      <c r="A1559" s="14"/>
      <c r="B1559" s="261"/>
      <c r="C1559" s="262"/>
      <c r="D1559" s="242" t="s">
        <v>284</v>
      </c>
      <c r="E1559" s="263" t="s">
        <v>1</v>
      </c>
      <c r="F1559" s="264" t="s">
        <v>6809</v>
      </c>
      <c r="G1559" s="262"/>
      <c r="H1559" s="265">
        <v>109</v>
      </c>
      <c r="I1559" s="266"/>
      <c r="J1559" s="262"/>
      <c r="K1559" s="262"/>
      <c r="L1559" s="267"/>
      <c r="M1559" s="268"/>
      <c r="N1559" s="269"/>
      <c r="O1559" s="269"/>
      <c r="P1559" s="269"/>
      <c r="Q1559" s="269"/>
      <c r="R1559" s="269"/>
      <c r="S1559" s="269"/>
      <c r="T1559" s="270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71" t="s">
        <v>284</v>
      </c>
      <c r="AU1559" s="271" t="s">
        <v>92</v>
      </c>
      <c r="AV1559" s="14" t="s">
        <v>92</v>
      </c>
      <c r="AW1559" s="14" t="s">
        <v>38</v>
      </c>
      <c r="AX1559" s="14" t="s">
        <v>90</v>
      </c>
      <c r="AY1559" s="271" t="s">
        <v>171</v>
      </c>
    </row>
    <row r="1560" s="2" customFormat="1" ht="16.5" customHeight="1">
      <c r="A1560" s="40"/>
      <c r="B1560" s="41"/>
      <c r="C1560" s="229" t="s">
        <v>1851</v>
      </c>
      <c r="D1560" s="229" t="s">
        <v>174</v>
      </c>
      <c r="E1560" s="230" t="s">
        <v>6810</v>
      </c>
      <c r="F1560" s="231" t="s">
        <v>6811</v>
      </c>
      <c r="G1560" s="232" t="s">
        <v>428</v>
      </c>
      <c r="H1560" s="233">
        <v>6</v>
      </c>
      <c r="I1560" s="234"/>
      <c r="J1560" s="235">
        <f>ROUND(I1560*H1560,2)</f>
        <v>0</v>
      </c>
      <c r="K1560" s="231" t="s">
        <v>178</v>
      </c>
      <c r="L1560" s="46"/>
      <c r="M1560" s="236" t="s">
        <v>1</v>
      </c>
      <c r="N1560" s="237" t="s">
        <v>48</v>
      </c>
      <c r="O1560" s="93"/>
      <c r="P1560" s="238">
        <f>O1560*H1560</f>
        <v>0</v>
      </c>
      <c r="Q1560" s="238">
        <v>0</v>
      </c>
      <c r="R1560" s="238">
        <f>Q1560*H1560</f>
        <v>0</v>
      </c>
      <c r="S1560" s="238">
        <v>0.00122</v>
      </c>
      <c r="T1560" s="239">
        <f>S1560*H1560</f>
        <v>0.0073200000000000001</v>
      </c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R1560" s="240" t="s">
        <v>347</v>
      </c>
      <c r="AT1560" s="240" t="s">
        <v>174</v>
      </c>
      <c r="AU1560" s="240" t="s">
        <v>92</v>
      </c>
      <c r="AY1560" s="18" t="s">
        <v>171</v>
      </c>
      <c r="BE1560" s="241">
        <f>IF(N1560="základní",J1560,0)</f>
        <v>0</v>
      </c>
      <c r="BF1560" s="241">
        <f>IF(N1560="snížená",J1560,0)</f>
        <v>0</v>
      </c>
      <c r="BG1560" s="241">
        <f>IF(N1560="zákl. přenesená",J1560,0)</f>
        <v>0</v>
      </c>
      <c r="BH1560" s="241">
        <f>IF(N1560="sníž. přenesená",J1560,0)</f>
        <v>0</v>
      </c>
      <c r="BI1560" s="241">
        <f>IF(N1560="nulová",J1560,0)</f>
        <v>0</v>
      </c>
      <c r="BJ1560" s="18" t="s">
        <v>90</v>
      </c>
      <c r="BK1560" s="241">
        <f>ROUND(I1560*H1560,2)</f>
        <v>0</v>
      </c>
      <c r="BL1560" s="18" t="s">
        <v>347</v>
      </c>
      <c r="BM1560" s="240" t="s">
        <v>6812</v>
      </c>
    </row>
    <row r="1561" s="14" customFormat="1">
      <c r="A1561" s="14"/>
      <c r="B1561" s="261"/>
      <c r="C1561" s="262"/>
      <c r="D1561" s="242" t="s">
        <v>284</v>
      </c>
      <c r="E1561" s="263" t="s">
        <v>1</v>
      </c>
      <c r="F1561" s="264" t="s">
        <v>6712</v>
      </c>
      <c r="G1561" s="262"/>
      <c r="H1561" s="265">
        <v>6</v>
      </c>
      <c r="I1561" s="266"/>
      <c r="J1561" s="262"/>
      <c r="K1561" s="262"/>
      <c r="L1561" s="267"/>
      <c r="M1561" s="268"/>
      <c r="N1561" s="269"/>
      <c r="O1561" s="269"/>
      <c r="P1561" s="269"/>
      <c r="Q1561" s="269"/>
      <c r="R1561" s="269"/>
      <c r="S1561" s="269"/>
      <c r="T1561" s="270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71" t="s">
        <v>284</v>
      </c>
      <c r="AU1561" s="271" t="s">
        <v>92</v>
      </c>
      <c r="AV1561" s="14" t="s">
        <v>92</v>
      </c>
      <c r="AW1561" s="14" t="s">
        <v>38</v>
      </c>
      <c r="AX1561" s="14" t="s">
        <v>90</v>
      </c>
      <c r="AY1561" s="271" t="s">
        <v>171</v>
      </c>
    </row>
    <row r="1562" s="2" customFormat="1" ht="16.5" customHeight="1">
      <c r="A1562" s="40"/>
      <c r="B1562" s="41"/>
      <c r="C1562" s="229" t="s">
        <v>1855</v>
      </c>
      <c r="D1562" s="229" t="s">
        <v>174</v>
      </c>
      <c r="E1562" s="230" t="s">
        <v>6813</v>
      </c>
      <c r="F1562" s="231" t="s">
        <v>6814</v>
      </c>
      <c r="G1562" s="232" t="s">
        <v>428</v>
      </c>
      <c r="H1562" s="233">
        <v>88</v>
      </c>
      <c r="I1562" s="234"/>
      <c r="J1562" s="235">
        <f>ROUND(I1562*H1562,2)</f>
        <v>0</v>
      </c>
      <c r="K1562" s="231" t="s">
        <v>178</v>
      </c>
      <c r="L1562" s="46"/>
      <c r="M1562" s="236" t="s">
        <v>1</v>
      </c>
      <c r="N1562" s="237" t="s">
        <v>48</v>
      </c>
      <c r="O1562" s="93"/>
      <c r="P1562" s="238">
        <f>O1562*H1562</f>
        <v>0</v>
      </c>
      <c r="Q1562" s="238">
        <v>0.0002375</v>
      </c>
      <c r="R1562" s="238">
        <f>Q1562*H1562</f>
        <v>0.020899999999999998</v>
      </c>
      <c r="S1562" s="238">
        <v>0</v>
      </c>
      <c r="T1562" s="239">
        <f>S1562*H1562</f>
        <v>0</v>
      </c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R1562" s="240" t="s">
        <v>347</v>
      </c>
      <c r="AT1562" s="240" t="s">
        <v>174</v>
      </c>
      <c r="AU1562" s="240" t="s">
        <v>92</v>
      </c>
      <c r="AY1562" s="18" t="s">
        <v>171</v>
      </c>
      <c r="BE1562" s="241">
        <f>IF(N1562="základní",J1562,0)</f>
        <v>0</v>
      </c>
      <c r="BF1562" s="241">
        <f>IF(N1562="snížená",J1562,0)</f>
        <v>0</v>
      </c>
      <c r="BG1562" s="241">
        <f>IF(N1562="zákl. přenesená",J1562,0)</f>
        <v>0</v>
      </c>
      <c r="BH1562" s="241">
        <f>IF(N1562="sníž. přenesená",J1562,0)</f>
        <v>0</v>
      </c>
      <c r="BI1562" s="241">
        <f>IF(N1562="nulová",J1562,0)</f>
        <v>0</v>
      </c>
      <c r="BJ1562" s="18" t="s">
        <v>90</v>
      </c>
      <c r="BK1562" s="241">
        <f>ROUND(I1562*H1562,2)</f>
        <v>0</v>
      </c>
      <c r="BL1562" s="18" t="s">
        <v>347</v>
      </c>
      <c r="BM1562" s="240" t="s">
        <v>6815</v>
      </c>
    </row>
    <row r="1563" s="13" customFormat="1">
      <c r="A1563" s="13"/>
      <c r="B1563" s="251"/>
      <c r="C1563" s="252"/>
      <c r="D1563" s="242" t="s">
        <v>284</v>
      </c>
      <c r="E1563" s="253" t="s">
        <v>1</v>
      </c>
      <c r="F1563" s="254" t="s">
        <v>6816</v>
      </c>
      <c r="G1563" s="252"/>
      <c r="H1563" s="253" t="s">
        <v>1</v>
      </c>
      <c r="I1563" s="255"/>
      <c r="J1563" s="252"/>
      <c r="K1563" s="252"/>
      <c r="L1563" s="256"/>
      <c r="M1563" s="257"/>
      <c r="N1563" s="258"/>
      <c r="O1563" s="258"/>
      <c r="P1563" s="258"/>
      <c r="Q1563" s="258"/>
      <c r="R1563" s="258"/>
      <c r="S1563" s="258"/>
      <c r="T1563" s="259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60" t="s">
        <v>284</v>
      </c>
      <c r="AU1563" s="260" t="s">
        <v>92</v>
      </c>
      <c r="AV1563" s="13" t="s">
        <v>90</v>
      </c>
      <c r="AW1563" s="13" t="s">
        <v>38</v>
      </c>
      <c r="AX1563" s="13" t="s">
        <v>83</v>
      </c>
      <c r="AY1563" s="260" t="s">
        <v>171</v>
      </c>
    </row>
    <row r="1564" s="13" customFormat="1">
      <c r="A1564" s="13"/>
      <c r="B1564" s="251"/>
      <c r="C1564" s="252"/>
      <c r="D1564" s="242" t="s">
        <v>284</v>
      </c>
      <c r="E1564" s="253" t="s">
        <v>1</v>
      </c>
      <c r="F1564" s="254" t="s">
        <v>6817</v>
      </c>
      <c r="G1564" s="252"/>
      <c r="H1564" s="253" t="s">
        <v>1</v>
      </c>
      <c r="I1564" s="255"/>
      <c r="J1564" s="252"/>
      <c r="K1564" s="252"/>
      <c r="L1564" s="256"/>
      <c r="M1564" s="257"/>
      <c r="N1564" s="258"/>
      <c r="O1564" s="258"/>
      <c r="P1564" s="258"/>
      <c r="Q1564" s="258"/>
      <c r="R1564" s="258"/>
      <c r="S1564" s="258"/>
      <c r="T1564" s="259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60" t="s">
        <v>284</v>
      </c>
      <c r="AU1564" s="260" t="s">
        <v>92</v>
      </c>
      <c r="AV1564" s="13" t="s">
        <v>90</v>
      </c>
      <c r="AW1564" s="13" t="s">
        <v>38</v>
      </c>
      <c r="AX1564" s="13" t="s">
        <v>83</v>
      </c>
      <c r="AY1564" s="260" t="s">
        <v>171</v>
      </c>
    </row>
    <row r="1565" s="14" customFormat="1">
      <c r="A1565" s="14"/>
      <c r="B1565" s="261"/>
      <c r="C1565" s="262"/>
      <c r="D1565" s="242" t="s">
        <v>284</v>
      </c>
      <c r="E1565" s="263" t="s">
        <v>1</v>
      </c>
      <c r="F1565" s="264" t="s">
        <v>6818</v>
      </c>
      <c r="G1565" s="262"/>
      <c r="H1565" s="265">
        <v>88</v>
      </c>
      <c r="I1565" s="266"/>
      <c r="J1565" s="262"/>
      <c r="K1565" s="262"/>
      <c r="L1565" s="267"/>
      <c r="M1565" s="268"/>
      <c r="N1565" s="269"/>
      <c r="O1565" s="269"/>
      <c r="P1565" s="269"/>
      <c r="Q1565" s="269"/>
      <c r="R1565" s="269"/>
      <c r="S1565" s="269"/>
      <c r="T1565" s="270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71" t="s">
        <v>284</v>
      </c>
      <c r="AU1565" s="271" t="s">
        <v>92</v>
      </c>
      <c r="AV1565" s="14" t="s">
        <v>92</v>
      </c>
      <c r="AW1565" s="14" t="s">
        <v>38</v>
      </c>
      <c r="AX1565" s="14" t="s">
        <v>90</v>
      </c>
      <c r="AY1565" s="271" t="s">
        <v>171</v>
      </c>
    </row>
    <row r="1566" s="2" customFormat="1" ht="16.5" customHeight="1">
      <c r="A1566" s="40"/>
      <c r="B1566" s="41"/>
      <c r="C1566" s="229" t="s">
        <v>1859</v>
      </c>
      <c r="D1566" s="229" t="s">
        <v>174</v>
      </c>
      <c r="E1566" s="230" t="s">
        <v>6819</v>
      </c>
      <c r="F1566" s="231" t="s">
        <v>6820</v>
      </c>
      <c r="G1566" s="232" t="s">
        <v>428</v>
      </c>
      <c r="H1566" s="233">
        <v>21</v>
      </c>
      <c r="I1566" s="234"/>
      <c r="J1566" s="235">
        <f>ROUND(I1566*H1566,2)</f>
        <v>0</v>
      </c>
      <c r="K1566" s="231" t="s">
        <v>178</v>
      </c>
      <c r="L1566" s="46"/>
      <c r="M1566" s="236" t="s">
        <v>1</v>
      </c>
      <c r="N1566" s="237" t="s">
        <v>48</v>
      </c>
      <c r="O1566" s="93"/>
      <c r="P1566" s="238">
        <f>O1566*H1566</f>
        <v>0</v>
      </c>
      <c r="Q1566" s="238">
        <v>0.00027750000000000002</v>
      </c>
      <c r="R1566" s="238">
        <f>Q1566*H1566</f>
        <v>0.0058275000000000002</v>
      </c>
      <c r="S1566" s="238">
        <v>0</v>
      </c>
      <c r="T1566" s="239">
        <f>S1566*H1566</f>
        <v>0</v>
      </c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R1566" s="240" t="s">
        <v>347</v>
      </c>
      <c r="AT1566" s="240" t="s">
        <v>174</v>
      </c>
      <c r="AU1566" s="240" t="s">
        <v>92</v>
      </c>
      <c r="AY1566" s="18" t="s">
        <v>171</v>
      </c>
      <c r="BE1566" s="241">
        <f>IF(N1566="základní",J1566,0)</f>
        <v>0</v>
      </c>
      <c r="BF1566" s="241">
        <f>IF(N1566="snížená",J1566,0)</f>
        <v>0</v>
      </c>
      <c r="BG1566" s="241">
        <f>IF(N1566="zákl. přenesená",J1566,0)</f>
        <v>0</v>
      </c>
      <c r="BH1566" s="241">
        <f>IF(N1566="sníž. přenesená",J1566,0)</f>
        <v>0</v>
      </c>
      <c r="BI1566" s="241">
        <f>IF(N1566="nulová",J1566,0)</f>
        <v>0</v>
      </c>
      <c r="BJ1566" s="18" t="s">
        <v>90</v>
      </c>
      <c r="BK1566" s="241">
        <f>ROUND(I1566*H1566,2)</f>
        <v>0</v>
      </c>
      <c r="BL1566" s="18" t="s">
        <v>347</v>
      </c>
      <c r="BM1566" s="240" t="s">
        <v>6821</v>
      </c>
    </row>
    <row r="1567" s="13" customFormat="1">
      <c r="A1567" s="13"/>
      <c r="B1567" s="251"/>
      <c r="C1567" s="252"/>
      <c r="D1567" s="242" t="s">
        <v>284</v>
      </c>
      <c r="E1567" s="253" t="s">
        <v>1</v>
      </c>
      <c r="F1567" s="254" t="s">
        <v>6822</v>
      </c>
      <c r="G1567" s="252"/>
      <c r="H1567" s="253" t="s">
        <v>1</v>
      </c>
      <c r="I1567" s="255"/>
      <c r="J1567" s="252"/>
      <c r="K1567" s="252"/>
      <c r="L1567" s="256"/>
      <c r="M1567" s="257"/>
      <c r="N1567" s="258"/>
      <c r="O1567" s="258"/>
      <c r="P1567" s="258"/>
      <c r="Q1567" s="258"/>
      <c r="R1567" s="258"/>
      <c r="S1567" s="258"/>
      <c r="T1567" s="259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60" t="s">
        <v>284</v>
      </c>
      <c r="AU1567" s="260" t="s">
        <v>92</v>
      </c>
      <c r="AV1567" s="13" t="s">
        <v>90</v>
      </c>
      <c r="AW1567" s="13" t="s">
        <v>38</v>
      </c>
      <c r="AX1567" s="13" t="s">
        <v>83</v>
      </c>
      <c r="AY1567" s="260" t="s">
        <v>171</v>
      </c>
    </row>
    <row r="1568" s="14" customFormat="1">
      <c r="A1568" s="14"/>
      <c r="B1568" s="261"/>
      <c r="C1568" s="262"/>
      <c r="D1568" s="242" t="s">
        <v>284</v>
      </c>
      <c r="E1568" s="263" t="s">
        <v>1</v>
      </c>
      <c r="F1568" s="264" t="s">
        <v>6823</v>
      </c>
      <c r="G1568" s="262"/>
      <c r="H1568" s="265">
        <v>21</v>
      </c>
      <c r="I1568" s="266"/>
      <c r="J1568" s="262"/>
      <c r="K1568" s="262"/>
      <c r="L1568" s="267"/>
      <c r="M1568" s="268"/>
      <c r="N1568" s="269"/>
      <c r="O1568" s="269"/>
      <c r="P1568" s="269"/>
      <c r="Q1568" s="269"/>
      <c r="R1568" s="269"/>
      <c r="S1568" s="269"/>
      <c r="T1568" s="270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71" t="s">
        <v>284</v>
      </c>
      <c r="AU1568" s="271" t="s">
        <v>92</v>
      </c>
      <c r="AV1568" s="14" t="s">
        <v>92</v>
      </c>
      <c r="AW1568" s="14" t="s">
        <v>38</v>
      </c>
      <c r="AX1568" s="14" t="s">
        <v>90</v>
      </c>
      <c r="AY1568" s="271" t="s">
        <v>171</v>
      </c>
    </row>
    <row r="1569" s="2" customFormat="1" ht="16.5" customHeight="1">
      <c r="A1569" s="40"/>
      <c r="B1569" s="41"/>
      <c r="C1569" s="229" t="s">
        <v>1863</v>
      </c>
      <c r="D1569" s="229" t="s">
        <v>174</v>
      </c>
      <c r="E1569" s="230" t="s">
        <v>6824</v>
      </c>
      <c r="F1569" s="231" t="s">
        <v>6825</v>
      </c>
      <c r="G1569" s="232" t="s">
        <v>428</v>
      </c>
      <c r="H1569" s="233">
        <v>2</v>
      </c>
      <c r="I1569" s="234"/>
      <c r="J1569" s="235">
        <f>ROUND(I1569*H1569,2)</f>
        <v>0</v>
      </c>
      <c r="K1569" s="231" t="s">
        <v>178</v>
      </c>
      <c r="L1569" s="46"/>
      <c r="M1569" s="236" t="s">
        <v>1</v>
      </c>
      <c r="N1569" s="237" t="s">
        <v>48</v>
      </c>
      <c r="O1569" s="93"/>
      <c r="P1569" s="238">
        <f>O1569*H1569</f>
        <v>0</v>
      </c>
      <c r="Q1569" s="238">
        <v>0.00065749999999999999</v>
      </c>
      <c r="R1569" s="238">
        <f>Q1569*H1569</f>
        <v>0.001315</v>
      </c>
      <c r="S1569" s="238">
        <v>0</v>
      </c>
      <c r="T1569" s="239">
        <f>S1569*H1569</f>
        <v>0</v>
      </c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R1569" s="240" t="s">
        <v>347</v>
      </c>
      <c r="AT1569" s="240" t="s">
        <v>174</v>
      </c>
      <c r="AU1569" s="240" t="s">
        <v>92</v>
      </c>
      <c r="AY1569" s="18" t="s">
        <v>171</v>
      </c>
      <c r="BE1569" s="241">
        <f>IF(N1569="základní",J1569,0)</f>
        <v>0</v>
      </c>
      <c r="BF1569" s="241">
        <f>IF(N1569="snížená",J1569,0)</f>
        <v>0</v>
      </c>
      <c r="BG1569" s="241">
        <f>IF(N1569="zákl. přenesená",J1569,0)</f>
        <v>0</v>
      </c>
      <c r="BH1569" s="241">
        <f>IF(N1569="sníž. přenesená",J1569,0)</f>
        <v>0</v>
      </c>
      <c r="BI1569" s="241">
        <f>IF(N1569="nulová",J1569,0)</f>
        <v>0</v>
      </c>
      <c r="BJ1569" s="18" t="s">
        <v>90</v>
      </c>
      <c r="BK1569" s="241">
        <f>ROUND(I1569*H1569,2)</f>
        <v>0</v>
      </c>
      <c r="BL1569" s="18" t="s">
        <v>347</v>
      </c>
      <c r="BM1569" s="240" t="s">
        <v>6826</v>
      </c>
    </row>
    <row r="1570" s="13" customFormat="1">
      <c r="A1570" s="13"/>
      <c r="B1570" s="251"/>
      <c r="C1570" s="252"/>
      <c r="D1570" s="242" t="s">
        <v>284</v>
      </c>
      <c r="E1570" s="253" t="s">
        <v>1</v>
      </c>
      <c r="F1570" s="254" t="s">
        <v>6827</v>
      </c>
      <c r="G1570" s="252"/>
      <c r="H1570" s="253" t="s">
        <v>1</v>
      </c>
      <c r="I1570" s="255"/>
      <c r="J1570" s="252"/>
      <c r="K1570" s="252"/>
      <c r="L1570" s="256"/>
      <c r="M1570" s="257"/>
      <c r="N1570" s="258"/>
      <c r="O1570" s="258"/>
      <c r="P1570" s="258"/>
      <c r="Q1570" s="258"/>
      <c r="R1570" s="258"/>
      <c r="S1570" s="258"/>
      <c r="T1570" s="259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60" t="s">
        <v>284</v>
      </c>
      <c r="AU1570" s="260" t="s">
        <v>92</v>
      </c>
      <c r="AV1570" s="13" t="s">
        <v>90</v>
      </c>
      <c r="AW1570" s="13" t="s">
        <v>38</v>
      </c>
      <c r="AX1570" s="13" t="s">
        <v>83</v>
      </c>
      <c r="AY1570" s="260" t="s">
        <v>171</v>
      </c>
    </row>
    <row r="1571" s="14" customFormat="1">
      <c r="A1571" s="14"/>
      <c r="B1571" s="261"/>
      <c r="C1571" s="262"/>
      <c r="D1571" s="242" t="s">
        <v>284</v>
      </c>
      <c r="E1571" s="263" t="s">
        <v>1</v>
      </c>
      <c r="F1571" s="264" t="s">
        <v>92</v>
      </c>
      <c r="G1571" s="262"/>
      <c r="H1571" s="265">
        <v>2</v>
      </c>
      <c r="I1571" s="266"/>
      <c r="J1571" s="262"/>
      <c r="K1571" s="262"/>
      <c r="L1571" s="267"/>
      <c r="M1571" s="268"/>
      <c r="N1571" s="269"/>
      <c r="O1571" s="269"/>
      <c r="P1571" s="269"/>
      <c r="Q1571" s="269"/>
      <c r="R1571" s="269"/>
      <c r="S1571" s="269"/>
      <c r="T1571" s="270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71" t="s">
        <v>284</v>
      </c>
      <c r="AU1571" s="271" t="s">
        <v>92</v>
      </c>
      <c r="AV1571" s="14" t="s">
        <v>92</v>
      </c>
      <c r="AW1571" s="14" t="s">
        <v>38</v>
      </c>
      <c r="AX1571" s="14" t="s">
        <v>90</v>
      </c>
      <c r="AY1571" s="271" t="s">
        <v>171</v>
      </c>
    </row>
    <row r="1572" s="2" customFormat="1" ht="16.5" customHeight="1">
      <c r="A1572" s="40"/>
      <c r="B1572" s="41"/>
      <c r="C1572" s="229" t="s">
        <v>1867</v>
      </c>
      <c r="D1572" s="229" t="s">
        <v>174</v>
      </c>
      <c r="E1572" s="230" t="s">
        <v>6828</v>
      </c>
      <c r="F1572" s="231" t="s">
        <v>6829</v>
      </c>
      <c r="G1572" s="232" t="s">
        <v>428</v>
      </c>
      <c r="H1572" s="233">
        <v>4</v>
      </c>
      <c r="I1572" s="234"/>
      <c r="J1572" s="235">
        <f>ROUND(I1572*H1572,2)</f>
        <v>0</v>
      </c>
      <c r="K1572" s="231" t="s">
        <v>178</v>
      </c>
      <c r="L1572" s="46"/>
      <c r="M1572" s="236" t="s">
        <v>1</v>
      </c>
      <c r="N1572" s="237" t="s">
        <v>48</v>
      </c>
      <c r="O1572" s="93"/>
      <c r="P1572" s="238">
        <f>O1572*H1572</f>
        <v>0</v>
      </c>
      <c r="Q1572" s="238">
        <v>0.00036156989999999999</v>
      </c>
      <c r="R1572" s="238">
        <f>Q1572*H1572</f>
        <v>0.0014462796</v>
      </c>
      <c r="S1572" s="238">
        <v>0</v>
      </c>
      <c r="T1572" s="239">
        <f>S1572*H1572</f>
        <v>0</v>
      </c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R1572" s="240" t="s">
        <v>347</v>
      </c>
      <c r="AT1572" s="240" t="s">
        <v>174</v>
      </c>
      <c r="AU1572" s="240" t="s">
        <v>92</v>
      </c>
      <c r="AY1572" s="18" t="s">
        <v>171</v>
      </c>
      <c r="BE1572" s="241">
        <f>IF(N1572="základní",J1572,0)</f>
        <v>0</v>
      </c>
      <c r="BF1572" s="241">
        <f>IF(N1572="snížená",J1572,0)</f>
        <v>0</v>
      </c>
      <c r="BG1572" s="241">
        <f>IF(N1572="zákl. přenesená",J1572,0)</f>
        <v>0</v>
      </c>
      <c r="BH1572" s="241">
        <f>IF(N1572="sníž. přenesená",J1572,0)</f>
        <v>0</v>
      </c>
      <c r="BI1572" s="241">
        <f>IF(N1572="nulová",J1572,0)</f>
        <v>0</v>
      </c>
      <c r="BJ1572" s="18" t="s">
        <v>90</v>
      </c>
      <c r="BK1572" s="241">
        <f>ROUND(I1572*H1572,2)</f>
        <v>0</v>
      </c>
      <c r="BL1572" s="18" t="s">
        <v>347</v>
      </c>
      <c r="BM1572" s="240" t="s">
        <v>6830</v>
      </c>
    </row>
    <row r="1573" s="13" customFormat="1">
      <c r="A1573" s="13"/>
      <c r="B1573" s="251"/>
      <c r="C1573" s="252"/>
      <c r="D1573" s="242" t="s">
        <v>284</v>
      </c>
      <c r="E1573" s="253" t="s">
        <v>1</v>
      </c>
      <c r="F1573" s="254" t="s">
        <v>6667</v>
      </c>
      <c r="G1573" s="252"/>
      <c r="H1573" s="253" t="s">
        <v>1</v>
      </c>
      <c r="I1573" s="255"/>
      <c r="J1573" s="252"/>
      <c r="K1573" s="252"/>
      <c r="L1573" s="256"/>
      <c r="M1573" s="257"/>
      <c r="N1573" s="258"/>
      <c r="O1573" s="258"/>
      <c r="P1573" s="258"/>
      <c r="Q1573" s="258"/>
      <c r="R1573" s="258"/>
      <c r="S1573" s="258"/>
      <c r="T1573" s="259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60" t="s">
        <v>284</v>
      </c>
      <c r="AU1573" s="260" t="s">
        <v>92</v>
      </c>
      <c r="AV1573" s="13" t="s">
        <v>90</v>
      </c>
      <c r="AW1573" s="13" t="s">
        <v>38</v>
      </c>
      <c r="AX1573" s="13" t="s">
        <v>83</v>
      </c>
      <c r="AY1573" s="260" t="s">
        <v>171</v>
      </c>
    </row>
    <row r="1574" s="14" customFormat="1">
      <c r="A1574" s="14"/>
      <c r="B1574" s="261"/>
      <c r="C1574" s="262"/>
      <c r="D1574" s="242" t="s">
        <v>284</v>
      </c>
      <c r="E1574" s="263" t="s">
        <v>1</v>
      </c>
      <c r="F1574" s="264" t="s">
        <v>6671</v>
      </c>
      <c r="G1574" s="262"/>
      <c r="H1574" s="265">
        <v>4</v>
      </c>
      <c r="I1574" s="266"/>
      <c r="J1574" s="262"/>
      <c r="K1574" s="262"/>
      <c r="L1574" s="267"/>
      <c r="M1574" s="268"/>
      <c r="N1574" s="269"/>
      <c r="O1574" s="269"/>
      <c r="P1574" s="269"/>
      <c r="Q1574" s="269"/>
      <c r="R1574" s="269"/>
      <c r="S1574" s="269"/>
      <c r="T1574" s="270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71" t="s">
        <v>284</v>
      </c>
      <c r="AU1574" s="271" t="s">
        <v>92</v>
      </c>
      <c r="AV1574" s="14" t="s">
        <v>92</v>
      </c>
      <c r="AW1574" s="14" t="s">
        <v>38</v>
      </c>
      <c r="AX1574" s="14" t="s">
        <v>90</v>
      </c>
      <c r="AY1574" s="271" t="s">
        <v>171</v>
      </c>
    </row>
    <row r="1575" s="2" customFormat="1" ht="21.75" customHeight="1">
      <c r="A1575" s="40"/>
      <c r="B1575" s="41"/>
      <c r="C1575" s="229" t="s">
        <v>1871</v>
      </c>
      <c r="D1575" s="229" t="s">
        <v>174</v>
      </c>
      <c r="E1575" s="230" t="s">
        <v>6831</v>
      </c>
      <c r="F1575" s="231" t="s">
        <v>6832</v>
      </c>
      <c r="G1575" s="232" t="s">
        <v>428</v>
      </c>
      <c r="H1575" s="233">
        <v>5</v>
      </c>
      <c r="I1575" s="234"/>
      <c r="J1575" s="235">
        <f>ROUND(I1575*H1575,2)</f>
        <v>0</v>
      </c>
      <c r="K1575" s="231" t="s">
        <v>178</v>
      </c>
      <c r="L1575" s="46"/>
      <c r="M1575" s="236" t="s">
        <v>1</v>
      </c>
      <c r="N1575" s="237" t="s">
        <v>48</v>
      </c>
      <c r="O1575" s="93"/>
      <c r="P1575" s="238">
        <f>O1575*H1575</f>
        <v>0</v>
      </c>
      <c r="Q1575" s="238">
        <v>0.00047156990000000001</v>
      </c>
      <c r="R1575" s="238">
        <f>Q1575*H1575</f>
        <v>0.0023578495000000001</v>
      </c>
      <c r="S1575" s="238">
        <v>0</v>
      </c>
      <c r="T1575" s="239">
        <f>S1575*H1575</f>
        <v>0</v>
      </c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R1575" s="240" t="s">
        <v>347</v>
      </c>
      <c r="AT1575" s="240" t="s">
        <v>174</v>
      </c>
      <c r="AU1575" s="240" t="s">
        <v>92</v>
      </c>
      <c r="AY1575" s="18" t="s">
        <v>171</v>
      </c>
      <c r="BE1575" s="241">
        <f>IF(N1575="základní",J1575,0)</f>
        <v>0</v>
      </c>
      <c r="BF1575" s="241">
        <f>IF(N1575="snížená",J1575,0)</f>
        <v>0</v>
      </c>
      <c r="BG1575" s="241">
        <f>IF(N1575="zákl. přenesená",J1575,0)</f>
        <v>0</v>
      </c>
      <c r="BH1575" s="241">
        <f>IF(N1575="sníž. přenesená",J1575,0)</f>
        <v>0</v>
      </c>
      <c r="BI1575" s="241">
        <f>IF(N1575="nulová",J1575,0)</f>
        <v>0</v>
      </c>
      <c r="BJ1575" s="18" t="s">
        <v>90</v>
      </c>
      <c r="BK1575" s="241">
        <f>ROUND(I1575*H1575,2)</f>
        <v>0</v>
      </c>
      <c r="BL1575" s="18" t="s">
        <v>347</v>
      </c>
      <c r="BM1575" s="240" t="s">
        <v>6833</v>
      </c>
    </row>
    <row r="1576" s="13" customFormat="1">
      <c r="A1576" s="13"/>
      <c r="B1576" s="251"/>
      <c r="C1576" s="252"/>
      <c r="D1576" s="242" t="s">
        <v>284</v>
      </c>
      <c r="E1576" s="253" t="s">
        <v>1</v>
      </c>
      <c r="F1576" s="254" t="s">
        <v>6834</v>
      </c>
      <c r="G1576" s="252"/>
      <c r="H1576" s="253" t="s">
        <v>1</v>
      </c>
      <c r="I1576" s="255"/>
      <c r="J1576" s="252"/>
      <c r="K1576" s="252"/>
      <c r="L1576" s="256"/>
      <c r="M1576" s="257"/>
      <c r="N1576" s="258"/>
      <c r="O1576" s="258"/>
      <c r="P1576" s="258"/>
      <c r="Q1576" s="258"/>
      <c r="R1576" s="258"/>
      <c r="S1576" s="258"/>
      <c r="T1576" s="259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60" t="s">
        <v>284</v>
      </c>
      <c r="AU1576" s="260" t="s">
        <v>92</v>
      </c>
      <c r="AV1576" s="13" t="s">
        <v>90</v>
      </c>
      <c r="AW1576" s="13" t="s">
        <v>38</v>
      </c>
      <c r="AX1576" s="13" t="s">
        <v>83</v>
      </c>
      <c r="AY1576" s="260" t="s">
        <v>171</v>
      </c>
    </row>
    <row r="1577" s="14" customFormat="1">
      <c r="A1577" s="14"/>
      <c r="B1577" s="261"/>
      <c r="C1577" s="262"/>
      <c r="D1577" s="242" t="s">
        <v>284</v>
      </c>
      <c r="E1577" s="263" t="s">
        <v>1</v>
      </c>
      <c r="F1577" s="264" t="s">
        <v>170</v>
      </c>
      <c r="G1577" s="262"/>
      <c r="H1577" s="265">
        <v>5</v>
      </c>
      <c r="I1577" s="266"/>
      <c r="J1577" s="262"/>
      <c r="K1577" s="262"/>
      <c r="L1577" s="267"/>
      <c r="M1577" s="268"/>
      <c r="N1577" s="269"/>
      <c r="O1577" s="269"/>
      <c r="P1577" s="269"/>
      <c r="Q1577" s="269"/>
      <c r="R1577" s="269"/>
      <c r="S1577" s="269"/>
      <c r="T1577" s="270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71" t="s">
        <v>284</v>
      </c>
      <c r="AU1577" s="271" t="s">
        <v>92</v>
      </c>
      <c r="AV1577" s="14" t="s">
        <v>92</v>
      </c>
      <c r="AW1577" s="14" t="s">
        <v>38</v>
      </c>
      <c r="AX1577" s="14" t="s">
        <v>90</v>
      </c>
      <c r="AY1577" s="271" t="s">
        <v>171</v>
      </c>
    </row>
    <row r="1578" s="2" customFormat="1" ht="16.5" customHeight="1">
      <c r="A1578" s="40"/>
      <c r="B1578" s="41"/>
      <c r="C1578" s="229" t="s">
        <v>1875</v>
      </c>
      <c r="D1578" s="229" t="s">
        <v>174</v>
      </c>
      <c r="E1578" s="230" t="s">
        <v>6835</v>
      </c>
      <c r="F1578" s="231" t="s">
        <v>6836</v>
      </c>
      <c r="G1578" s="232" t="s">
        <v>428</v>
      </c>
      <c r="H1578" s="233">
        <v>2</v>
      </c>
      <c r="I1578" s="234"/>
      <c r="J1578" s="235">
        <f>ROUND(I1578*H1578,2)</f>
        <v>0</v>
      </c>
      <c r="K1578" s="231" t="s">
        <v>178</v>
      </c>
      <c r="L1578" s="46"/>
      <c r="M1578" s="236" t="s">
        <v>1</v>
      </c>
      <c r="N1578" s="237" t="s">
        <v>48</v>
      </c>
      <c r="O1578" s="93"/>
      <c r="P1578" s="238">
        <f>O1578*H1578</f>
        <v>0</v>
      </c>
      <c r="Q1578" s="238">
        <v>0.00027500000000000002</v>
      </c>
      <c r="R1578" s="238">
        <f>Q1578*H1578</f>
        <v>0.00055000000000000003</v>
      </c>
      <c r="S1578" s="238">
        <v>0</v>
      </c>
      <c r="T1578" s="239">
        <f>S1578*H1578</f>
        <v>0</v>
      </c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R1578" s="240" t="s">
        <v>347</v>
      </c>
      <c r="AT1578" s="240" t="s">
        <v>174</v>
      </c>
      <c r="AU1578" s="240" t="s">
        <v>92</v>
      </c>
      <c r="AY1578" s="18" t="s">
        <v>171</v>
      </c>
      <c r="BE1578" s="241">
        <f>IF(N1578="základní",J1578,0)</f>
        <v>0</v>
      </c>
      <c r="BF1578" s="241">
        <f>IF(N1578="snížená",J1578,0)</f>
        <v>0</v>
      </c>
      <c r="BG1578" s="241">
        <f>IF(N1578="zákl. přenesená",J1578,0)</f>
        <v>0</v>
      </c>
      <c r="BH1578" s="241">
        <f>IF(N1578="sníž. přenesená",J1578,0)</f>
        <v>0</v>
      </c>
      <c r="BI1578" s="241">
        <f>IF(N1578="nulová",J1578,0)</f>
        <v>0</v>
      </c>
      <c r="BJ1578" s="18" t="s">
        <v>90</v>
      </c>
      <c r="BK1578" s="241">
        <f>ROUND(I1578*H1578,2)</f>
        <v>0</v>
      </c>
      <c r="BL1578" s="18" t="s">
        <v>347</v>
      </c>
      <c r="BM1578" s="240" t="s">
        <v>6837</v>
      </c>
    </row>
    <row r="1579" s="2" customFormat="1" ht="16.5" customHeight="1">
      <c r="A1579" s="40"/>
      <c r="B1579" s="41"/>
      <c r="C1579" s="229" t="s">
        <v>1879</v>
      </c>
      <c r="D1579" s="229" t="s">
        <v>174</v>
      </c>
      <c r="E1579" s="230" t="s">
        <v>6838</v>
      </c>
      <c r="F1579" s="231" t="s">
        <v>6839</v>
      </c>
      <c r="G1579" s="232" t="s">
        <v>428</v>
      </c>
      <c r="H1579" s="233">
        <v>9</v>
      </c>
      <c r="I1579" s="234"/>
      <c r="J1579" s="235">
        <f>ROUND(I1579*H1579,2)</f>
        <v>0</v>
      </c>
      <c r="K1579" s="231" t="s">
        <v>178</v>
      </c>
      <c r="L1579" s="46"/>
      <c r="M1579" s="236" t="s">
        <v>1</v>
      </c>
      <c r="N1579" s="237" t="s">
        <v>48</v>
      </c>
      <c r="O1579" s="93"/>
      <c r="P1579" s="238">
        <f>O1579*H1579</f>
        <v>0</v>
      </c>
      <c r="Q1579" s="238">
        <v>0.00014156990000000001</v>
      </c>
      <c r="R1579" s="238">
        <f>Q1579*H1579</f>
        <v>0.0012741291000000002</v>
      </c>
      <c r="S1579" s="238">
        <v>0</v>
      </c>
      <c r="T1579" s="239">
        <f>S1579*H1579</f>
        <v>0</v>
      </c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R1579" s="240" t="s">
        <v>347</v>
      </c>
      <c r="AT1579" s="240" t="s">
        <v>174</v>
      </c>
      <c r="AU1579" s="240" t="s">
        <v>92</v>
      </c>
      <c r="AY1579" s="18" t="s">
        <v>171</v>
      </c>
      <c r="BE1579" s="241">
        <f>IF(N1579="základní",J1579,0)</f>
        <v>0</v>
      </c>
      <c r="BF1579" s="241">
        <f>IF(N1579="snížená",J1579,0)</f>
        <v>0</v>
      </c>
      <c r="BG1579" s="241">
        <f>IF(N1579="zákl. přenesená",J1579,0)</f>
        <v>0</v>
      </c>
      <c r="BH1579" s="241">
        <f>IF(N1579="sníž. přenesená",J1579,0)</f>
        <v>0</v>
      </c>
      <c r="BI1579" s="241">
        <f>IF(N1579="nulová",J1579,0)</f>
        <v>0</v>
      </c>
      <c r="BJ1579" s="18" t="s">
        <v>90</v>
      </c>
      <c r="BK1579" s="241">
        <f>ROUND(I1579*H1579,2)</f>
        <v>0</v>
      </c>
      <c r="BL1579" s="18" t="s">
        <v>347</v>
      </c>
      <c r="BM1579" s="240" t="s">
        <v>6840</v>
      </c>
    </row>
    <row r="1580" s="13" customFormat="1">
      <c r="A1580" s="13"/>
      <c r="B1580" s="251"/>
      <c r="C1580" s="252"/>
      <c r="D1580" s="242" t="s">
        <v>284</v>
      </c>
      <c r="E1580" s="253" t="s">
        <v>1</v>
      </c>
      <c r="F1580" s="254" t="s">
        <v>6649</v>
      </c>
      <c r="G1580" s="252"/>
      <c r="H1580" s="253" t="s">
        <v>1</v>
      </c>
      <c r="I1580" s="255"/>
      <c r="J1580" s="252"/>
      <c r="K1580" s="252"/>
      <c r="L1580" s="256"/>
      <c r="M1580" s="257"/>
      <c r="N1580" s="258"/>
      <c r="O1580" s="258"/>
      <c r="P1580" s="258"/>
      <c r="Q1580" s="258"/>
      <c r="R1580" s="258"/>
      <c r="S1580" s="258"/>
      <c r="T1580" s="259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60" t="s">
        <v>284</v>
      </c>
      <c r="AU1580" s="260" t="s">
        <v>92</v>
      </c>
      <c r="AV1580" s="13" t="s">
        <v>90</v>
      </c>
      <c r="AW1580" s="13" t="s">
        <v>38</v>
      </c>
      <c r="AX1580" s="13" t="s">
        <v>83</v>
      </c>
      <c r="AY1580" s="260" t="s">
        <v>171</v>
      </c>
    </row>
    <row r="1581" s="14" customFormat="1">
      <c r="A1581" s="14"/>
      <c r="B1581" s="261"/>
      <c r="C1581" s="262"/>
      <c r="D1581" s="242" t="s">
        <v>284</v>
      </c>
      <c r="E1581" s="263" t="s">
        <v>1</v>
      </c>
      <c r="F1581" s="264" t="s">
        <v>6536</v>
      </c>
      <c r="G1581" s="262"/>
      <c r="H1581" s="265">
        <v>9</v>
      </c>
      <c r="I1581" s="266"/>
      <c r="J1581" s="262"/>
      <c r="K1581" s="262"/>
      <c r="L1581" s="267"/>
      <c r="M1581" s="268"/>
      <c r="N1581" s="269"/>
      <c r="O1581" s="269"/>
      <c r="P1581" s="269"/>
      <c r="Q1581" s="269"/>
      <c r="R1581" s="269"/>
      <c r="S1581" s="269"/>
      <c r="T1581" s="270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71" t="s">
        <v>284</v>
      </c>
      <c r="AU1581" s="271" t="s">
        <v>92</v>
      </c>
      <c r="AV1581" s="14" t="s">
        <v>92</v>
      </c>
      <c r="AW1581" s="14" t="s">
        <v>38</v>
      </c>
      <c r="AX1581" s="14" t="s">
        <v>90</v>
      </c>
      <c r="AY1581" s="271" t="s">
        <v>171</v>
      </c>
    </row>
    <row r="1582" s="2" customFormat="1" ht="16.5" customHeight="1">
      <c r="A1582" s="40"/>
      <c r="B1582" s="41"/>
      <c r="C1582" s="283" t="s">
        <v>1883</v>
      </c>
      <c r="D1582" s="283" t="s">
        <v>342</v>
      </c>
      <c r="E1582" s="284" t="s">
        <v>6841</v>
      </c>
      <c r="F1582" s="285" t="s">
        <v>6842</v>
      </c>
      <c r="G1582" s="286" t="s">
        <v>428</v>
      </c>
      <c r="H1582" s="287">
        <v>9</v>
      </c>
      <c r="I1582" s="288"/>
      <c r="J1582" s="289">
        <f>ROUND(I1582*H1582,2)</f>
        <v>0</v>
      </c>
      <c r="K1582" s="285" t="s">
        <v>1</v>
      </c>
      <c r="L1582" s="290"/>
      <c r="M1582" s="291" t="s">
        <v>1</v>
      </c>
      <c r="N1582" s="292" t="s">
        <v>48</v>
      </c>
      <c r="O1582" s="93"/>
      <c r="P1582" s="238">
        <f>O1582*H1582</f>
        <v>0</v>
      </c>
      <c r="Q1582" s="238">
        <v>0.00036999999999999999</v>
      </c>
      <c r="R1582" s="238">
        <f>Q1582*H1582</f>
        <v>0.0033300000000000001</v>
      </c>
      <c r="S1582" s="238">
        <v>0</v>
      </c>
      <c r="T1582" s="239">
        <f>S1582*H1582</f>
        <v>0</v>
      </c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R1582" s="240" t="s">
        <v>430</v>
      </c>
      <c r="AT1582" s="240" t="s">
        <v>342</v>
      </c>
      <c r="AU1582" s="240" t="s">
        <v>92</v>
      </c>
      <c r="AY1582" s="18" t="s">
        <v>171</v>
      </c>
      <c r="BE1582" s="241">
        <f>IF(N1582="základní",J1582,0)</f>
        <v>0</v>
      </c>
      <c r="BF1582" s="241">
        <f>IF(N1582="snížená",J1582,0)</f>
        <v>0</v>
      </c>
      <c r="BG1582" s="241">
        <f>IF(N1582="zákl. přenesená",J1582,0)</f>
        <v>0</v>
      </c>
      <c r="BH1582" s="241">
        <f>IF(N1582="sníž. přenesená",J1582,0)</f>
        <v>0</v>
      </c>
      <c r="BI1582" s="241">
        <f>IF(N1582="nulová",J1582,0)</f>
        <v>0</v>
      </c>
      <c r="BJ1582" s="18" t="s">
        <v>90</v>
      </c>
      <c r="BK1582" s="241">
        <f>ROUND(I1582*H1582,2)</f>
        <v>0</v>
      </c>
      <c r="BL1582" s="18" t="s">
        <v>347</v>
      </c>
      <c r="BM1582" s="240" t="s">
        <v>6843</v>
      </c>
    </row>
    <row r="1583" s="13" customFormat="1">
      <c r="A1583" s="13"/>
      <c r="B1583" s="251"/>
      <c r="C1583" s="252"/>
      <c r="D1583" s="242" t="s">
        <v>284</v>
      </c>
      <c r="E1583" s="253" t="s">
        <v>1</v>
      </c>
      <c r="F1583" s="254" t="s">
        <v>6844</v>
      </c>
      <c r="G1583" s="252"/>
      <c r="H1583" s="253" t="s">
        <v>1</v>
      </c>
      <c r="I1583" s="255"/>
      <c r="J1583" s="252"/>
      <c r="K1583" s="252"/>
      <c r="L1583" s="256"/>
      <c r="M1583" s="257"/>
      <c r="N1583" s="258"/>
      <c r="O1583" s="258"/>
      <c r="P1583" s="258"/>
      <c r="Q1583" s="258"/>
      <c r="R1583" s="258"/>
      <c r="S1583" s="258"/>
      <c r="T1583" s="259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60" t="s">
        <v>284</v>
      </c>
      <c r="AU1583" s="260" t="s">
        <v>92</v>
      </c>
      <c r="AV1583" s="13" t="s">
        <v>90</v>
      </c>
      <c r="AW1583" s="13" t="s">
        <v>38</v>
      </c>
      <c r="AX1583" s="13" t="s">
        <v>83</v>
      </c>
      <c r="AY1583" s="260" t="s">
        <v>171</v>
      </c>
    </row>
    <row r="1584" s="13" customFormat="1">
      <c r="A1584" s="13"/>
      <c r="B1584" s="251"/>
      <c r="C1584" s="252"/>
      <c r="D1584" s="242" t="s">
        <v>284</v>
      </c>
      <c r="E1584" s="253" t="s">
        <v>1</v>
      </c>
      <c r="F1584" s="254" t="s">
        <v>6845</v>
      </c>
      <c r="G1584" s="252"/>
      <c r="H1584" s="253" t="s">
        <v>1</v>
      </c>
      <c r="I1584" s="255"/>
      <c r="J1584" s="252"/>
      <c r="K1584" s="252"/>
      <c r="L1584" s="256"/>
      <c r="M1584" s="257"/>
      <c r="N1584" s="258"/>
      <c r="O1584" s="258"/>
      <c r="P1584" s="258"/>
      <c r="Q1584" s="258"/>
      <c r="R1584" s="258"/>
      <c r="S1584" s="258"/>
      <c r="T1584" s="259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60" t="s">
        <v>284</v>
      </c>
      <c r="AU1584" s="260" t="s">
        <v>92</v>
      </c>
      <c r="AV1584" s="13" t="s">
        <v>90</v>
      </c>
      <c r="AW1584" s="13" t="s">
        <v>38</v>
      </c>
      <c r="AX1584" s="13" t="s">
        <v>83</v>
      </c>
      <c r="AY1584" s="260" t="s">
        <v>171</v>
      </c>
    </row>
    <row r="1585" s="14" customFormat="1">
      <c r="A1585" s="14"/>
      <c r="B1585" s="261"/>
      <c r="C1585" s="262"/>
      <c r="D1585" s="242" t="s">
        <v>284</v>
      </c>
      <c r="E1585" s="263" t="s">
        <v>1</v>
      </c>
      <c r="F1585" s="264" t="s">
        <v>6536</v>
      </c>
      <c r="G1585" s="262"/>
      <c r="H1585" s="265">
        <v>9</v>
      </c>
      <c r="I1585" s="266"/>
      <c r="J1585" s="262"/>
      <c r="K1585" s="262"/>
      <c r="L1585" s="267"/>
      <c r="M1585" s="268"/>
      <c r="N1585" s="269"/>
      <c r="O1585" s="269"/>
      <c r="P1585" s="269"/>
      <c r="Q1585" s="269"/>
      <c r="R1585" s="269"/>
      <c r="S1585" s="269"/>
      <c r="T1585" s="270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71" t="s">
        <v>284</v>
      </c>
      <c r="AU1585" s="271" t="s">
        <v>92</v>
      </c>
      <c r="AV1585" s="14" t="s">
        <v>92</v>
      </c>
      <c r="AW1585" s="14" t="s">
        <v>38</v>
      </c>
      <c r="AX1585" s="14" t="s">
        <v>90</v>
      </c>
      <c r="AY1585" s="271" t="s">
        <v>171</v>
      </c>
    </row>
    <row r="1586" s="2" customFormat="1" ht="16.5" customHeight="1">
      <c r="A1586" s="40"/>
      <c r="B1586" s="41"/>
      <c r="C1586" s="283" t="s">
        <v>1887</v>
      </c>
      <c r="D1586" s="283" t="s">
        <v>342</v>
      </c>
      <c r="E1586" s="284" t="s">
        <v>6846</v>
      </c>
      <c r="F1586" s="285" t="s">
        <v>6847</v>
      </c>
      <c r="G1586" s="286" t="s">
        <v>428</v>
      </c>
      <c r="H1586" s="287">
        <v>9</v>
      </c>
      <c r="I1586" s="288"/>
      <c r="J1586" s="289">
        <f>ROUND(I1586*H1586,2)</f>
        <v>0</v>
      </c>
      <c r="K1586" s="285" t="s">
        <v>178</v>
      </c>
      <c r="L1586" s="290"/>
      <c r="M1586" s="291" t="s">
        <v>1</v>
      </c>
      <c r="N1586" s="292" t="s">
        <v>48</v>
      </c>
      <c r="O1586" s="93"/>
      <c r="P1586" s="238">
        <f>O1586*H1586</f>
        <v>0</v>
      </c>
      <c r="Q1586" s="238">
        <v>0.00040000000000000002</v>
      </c>
      <c r="R1586" s="238">
        <f>Q1586*H1586</f>
        <v>0.0036000000000000003</v>
      </c>
      <c r="S1586" s="238">
        <v>0</v>
      </c>
      <c r="T1586" s="239">
        <f>S1586*H1586</f>
        <v>0</v>
      </c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R1586" s="240" t="s">
        <v>430</v>
      </c>
      <c r="AT1586" s="240" t="s">
        <v>342</v>
      </c>
      <c r="AU1586" s="240" t="s">
        <v>92</v>
      </c>
      <c r="AY1586" s="18" t="s">
        <v>171</v>
      </c>
      <c r="BE1586" s="241">
        <f>IF(N1586="základní",J1586,0)</f>
        <v>0</v>
      </c>
      <c r="BF1586" s="241">
        <f>IF(N1586="snížená",J1586,0)</f>
        <v>0</v>
      </c>
      <c r="BG1586" s="241">
        <f>IF(N1586="zákl. přenesená",J1586,0)</f>
        <v>0</v>
      </c>
      <c r="BH1586" s="241">
        <f>IF(N1586="sníž. přenesená",J1586,0)</f>
        <v>0</v>
      </c>
      <c r="BI1586" s="241">
        <f>IF(N1586="nulová",J1586,0)</f>
        <v>0</v>
      </c>
      <c r="BJ1586" s="18" t="s">
        <v>90</v>
      </c>
      <c r="BK1586" s="241">
        <f>ROUND(I1586*H1586,2)</f>
        <v>0</v>
      </c>
      <c r="BL1586" s="18" t="s">
        <v>347</v>
      </c>
      <c r="BM1586" s="240" t="s">
        <v>6848</v>
      </c>
    </row>
    <row r="1587" s="13" customFormat="1">
      <c r="A1587" s="13"/>
      <c r="B1587" s="251"/>
      <c r="C1587" s="252"/>
      <c r="D1587" s="242" t="s">
        <v>284</v>
      </c>
      <c r="E1587" s="253" t="s">
        <v>1</v>
      </c>
      <c r="F1587" s="254" t="s">
        <v>6844</v>
      </c>
      <c r="G1587" s="252"/>
      <c r="H1587" s="253" t="s">
        <v>1</v>
      </c>
      <c r="I1587" s="255"/>
      <c r="J1587" s="252"/>
      <c r="K1587" s="252"/>
      <c r="L1587" s="256"/>
      <c r="M1587" s="257"/>
      <c r="N1587" s="258"/>
      <c r="O1587" s="258"/>
      <c r="P1587" s="258"/>
      <c r="Q1587" s="258"/>
      <c r="R1587" s="258"/>
      <c r="S1587" s="258"/>
      <c r="T1587" s="259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60" t="s">
        <v>284</v>
      </c>
      <c r="AU1587" s="260" t="s">
        <v>92</v>
      </c>
      <c r="AV1587" s="13" t="s">
        <v>90</v>
      </c>
      <c r="AW1587" s="13" t="s">
        <v>38</v>
      </c>
      <c r="AX1587" s="13" t="s">
        <v>83</v>
      </c>
      <c r="AY1587" s="260" t="s">
        <v>171</v>
      </c>
    </row>
    <row r="1588" s="14" customFormat="1">
      <c r="A1588" s="14"/>
      <c r="B1588" s="261"/>
      <c r="C1588" s="262"/>
      <c r="D1588" s="242" t="s">
        <v>284</v>
      </c>
      <c r="E1588" s="263" t="s">
        <v>1</v>
      </c>
      <c r="F1588" s="264" t="s">
        <v>6536</v>
      </c>
      <c r="G1588" s="262"/>
      <c r="H1588" s="265">
        <v>9</v>
      </c>
      <c r="I1588" s="266"/>
      <c r="J1588" s="262"/>
      <c r="K1588" s="262"/>
      <c r="L1588" s="267"/>
      <c r="M1588" s="268"/>
      <c r="N1588" s="269"/>
      <c r="O1588" s="269"/>
      <c r="P1588" s="269"/>
      <c r="Q1588" s="269"/>
      <c r="R1588" s="269"/>
      <c r="S1588" s="269"/>
      <c r="T1588" s="270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71" t="s">
        <v>284</v>
      </c>
      <c r="AU1588" s="271" t="s">
        <v>92</v>
      </c>
      <c r="AV1588" s="14" t="s">
        <v>92</v>
      </c>
      <c r="AW1588" s="14" t="s">
        <v>38</v>
      </c>
      <c r="AX1588" s="14" t="s">
        <v>90</v>
      </c>
      <c r="AY1588" s="271" t="s">
        <v>171</v>
      </c>
    </row>
    <row r="1589" s="2" customFormat="1">
      <c r="A1589" s="40"/>
      <c r="B1589" s="41"/>
      <c r="C1589" s="229" t="s">
        <v>1891</v>
      </c>
      <c r="D1589" s="229" t="s">
        <v>174</v>
      </c>
      <c r="E1589" s="230" t="s">
        <v>6849</v>
      </c>
      <c r="F1589" s="231" t="s">
        <v>6850</v>
      </c>
      <c r="G1589" s="232" t="s">
        <v>428</v>
      </c>
      <c r="H1589" s="233">
        <v>45</v>
      </c>
      <c r="I1589" s="234"/>
      <c r="J1589" s="235">
        <f>ROUND(I1589*H1589,2)</f>
        <v>0</v>
      </c>
      <c r="K1589" s="231" t="s">
        <v>5531</v>
      </c>
      <c r="L1589" s="46"/>
      <c r="M1589" s="236" t="s">
        <v>1</v>
      </c>
      <c r="N1589" s="237" t="s">
        <v>48</v>
      </c>
      <c r="O1589" s="93"/>
      <c r="P1589" s="238">
        <f>O1589*H1589</f>
        <v>0</v>
      </c>
      <c r="Q1589" s="238">
        <v>9.0000000000000006E-05</v>
      </c>
      <c r="R1589" s="238">
        <f>Q1589*H1589</f>
        <v>0.0040500000000000006</v>
      </c>
      <c r="S1589" s="238">
        <v>0</v>
      </c>
      <c r="T1589" s="239">
        <f>S1589*H1589</f>
        <v>0</v>
      </c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R1589" s="240" t="s">
        <v>347</v>
      </c>
      <c r="AT1589" s="240" t="s">
        <v>174</v>
      </c>
      <c r="AU1589" s="240" t="s">
        <v>92</v>
      </c>
      <c r="AY1589" s="18" t="s">
        <v>171</v>
      </c>
      <c r="BE1589" s="241">
        <f>IF(N1589="základní",J1589,0)</f>
        <v>0</v>
      </c>
      <c r="BF1589" s="241">
        <f>IF(N1589="snížená",J1589,0)</f>
        <v>0</v>
      </c>
      <c r="BG1589" s="241">
        <f>IF(N1589="zákl. přenesená",J1589,0)</f>
        <v>0</v>
      </c>
      <c r="BH1589" s="241">
        <f>IF(N1589="sníž. přenesená",J1589,0)</f>
        <v>0</v>
      </c>
      <c r="BI1589" s="241">
        <f>IF(N1589="nulová",J1589,0)</f>
        <v>0</v>
      </c>
      <c r="BJ1589" s="18" t="s">
        <v>90</v>
      </c>
      <c r="BK1589" s="241">
        <f>ROUND(I1589*H1589,2)</f>
        <v>0</v>
      </c>
      <c r="BL1589" s="18" t="s">
        <v>347</v>
      </c>
      <c r="BM1589" s="240" t="s">
        <v>6851</v>
      </c>
    </row>
    <row r="1590" s="14" customFormat="1">
      <c r="A1590" s="14"/>
      <c r="B1590" s="261"/>
      <c r="C1590" s="262"/>
      <c r="D1590" s="242" t="s">
        <v>284</v>
      </c>
      <c r="E1590" s="263" t="s">
        <v>1</v>
      </c>
      <c r="F1590" s="264" t="s">
        <v>6852</v>
      </c>
      <c r="G1590" s="262"/>
      <c r="H1590" s="265">
        <v>45</v>
      </c>
      <c r="I1590" s="266"/>
      <c r="J1590" s="262"/>
      <c r="K1590" s="262"/>
      <c r="L1590" s="267"/>
      <c r="M1590" s="268"/>
      <c r="N1590" s="269"/>
      <c r="O1590" s="269"/>
      <c r="P1590" s="269"/>
      <c r="Q1590" s="269"/>
      <c r="R1590" s="269"/>
      <c r="S1590" s="269"/>
      <c r="T1590" s="270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71" t="s">
        <v>284</v>
      </c>
      <c r="AU1590" s="271" t="s">
        <v>92</v>
      </c>
      <c r="AV1590" s="14" t="s">
        <v>92</v>
      </c>
      <c r="AW1590" s="14" t="s">
        <v>38</v>
      </c>
      <c r="AX1590" s="14" t="s">
        <v>90</v>
      </c>
      <c r="AY1590" s="271" t="s">
        <v>171</v>
      </c>
    </row>
    <row r="1591" s="2" customFormat="1">
      <c r="A1591" s="40"/>
      <c r="B1591" s="41"/>
      <c r="C1591" s="229" t="s">
        <v>1895</v>
      </c>
      <c r="D1591" s="229" t="s">
        <v>174</v>
      </c>
      <c r="E1591" s="230" t="s">
        <v>6853</v>
      </c>
      <c r="F1591" s="231" t="s">
        <v>6854</v>
      </c>
      <c r="G1591" s="232" t="s">
        <v>428</v>
      </c>
      <c r="H1591" s="233">
        <v>50</v>
      </c>
      <c r="I1591" s="234"/>
      <c r="J1591" s="235">
        <f>ROUND(I1591*H1591,2)</f>
        <v>0</v>
      </c>
      <c r="K1591" s="231" t="s">
        <v>5531</v>
      </c>
      <c r="L1591" s="46"/>
      <c r="M1591" s="236" t="s">
        <v>1</v>
      </c>
      <c r="N1591" s="237" t="s">
        <v>48</v>
      </c>
      <c r="O1591" s="93"/>
      <c r="P1591" s="238">
        <f>O1591*H1591</f>
        <v>0</v>
      </c>
      <c r="Q1591" s="238">
        <v>0.00027</v>
      </c>
      <c r="R1591" s="238">
        <f>Q1591*H1591</f>
        <v>0.0135</v>
      </c>
      <c r="S1591" s="238">
        <v>0</v>
      </c>
      <c r="T1591" s="239">
        <f>S1591*H1591</f>
        <v>0</v>
      </c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R1591" s="240" t="s">
        <v>347</v>
      </c>
      <c r="AT1591" s="240" t="s">
        <v>174</v>
      </c>
      <c r="AU1591" s="240" t="s">
        <v>92</v>
      </c>
      <c r="AY1591" s="18" t="s">
        <v>171</v>
      </c>
      <c r="BE1591" s="241">
        <f>IF(N1591="základní",J1591,0)</f>
        <v>0</v>
      </c>
      <c r="BF1591" s="241">
        <f>IF(N1591="snížená",J1591,0)</f>
        <v>0</v>
      </c>
      <c r="BG1591" s="241">
        <f>IF(N1591="zákl. přenesená",J1591,0)</f>
        <v>0</v>
      </c>
      <c r="BH1591" s="241">
        <f>IF(N1591="sníž. přenesená",J1591,0)</f>
        <v>0</v>
      </c>
      <c r="BI1591" s="241">
        <f>IF(N1591="nulová",J1591,0)</f>
        <v>0</v>
      </c>
      <c r="BJ1591" s="18" t="s">
        <v>90</v>
      </c>
      <c r="BK1591" s="241">
        <f>ROUND(I1591*H1591,2)</f>
        <v>0</v>
      </c>
      <c r="BL1591" s="18" t="s">
        <v>347</v>
      </c>
      <c r="BM1591" s="240" t="s">
        <v>6855</v>
      </c>
    </row>
    <row r="1592" s="14" customFormat="1">
      <c r="A1592" s="14"/>
      <c r="B1592" s="261"/>
      <c r="C1592" s="262"/>
      <c r="D1592" s="242" t="s">
        <v>284</v>
      </c>
      <c r="E1592" s="263" t="s">
        <v>1</v>
      </c>
      <c r="F1592" s="264" t="s">
        <v>6856</v>
      </c>
      <c r="G1592" s="262"/>
      <c r="H1592" s="265">
        <v>50</v>
      </c>
      <c r="I1592" s="266"/>
      <c r="J1592" s="262"/>
      <c r="K1592" s="262"/>
      <c r="L1592" s="267"/>
      <c r="M1592" s="268"/>
      <c r="N1592" s="269"/>
      <c r="O1592" s="269"/>
      <c r="P1592" s="269"/>
      <c r="Q1592" s="269"/>
      <c r="R1592" s="269"/>
      <c r="S1592" s="269"/>
      <c r="T1592" s="270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71" t="s">
        <v>284</v>
      </c>
      <c r="AU1592" s="271" t="s">
        <v>92</v>
      </c>
      <c r="AV1592" s="14" t="s">
        <v>92</v>
      </c>
      <c r="AW1592" s="14" t="s">
        <v>38</v>
      </c>
      <c r="AX1592" s="14" t="s">
        <v>90</v>
      </c>
      <c r="AY1592" s="271" t="s">
        <v>171</v>
      </c>
    </row>
    <row r="1593" s="2" customFormat="1" ht="16.5" customHeight="1">
      <c r="A1593" s="40"/>
      <c r="B1593" s="41"/>
      <c r="C1593" s="229" t="s">
        <v>1899</v>
      </c>
      <c r="D1593" s="229" t="s">
        <v>174</v>
      </c>
      <c r="E1593" s="230" t="s">
        <v>6857</v>
      </c>
      <c r="F1593" s="231" t="s">
        <v>6858</v>
      </c>
      <c r="G1593" s="232" t="s">
        <v>428</v>
      </c>
      <c r="H1593" s="233">
        <v>12</v>
      </c>
      <c r="I1593" s="234"/>
      <c r="J1593" s="235">
        <f>ROUND(I1593*H1593,2)</f>
        <v>0</v>
      </c>
      <c r="K1593" s="231" t="s">
        <v>5531</v>
      </c>
      <c r="L1593" s="46"/>
      <c r="M1593" s="236" t="s">
        <v>1</v>
      </c>
      <c r="N1593" s="237" t="s">
        <v>48</v>
      </c>
      <c r="O1593" s="93"/>
      <c r="P1593" s="238">
        <f>O1593*H1593</f>
        <v>0</v>
      </c>
      <c r="Q1593" s="238">
        <v>0.00027</v>
      </c>
      <c r="R1593" s="238">
        <f>Q1593*H1593</f>
        <v>0.0032399999999999998</v>
      </c>
      <c r="S1593" s="238">
        <v>0</v>
      </c>
      <c r="T1593" s="239">
        <f>S1593*H1593</f>
        <v>0</v>
      </c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R1593" s="240" t="s">
        <v>347</v>
      </c>
      <c r="AT1593" s="240" t="s">
        <v>174</v>
      </c>
      <c r="AU1593" s="240" t="s">
        <v>92</v>
      </c>
      <c r="AY1593" s="18" t="s">
        <v>171</v>
      </c>
      <c r="BE1593" s="241">
        <f>IF(N1593="základní",J1593,0)</f>
        <v>0</v>
      </c>
      <c r="BF1593" s="241">
        <f>IF(N1593="snížená",J1593,0)</f>
        <v>0</v>
      </c>
      <c r="BG1593" s="241">
        <f>IF(N1593="zákl. přenesená",J1593,0)</f>
        <v>0</v>
      </c>
      <c r="BH1593" s="241">
        <f>IF(N1593="sníž. přenesená",J1593,0)</f>
        <v>0</v>
      </c>
      <c r="BI1593" s="241">
        <f>IF(N1593="nulová",J1593,0)</f>
        <v>0</v>
      </c>
      <c r="BJ1593" s="18" t="s">
        <v>90</v>
      </c>
      <c r="BK1593" s="241">
        <f>ROUND(I1593*H1593,2)</f>
        <v>0</v>
      </c>
      <c r="BL1593" s="18" t="s">
        <v>347</v>
      </c>
      <c r="BM1593" s="240" t="s">
        <v>6859</v>
      </c>
    </row>
    <row r="1594" s="14" customFormat="1">
      <c r="A1594" s="14"/>
      <c r="B1594" s="261"/>
      <c r="C1594" s="262"/>
      <c r="D1594" s="242" t="s">
        <v>284</v>
      </c>
      <c r="E1594" s="263" t="s">
        <v>1</v>
      </c>
      <c r="F1594" s="264" t="s">
        <v>6860</v>
      </c>
      <c r="G1594" s="262"/>
      <c r="H1594" s="265">
        <v>12</v>
      </c>
      <c r="I1594" s="266"/>
      <c r="J1594" s="262"/>
      <c r="K1594" s="262"/>
      <c r="L1594" s="267"/>
      <c r="M1594" s="268"/>
      <c r="N1594" s="269"/>
      <c r="O1594" s="269"/>
      <c r="P1594" s="269"/>
      <c r="Q1594" s="269"/>
      <c r="R1594" s="269"/>
      <c r="S1594" s="269"/>
      <c r="T1594" s="270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71" t="s">
        <v>284</v>
      </c>
      <c r="AU1594" s="271" t="s">
        <v>92</v>
      </c>
      <c r="AV1594" s="14" t="s">
        <v>92</v>
      </c>
      <c r="AW1594" s="14" t="s">
        <v>38</v>
      </c>
      <c r="AX1594" s="14" t="s">
        <v>90</v>
      </c>
      <c r="AY1594" s="271" t="s">
        <v>171</v>
      </c>
    </row>
    <row r="1595" s="2" customFormat="1">
      <c r="A1595" s="40"/>
      <c r="B1595" s="41"/>
      <c r="C1595" s="229" t="s">
        <v>1903</v>
      </c>
      <c r="D1595" s="229" t="s">
        <v>174</v>
      </c>
      <c r="E1595" s="230" t="s">
        <v>6861</v>
      </c>
      <c r="F1595" s="231" t="s">
        <v>6862</v>
      </c>
      <c r="G1595" s="232" t="s">
        <v>428</v>
      </c>
      <c r="H1595" s="233">
        <v>4</v>
      </c>
      <c r="I1595" s="234"/>
      <c r="J1595" s="235">
        <f>ROUND(I1595*H1595,2)</f>
        <v>0</v>
      </c>
      <c r="K1595" s="231" t="s">
        <v>5531</v>
      </c>
      <c r="L1595" s="46"/>
      <c r="M1595" s="236" t="s">
        <v>1</v>
      </c>
      <c r="N1595" s="237" t="s">
        <v>48</v>
      </c>
      <c r="O1595" s="93"/>
      <c r="P1595" s="238">
        <f>O1595*H1595</f>
        <v>0</v>
      </c>
      <c r="Q1595" s="238">
        <v>0.00016000000000000001</v>
      </c>
      <c r="R1595" s="238">
        <f>Q1595*H1595</f>
        <v>0.00064000000000000005</v>
      </c>
      <c r="S1595" s="238">
        <v>0</v>
      </c>
      <c r="T1595" s="239">
        <f>S1595*H1595</f>
        <v>0</v>
      </c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R1595" s="240" t="s">
        <v>347</v>
      </c>
      <c r="AT1595" s="240" t="s">
        <v>174</v>
      </c>
      <c r="AU1595" s="240" t="s">
        <v>92</v>
      </c>
      <c r="AY1595" s="18" t="s">
        <v>171</v>
      </c>
      <c r="BE1595" s="241">
        <f>IF(N1595="základní",J1595,0)</f>
        <v>0</v>
      </c>
      <c r="BF1595" s="241">
        <f>IF(N1595="snížená",J1595,0)</f>
        <v>0</v>
      </c>
      <c r="BG1595" s="241">
        <f>IF(N1595="zákl. přenesená",J1595,0)</f>
        <v>0</v>
      </c>
      <c r="BH1595" s="241">
        <f>IF(N1595="sníž. přenesená",J1595,0)</f>
        <v>0</v>
      </c>
      <c r="BI1595" s="241">
        <f>IF(N1595="nulová",J1595,0)</f>
        <v>0</v>
      </c>
      <c r="BJ1595" s="18" t="s">
        <v>90</v>
      </c>
      <c r="BK1595" s="241">
        <f>ROUND(I1595*H1595,2)</f>
        <v>0</v>
      </c>
      <c r="BL1595" s="18" t="s">
        <v>347</v>
      </c>
      <c r="BM1595" s="240" t="s">
        <v>6863</v>
      </c>
    </row>
    <row r="1596" s="14" customFormat="1">
      <c r="A1596" s="14"/>
      <c r="B1596" s="261"/>
      <c r="C1596" s="262"/>
      <c r="D1596" s="242" t="s">
        <v>284</v>
      </c>
      <c r="E1596" s="263" t="s">
        <v>1</v>
      </c>
      <c r="F1596" s="264" t="s">
        <v>6671</v>
      </c>
      <c r="G1596" s="262"/>
      <c r="H1596" s="265">
        <v>4</v>
      </c>
      <c r="I1596" s="266"/>
      <c r="J1596" s="262"/>
      <c r="K1596" s="262"/>
      <c r="L1596" s="267"/>
      <c r="M1596" s="268"/>
      <c r="N1596" s="269"/>
      <c r="O1596" s="269"/>
      <c r="P1596" s="269"/>
      <c r="Q1596" s="269"/>
      <c r="R1596" s="269"/>
      <c r="S1596" s="269"/>
      <c r="T1596" s="270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71" t="s">
        <v>284</v>
      </c>
      <c r="AU1596" s="271" t="s">
        <v>92</v>
      </c>
      <c r="AV1596" s="14" t="s">
        <v>92</v>
      </c>
      <c r="AW1596" s="14" t="s">
        <v>38</v>
      </c>
      <c r="AX1596" s="14" t="s">
        <v>90</v>
      </c>
      <c r="AY1596" s="271" t="s">
        <v>171</v>
      </c>
    </row>
    <row r="1597" s="2" customFormat="1" ht="16.5" customHeight="1">
      <c r="A1597" s="40"/>
      <c r="B1597" s="41"/>
      <c r="C1597" s="229" t="s">
        <v>1907</v>
      </c>
      <c r="D1597" s="229" t="s">
        <v>174</v>
      </c>
      <c r="E1597" s="230" t="s">
        <v>6864</v>
      </c>
      <c r="F1597" s="231" t="s">
        <v>6865</v>
      </c>
      <c r="G1597" s="232" t="s">
        <v>428</v>
      </c>
      <c r="H1597" s="233">
        <v>1</v>
      </c>
      <c r="I1597" s="234"/>
      <c r="J1597" s="235">
        <f>ROUND(I1597*H1597,2)</f>
        <v>0</v>
      </c>
      <c r="K1597" s="231" t="s">
        <v>5531</v>
      </c>
      <c r="L1597" s="46"/>
      <c r="M1597" s="236" t="s">
        <v>1</v>
      </c>
      <c r="N1597" s="237" t="s">
        <v>48</v>
      </c>
      <c r="O1597" s="93"/>
      <c r="P1597" s="238">
        <f>O1597*H1597</f>
        <v>0</v>
      </c>
      <c r="Q1597" s="238">
        <v>0</v>
      </c>
      <c r="R1597" s="238">
        <f>Q1597*H1597</f>
        <v>0</v>
      </c>
      <c r="S1597" s="238">
        <v>0</v>
      </c>
      <c r="T1597" s="239">
        <f>S1597*H1597</f>
        <v>0</v>
      </c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R1597" s="240" t="s">
        <v>347</v>
      </c>
      <c r="AT1597" s="240" t="s">
        <v>174</v>
      </c>
      <c r="AU1597" s="240" t="s">
        <v>92</v>
      </c>
      <c r="AY1597" s="18" t="s">
        <v>171</v>
      </c>
      <c r="BE1597" s="241">
        <f>IF(N1597="základní",J1597,0)</f>
        <v>0</v>
      </c>
      <c r="BF1597" s="241">
        <f>IF(N1597="snížená",J1597,0)</f>
        <v>0</v>
      </c>
      <c r="BG1597" s="241">
        <f>IF(N1597="zákl. přenesená",J1597,0)</f>
        <v>0</v>
      </c>
      <c r="BH1597" s="241">
        <f>IF(N1597="sníž. přenesená",J1597,0)</f>
        <v>0</v>
      </c>
      <c r="BI1597" s="241">
        <f>IF(N1597="nulová",J1597,0)</f>
        <v>0</v>
      </c>
      <c r="BJ1597" s="18" t="s">
        <v>90</v>
      </c>
      <c r="BK1597" s="241">
        <f>ROUND(I1597*H1597,2)</f>
        <v>0</v>
      </c>
      <c r="BL1597" s="18" t="s">
        <v>347</v>
      </c>
      <c r="BM1597" s="240" t="s">
        <v>6866</v>
      </c>
    </row>
    <row r="1598" s="2" customFormat="1" ht="16.5" customHeight="1">
      <c r="A1598" s="40"/>
      <c r="B1598" s="41"/>
      <c r="C1598" s="229" t="s">
        <v>1911</v>
      </c>
      <c r="D1598" s="229" t="s">
        <v>174</v>
      </c>
      <c r="E1598" s="230" t="s">
        <v>6867</v>
      </c>
      <c r="F1598" s="231" t="s">
        <v>6868</v>
      </c>
      <c r="G1598" s="232" t="s">
        <v>330</v>
      </c>
      <c r="H1598" s="233">
        <v>5.5350000000000001</v>
      </c>
      <c r="I1598" s="234"/>
      <c r="J1598" s="235">
        <f>ROUND(I1598*H1598,2)</f>
        <v>0</v>
      </c>
      <c r="K1598" s="231" t="s">
        <v>178</v>
      </c>
      <c r="L1598" s="46"/>
      <c r="M1598" s="236" t="s">
        <v>1</v>
      </c>
      <c r="N1598" s="237" t="s">
        <v>48</v>
      </c>
      <c r="O1598" s="93"/>
      <c r="P1598" s="238">
        <f>O1598*H1598</f>
        <v>0</v>
      </c>
      <c r="Q1598" s="238">
        <v>0</v>
      </c>
      <c r="R1598" s="238">
        <f>Q1598*H1598</f>
        <v>0</v>
      </c>
      <c r="S1598" s="238">
        <v>0</v>
      </c>
      <c r="T1598" s="239">
        <f>S1598*H1598</f>
        <v>0</v>
      </c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R1598" s="240" t="s">
        <v>347</v>
      </c>
      <c r="AT1598" s="240" t="s">
        <v>174</v>
      </c>
      <c r="AU1598" s="240" t="s">
        <v>92</v>
      </c>
      <c r="AY1598" s="18" t="s">
        <v>171</v>
      </c>
      <c r="BE1598" s="241">
        <f>IF(N1598="základní",J1598,0)</f>
        <v>0</v>
      </c>
      <c r="BF1598" s="241">
        <f>IF(N1598="snížená",J1598,0)</f>
        <v>0</v>
      </c>
      <c r="BG1598" s="241">
        <f>IF(N1598="zákl. přenesená",J1598,0)</f>
        <v>0</v>
      </c>
      <c r="BH1598" s="241">
        <f>IF(N1598="sníž. přenesená",J1598,0)</f>
        <v>0</v>
      </c>
      <c r="BI1598" s="241">
        <f>IF(N1598="nulová",J1598,0)</f>
        <v>0</v>
      </c>
      <c r="BJ1598" s="18" t="s">
        <v>90</v>
      </c>
      <c r="BK1598" s="241">
        <f>ROUND(I1598*H1598,2)</f>
        <v>0</v>
      </c>
      <c r="BL1598" s="18" t="s">
        <v>347</v>
      </c>
      <c r="BM1598" s="240" t="s">
        <v>6869</v>
      </c>
    </row>
    <row r="1599" s="12" customFormat="1" ht="22.8" customHeight="1">
      <c r="A1599" s="12"/>
      <c r="B1599" s="213"/>
      <c r="C1599" s="214"/>
      <c r="D1599" s="215" t="s">
        <v>82</v>
      </c>
      <c r="E1599" s="227" t="s">
        <v>6870</v>
      </c>
      <c r="F1599" s="227" t="s">
        <v>6871</v>
      </c>
      <c r="G1599" s="214"/>
      <c r="H1599" s="214"/>
      <c r="I1599" s="217"/>
      <c r="J1599" s="228">
        <f>BK1599</f>
        <v>0</v>
      </c>
      <c r="K1599" s="214"/>
      <c r="L1599" s="219"/>
      <c r="M1599" s="220"/>
      <c r="N1599" s="221"/>
      <c r="O1599" s="221"/>
      <c r="P1599" s="222">
        <f>SUM(P1600:P1604)</f>
        <v>0</v>
      </c>
      <c r="Q1599" s="221"/>
      <c r="R1599" s="222">
        <f>SUM(R1600:R1604)</f>
        <v>0.059050000000000005</v>
      </c>
      <c r="S1599" s="221"/>
      <c r="T1599" s="223">
        <f>SUM(T1600:T1604)</f>
        <v>0</v>
      </c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R1599" s="224" t="s">
        <v>92</v>
      </c>
      <c r="AT1599" s="225" t="s">
        <v>82</v>
      </c>
      <c r="AU1599" s="225" t="s">
        <v>90</v>
      </c>
      <c r="AY1599" s="224" t="s">
        <v>171</v>
      </c>
      <c r="BK1599" s="226">
        <f>SUM(BK1600:BK1604)</f>
        <v>0</v>
      </c>
    </row>
    <row r="1600" s="2" customFormat="1" ht="16.5" customHeight="1">
      <c r="A1600" s="40"/>
      <c r="B1600" s="41"/>
      <c r="C1600" s="229" t="s">
        <v>1915</v>
      </c>
      <c r="D1600" s="229" t="s">
        <v>174</v>
      </c>
      <c r="E1600" s="230" t="s">
        <v>6872</v>
      </c>
      <c r="F1600" s="231" t="s">
        <v>6873</v>
      </c>
      <c r="G1600" s="232" t="s">
        <v>428</v>
      </c>
      <c r="H1600" s="233">
        <v>57</v>
      </c>
      <c r="I1600" s="234"/>
      <c r="J1600" s="235">
        <f>ROUND(I1600*H1600,2)</f>
        <v>0</v>
      </c>
      <c r="K1600" s="231" t="s">
        <v>178</v>
      </c>
      <c r="L1600" s="46"/>
      <c r="M1600" s="236" t="s">
        <v>1</v>
      </c>
      <c r="N1600" s="237" t="s">
        <v>48</v>
      </c>
      <c r="O1600" s="93"/>
      <c r="P1600" s="238">
        <f>O1600*H1600</f>
        <v>0</v>
      </c>
      <c r="Q1600" s="238">
        <v>0.00014999999999999999</v>
      </c>
      <c r="R1600" s="238">
        <f>Q1600*H1600</f>
        <v>0.0085499999999999986</v>
      </c>
      <c r="S1600" s="238">
        <v>0</v>
      </c>
      <c r="T1600" s="239">
        <f>S1600*H1600</f>
        <v>0</v>
      </c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R1600" s="240" t="s">
        <v>347</v>
      </c>
      <c r="AT1600" s="240" t="s">
        <v>174</v>
      </c>
      <c r="AU1600" s="240" t="s">
        <v>92</v>
      </c>
      <c r="AY1600" s="18" t="s">
        <v>171</v>
      </c>
      <c r="BE1600" s="241">
        <f>IF(N1600="základní",J1600,0)</f>
        <v>0</v>
      </c>
      <c r="BF1600" s="241">
        <f>IF(N1600="snížená",J1600,0)</f>
        <v>0</v>
      </c>
      <c r="BG1600" s="241">
        <f>IF(N1600="zákl. přenesená",J1600,0)</f>
        <v>0</v>
      </c>
      <c r="BH1600" s="241">
        <f>IF(N1600="sníž. přenesená",J1600,0)</f>
        <v>0</v>
      </c>
      <c r="BI1600" s="241">
        <f>IF(N1600="nulová",J1600,0)</f>
        <v>0</v>
      </c>
      <c r="BJ1600" s="18" t="s">
        <v>90</v>
      </c>
      <c r="BK1600" s="241">
        <f>ROUND(I1600*H1600,2)</f>
        <v>0</v>
      </c>
      <c r="BL1600" s="18" t="s">
        <v>347</v>
      </c>
      <c r="BM1600" s="240" t="s">
        <v>6874</v>
      </c>
    </row>
    <row r="1601" s="14" customFormat="1">
      <c r="A1601" s="14"/>
      <c r="B1601" s="261"/>
      <c r="C1601" s="262"/>
      <c r="D1601" s="242" t="s">
        <v>284</v>
      </c>
      <c r="E1601" s="263" t="s">
        <v>1</v>
      </c>
      <c r="F1601" s="264" t="s">
        <v>6875</v>
      </c>
      <c r="G1601" s="262"/>
      <c r="H1601" s="265">
        <v>57</v>
      </c>
      <c r="I1601" s="266"/>
      <c r="J1601" s="262"/>
      <c r="K1601" s="262"/>
      <c r="L1601" s="267"/>
      <c r="M1601" s="268"/>
      <c r="N1601" s="269"/>
      <c r="O1601" s="269"/>
      <c r="P1601" s="269"/>
      <c r="Q1601" s="269"/>
      <c r="R1601" s="269"/>
      <c r="S1601" s="269"/>
      <c r="T1601" s="270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71" t="s">
        <v>284</v>
      </c>
      <c r="AU1601" s="271" t="s">
        <v>92</v>
      </c>
      <c r="AV1601" s="14" t="s">
        <v>92</v>
      </c>
      <c r="AW1601" s="14" t="s">
        <v>38</v>
      </c>
      <c r="AX1601" s="14" t="s">
        <v>90</v>
      </c>
      <c r="AY1601" s="271" t="s">
        <v>171</v>
      </c>
    </row>
    <row r="1602" s="2" customFormat="1" ht="16.5" customHeight="1">
      <c r="A1602" s="40"/>
      <c r="B1602" s="41"/>
      <c r="C1602" s="229" t="s">
        <v>1919</v>
      </c>
      <c r="D1602" s="229" t="s">
        <v>174</v>
      </c>
      <c r="E1602" s="230" t="s">
        <v>6876</v>
      </c>
      <c r="F1602" s="231" t="s">
        <v>6877</v>
      </c>
      <c r="G1602" s="232" t="s">
        <v>428</v>
      </c>
      <c r="H1602" s="233">
        <v>101</v>
      </c>
      <c r="I1602" s="234"/>
      <c r="J1602" s="235">
        <f>ROUND(I1602*H1602,2)</f>
        <v>0</v>
      </c>
      <c r="K1602" s="231" t="s">
        <v>178</v>
      </c>
      <c r="L1602" s="46"/>
      <c r="M1602" s="236" t="s">
        <v>1</v>
      </c>
      <c r="N1602" s="237" t="s">
        <v>48</v>
      </c>
      <c r="O1602" s="93"/>
      <c r="P1602" s="238">
        <f>O1602*H1602</f>
        <v>0</v>
      </c>
      <c r="Q1602" s="238">
        <v>0.00050000000000000001</v>
      </c>
      <c r="R1602" s="238">
        <f>Q1602*H1602</f>
        <v>0.050500000000000003</v>
      </c>
      <c r="S1602" s="238">
        <v>0</v>
      </c>
      <c r="T1602" s="239">
        <f>S1602*H1602</f>
        <v>0</v>
      </c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R1602" s="240" t="s">
        <v>347</v>
      </c>
      <c r="AT1602" s="240" t="s">
        <v>174</v>
      </c>
      <c r="AU1602" s="240" t="s">
        <v>92</v>
      </c>
      <c r="AY1602" s="18" t="s">
        <v>171</v>
      </c>
      <c r="BE1602" s="241">
        <f>IF(N1602="základní",J1602,0)</f>
        <v>0</v>
      </c>
      <c r="BF1602" s="241">
        <f>IF(N1602="snížená",J1602,0)</f>
        <v>0</v>
      </c>
      <c r="BG1602" s="241">
        <f>IF(N1602="zákl. přenesená",J1602,0)</f>
        <v>0</v>
      </c>
      <c r="BH1602" s="241">
        <f>IF(N1602="sníž. přenesená",J1602,0)</f>
        <v>0</v>
      </c>
      <c r="BI1602" s="241">
        <f>IF(N1602="nulová",J1602,0)</f>
        <v>0</v>
      </c>
      <c r="BJ1602" s="18" t="s">
        <v>90</v>
      </c>
      <c r="BK1602" s="241">
        <f>ROUND(I1602*H1602,2)</f>
        <v>0</v>
      </c>
      <c r="BL1602" s="18" t="s">
        <v>347</v>
      </c>
      <c r="BM1602" s="240" t="s">
        <v>6878</v>
      </c>
    </row>
    <row r="1603" s="14" customFormat="1">
      <c r="A1603" s="14"/>
      <c r="B1603" s="261"/>
      <c r="C1603" s="262"/>
      <c r="D1603" s="242" t="s">
        <v>284</v>
      </c>
      <c r="E1603" s="263" t="s">
        <v>1</v>
      </c>
      <c r="F1603" s="264" t="s">
        <v>6879</v>
      </c>
      <c r="G1603" s="262"/>
      <c r="H1603" s="265">
        <v>101</v>
      </c>
      <c r="I1603" s="266"/>
      <c r="J1603" s="262"/>
      <c r="K1603" s="262"/>
      <c r="L1603" s="267"/>
      <c r="M1603" s="268"/>
      <c r="N1603" s="269"/>
      <c r="O1603" s="269"/>
      <c r="P1603" s="269"/>
      <c r="Q1603" s="269"/>
      <c r="R1603" s="269"/>
      <c r="S1603" s="269"/>
      <c r="T1603" s="270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71" t="s">
        <v>284</v>
      </c>
      <c r="AU1603" s="271" t="s">
        <v>92</v>
      </c>
      <c r="AV1603" s="14" t="s">
        <v>92</v>
      </c>
      <c r="AW1603" s="14" t="s">
        <v>38</v>
      </c>
      <c r="AX1603" s="14" t="s">
        <v>90</v>
      </c>
      <c r="AY1603" s="271" t="s">
        <v>171</v>
      </c>
    </row>
    <row r="1604" s="2" customFormat="1" ht="16.5" customHeight="1">
      <c r="A1604" s="40"/>
      <c r="B1604" s="41"/>
      <c r="C1604" s="229" t="s">
        <v>1923</v>
      </c>
      <c r="D1604" s="229" t="s">
        <v>174</v>
      </c>
      <c r="E1604" s="230" t="s">
        <v>6880</v>
      </c>
      <c r="F1604" s="231" t="s">
        <v>6881</v>
      </c>
      <c r="G1604" s="232" t="s">
        <v>330</v>
      </c>
      <c r="H1604" s="233">
        <v>0.058999999999999997</v>
      </c>
      <c r="I1604" s="234"/>
      <c r="J1604" s="235">
        <f>ROUND(I1604*H1604,2)</f>
        <v>0</v>
      </c>
      <c r="K1604" s="231" t="s">
        <v>178</v>
      </c>
      <c r="L1604" s="46"/>
      <c r="M1604" s="236" t="s">
        <v>1</v>
      </c>
      <c r="N1604" s="237" t="s">
        <v>48</v>
      </c>
      <c r="O1604" s="93"/>
      <c r="P1604" s="238">
        <f>O1604*H1604</f>
        <v>0</v>
      </c>
      <c r="Q1604" s="238">
        <v>0</v>
      </c>
      <c r="R1604" s="238">
        <f>Q1604*H1604</f>
        <v>0</v>
      </c>
      <c r="S1604" s="238">
        <v>0</v>
      </c>
      <c r="T1604" s="239">
        <f>S1604*H1604</f>
        <v>0</v>
      </c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R1604" s="240" t="s">
        <v>347</v>
      </c>
      <c r="AT1604" s="240" t="s">
        <v>174</v>
      </c>
      <c r="AU1604" s="240" t="s">
        <v>92</v>
      </c>
      <c r="AY1604" s="18" t="s">
        <v>171</v>
      </c>
      <c r="BE1604" s="241">
        <f>IF(N1604="základní",J1604,0)</f>
        <v>0</v>
      </c>
      <c r="BF1604" s="241">
        <f>IF(N1604="snížená",J1604,0)</f>
        <v>0</v>
      </c>
      <c r="BG1604" s="241">
        <f>IF(N1604="zákl. přenesená",J1604,0)</f>
        <v>0</v>
      </c>
      <c r="BH1604" s="241">
        <f>IF(N1604="sníž. přenesená",J1604,0)</f>
        <v>0</v>
      </c>
      <c r="BI1604" s="241">
        <f>IF(N1604="nulová",J1604,0)</f>
        <v>0</v>
      </c>
      <c r="BJ1604" s="18" t="s">
        <v>90</v>
      </c>
      <c r="BK1604" s="241">
        <f>ROUND(I1604*H1604,2)</f>
        <v>0</v>
      </c>
      <c r="BL1604" s="18" t="s">
        <v>347</v>
      </c>
      <c r="BM1604" s="240" t="s">
        <v>6882</v>
      </c>
    </row>
    <row r="1605" s="12" customFormat="1" ht="22.8" customHeight="1">
      <c r="A1605" s="12"/>
      <c r="B1605" s="213"/>
      <c r="C1605" s="214"/>
      <c r="D1605" s="215" t="s">
        <v>82</v>
      </c>
      <c r="E1605" s="227" t="s">
        <v>6883</v>
      </c>
      <c r="F1605" s="227" t="s">
        <v>6884</v>
      </c>
      <c r="G1605" s="214"/>
      <c r="H1605" s="214"/>
      <c r="I1605" s="217"/>
      <c r="J1605" s="228">
        <f>BK1605</f>
        <v>0</v>
      </c>
      <c r="K1605" s="214"/>
      <c r="L1605" s="219"/>
      <c r="M1605" s="220"/>
      <c r="N1605" s="221"/>
      <c r="O1605" s="221"/>
      <c r="P1605" s="222">
        <f>SUM(P1606:P1645)</f>
        <v>0</v>
      </c>
      <c r="Q1605" s="221"/>
      <c r="R1605" s="222">
        <f>SUM(R1606:R1645)</f>
        <v>0.031</v>
      </c>
      <c r="S1605" s="221"/>
      <c r="T1605" s="223">
        <f>SUM(T1606:T1645)</f>
        <v>0</v>
      </c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R1605" s="224" t="s">
        <v>92</v>
      </c>
      <c r="AT1605" s="225" t="s">
        <v>82</v>
      </c>
      <c r="AU1605" s="225" t="s">
        <v>90</v>
      </c>
      <c r="AY1605" s="224" t="s">
        <v>171</v>
      </c>
      <c r="BK1605" s="226">
        <f>SUM(BK1606:BK1645)</f>
        <v>0</v>
      </c>
    </row>
    <row r="1606" s="2" customFormat="1" ht="16.5" customHeight="1">
      <c r="A1606" s="40"/>
      <c r="B1606" s="41"/>
      <c r="C1606" s="229" t="s">
        <v>1927</v>
      </c>
      <c r="D1606" s="229" t="s">
        <v>174</v>
      </c>
      <c r="E1606" s="230" t="s">
        <v>6885</v>
      </c>
      <c r="F1606" s="231" t="s">
        <v>6886</v>
      </c>
      <c r="G1606" s="232" t="s">
        <v>428</v>
      </c>
      <c r="H1606" s="233">
        <v>4</v>
      </c>
      <c r="I1606" s="234"/>
      <c r="J1606" s="235">
        <f>ROUND(I1606*H1606,2)</f>
        <v>0</v>
      </c>
      <c r="K1606" s="231" t="s">
        <v>178</v>
      </c>
      <c r="L1606" s="46"/>
      <c r="M1606" s="236" t="s">
        <v>1</v>
      </c>
      <c r="N1606" s="237" t="s">
        <v>48</v>
      </c>
      <c r="O1606" s="93"/>
      <c r="P1606" s="238">
        <f>O1606*H1606</f>
        <v>0</v>
      </c>
      <c r="Q1606" s="238">
        <v>0.00025000000000000001</v>
      </c>
      <c r="R1606" s="238">
        <f>Q1606*H1606</f>
        <v>0.001</v>
      </c>
      <c r="S1606" s="238">
        <v>0</v>
      </c>
      <c r="T1606" s="239">
        <f>S1606*H1606</f>
        <v>0</v>
      </c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R1606" s="240" t="s">
        <v>347</v>
      </c>
      <c r="AT1606" s="240" t="s">
        <v>174</v>
      </c>
      <c r="AU1606" s="240" t="s">
        <v>92</v>
      </c>
      <c r="AY1606" s="18" t="s">
        <v>171</v>
      </c>
      <c r="BE1606" s="241">
        <f>IF(N1606="základní",J1606,0)</f>
        <v>0</v>
      </c>
      <c r="BF1606" s="241">
        <f>IF(N1606="snížená",J1606,0)</f>
        <v>0</v>
      </c>
      <c r="BG1606" s="241">
        <f>IF(N1606="zákl. přenesená",J1606,0)</f>
        <v>0</v>
      </c>
      <c r="BH1606" s="241">
        <f>IF(N1606="sníž. přenesená",J1606,0)</f>
        <v>0</v>
      </c>
      <c r="BI1606" s="241">
        <f>IF(N1606="nulová",J1606,0)</f>
        <v>0</v>
      </c>
      <c r="BJ1606" s="18" t="s">
        <v>90</v>
      </c>
      <c r="BK1606" s="241">
        <f>ROUND(I1606*H1606,2)</f>
        <v>0</v>
      </c>
      <c r="BL1606" s="18" t="s">
        <v>347</v>
      </c>
      <c r="BM1606" s="240" t="s">
        <v>6887</v>
      </c>
    </row>
    <row r="1607" s="13" customFormat="1">
      <c r="A1607" s="13"/>
      <c r="B1607" s="251"/>
      <c r="C1607" s="252"/>
      <c r="D1607" s="242" t="s">
        <v>284</v>
      </c>
      <c r="E1607" s="253" t="s">
        <v>1</v>
      </c>
      <c r="F1607" s="254" t="s">
        <v>6888</v>
      </c>
      <c r="G1607" s="252"/>
      <c r="H1607" s="253" t="s">
        <v>1</v>
      </c>
      <c r="I1607" s="255"/>
      <c r="J1607" s="252"/>
      <c r="K1607" s="252"/>
      <c r="L1607" s="256"/>
      <c r="M1607" s="257"/>
      <c r="N1607" s="258"/>
      <c r="O1607" s="258"/>
      <c r="P1607" s="258"/>
      <c r="Q1607" s="258"/>
      <c r="R1607" s="258"/>
      <c r="S1607" s="258"/>
      <c r="T1607" s="259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60" t="s">
        <v>284</v>
      </c>
      <c r="AU1607" s="260" t="s">
        <v>92</v>
      </c>
      <c r="AV1607" s="13" t="s">
        <v>90</v>
      </c>
      <c r="AW1607" s="13" t="s">
        <v>38</v>
      </c>
      <c r="AX1607" s="13" t="s">
        <v>83</v>
      </c>
      <c r="AY1607" s="260" t="s">
        <v>171</v>
      </c>
    </row>
    <row r="1608" s="14" customFormat="1">
      <c r="A1608" s="14"/>
      <c r="B1608" s="261"/>
      <c r="C1608" s="262"/>
      <c r="D1608" s="242" t="s">
        <v>284</v>
      </c>
      <c r="E1608" s="263" t="s">
        <v>1</v>
      </c>
      <c r="F1608" s="264" t="s">
        <v>5995</v>
      </c>
      <c r="G1608" s="262"/>
      <c r="H1608" s="265">
        <v>4</v>
      </c>
      <c r="I1608" s="266"/>
      <c r="J1608" s="262"/>
      <c r="K1608" s="262"/>
      <c r="L1608" s="267"/>
      <c r="M1608" s="268"/>
      <c r="N1608" s="269"/>
      <c r="O1608" s="269"/>
      <c r="P1608" s="269"/>
      <c r="Q1608" s="269"/>
      <c r="R1608" s="269"/>
      <c r="S1608" s="269"/>
      <c r="T1608" s="270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71" t="s">
        <v>284</v>
      </c>
      <c r="AU1608" s="271" t="s">
        <v>92</v>
      </c>
      <c r="AV1608" s="14" t="s">
        <v>92</v>
      </c>
      <c r="AW1608" s="14" t="s">
        <v>38</v>
      </c>
      <c r="AX1608" s="14" t="s">
        <v>90</v>
      </c>
      <c r="AY1608" s="271" t="s">
        <v>171</v>
      </c>
    </row>
    <row r="1609" s="2" customFormat="1" ht="16.5" customHeight="1">
      <c r="A1609" s="40"/>
      <c r="B1609" s="41"/>
      <c r="C1609" s="229" t="s">
        <v>1931</v>
      </c>
      <c r="D1609" s="229" t="s">
        <v>174</v>
      </c>
      <c r="E1609" s="230" t="s">
        <v>6889</v>
      </c>
      <c r="F1609" s="231" t="s">
        <v>6890</v>
      </c>
      <c r="G1609" s="232" t="s">
        <v>428</v>
      </c>
      <c r="H1609" s="233">
        <v>4</v>
      </c>
      <c r="I1609" s="234"/>
      <c r="J1609" s="235">
        <f>ROUND(I1609*H1609,2)</f>
        <v>0</v>
      </c>
      <c r="K1609" s="231" t="s">
        <v>178</v>
      </c>
      <c r="L1609" s="46"/>
      <c r="M1609" s="236" t="s">
        <v>1</v>
      </c>
      <c r="N1609" s="237" t="s">
        <v>48</v>
      </c>
      <c r="O1609" s="93"/>
      <c r="P1609" s="238">
        <f>O1609*H1609</f>
        <v>0</v>
      </c>
      <c r="Q1609" s="238">
        <v>0.00025000000000000001</v>
      </c>
      <c r="R1609" s="238">
        <f>Q1609*H1609</f>
        <v>0.001</v>
      </c>
      <c r="S1609" s="238">
        <v>0</v>
      </c>
      <c r="T1609" s="239">
        <f>S1609*H1609</f>
        <v>0</v>
      </c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R1609" s="240" t="s">
        <v>347</v>
      </c>
      <c r="AT1609" s="240" t="s">
        <v>174</v>
      </c>
      <c r="AU1609" s="240" t="s">
        <v>92</v>
      </c>
      <c r="AY1609" s="18" t="s">
        <v>171</v>
      </c>
      <c r="BE1609" s="241">
        <f>IF(N1609="základní",J1609,0)</f>
        <v>0</v>
      </c>
      <c r="BF1609" s="241">
        <f>IF(N1609="snížená",J1609,0)</f>
        <v>0</v>
      </c>
      <c r="BG1609" s="241">
        <f>IF(N1609="zákl. přenesená",J1609,0)</f>
        <v>0</v>
      </c>
      <c r="BH1609" s="241">
        <f>IF(N1609="sníž. přenesená",J1609,0)</f>
        <v>0</v>
      </c>
      <c r="BI1609" s="241">
        <f>IF(N1609="nulová",J1609,0)</f>
        <v>0</v>
      </c>
      <c r="BJ1609" s="18" t="s">
        <v>90</v>
      </c>
      <c r="BK1609" s="241">
        <f>ROUND(I1609*H1609,2)</f>
        <v>0</v>
      </c>
      <c r="BL1609" s="18" t="s">
        <v>347</v>
      </c>
      <c r="BM1609" s="240" t="s">
        <v>6891</v>
      </c>
    </row>
    <row r="1610" s="13" customFormat="1">
      <c r="A1610" s="13"/>
      <c r="B1610" s="251"/>
      <c r="C1610" s="252"/>
      <c r="D1610" s="242" t="s">
        <v>284</v>
      </c>
      <c r="E1610" s="253" t="s">
        <v>1</v>
      </c>
      <c r="F1610" s="254" t="s">
        <v>6892</v>
      </c>
      <c r="G1610" s="252"/>
      <c r="H1610" s="253" t="s">
        <v>1</v>
      </c>
      <c r="I1610" s="255"/>
      <c r="J1610" s="252"/>
      <c r="K1610" s="252"/>
      <c r="L1610" s="256"/>
      <c r="M1610" s="257"/>
      <c r="N1610" s="258"/>
      <c r="O1610" s="258"/>
      <c r="P1610" s="258"/>
      <c r="Q1610" s="258"/>
      <c r="R1610" s="258"/>
      <c r="S1610" s="258"/>
      <c r="T1610" s="259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60" t="s">
        <v>284</v>
      </c>
      <c r="AU1610" s="260" t="s">
        <v>92</v>
      </c>
      <c r="AV1610" s="13" t="s">
        <v>90</v>
      </c>
      <c r="AW1610" s="13" t="s">
        <v>38</v>
      </c>
      <c r="AX1610" s="13" t="s">
        <v>83</v>
      </c>
      <c r="AY1610" s="260" t="s">
        <v>171</v>
      </c>
    </row>
    <row r="1611" s="14" customFormat="1">
      <c r="A1611" s="14"/>
      <c r="B1611" s="261"/>
      <c r="C1611" s="262"/>
      <c r="D1611" s="242" t="s">
        <v>284</v>
      </c>
      <c r="E1611" s="263" t="s">
        <v>1</v>
      </c>
      <c r="F1611" s="264" t="s">
        <v>5995</v>
      </c>
      <c r="G1611" s="262"/>
      <c r="H1611" s="265">
        <v>4</v>
      </c>
      <c r="I1611" s="266"/>
      <c r="J1611" s="262"/>
      <c r="K1611" s="262"/>
      <c r="L1611" s="267"/>
      <c r="M1611" s="268"/>
      <c r="N1611" s="269"/>
      <c r="O1611" s="269"/>
      <c r="P1611" s="269"/>
      <c r="Q1611" s="269"/>
      <c r="R1611" s="269"/>
      <c r="S1611" s="269"/>
      <c r="T1611" s="270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71" t="s">
        <v>284</v>
      </c>
      <c r="AU1611" s="271" t="s">
        <v>92</v>
      </c>
      <c r="AV1611" s="14" t="s">
        <v>92</v>
      </c>
      <c r="AW1611" s="14" t="s">
        <v>38</v>
      </c>
      <c r="AX1611" s="14" t="s">
        <v>90</v>
      </c>
      <c r="AY1611" s="271" t="s">
        <v>171</v>
      </c>
    </row>
    <row r="1612" s="2" customFormat="1" ht="16.5" customHeight="1">
      <c r="A1612" s="40"/>
      <c r="B1612" s="41"/>
      <c r="C1612" s="229" t="s">
        <v>1935</v>
      </c>
      <c r="D1612" s="229" t="s">
        <v>174</v>
      </c>
      <c r="E1612" s="230" t="s">
        <v>6893</v>
      </c>
      <c r="F1612" s="231" t="s">
        <v>6894</v>
      </c>
      <c r="G1612" s="232" t="s">
        <v>428</v>
      </c>
      <c r="H1612" s="233">
        <v>26</v>
      </c>
      <c r="I1612" s="234"/>
      <c r="J1612" s="235">
        <f>ROUND(I1612*H1612,2)</f>
        <v>0</v>
      </c>
      <c r="K1612" s="231" t="s">
        <v>178</v>
      </c>
      <c r="L1612" s="46"/>
      <c r="M1612" s="236" t="s">
        <v>1</v>
      </c>
      <c r="N1612" s="237" t="s">
        <v>48</v>
      </c>
      <c r="O1612" s="93"/>
      <c r="P1612" s="238">
        <f>O1612*H1612</f>
        <v>0</v>
      </c>
      <c r="Q1612" s="238">
        <v>0.00029999999999999997</v>
      </c>
      <c r="R1612" s="238">
        <f>Q1612*H1612</f>
        <v>0.0077999999999999996</v>
      </c>
      <c r="S1612" s="238">
        <v>0</v>
      </c>
      <c r="T1612" s="239">
        <f>S1612*H1612</f>
        <v>0</v>
      </c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R1612" s="240" t="s">
        <v>347</v>
      </c>
      <c r="AT1612" s="240" t="s">
        <v>174</v>
      </c>
      <c r="AU1612" s="240" t="s">
        <v>92</v>
      </c>
      <c r="AY1612" s="18" t="s">
        <v>171</v>
      </c>
      <c r="BE1612" s="241">
        <f>IF(N1612="základní",J1612,0)</f>
        <v>0</v>
      </c>
      <c r="BF1612" s="241">
        <f>IF(N1612="snížená",J1612,0)</f>
        <v>0</v>
      </c>
      <c r="BG1612" s="241">
        <f>IF(N1612="zákl. přenesená",J1612,0)</f>
        <v>0</v>
      </c>
      <c r="BH1612" s="241">
        <f>IF(N1612="sníž. přenesená",J1612,0)</f>
        <v>0</v>
      </c>
      <c r="BI1612" s="241">
        <f>IF(N1612="nulová",J1612,0)</f>
        <v>0</v>
      </c>
      <c r="BJ1612" s="18" t="s">
        <v>90</v>
      </c>
      <c r="BK1612" s="241">
        <f>ROUND(I1612*H1612,2)</f>
        <v>0</v>
      </c>
      <c r="BL1612" s="18" t="s">
        <v>347</v>
      </c>
      <c r="BM1612" s="240" t="s">
        <v>6895</v>
      </c>
    </row>
    <row r="1613" s="13" customFormat="1">
      <c r="A1613" s="13"/>
      <c r="B1613" s="251"/>
      <c r="C1613" s="252"/>
      <c r="D1613" s="242" t="s">
        <v>284</v>
      </c>
      <c r="E1613" s="253" t="s">
        <v>1</v>
      </c>
      <c r="F1613" s="254" t="s">
        <v>6888</v>
      </c>
      <c r="G1613" s="252"/>
      <c r="H1613" s="253" t="s">
        <v>1</v>
      </c>
      <c r="I1613" s="255"/>
      <c r="J1613" s="252"/>
      <c r="K1613" s="252"/>
      <c r="L1613" s="256"/>
      <c r="M1613" s="257"/>
      <c r="N1613" s="258"/>
      <c r="O1613" s="258"/>
      <c r="P1613" s="258"/>
      <c r="Q1613" s="258"/>
      <c r="R1613" s="258"/>
      <c r="S1613" s="258"/>
      <c r="T1613" s="259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60" t="s">
        <v>284</v>
      </c>
      <c r="AU1613" s="260" t="s">
        <v>92</v>
      </c>
      <c r="AV1613" s="13" t="s">
        <v>90</v>
      </c>
      <c r="AW1613" s="13" t="s">
        <v>38</v>
      </c>
      <c r="AX1613" s="13" t="s">
        <v>83</v>
      </c>
      <c r="AY1613" s="260" t="s">
        <v>171</v>
      </c>
    </row>
    <row r="1614" s="14" customFormat="1">
      <c r="A1614" s="14"/>
      <c r="B1614" s="261"/>
      <c r="C1614" s="262"/>
      <c r="D1614" s="242" t="s">
        <v>284</v>
      </c>
      <c r="E1614" s="263" t="s">
        <v>1</v>
      </c>
      <c r="F1614" s="264" t="s">
        <v>6896</v>
      </c>
      <c r="G1614" s="262"/>
      <c r="H1614" s="265">
        <v>9</v>
      </c>
      <c r="I1614" s="266"/>
      <c r="J1614" s="262"/>
      <c r="K1614" s="262"/>
      <c r="L1614" s="267"/>
      <c r="M1614" s="268"/>
      <c r="N1614" s="269"/>
      <c r="O1614" s="269"/>
      <c r="P1614" s="269"/>
      <c r="Q1614" s="269"/>
      <c r="R1614" s="269"/>
      <c r="S1614" s="269"/>
      <c r="T1614" s="270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71" t="s">
        <v>284</v>
      </c>
      <c r="AU1614" s="271" t="s">
        <v>92</v>
      </c>
      <c r="AV1614" s="14" t="s">
        <v>92</v>
      </c>
      <c r="AW1614" s="14" t="s">
        <v>38</v>
      </c>
      <c r="AX1614" s="14" t="s">
        <v>83</v>
      </c>
      <c r="AY1614" s="271" t="s">
        <v>171</v>
      </c>
    </row>
    <row r="1615" s="13" customFormat="1">
      <c r="A1615" s="13"/>
      <c r="B1615" s="251"/>
      <c r="C1615" s="252"/>
      <c r="D1615" s="242" t="s">
        <v>284</v>
      </c>
      <c r="E1615" s="253" t="s">
        <v>1</v>
      </c>
      <c r="F1615" s="254" t="s">
        <v>6897</v>
      </c>
      <c r="G1615" s="252"/>
      <c r="H1615" s="253" t="s">
        <v>1</v>
      </c>
      <c r="I1615" s="255"/>
      <c r="J1615" s="252"/>
      <c r="K1615" s="252"/>
      <c r="L1615" s="256"/>
      <c r="M1615" s="257"/>
      <c r="N1615" s="258"/>
      <c r="O1615" s="258"/>
      <c r="P1615" s="258"/>
      <c r="Q1615" s="258"/>
      <c r="R1615" s="258"/>
      <c r="S1615" s="258"/>
      <c r="T1615" s="259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60" t="s">
        <v>284</v>
      </c>
      <c r="AU1615" s="260" t="s">
        <v>92</v>
      </c>
      <c r="AV1615" s="13" t="s">
        <v>90</v>
      </c>
      <c r="AW1615" s="13" t="s">
        <v>38</v>
      </c>
      <c r="AX1615" s="13" t="s">
        <v>83</v>
      </c>
      <c r="AY1615" s="260" t="s">
        <v>171</v>
      </c>
    </row>
    <row r="1616" s="14" customFormat="1">
      <c r="A1616" s="14"/>
      <c r="B1616" s="261"/>
      <c r="C1616" s="262"/>
      <c r="D1616" s="242" t="s">
        <v>284</v>
      </c>
      <c r="E1616" s="263" t="s">
        <v>1</v>
      </c>
      <c r="F1616" s="264" t="s">
        <v>6898</v>
      </c>
      <c r="G1616" s="262"/>
      <c r="H1616" s="265">
        <v>17</v>
      </c>
      <c r="I1616" s="266"/>
      <c r="J1616" s="262"/>
      <c r="K1616" s="262"/>
      <c r="L1616" s="267"/>
      <c r="M1616" s="268"/>
      <c r="N1616" s="269"/>
      <c r="O1616" s="269"/>
      <c r="P1616" s="269"/>
      <c r="Q1616" s="269"/>
      <c r="R1616" s="269"/>
      <c r="S1616" s="269"/>
      <c r="T1616" s="270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71" t="s">
        <v>284</v>
      </c>
      <c r="AU1616" s="271" t="s">
        <v>92</v>
      </c>
      <c r="AV1616" s="14" t="s">
        <v>92</v>
      </c>
      <c r="AW1616" s="14" t="s">
        <v>38</v>
      </c>
      <c r="AX1616" s="14" t="s">
        <v>83</v>
      </c>
      <c r="AY1616" s="271" t="s">
        <v>171</v>
      </c>
    </row>
    <row r="1617" s="15" customFormat="1">
      <c r="A1617" s="15"/>
      <c r="B1617" s="272"/>
      <c r="C1617" s="273"/>
      <c r="D1617" s="242" t="s">
        <v>284</v>
      </c>
      <c r="E1617" s="274" t="s">
        <v>1</v>
      </c>
      <c r="F1617" s="275" t="s">
        <v>287</v>
      </c>
      <c r="G1617" s="273"/>
      <c r="H1617" s="276">
        <v>26</v>
      </c>
      <c r="I1617" s="277"/>
      <c r="J1617" s="273"/>
      <c r="K1617" s="273"/>
      <c r="L1617" s="278"/>
      <c r="M1617" s="279"/>
      <c r="N1617" s="280"/>
      <c r="O1617" s="280"/>
      <c r="P1617" s="280"/>
      <c r="Q1617" s="280"/>
      <c r="R1617" s="280"/>
      <c r="S1617" s="280"/>
      <c r="T1617" s="281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T1617" s="282" t="s">
        <v>284</v>
      </c>
      <c r="AU1617" s="282" t="s">
        <v>92</v>
      </c>
      <c r="AV1617" s="15" t="s">
        <v>192</v>
      </c>
      <c r="AW1617" s="15" t="s">
        <v>38</v>
      </c>
      <c r="AX1617" s="15" t="s">
        <v>90</v>
      </c>
      <c r="AY1617" s="282" t="s">
        <v>171</v>
      </c>
    </row>
    <row r="1618" s="2" customFormat="1" ht="16.5" customHeight="1">
      <c r="A1618" s="40"/>
      <c r="B1618" s="41"/>
      <c r="C1618" s="229" t="s">
        <v>1939</v>
      </c>
      <c r="D1618" s="229" t="s">
        <v>174</v>
      </c>
      <c r="E1618" s="230" t="s">
        <v>6899</v>
      </c>
      <c r="F1618" s="231" t="s">
        <v>6900</v>
      </c>
      <c r="G1618" s="232" t="s">
        <v>428</v>
      </c>
      <c r="H1618" s="233">
        <v>3</v>
      </c>
      <c r="I1618" s="234"/>
      <c r="J1618" s="235">
        <f>ROUND(I1618*H1618,2)</f>
        <v>0</v>
      </c>
      <c r="K1618" s="231" t="s">
        <v>178</v>
      </c>
      <c r="L1618" s="46"/>
      <c r="M1618" s="236" t="s">
        <v>1</v>
      </c>
      <c r="N1618" s="237" t="s">
        <v>48</v>
      </c>
      <c r="O1618" s="93"/>
      <c r="P1618" s="238">
        <f>O1618*H1618</f>
        <v>0</v>
      </c>
      <c r="Q1618" s="238">
        <v>0.00029999999999999997</v>
      </c>
      <c r="R1618" s="238">
        <f>Q1618*H1618</f>
        <v>0.00089999999999999998</v>
      </c>
      <c r="S1618" s="238">
        <v>0</v>
      </c>
      <c r="T1618" s="239">
        <f>S1618*H1618</f>
        <v>0</v>
      </c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R1618" s="240" t="s">
        <v>347</v>
      </c>
      <c r="AT1618" s="240" t="s">
        <v>174</v>
      </c>
      <c r="AU1618" s="240" t="s">
        <v>92</v>
      </c>
      <c r="AY1618" s="18" t="s">
        <v>171</v>
      </c>
      <c r="BE1618" s="241">
        <f>IF(N1618="základní",J1618,0)</f>
        <v>0</v>
      </c>
      <c r="BF1618" s="241">
        <f>IF(N1618="snížená",J1618,0)</f>
        <v>0</v>
      </c>
      <c r="BG1618" s="241">
        <f>IF(N1618="zákl. přenesená",J1618,0)</f>
        <v>0</v>
      </c>
      <c r="BH1618" s="241">
        <f>IF(N1618="sníž. přenesená",J1618,0)</f>
        <v>0</v>
      </c>
      <c r="BI1618" s="241">
        <f>IF(N1618="nulová",J1618,0)</f>
        <v>0</v>
      </c>
      <c r="BJ1618" s="18" t="s">
        <v>90</v>
      </c>
      <c r="BK1618" s="241">
        <f>ROUND(I1618*H1618,2)</f>
        <v>0</v>
      </c>
      <c r="BL1618" s="18" t="s">
        <v>347</v>
      </c>
      <c r="BM1618" s="240" t="s">
        <v>6901</v>
      </c>
    </row>
    <row r="1619" s="13" customFormat="1">
      <c r="A1619" s="13"/>
      <c r="B1619" s="251"/>
      <c r="C1619" s="252"/>
      <c r="D1619" s="242" t="s">
        <v>284</v>
      </c>
      <c r="E1619" s="253" t="s">
        <v>1</v>
      </c>
      <c r="F1619" s="254" t="s">
        <v>6888</v>
      </c>
      <c r="G1619" s="252"/>
      <c r="H1619" s="253" t="s">
        <v>1</v>
      </c>
      <c r="I1619" s="255"/>
      <c r="J1619" s="252"/>
      <c r="K1619" s="252"/>
      <c r="L1619" s="256"/>
      <c r="M1619" s="257"/>
      <c r="N1619" s="258"/>
      <c r="O1619" s="258"/>
      <c r="P1619" s="258"/>
      <c r="Q1619" s="258"/>
      <c r="R1619" s="258"/>
      <c r="S1619" s="258"/>
      <c r="T1619" s="259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60" t="s">
        <v>284</v>
      </c>
      <c r="AU1619" s="260" t="s">
        <v>92</v>
      </c>
      <c r="AV1619" s="13" t="s">
        <v>90</v>
      </c>
      <c r="AW1619" s="13" t="s">
        <v>38</v>
      </c>
      <c r="AX1619" s="13" t="s">
        <v>83</v>
      </c>
      <c r="AY1619" s="260" t="s">
        <v>171</v>
      </c>
    </row>
    <row r="1620" s="14" customFormat="1">
      <c r="A1620" s="14"/>
      <c r="B1620" s="261"/>
      <c r="C1620" s="262"/>
      <c r="D1620" s="242" t="s">
        <v>284</v>
      </c>
      <c r="E1620" s="263" t="s">
        <v>1</v>
      </c>
      <c r="F1620" s="264" t="s">
        <v>118</v>
      </c>
      <c r="G1620" s="262"/>
      <c r="H1620" s="265">
        <v>3</v>
      </c>
      <c r="I1620" s="266"/>
      <c r="J1620" s="262"/>
      <c r="K1620" s="262"/>
      <c r="L1620" s="267"/>
      <c r="M1620" s="268"/>
      <c r="N1620" s="269"/>
      <c r="O1620" s="269"/>
      <c r="P1620" s="269"/>
      <c r="Q1620" s="269"/>
      <c r="R1620" s="269"/>
      <c r="S1620" s="269"/>
      <c r="T1620" s="270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71" t="s">
        <v>284</v>
      </c>
      <c r="AU1620" s="271" t="s">
        <v>92</v>
      </c>
      <c r="AV1620" s="14" t="s">
        <v>92</v>
      </c>
      <c r="AW1620" s="14" t="s">
        <v>38</v>
      </c>
      <c r="AX1620" s="14" t="s">
        <v>90</v>
      </c>
      <c r="AY1620" s="271" t="s">
        <v>171</v>
      </c>
    </row>
    <row r="1621" s="2" customFormat="1" ht="16.5" customHeight="1">
      <c r="A1621" s="40"/>
      <c r="B1621" s="41"/>
      <c r="C1621" s="229" t="s">
        <v>1943</v>
      </c>
      <c r="D1621" s="229" t="s">
        <v>174</v>
      </c>
      <c r="E1621" s="230" t="s">
        <v>6902</v>
      </c>
      <c r="F1621" s="231" t="s">
        <v>6903</v>
      </c>
      <c r="G1621" s="232" t="s">
        <v>428</v>
      </c>
      <c r="H1621" s="233">
        <v>58</v>
      </c>
      <c r="I1621" s="234"/>
      <c r="J1621" s="235">
        <f>ROUND(I1621*H1621,2)</f>
        <v>0</v>
      </c>
      <c r="K1621" s="231" t="s">
        <v>178</v>
      </c>
      <c r="L1621" s="46"/>
      <c r="M1621" s="236" t="s">
        <v>1</v>
      </c>
      <c r="N1621" s="237" t="s">
        <v>48</v>
      </c>
      <c r="O1621" s="93"/>
      <c r="P1621" s="238">
        <f>O1621*H1621</f>
        <v>0</v>
      </c>
      <c r="Q1621" s="238">
        <v>0.00035</v>
      </c>
      <c r="R1621" s="238">
        <f>Q1621*H1621</f>
        <v>0.020299999999999999</v>
      </c>
      <c r="S1621" s="238">
        <v>0</v>
      </c>
      <c r="T1621" s="239">
        <f>S1621*H1621</f>
        <v>0</v>
      </c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R1621" s="240" t="s">
        <v>347</v>
      </c>
      <c r="AT1621" s="240" t="s">
        <v>174</v>
      </c>
      <c r="AU1621" s="240" t="s">
        <v>92</v>
      </c>
      <c r="AY1621" s="18" t="s">
        <v>171</v>
      </c>
      <c r="BE1621" s="241">
        <f>IF(N1621="základní",J1621,0)</f>
        <v>0</v>
      </c>
      <c r="BF1621" s="241">
        <f>IF(N1621="snížená",J1621,0)</f>
        <v>0</v>
      </c>
      <c r="BG1621" s="241">
        <f>IF(N1621="zákl. přenesená",J1621,0)</f>
        <v>0</v>
      </c>
      <c r="BH1621" s="241">
        <f>IF(N1621="sníž. přenesená",J1621,0)</f>
        <v>0</v>
      </c>
      <c r="BI1621" s="241">
        <f>IF(N1621="nulová",J1621,0)</f>
        <v>0</v>
      </c>
      <c r="BJ1621" s="18" t="s">
        <v>90</v>
      </c>
      <c r="BK1621" s="241">
        <f>ROUND(I1621*H1621,2)</f>
        <v>0</v>
      </c>
      <c r="BL1621" s="18" t="s">
        <v>347</v>
      </c>
      <c r="BM1621" s="240" t="s">
        <v>6904</v>
      </c>
    </row>
    <row r="1622" s="14" customFormat="1">
      <c r="A1622" s="14"/>
      <c r="B1622" s="261"/>
      <c r="C1622" s="262"/>
      <c r="D1622" s="242" t="s">
        <v>284</v>
      </c>
      <c r="E1622" s="263" t="s">
        <v>1</v>
      </c>
      <c r="F1622" s="264" t="s">
        <v>6905</v>
      </c>
      <c r="G1622" s="262"/>
      <c r="H1622" s="265">
        <v>58</v>
      </c>
      <c r="I1622" s="266"/>
      <c r="J1622" s="262"/>
      <c r="K1622" s="262"/>
      <c r="L1622" s="267"/>
      <c r="M1622" s="268"/>
      <c r="N1622" s="269"/>
      <c r="O1622" s="269"/>
      <c r="P1622" s="269"/>
      <c r="Q1622" s="269"/>
      <c r="R1622" s="269"/>
      <c r="S1622" s="269"/>
      <c r="T1622" s="270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71" t="s">
        <v>284</v>
      </c>
      <c r="AU1622" s="271" t="s">
        <v>92</v>
      </c>
      <c r="AV1622" s="14" t="s">
        <v>92</v>
      </c>
      <c r="AW1622" s="14" t="s">
        <v>38</v>
      </c>
      <c r="AX1622" s="14" t="s">
        <v>83</v>
      </c>
      <c r="AY1622" s="271" t="s">
        <v>171</v>
      </c>
    </row>
    <row r="1623" s="15" customFormat="1">
      <c r="A1623" s="15"/>
      <c r="B1623" s="272"/>
      <c r="C1623" s="273"/>
      <c r="D1623" s="242" t="s">
        <v>284</v>
      </c>
      <c r="E1623" s="274" t="s">
        <v>1</v>
      </c>
      <c r="F1623" s="275" t="s">
        <v>287</v>
      </c>
      <c r="G1623" s="273"/>
      <c r="H1623" s="276">
        <v>58</v>
      </c>
      <c r="I1623" s="277"/>
      <c r="J1623" s="273"/>
      <c r="K1623" s="273"/>
      <c r="L1623" s="278"/>
      <c r="M1623" s="279"/>
      <c r="N1623" s="280"/>
      <c r="O1623" s="280"/>
      <c r="P1623" s="280"/>
      <c r="Q1623" s="280"/>
      <c r="R1623" s="280"/>
      <c r="S1623" s="280"/>
      <c r="T1623" s="281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T1623" s="282" t="s">
        <v>284</v>
      </c>
      <c r="AU1623" s="282" t="s">
        <v>92</v>
      </c>
      <c r="AV1623" s="15" t="s">
        <v>192</v>
      </c>
      <c r="AW1623" s="15" t="s">
        <v>38</v>
      </c>
      <c r="AX1623" s="15" t="s">
        <v>90</v>
      </c>
      <c r="AY1623" s="282" t="s">
        <v>171</v>
      </c>
    </row>
    <row r="1624" s="2" customFormat="1" ht="16.5" customHeight="1">
      <c r="A1624" s="40"/>
      <c r="B1624" s="41"/>
      <c r="C1624" s="229" t="s">
        <v>1947</v>
      </c>
      <c r="D1624" s="229" t="s">
        <v>174</v>
      </c>
      <c r="E1624" s="230" t="s">
        <v>6906</v>
      </c>
      <c r="F1624" s="231" t="s">
        <v>6907</v>
      </c>
      <c r="G1624" s="232" t="s">
        <v>428</v>
      </c>
      <c r="H1624" s="233">
        <v>66</v>
      </c>
      <c r="I1624" s="234"/>
      <c r="J1624" s="235">
        <f>ROUND(I1624*H1624,2)</f>
        <v>0</v>
      </c>
      <c r="K1624" s="231" t="s">
        <v>5531</v>
      </c>
      <c r="L1624" s="46"/>
      <c r="M1624" s="236" t="s">
        <v>1</v>
      </c>
      <c r="N1624" s="237" t="s">
        <v>48</v>
      </c>
      <c r="O1624" s="93"/>
      <c r="P1624" s="238">
        <f>O1624*H1624</f>
        <v>0</v>
      </c>
      <c r="Q1624" s="238">
        <v>0</v>
      </c>
      <c r="R1624" s="238">
        <f>Q1624*H1624</f>
        <v>0</v>
      </c>
      <c r="S1624" s="238">
        <v>0</v>
      </c>
      <c r="T1624" s="239">
        <f>S1624*H1624</f>
        <v>0</v>
      </c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R1624" s="240" t="s">
        <v>347</v>
      </c>
      <c r="AT1624" s="240" t="s">
        <v>174</v>
      </c>
      <c r="AU1624" s="240" t="s">
        <v>92</v>
      </c>
      <c r="AY1624" s="18" t="s">
        <v>171</v>
      </c>
      <c r="BE1624" s="241">
        <f>IF(N1624="základní",J1624,0)</f>
        <v>0</v>
      </c>
      <c r="BF1624" s="241">
        <f>IF(N1624="snížená",J1624,0)</f>
        <v>0</v>
      </c>
      <c r="BG1624" s="241">
        <f>IF(N1624="zákl. přenesená",J1624,0)</f>
        <v>0</v>
      </c>
      <c r="BH1624" s="241">
        <f>IF(N1624="sníž. přenesená",J1624,0)</f>
        <v>0</v>
      </c>
      <c r="BI1624" s="241">
        <f>IF(N1624="nulová",J1624,0)</f>
        <v>0</v>
      </c>
      <c r="BJ1624" s="18" t="s">
        <v>90</v>
      </c>
      <c r="BK1624" s="241">
        <f>ROUND(I1624*H1624,2)</f>
        <v>0</v>
      </c>
      <c r="BL1624" s="18" t="s">
        <v>347</v>
      </c>
      <c r="BM1624" s="240" t="s">
        <v>6908</v>
      </c>
    </row>
    <row r="1625" s="13" customFormat="1">
      <c r="A1625" s="13"/>
      <c r="B1625" s="251"/>
      <c r="C1625" s="252"/>
      <c r="D1625" s="242" t="s">
        <v>284</v>
      </c>
      <c r="E1625" s="253" t="s">
        <v>1</v>
      </c>
      <c r="F1625" s="254" t="s">
        <v>6907</v>
      </c>
      <c r="G1625" s="252"/>
      <c r="H1625" s="253" t="s">
        <v>1</v>
      </c>
      <c r="I1625" s="255"/>
      <c r="J1625" s="252"/>
      <c r="K1625" s="252"/>
      <c r="L1625" s="256"/>
      <c r="M1625" s="257"/>
      <c r="N1625" s="258"/>
      <c r="O1625" s="258"/>
      <c r="P1625" s="258"/>
      <c r="Q1625" s="258"/>
      <c r="R1625" s="258"/>
      <c r="S1625" s="258"/>
      <c r="T1625" s="259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60" t="s">
        <v>284</v>
      </c>
      <c r="AU1625" s="260" t="s">
        <v>92</v>
      </c>
      <c r="AV1625" s="13" t="s">
        <v>90</v>
      </c>
      <c r="AW1625" s="13" t="s">
        <v>38</v>
      </c>
      <c r="AX1625" s="13" t="s">
        <v>83</v>
      </c>
      <c r="AY1625" s="260" t="s">
        <v>171</v>
      </c>
    </row>
    <row r="1626" s="13" customFormat="1">
      <c r="A1626" s="13"/>
      <c r="B1626" s="251"/>
      <c r="C1626" s="252"/>
      <c r="D1626" s="242" t="s">
        <v>284</v>
      </c>
      <c r="E1626" s="253" t="s">
        <v>1</v>
      </c>
      <c r="F1626" s="254" t="s">
        <v>6888</v>
      </c>
      <c r="G1626" s="252"/>
      <c r="H1626" s="253" t="s">
        <v>1</v>
      </c>
      <c r="I1626" s="255"/>
      <c r="J1626" s="252"/>
      <c r="K1626" s="252"/>
      <c r="L1626" s="256"/>
      <c r="M1626" s="257"/>
      <c r="N1626" s="258"/>
      <c r="O1626" s="258"/>
      <c r="P1626" s="258"/>
      <c r="Q1626" s="258"/>
      <c r="R1626" s="258"/>
      <c r="S1626" s="258"/>
      <c r="T1626" s="259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60" t="s">
        <v>284</v>
      </c>
      <c r="AU1626" s="260" t="s">
        <v>92</v>
      </c>
      <c r="AV1626" s="13" t="s">
        <v>90</v>
      </c>
      <c r="AW1626" s="13" t="s">
        <v>38</v>
      </c>
      <c r="AX1626" s="13" t="s">
        <v>83</v>
      </c>
      <c r="AY1626" s="260" t="s">
        <v>171</v>
      </c>
    </row>
    <row r="1627" s="13" customFormat="1">
      <c r="A1627" s="13"/>
      <c r="B1627" s="251"/>
      <c r="C1627" s="252"/>
      <c r="D1627" s="242" t="s">
        <v>284</v>
      </c>
      <c r="E1627" s="253" t="s">
        <v>1</v>
      </c>
      <c r="F1627" s="254" t="s">
        <v>6909</v>
      </c>
      <c r="G1627" s="252"/>
      <c r="H1627" s="253" t="s">
        <v>1</v>
      </c>
      <c r="I1627" s="255"/>
      <c r="J1627" s="252"/>
      <c r="K1627" s="252"/>
      <c r="L1627" s="256"/>
      <c r="M1627" s="257"/>
      <c r="N1627" s="258"/>
      <c r="O1627" s="258"/>
      <c r="P1627" s="258"/>
      <c r="Q1627" s="258"/>
      <c r="R1627" s="258"/>
      <c r="S1627" s="258"/>
      <c r="T1627" s="259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60" t="s">
        <v>284</v>
      </c>
      <c r="AU1627" s="260" t="s">
        <v>92</v>
      </c>
      <c r="AV1627" s="13" t="s">
        <v>90</v>
      </c>
      <c r="AW1627" s="13" t="s">
        <v>38</v>
      </c>
      <c r="AX1627" s="13" t="s">
        <v>83</v>
      </c>
      <c r="AY1627" s="260" t="s">
        <v>171</v>
      </c>
    </row>
    <row r="1628" s="14" customFormat="1">
      <c r="A1628" s="14"/>
      <c r="B1628" s="261"/>
      <c r="C1628" s="262"/>
      <c r="D1628" s="242" t="s">
        <v>284</v>
      </c>
      <c r="E1628" s="263" t="s">
        <v>1</v>
      </c>
      <c r="F1628" s="264" t="s">
        <v>6910</v>
      </c>
      <c r="G1628" s="262"/>
      <c r="H1628" s="265">
        <v>8</v>
      </c>
      <c r="I1628" s="266"/>
      <c r="J1628" s="262"/>
      <c r="K1628" s="262"/>
      <c r="L1628" s="267"/>
      <c r="M1628" s="268"/>
      <c r="N1628" s="269"/>
      <c r="O1628" s="269"/>
      <c r="P1628" s="269"/>
      <c r="Q1628" s="269"/>
      <c r="R1628" s="269"/>
      <c r="S1628" s="269"/>
      <c r="T1628" s="270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71" t="s">
        <v>284</v>
      </c>
      <c r="AU1628" s="271" t="s">
        <v>92</v>
      </c>
      <c r="AV1628" s="14" t="s">
        <v>92</v>
      </c>
      <c r="AW1628" s="14" t="s">
        <v>38</v>
      </c>
      <c r="AX1628" s="14" t="s">
        <v>83</v>
      </c>
      <c r="AY1628" s="271" t="s">
        <v>171</v>
      </c>
    </row>
    <row r="1629" s="13" customFormat="1">
      <c r="A1629" s="13"/>
      <c r="B1629" s="251"/>
      <c r="C1629" s="252"/>
      <c r="D1629" s="242" t="s">
        <v>284</v>
      </c>
      <c r="E1629" s="253" t="s">
        <v>1</v>
      </c>
      <c r="F1629" s="254" t="s">
        <v>6911</v>
      </c>
      <c r="G1629" s="252"/>
      <c r="H1629" s="253" t="s">
        <v>1</v>
      </c>
      <c r="I1629" s="255"/>
      <c r="J1629" s="252"/>
      <c r="K1629" s="252"/>
      <c r="L1629" s="256"/>
      <c r="M1629" s="257"/>
      <c r="N1629" s="258"/>
      <c r="O1629" s="258"/>
      <c r="P1629" s="258"/>
      <c r="Q1629" s="258"/>
      <c r="R1629" s="258"/>
      <c r="S1629" s="258"/>
      <c r="T1629" s="259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60" t="s">
        <v>284</v>
      </c>
      <c r="AU1629" s="260" t="s">
        <v>92</v>
      </c>
      <c r="AV1629" s="13" t="s">
        <v>90</v>
      </c>
      <c r="AW1629" s="13" t="s">
        <v>38</v>
      </c>
      <c r="AX1629" s="13" t="s">
        <v>83</v>
      </c>
      <c r="AY1629" s="260" t="s">
        <v>171</v>
      </c>
    </row>
    <row r="1630" s="14" customFormat="1">
      <c r="A1630" s="14"/>
      <c r="B1630" s="261"/>
      <c r="C1630" s="262"/>
      <c r="D1630" s="242" t="s">
        <v>284</v>
      </c>
      <c r="E1630" s="263" t="s">
        <v>1</v>
      </c>
      <c r="F1630" s="264" t="s">
        <v>6912</v>
      </c>
      <c r="G1630" s="262"/>
      <c r="H1630" s="265">
        <v>25</v>
      </c>
      <c r="I1630" s="266"/>
      <c r="J1630" s="262"/>
      <c r="K1630" s="262"/>
      <c r="L1630" s="267"/>
      <c r="M1630" s="268"/>
      <c r="N1630" s="269"/>
      <c r="O1630" s="269"/>
      <c r="P1630" s="269"/>
      <c r="Q1630" s="269"/>
      <c r="R1630" s="269"/>
      <c r="S1630" s="269"/>
      <c r="T1630" s="270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71" t="s">
        <v>284</v>
      </c>
      <c r="AU1630" s="271" t="s">
        <v>92</v>
      </c>
      <c r="AV1630" s="14" t="s">
        <v>92</v>
      </c>
      <c r="AW1630" s="14" t="s">
        <v>38</v>
      </c>
      <c r="AX1630" s="14" t="s">
        <v>83</v>
      </c>
      <c r="AY1630" s="271" t="s">
        <v>171</v>
      </c>
    </row>
    <row r="1631" s="13" customFormat="1">
      <c r="A1631" s="13"/>
      <c r="B1631" s="251"/>
      <c r="C1631" s="252"/>
      <c r="D1631" s="242" t="s">
        <v>284</v>
      </c>
      <c r="E1631" s="253" t="s">
        <v>1</v>
      </c>
      <c r="F1631" s="254" t="s">
        <v>6913</v>
      </c>
      <c r="G1631" s="252"/>
      <c r="H1631" s="253" t="s">
        <v>1</v>
      </c>
      <c r="I1631" s="255"/>
      <c r="J1631" s="252"/>
      <c r="K1631" s="252"/>
      <c r="L1631" s="256"/>
      <c r="M1631" s="257"/>
      <c r="N1631" s="258"/>
      <c r="O1631" s="258"/>
      <c r="P1631" s="258"/>
      <c r="Q1631" s="258"/>
      <c r="R1631" s="258"/>
      <c r="S1631" s="258"/>
      <c r="T1631" s="259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60" t="s">
        <v>284</v>
      </c>
      <c r="AU1631" s="260" t="s">
        <v>92</v>
      </c>
      <c r="AV1631" s="13" t="s">
        <v>90</v>
      </c>
      <c r="AW1631" s="13" t="s">
        <v>38</v>
      </c>
      <c r="AX1631" s="13" t="s">
        <v>83</v>
      </c>
      <c r="AY1631" s="260" t="s">
        <v>171</v>
      </c>
    </row>
    <row r="1632" s="14" customFormat="1">
      <c r="A1632" s="14"/>
      <c r="B1632" s="261"/>
      <c r="C1632" s="262"/>
      <c r="D1632" s="242" t="s">
        <v>284</v>
      </c>
      <c r="E1632" s="263" t="s">
        <v>1</v>
      </c>
      <c r="F1632" s="264" t="s">
        <v>6716</v>
      </c>
      <c r="G1632" s="262"/>
      <c r="H1632" s="265">
        <v>2</v>
      </c>
      <c r="I1632" s="266"/>
      <c r="J1632" s="262"/>
      <c r="K1632" s="262"/>
      <c r="L1632" s="267"/>
      <c r="M1632" s="268"/>
      <c r="N1632" s="269"/>
      <c r="O1632" s="269"/>
      <c r="P1632" s="269"/>
      <c r="Q1632" s="269"/>
      <c r="R1632" s="269"/>
      <c r="S1632" s="269"/>
      <c r="T1632" s="270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71" t="s">
        <v>284</v>
      </c>
      <c r="AU1632" s="271" t="s">
        <v>92</v>
      </c>
      <c r="AV1632" s="14" t="s">
        <v>92</v>
      </c>
      <c r="AW1632" s="14" t="s">
        <v>38</v>
      </c>
      <c r="AX1632" s="14" t="s">
        <v>83</v>
      </c>
      <c r="AY1632" s="271" t="s">
        <v>171</v>
      </c>
    </row>
    <row r="1633" s="13" customFormat="1">
      <c r="A1633" s="13"/>
      <c r="B1633" s="251"/>
      <c r="C1633" s="252"/>
      <c r="D1633" s="242" t="s">
        <v>284</v>
      </c>
      <c r="E1633" s="253" t="s">
        <v>1</v>
      </c>
      <c r="F1633" s="254" t="s">
        <v>6914</v>
      </c>
      <c r="G1633" s="252"/>
      <c r="H1633" s="253" t="s">
        <v>1</v>
      </c>
      <c r="I1633" s="255"/>
      <c r="J1633" s="252"/>
      <c r="K1633" s="252"/>
      <c r="L1633" s="256"/>
      <c r="M1633" s="257"/>
      <c r="N1633" s="258"/>
      <c r="O1633" s="258"/>
      <c r="P1633" s="258"/>
      <c r="Q1633" s="258"/>
      <c r="R1633" s="258"/>
      <c r="S1633" s="258"/>
      <c r="T1633" s="259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60" t="s">
        <v>284</v>
      </c>
      <c r="AU1633" s="260" t="s">
        <v>92</v>
      </c>
      <c r="AV1633" s="13" t="s">
        <v>90</v>
      </c>
      <c r="AW1633" s="13" t="s">
        <v>38</v>
      </c>
      <c r="AX1633" s="13" t="s">
        <v>83</v>
      </c>
      <c r="AY1633" s="260" t="s">
        <v>171</v>
      </c>
    </row>
    <row r="1634" s="14" customFormat="1">
      <c r="A1634" s="14"/>
      <c r="B1634" s="261"/>
      <c r="C1634" s="262"/>
      <c r="D1634" s="242" t="s">
        <v>284</v>
      </c>
      <c r="E1634" s="263" t="s">
        <v>1</v>
      </c>
      <c r="F1634" s="264" t="s">
        <v>208</v>
      </c>
      <c r="G1634" s="262"/>
      <c r="H1634" s="265">
        <v>7</v>
      </c>
      <c r="I1634" s="266"/>
      <c r="J1634" s="262"/>
      <c r="K1634" s="262"/>
      <c r="L1634" s="267"/>
      <c r="M1634" s="268"/>
      <c r="N1634" s="269"/>
      <c r="O1634" s="269"/>
      <c r="P1634" s="269"/>
      <c r="Q1634" s="269"/>
      <c r="R1634" s="269"/>
      <c r="S1634" s="269"/>
      <c r="T1634" s="270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71" t="s">
        <v>284</v>
      </c>
      <c r="AU1634" s="271" t="s">
        <v>92</v>
      </c>
      <c r="AV1634" s="14" t="s">
        <v>92</v>
      </c>
      <c r="AW1634" s="14" t="s">
        <v>38</v>
      </c>
      <c r="AX1634" s="14" t="s">
        <v>83</v>
      </c>
      <c r="AY1634" s="271" t="s">
        <v>171</v>
      </c>
    </row>
    <row r="1635" s="13" customFormat="1">
      <c r="A1635" s="13"/>
      <c r="B1635" s="251"/>
      <c r="C1635" s="252"/>
      <c r="D1635" s="242" t="s">
        <v>284</v>
      </c>
      <c r="E1635" s="253" t="s">
        <v>1</v>
      </c>
      <c r="F1635" s="254" t="s">
        <v>6915</v>
      </c>
      <c r="G1635" s="252"/>
      <c r="H1635" s="253" t="s">
        <v>1</v>
      </c>
      <c r="I1635" s="255"/>
      <c r="J1635" s="252"/>
      <c r="K1635" s="252"/>
      <c r="L1635" s="256"/>
      <c r="M1635" s="257"/>
      <c r="N1635" s="258"/>
      <c r="O1635" s="258"/>
      <c r="P1635" s="258"/>
      <c r="Q1635" s="258"/>
      <c r="R1635" s="258"/>
      <c r="S1635" s="258"/>
      <c r="T1635" s="259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60" t="s">
        <v>284</v>
      </c>
      <c r="AU1635" s="260" t="s">
        <v>92</v>
      </c>
      <c r="AV1635" s="13" t="s">
        <v>90</v>
      </c>
      <c r="AW1635" s="13" t="s">
        <v>38</v>
      </c>
      <c r="AX1635" s="13" t="s">
        <v>83</v>
      </c>
      <c r="AY1635" s="260" t="s">
        <v>171</v>
      </c>
    </row>
    <row r="1636" s="14" customFormat="1">
      <c r="A1636" s="14"/>
      <c r="B1636" s="261"/>
      <c r="C1636" s="262"/>
      <c r="D1636" s="242" t="s">
        <v>284</v>
      </c>
      <c r="E1636" s="263" t="s">
        <v>1</v>
      </c>
      <c r="F1636" s="264" t="s">
        <v>5995</v>
      </c>
      <c r="G1636" s="262"/>
      <c r="H1636" s="265">
        <v>4</v>
      </c>
      <c r="I1636" s="266"/>
      <c r="J1636" s="262"/>
      <c r="K1636" s="262"/>
      <c r="L1636" s="267"/>
      <c r="M1636" s="268"/>
      <c r="N1636" s="269"/>
      <c r="O1636" s="269"/>
      <c r="P1636" s="269"/>
      <c r="Q1636" s="269"/>
      <c r="R1636" s="269"/>
      <c r="S1636" s="269"/>
      <c r="T1636" s="270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71" t="s">
        <v>284</v>
      </c>
      <c r="AU1636" s="271" t="s">
        <v>92</v>
      </c>
      <c r="AV1636" s="14" t="s">
        <v>92</v>
      </c>
      <c r="AW1636" s="14" t="s">
        <v>38</v>
      </c>
      <c r="AX1636" s="14" t="s">
        <v>83</v>
      </c>
      <c r="AY1636" s="271" t="s">
        <v>171</v>
      </c>
    </row>
    <row r="1637" s="13" customFormat="1">
      <c r="A1637" s="13"/>
      <c r="B1637" s="251"/>
      <c r="C1637" s="252"/>
      <c r="D1637" s="242" t="s">
        <v>284</v>
      </c>
      <c r="E1637" s="253" t="s">
        <v>1</v>
      </c>
      <c r="F1637" s="254" t="s">
        <v>6916</v>
      </c>
      <c r="G1637" s="252"/>
      <c r="H1637" s="253" t="s">
        <v>1</v>
      </c>
      <c r="I1637" s="255"/>
      <c r="J1637" s="252"/>
      <c r="K1637" s="252"/>
      <c r="L1637" s="256"/>
      <c r="M1637" s="257"/>
      <c r="N1637" s="258"/>
      <c r="O1637" s="258"/>
      <c r="P1637" s="258"/>
      <c r="Q1637" s="258"/>
      <c r="R1637" s="258"/>
      <c r="S1637" s="258"/>
      <c r="T1637" s="259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60" t="s">
        <v>284</v>
      </c>
      <c r="AU1637" s="260" t="s">
        <v>92</v>
      </c>
      <c r="AV1637" s="13" t="s">
        <v>90</v>
      </c>
      <c r="AW1637" s="13" t="s">
        <v>38</v>
      </c>
      <c r="AX1637" s="13" t="s">
        <v>83</v>
      </c>
      <c r="AY1637" s="260" t="s">
        <v>171</v>
      </c>
    </row>
    <row r="1638" s="14" customFormat="1">
      <c r="A1638" s="14"/>
      <c r="B1638" s="261"/>
      <c r="C1638" s="262"/>
      <c r="D1638" s="242" t="s">
        <v>284</v>
      </c>
      <c r="E1638" s="263" t="s">
        <v>1</v>
      </c>
      <c r="F1638" s="264" t="s">
        <v>5995</v>
      </c>
      <c r="G1638" s="262"/>
      <c r="H1638" s="265">
        <v>4</v>
      </c>
      <c r="I1638" s="266"/>
      <c r="J1638" s="262"/>
      <c r="K1638" s="262"/>
      <c r="L1638" s="267"/>
      <c r="M1638" s="268"/>
      <c r="N1638" s="269"/>
      <c r="O1638" s="269"/>
      <c r="P1638" s="269"/>
      <c r="Q1638" s="269"/>
      <c r="R1638" s="269"/>
      <c r="S1638" s="269"/>
      <c r="T1638" s="270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71" t="s">
        <v>284</v>
      </c>
      <c r="AU1638" s="271" t="s">
        <v>92</v>
      </c>
      <c r="AV1638" s="14" t="s">
        <v>92</v>
      </c>
      <c r="AW1638" s="14" t="s">
        <v>38</v>
      </c>
      <c r="AX1638" s="14" t="s">
        <v>83</v>
      </c>
      <c r="AY1638" s="271" t="s">
        <v>171</v>
      </c>
    </row>
    <row r="1639" s="13" customFormat="1">
      <c r="A1639" s="13"/>
      <c r="B1639" s="251"/>
      <c r="C1639" s="252"/>
      <c r="D1639" s="242" t="s">
        <v>284</v>
      </c>
      <c r="E1639" s="253" t="s">
        <v>1</v>
      </c>
      <c r="F1639" s="254" t="s">
        <v>6917</v>
      </c>
      <c r="G1639" s="252"/>
      <c r="H1639" s="253" t="s">
        <v>1</v>
      </c>
      <c r="I1639" s="255"/>
      <c r="J1639" s="252"/>
      <c r="K1639" s="252"/>
      <c r="L1639" s="256"/>
      <c r="M1639" s="257"/>
      <c r="N1639" s="258"/>
      <c r="O1639" s="258"/>
      <c r="P1639" s="258"/>
      <c r="Q1639" s="258"/>
      <c r="R1639" s="258"/>
      <c r="S1639" s="258"/>
      <c r="T1639" s="259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60" t="s">
        <v>284</v>
      </c>
      <c r="AU1639" s="260" t="s">
        <v>92</v>
      </c>
      <c r="AV1639" s="13" t="s">
        <v>90</v>
      </c>
      <c r="AW1639" s="13" t="s">
        <v>38</v>
      </c>
      <c r="AX1639" s="13" t="s">
        <v>83</v>
      </c>
      <c r="AY1639" s="260" t="s">
        <v>171</v>
      </c>
    </row>
    <row r="1640" s="14" customFormat="1">
      <c r="A1640" s="14"/>
      <c r="B1640" s="261"/>
      <c r="C1640" s="262"/>
      <c r="D1640" s="242" t="s">
        <v>284</v>
      </c>
      <c r="E1640" s="263" t="s">
        <v>1</v>
      </c>
      <c r="F1640" s="264" t="s">
        <v>6896</v>
      </c>
      <c r="G1640" s="262"/>
      <c r="H1640" s="265">
        <v>9</v>
      </c>
      <c r="I1640" s="266"/>
      <c r="J1640" s="262"/>
      <c r="K1640" s="262"/>
      <c r="L1640" s="267"/>
      <c r="M1640" s="268"/>
      <c r="N1640" s="269"/>
      <c r="O1640" s="269"/>
      <c r="P1640" s="269"/>
      <c r="Q1640" s="269"/>
      <c r="R1640" s="269"/>
      <c r="S1640" s="269"/>
      <c r="T1640" s="270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71" t="s">
        <v>284</v>
      </c>
      <c r="AU1640" s="271" t="s">
        <v>92</v>
      </c>
      <c r="AV1640" s="14" t="s">
        <v>92</v>
      </c>
      <c r="AW1640" s="14" t="s">
        <v>38</v>
      </c>
      <c r="AX1640" s="14" t="s">
        <v>83</v>
      </c>
      <c r="AY1640" s="271" t="s">
        <v>171</v>
      </c>
    </row>
    <row r="1641" s="13" customFormat="1">
      <c r="A1641" s="13"/>
      <c r="B1641" s="251"/>
      <c r="C1641" s="252"/>
      <c r="D1641" s="242" t="s">
        <v>284</v>
      </c>
      <c r="E1641" s="253" t="s">
        <v>1</v>
      </c>
      <c r="F1641" s="254" t="s">
        <v>6918</v>
      </c>
      <c r="G1641" s="252"/>
      <c r="H1641" s="253" t="s">
        <v>1</v>
      </c>
      <c r="I1641" s="255"/>
      <c r="J1641" s="252"/>
      <c r="K1641" s="252"/>
      <c r="L1641" s="256"/>
      <c r="M1641" s="257"/>
      <c r="N1641" s="258"/>
      <c r="O1641" s="258"/>
      <c r="P1641" s="258"/>
      <c r="Q1641" s="258"/>
      <c r="R1641" s="258"/>
      <c r="S1641" s="258"/>
      <c r="T1641" s="259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60" t="s">
        <v>284</v>
      </c>
      <c r="AU1641" s="260" t="s">
        <v>92</v>
      </c>
      <c r="AV1641" s="13" t="s">
        <v>90</v>
      </c>
      <c r="AW1641" s="13" t="s">
        <v>38</v>
      </c>
      <c r="AX1641" s="13" t="s">
        <v>83</v>
      </c>
      <c r="AY1641" s="260" t="s">
        <v>171</v>
      </c>
    </row>
    <row r="1642" s="14" customFormat="1">
      <c r="A1642" s="14"/>
      <c r="B1642" s="261"/>
      <c r="C1642" s="262"/>
      <c r="D1642" s="242" t="s">
        <v>284</v>
      </c>
      <c r="E1642" s="263" t="s">
        <v>1</v>
      </c>
      <c r="F1642" s="264" t="s">
        <v>118</v>
      </c>
      <c r="G1642" s="262"/>
      <c r="H1642" s="265">
        <v>3</v>
      </c>
      <c r="I1642" s="266"/>
      <c r="J1642" s="262"/>
      <c r="K1642" s="262"/>
      <c r="L1642" s="267"/>
      <c r="M1642" s="268"/>
      <c r="N1642" s="269"/>
      <c r="O1642" s="269"/>
      <c r="P1642" s="269"/>
      <c r="Q1642" s="269"/>
      <c r="R1642" s="269"/>
      <c r="S1642" s="269"/>
      <c r="T1642" s="270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71" t="s">
        <v>284</v>
      </c>
      <c r="AU1642" s="271" t="s">
        <v>92</v>
      </c>
      <c r="AV1642" s="14" t="s">
        <v>92</v>
      </c>
      <c r="AW1642" s="14" t="s">
        <v>38</v>
      </c>
      <c r="AX1642" s="14" t="s">
        <v>83</v>
      </c>
      <c r="AY1642" s="271" t="s">
        <v>171</v>
      </c>
    </row>
    <row r="1643" s="13" customFormat="1">
      <c r="A1643" s="13"/>
      <c r="B1643" s="251"/>
      <c r="C1643" s="252"/>
      <c r="D1643" s="242" t="s">
        <v>284</v>
      </c>
      <c r="E1643" s="253" t="s">
        <v>1</v>
      </c>
      <c r="F1643" s="254" t="s">
        <v>6919</v>
      </c>
      <c r="G1643" s="252"/>
      <c r="H1643" s="253" t="s">
        <v>1</v>
      </c>
      <c r="I1643" s="255"/>
      <c r="J1643" s="252"/>
      <c r="K1643" s="252"/>
      <c r="L1643" s="256"/>
      <c r="M1643" s="257"/>
      <c r="N1643" s="258"/>
      <c r="O1643" s="258"/>
      <c r="P1643" s="258"/>
      <c r="Q1643" s="258"/>
      <c r="R1643" s="258"/>
      <c r="S1643" s="258"/>
      <c r="T1643" s="259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60" t="s">
        <v>284</v>
      </c>
      <c r="AU1643" s="260" t="s">
        <v>92</v>
      </c>
      <c r="AV1643" s="13" t="s">
        <v>90</v>
      </c>
      <c r="AW1643" s="13" t="s">
        <v>38</v>
      </c>
      <c r="AX1643" s="13" t="s">
        <v>83</v>
      </c>
      <c r="AY1643" s="260" t="s">
        <v>171</v>
      </c>
    </row>
    <row r="1644" s="14" customFormat="1">
      <c r="A1644" s="14"/>
      <c r="B1644" s="261"/>
      <c r="C1644" s="262"/>
      <c r="D1644" s="242" t="s">
        <v>284</v>
      </c>
      <c r="E1644" s="263" t="s">
        <v>1</v>
      </c>
      <c r="F1644" s="264" t="s">
        <v>6920</v>
      </c>
      <c r="G1644" s="262"/>
      <c r="H1644" s="265">
        <v>4</v>
      </c>
      <c r="I1644" s="266"/>
      <c r="J1644" s="262"/>
      <c r="K1644" s="262"/>
      <c r="L1644" s="267"/>
      <c r="M1644" s="268"/>
      <c r="N1644" s="269"/>
      <c r="O1644" s="269"/>
      <c r="P1644" s="269"/>
      <c r="Q1644" s="269"/>
      <c r="R1644" s="269"/>
      <c r="S1644" s="269"/>
      <c r="T1644" s="270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71" t="s">
        <v>284</v>
      </c>
      <c r="AU1644" s="271" t="s">
        <v>92</v>
      </c>
      <c r="AV1644" s="14" t="s">
        <v>92</v>
      </c>
      <c r="AW1644" s="14" t="s">
        <v>38</v>
      </c>
      <c r="AX1644" s="14" t="s">
        <v>83</v>
      </c>
      <c r="AY1644" s="271" t="s">
        <v>171</v>
      </c>
    </row>
    <row r="1645" s="15" customFormat="1">
      <c r="A1645" s="15"/>
      <c r="B1645" s="272"/>
      <c r="C1645" s="273"/>
      <c r="D1645" s="242" t="s">
        <v>284</v>
      </c>
      <c r="E1645" s="274" t="s">
        <v>1</v>
      </c>
      <c r="F1645" s="275" t="s">
        <v>287</v>
      </c>
      <c r="G1645" s="273"/>
      <c r="H1645" s="276">
        <v>66</v>
      </c>
      <c r="I1645" s="277"/>
      <c r="J1645" s="273"/>
      <c r="K1645" s="273"/>
      <c r="L1645" s="278"/>
      <c r="M1645" s="279"/>
      <c r="N1645" s="280"/>
      <c r="O1645" s="280"/>
      <c r="P1645" s="280"/>
      <c r="Q1645" s="280"/>
      <c r="R1645" s="280"/>
      <c r="S1645" s="280"/>
      <c r="T1645" s="281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T1645" s="282" t="s">
        <v>284</v>
      </c>
      <c r="AU1645" s="282" t="s">
        <v>92</v>
      </c>
      <c r="AV1645" s="15" t="s">
        <v>192</v>
      </c>
      <c r="AW1645" s="15" t="s">
        <v>38</v>
      </c>
      <c r="AX1645" s="15" t="s">
        <v>90</v>
      </c>
      <c r="AY1645" s="282" t="s">
        <v>171</v>
      </c>
    </row>
    <row r="1646" s="12" customFormat="1" ht="25.92" customHeight="1">
      <c r="A1646" s="12"/>
      <c r="B1646" s="213"/>
      <c r="C1646" s="214"/>
      <c r="D1646" s="215" t="s">
        <v>82</v>
      </c>
      <c r="E1646" s="216" t="s">
        <v>342</v>
      </c>
      <c r="F1646" s="216" t="s">
        <v>2850</v>
      </c>
      <c r="G1646" s="214"/>
      <c r="H1646" s="214"/>
      <c r="I1646" s="217"/>
      <c r="J1646" s="218">
        <f>BK1646</f>
        <v>0</v>
      </c>
      <c r="K1646" s="214"/>
      <c r="L1646" s="219"/>
      <c r="M1646" s="220"/>
      <c r="N1646" s="221"/>
      <c r="O1646" s="221"/>
      <c r="P1646" s="222">
        <f>P1647</f>
        <v>0</v>
      </c>
      <c r="Q1646" s="221"/>
      <c r="R1646" s="222">
        <f>R1647</f>
        <v>0</v>
      </c>
      <c r="S1646" s="221"/>
      <c r="T1646" s="223">
        <f>T1647</f>
        <v>0</v>
      </c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R1646" s="224" t="s">
        <v>118</v>
      </c>
      <c r="AT1646" s="225" t="s">
        <v>82</v>
      </c>
      <c r="AU1646" s="225" t="s">
        <v>83</v>
      </c>
      <c r="AY1646" s="224" t="s">
        <v>171</v>
      </c>
      <c r="BK1646" s="226">
        <f>BK1647</f>
        <v>0</v>
      </c>
    </row>
    <row r="1647" s="12" customFormat="1" ht="22.8" customHeight="1">
      <c r="A1647" s="12"/>
      <c r="B1647" s="213"/>
      <c r="C1647" s="214"/>
      <c r="D1647" s="215" t="s">
        <v>82</v>
      </c>
      <c r="E1647" s="227" t="s">
        <v>6921</v>
      </c>
      <c r="F1647" s="227" t="s">
        <v>6922</v>
      </c>
      <c r="G1647" s="214"/>
      <c r="H1647" s="214"/>
      <c r="I1647" s="217"/>
      <c r="J1647" s="228">
        <f>BK1647</f>
        <v>0</v>
      </c>
      <c r="K1647" s="214"/>
      <c r="L1647" s="219"/>
      <c r="M1647" s="220"/>
      <c r="N1647" s="221"/>
      <c r="O1647" s="221"/>
      <c r="P1647" s="222">
        <f>SUM(P1648:P1649)</f>
        <v>0</v>
      </c>
      <c r="Q1647" s="221"/>
      <c r="R1647" s="222">
        <f>SUM(R1648:R1649)</f>
        <v>0</v>
      </c>
      <c r="S1647" s="221"/>
      <c r="T1647" s="223">
        <f>SUM(T1648:T1649)</f>
        <v>0</v>
      </c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R1647" s="224" t="s">
        <v>118</v>
      </c>
      <c r="AT1647" s="225" t="s">
        <v>82</v>
      </c>
      <c r="AU1647" s="225" t="s">
        <v>90</v>
      </c>
      <c r="AY1647" s="224" t="s">
        <v>171</v>
      </c>
      <c r="BK1647" s="226">
        <f>SUM(BK1648:BK1649)</f>
        <v>0</v>
      </c>
    </row>
    <row r="1648" s="2" customFormat="1" ht="16.5" customHeight="1">
      <c r="A1648" s="40"/>
      <c r="B1648" s="41"/>
      <c r="C1648" s="229" t="s">
        <v>1951</v>
      </c>
      <c r="D1648" s="229" t="s">
        <v>174</v>
      </c>
      <c r="E1648" s="230" t="s">
        <v>6923</v>
      </c>
      <c r="F1648" s="231" t="s">
        <v>6924</v>
      </c>
      <c r="G1648" s="232" t="s">
        <v>428</v>
      </c>
      <c r="H1648" s="233">
        <v>1</v>
      </c>
      <c r="I1648" s="234"/>
      <c r="J1648" s="235">
        <f>ROUND(I1648*H1648,2)</f>
        <v>0</v>
      </c>
      <c r="K1648" s="231" t="s">
        <v>178</v>
      </c>
      <c r="L1648" s="46"/>
      <c r="M1648" s="236" t="s">
        <v>1</v>
      </c>
      <c r="N1648" s="237" t="s">
        <v>48</v>
      </c>
      <c r="O1648" s="93"/>
      <c r="P1648" s="238">
        <f>O1648*H1648</f>
        <v>0</v>
      </c>
      <c r="Q1648" s="238">
        <v>0</v>
      </c>
      <c r="R1648" s="238">
        <f>Q1648*H1648</f>
        <v>0</v>
      </c>
      <c r="S1648" s="238">
        <v>0</v>
      </c>
      <c r="T1648" s="239">
        <f>S1648*H1648</f>
        <v>0</v>
      </c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R1648" s="240" t="s">
        <v>582</v>
      </c>
      <c r="AT1648" s="240" t="s">
        <v>174</v>
      </c>
      <c r="AU1648" s="240" t="s">
        <v>92</v>
      </c>
      <c r="AY1648" s="18" t="s">
        <v>171</v>
      </c>
      <c r="BE1648" s="241">
        <f>IF(N1648="základní",J1648,0)</f>
        <v>0</v>
      </c>
      <c r="BF1648" s="241">
        <f>IF(N1648="snížená",J1648,0)</f>
        <v>0</v>
      </c>
      <c r="BG1648" s="241">
        <f>IF(N1648="zákl. přenesená",J1648,0)</f>
        <v>0</v>
      </c>
      <c r="BH1648" s="241">
        <f>IF(N1648="sníž. přenesená",J1648,0)</f>
        <v>0</v>
      </c>
      <c r="BI1648" s="241">
        <f>IF(N1648="nulová",J1648,0)</f>
        <v>0</v>
      </c>
      <c r="BJ1648" s="18" t="s">
        <v>90</v>
      </c>
      <c r="BK1648" s="241">
        <f>ROUND(I1648*H1648,2)</f>
        <v>0</v>
      </c>
      <c r="BL1648" s="18" t="s">
        <v>582</v>
      </c>
      <c r="BM1648" s="240" t="s">
        <v>6925</v>
      </c>
    </row>
    <row r="1649" s="2" customFormat="1">
      <c r="A1649" s="40"/>
      <c r="B1649" s="41"/>
      <c r="C1649" s="229" t="s">
        <v>1955</v>
      </c>
      <c r="D1649" s="229" t="s">
        <v>174</v>
      </c>
      <c r="E1649" s="230" t="s">
        <v>6926</v>
      </c>
      <c r="F1649" s="231" t="s">
        <v>6927</v>
      </c>
      <c r="G1649" s="232" t="s">
        <v>428</v>
      </c>
      <c r="H1649" s="233">
        <v>1</v>
      </c>
      <c r="I1649" s="234"/>
      <c r="J1649" s="235">
        <f>ROUND(I1649*H1649,2)</f>
        <v>0</v>
      </c>
      <c r="K1649" s="231" t="s">
        <v>5531</v>
      </c>
      <c r="L1649" s="46"/>
      <c r="M1649" s="236" t="s">
        <v>1</v>
      </c>
      <c r="N1649" s="237" t="s">
        <v>48</v>
      </c>
      <c r="O1649" s="93"/>
      <c r="P1649" s="238">
        <f>O1649*H1649</f>
        <v>0</v>
      </c>
      <c r="Q1649" s="238">
        <v>0</v>
      </c>
      <c r="R1649" s="238">
        <f>Q1649*H1649</f>
        <v>0</v>
      </c>
      <c r="S1649" s="238">
        <v>0</v>
      </c>
      <c r="T1649" s="239">
        <f>S1649*H1649</f>
        <v>0</v>
      </c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R1649" s="240" t="s">
        <v>582</v>
      </c>
      <c r="AT1649" s="240" t="s">
        <v>174</v>
      </c>
      <c r="AU1649" s="240" t="s">
        <v>92</v>
      </c>
      <c r="AY1649" s="18" t="s">
        <v>171</v>
      </c>
      <c r="BE1649" s="241">
        <f>IF(N1649="základní",J1649,0)</f>
        <v>0</v>
      </c>
      <c r="BF1649" s="241">
        <f>IF(N1649="snížená",J1649,0)</f>
        <v>0</v>
      </c>
      <c r="BG1649" s="241">
        <f>IF(N1649="zákl. přenesená",J1649,0)</f>
        <v>0</v>
      </c>
      <c r="BH1649" s="241">
        <f>IF(N1649="sníž. přenesená",J1649,0)</f>
        <v>0</v>
      </c>
      <c r="BI1649" s="241">
        <f>IF(N1649="nulová",J1649,0)</f>
        <v>0</v>
      </c>
      <c r="BJ1649" s="18" t="s">
        <v>90</v>
      </c>
      <c r="BK1649" s="241">
        <f>ROUND(I1649*H1649,2)</f>
        <v>0</v>
      </c>
      <c r="BL1649" s="18" t="s">
        <v>582</v>
      </c>
      <c r="BM1649" s="240" t="s">
        <v>6928</v>
      </c>
    </row>
    <row r="1650" s="12" customFormat="1" ht="25.92" customHeight="1">
      <c r="A1650" s="12"/>
      <c r="B1650" s="213"/>
      <c r="C1650" s="214"/>
      <c r="D1650" s="215" t="s">
        <v>82</v>
      </c>
      <c r="E1650" s="216" t="s">
        <v>4026</v>
      </c>
      <c r="F1650" s="216" t="s">
        <v>4834</v>
      </c>
      <c r="G1650" s="214"/>
      <c r="H1650" s="214"/>
      <c r="I1650" s="217"/>
      <c r="J1650" s="218">
        <f>BK1650</f>
        <v>0</v>
      </c>
      <c r="K1650" s="214"/>
      <c r="L1650" s="219"/>
      <c r="M1650" s="220"/>
      <c r="N1650" s="221"/>
      <c r="O1650" s="221"/>
      <c r="P1650" s="222">
        <f>P1651+SUM(P1652:P1659)</f>
        <v>0</v>
      </c>
      <c r="Q1650" s="221"/>
      <c r="R1650" s="222">
        <f>R1651+SUM(R1652:R1659)</f>
        <v>0</v>
      </c>
      <c r="S1650" s="221"/>
      <c r="T1650" s="223">
        <f>T1651+SUM(T1652:T1659)</f>
        <v>0</v>
      </c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R1650" s="224" t="s">
        <v>192</v>
      </c>
      <c r="AT1650" s="225" t="s">
        <v>82</v>
      </c>
      <c r="AU1650" s="225" t="s">
        <v>83</v>
      </c>
      <c r="AY1650" s="224" t="s">
        <v>171</v>
      </c>
      <c r="BK1650" s="226">
        <f>BK1651+SUM(BK1652:BK1659)</f>
        <v>0</v>
      </c>
    </row>
    <row r="1651" s="2" customFormat="1" ht="16.5" customHeight="1">
      <c r="A1651" s="40"/>
      <c r="B1651" s="41"/>
      <c r="C1651" s="229" t="s">
        <v>1959</v>
      </c>
      <c r="D1651" s="229" t="s">
        <v>174</v>
      </c>
      <c r="E1651" s="230" t="s">
        <v>6929</v>
      </c>
      <c r="F1651" s="231" t="s">
        <v>6930</v>
      </c>
      <c r="G1651" s="232" t="s">
        <v>4404</v>
      </c>
      <c r="H1651" s="233">
        <v>250</v>
      </c>
      <c r="I1651" s="234"/>
      <c r="J1651" s="235">
        <f>ROUND(I1651*H1651,2)</f>
        <v>0</v>
      </c>
      <c r="K1651" s="231" t="s">
        <v>178</v>
      </c>
      <c r="L1651" s="46"/>
      <c r="M1651" s="236" t="s">
        <v>1</v>
      </c>
      <c r="N1651" s="237" t="s">
        <v>48</v>
      </c>
      <c r="O1651" s="93"/>
      <c r="P1651" s="238">
        <f>O1651*H1651</f>
        <v>0</v>
      </c>
      <c r="Q1651" s="238">
        <v>0</v>
      </c>
      <c r="R1651" s="238">
        <f>Q1651*H1651</f>
        <v>0</v>
      </c>
      <c r="S1651" s="238">
        <v>0</v>
      </c>
      <c r="T1651" s="239">
        <f>S1651*H1651</f>
        <v>0</v>
      </c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R1651" s="240" t="s">
        <v>2633</v>
      </c>
      <c r="AT1651" s="240" t="s">
        <v>174</v>
      </c>
      <c r="AU1651" s="240" t="s">
        <v>90</v>
      </c>
      <c r="AY1651" s="18" t="s">
        <v>171</v>
      </c>
      <c r="BE1651" s="241">
        <f>IF(N1651="základní",J1651,0)</f>
        <v>0</v>
      </c>
      <c r="BF1651" s="241">
        <f>IF(N1651="snížená",J1651,0)</f>
        <v>0</v>
      </c>
      <c r="BG1651" s="241">
        <f>IF(N1651="zákl. přenesená",J1651,0)</f>
        <v>0</v>
      </c>
      <c r="BH1651" s="241">
        <f>IF(N1651="sníž. přenesená",J1651,0)</f>
        <v>0</v>
      </c>
      <c r="BI1651" s="241">
        <f>IF(N1651="nulová",J1651,0)</f>
        <v>0</v>
      </c>
      <c r="BJ1651" s="18" t="s">
        <v>90</v>
      </c>
      <c r="BK1651" s="241">
        <f>ROUND(I1651*H1651,2)</f>
        <v>0</v>
      </c>
      <c r="BL1651" s="18" t="s">
        <v>2633</v>
      </c>
      <c r="BM1651" s="240" t="s">
        <v>6931</v>
      </c>
    </row>
    <row r="1652" s="13" customFormat="1">
      <c r="A1652" s="13"/>
      <c r="B1652" s="251"/>
      <c r="C1652" s="252"/>
      <c r="D1652" s="242" t="s">
        <v>284</v>
      </c>
      <c r="E1652" s="253" t="s">
        <v>1</v>
      </c>
      <c r="F1652" s="254" t="s">
        <v>6932</v>
      </c>
      <c r="G1652" s="252"/>
      <c r="H1652" s="253" t="s">
        <v>1</v>
      </c>
      <c r="I1652" s="255"/>
      <c r="J1652" s="252"/>
      <c r="K1652" s="252"/>
      <c r="L1652" s="256"/>
      <c r="M1652" s="257"/>
      <c r="N1652" s="258"/>
      <c r="O1652" s="258"/>
      <c r="P1652" s="258"/>
      <c r="Q1652" s="258"/>
      <c r="R1652" s="258"/>
      <c r="S1652" s="258"/>
      <c r="T1652" s="259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60" t="s">
        <v>284</v>
      </c>
      <c r="AU1652" s="260" t="s">
        <v>90</v>
      </c>
      <c r="AV1652" s="13" t="s">
        <v>90</v>
      </c>
      <c r="AW1652" s="13" t="s">
        <v>38</v>
      </c>
      <c r="AX1652" s="13" t="s">
        <v>83</v>
      </c>
      <c r="AY1652" s="260" t="s">
        <v>171</v>
      </c>
    </row>
    <row r="1653" s="13" customFormat="1">
      <c r="A1653" s="13"/>
      <c r="B1653" s="251"/>
      <c r="C1653" s="252"/>
      <c r="D1653" s="242" t="s">
        <v>284</v>
      </c>
      <c r="E1653" s="253" t="s">
        <v>1</v>
      </c>
      <c r="F1653" s="254" t="s">
        <v>6933</v>
      </c>
      <c r="G1653" s="252"/>
      <c r="H1653" s="253" t="s">
        <v>1</v>
      </c>
      <c r="I1653" s="255"/>
      <c r="J1653" s="252"/>
      <c r="K1653" s="252"/>
      <c r="L1653" s="256"/>
      <c r="M1653" s="257"/>
      <c r="N1653" s="258"/>
      <c r="O1653" s="258"/>
      <c r="P1653" s="258"/>
      <c r="Q1653" s="258"/>
      <c r="R1653" s="258"/>
      <c r="S1653" s="258"/>
      <c r="T1653" s="259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60" t="s">
        <v>284</v>
      </c>
      <c r="AU1653" s="260" t="s">
        <v>90</v>
      </c>
      <c r="AV1653" s="13" t="s">
        <v>90</v>
      </c>
      <c r="AW1653" s="13" t="s">
        <v>38</v>
      </c>
      <c r="AX1653" s="13" t="s">
        <v>83</v>
      </c>
      <c r="AY1653" s="260" t="s">
        <v>171</v>
      </c>
    </row>
    <row r="1654" s="14" customFormat="1">
      <c r="A1654" s="14"/>
      <c r="B1654" s="261"/>
      <c r="C1654" s="262"/>
      <c r="D1654" s="242" t="s">
        <v>284</v>
      </c>
      <c r="E1654" s="263" t="s">
        <v>1</v>
      </c>
      <c r="F1654" s="264" t="s">
        <v>1538</v>
      </c>
      <c r="G1654" s="262"/>
      <c r="H1654" s="265">
        <v>250</v>
      </c>
      <c r="I1654" s="266"/>
      <c r="J1654" s="262"/>
      <c r="K1654" s="262"/>
      <c r="L1654" s="267"/>
      <c r="M1654" s="268"/>
      <c r="N1654" s="269"/>
      <c r="O1654" s="269"/>
      <c r="P1654" s="269"/>
      <c r="Q1654" s="269"/>
      <c r="R1654" s="269"/>
      <c r="S1654" s="269"/>
      <c r="T1654" s="270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71" t="s">
        <v>284</v>
      </c>
      <c r="AU1654" s="271" t="s">
        <v>90</v>
      </c>
      <c r="AV1654" s="14" t="s">
        <v>92</v>
      </c>
      <c r="AW1654" s="14" t="s">
        <v>38</v>
      </c>
      <c r="AX1654" s="14" t="s">
        <v>90</v>
      </c>
      <c r="AY1654" s="271" t="s">
        <v>171</v>
      </c>
    </row>
    <row r="1655" s="2" customFormat="1" ht="16.5" customHeight="1">
      <c r="A1655" s="40"/>
      <c r="B1655" s="41"/>
      <c r="C1655" s="229" t="s">
        <v>1964</v>
      </c>
      <c r="D1655" s="229" t="s">
        <v>174</v>
      </c>
      <c r="E1655" s="230" t="s">
        <v>6934</v>
      </c>
      <c r="F1655" s="231" t="s">
        <v>6935</v>
      </c>
      <c r="G1655" s="232" t="s">
        <v>4404</v>
      </c>
      <c r="H1655" s="233">
        <v>250</v>
      </c>
      <c r="I1655" s="234"/>
      <c r="J1655" s="235">
        <f>ROUND(I1655*H1655,2)</f>
        <v>0</v>
      </c>
      <c r="K1655" s="231" t="s">
        <v>178</v>
      </c>
      <c r="L1655" s="46"/>
      <c r="M1655" s="236" t="s">
        <v>1</v>
      </c>
      <c r="N1655" s="237" t="s">
        <v>48</v>
      </c>
      <c r="O1655" s="93"/>
      <c r="P1655" s="238">
        <f>O1655*H1655</f>
        <v>0</v>
      </c>
      <c r="Q1655" s="238">
        <v>0</v>
      </c>
      <c r="R1655" s="238">
        <f>Q1655*H1655</f>
        <v>0</v>
      </c>
      <c r="S1655" s="238">
        <v>0</v>
      </c>
      <c r="T1655" s="239">
        <f>S1655*H1655</f>
        <v>0</v>
      </c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R1655" s="240" t="s">
        <v>2633</v>
      </c>
      <c r="AT1655" s="240" t="s">
        <v>174</v>
      </c>
      <c r="AU1655" s="240" t="s">
        <v>90</v>
      </c>
      <c r="AY1655" s="18" t="s">
        <v>171</v>
      </c>
      <c r="BE1655" s="241">
        <f>IF(N1655="základní",J1655,0)</f>
        <v>0</v>
      </c>
      <c r="BF1655" s="241">
        <f>IF(N1655="snížená",J1655,0)</f>
        <v>0</v>
      </c>
      <c r="BG1655" s="241">
        <f>IF(N1655="zákl. přenesená",J1655,0)</f>
        <v>0</v>
      </c>
      <c r="BH1655" s="241">
        <f>IF(N1655="sníž. přenesená",J1655,0)</f>
        <v>0</v>
      </c>
      <c r="BI1655" s="241">
        <f>IF(N1655="nulová",J1655,0)</f>
        <v>0</v>
      </c>
      <c r="BJ1655" s="18" t="s">
        <v>90</v>
      </c>
      <c r="BK1655" s="241">
        <f>ROUND(I1655*H1655,2)</f>
        <v>0</v>
      </c>
      <c r="BL1655" s="18" t="s">
        <v>2633</v>
      </c>
      <c r="BM1655" s="240" t="s">
        <v>6936</v>
      </c>
    </row>
    <row r="1656" s="13" customFormat="1">
      <c r="A1656" s="13"/>
      <c r="B1656" s="251"/>
      <c r="C1656" s="252"/>
      <c r="D1656" s="242" t="s">
        <v>284</v>
      </c>
      <c r="E1656" s="253" t="s">
        <v>1</v>
      </c>
      <c r="F1656" s="254" t="s">
        <v>6937</v>
      </c>
      <c r="G1656" s="252"/>
      <c r="H1656" s="253" t="s">
        <v>1</v>
      </c>
      <c r="I1656" s="255"/>
      <c r="J1656" s="252"/>
      <c r="K1656" s="252"/>
      <c r="L1656" s="256"/>
      <c r="M1656" s="257"/>
      <c r="N1656" s="258"/>
      <c r="O1656" s="258"/>
      <c r="P1656" s="258"/>
      <c r="Q1656" s="258"/>
      <c r="R1656" s="258"/>
      <c r="S1656" s="258"/>
      <c r="T1656" s="259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60" t="s">
        <v>284</v>
      </c>
      <c r="AU1656" s="260" t="s">
        <v>90</v>
      </c>
      <c r="AV1656" s="13" t="s">
        <v>90</v>
      </c>
      <c r="AW1656" s="13" t="s">
        <v>38</v>
      </c>
      <c r="AX1656" s="13" t="s">
        <v>83</v>
      </c>
      <c r="AY1656" s="260" t="s">
        <v>171</v>
      </c>
    </row>
    <row r="1657" s="13" customFormat="1">
      <c r="A1657" s="13"/>
      <c r="B1657" s="251"/>
      <c r="C1657" s="252"/>
      <c r="D1657" s="242" t="s">
        <v>284</v>
      </c>
      <c r="E1657" s="253" t="s">
        <v>1</v>
      </c>
      <c r="F1657" s="254" t="s">
        <v>6933</v>
      </c>
      <c r="G1657" s="252"/>
      <c r="H1657" s="253" t="s">
        <v>1</v>
      </c>
      <c r="I1657" s="255"/>
      <c r="J1657" s="252"/>
      <c r="K1657" s="252"/>
      <c r="L1657" s="256"/>
      <c r="M1657" s="257"/>
      <c r="N1657" s="258"/>
      <c r="O1657" s="258"/>
      <c r="P1657" s="258"/>
      <c r="Q1657" s="258"/>
      <c r="R1657" s="258"/>
      <c r="S1657" s="258"/>
      <c r="T1657" s="259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60" t="s">
        <v>284</v>
      </c>
      <c r="AU1657" s="260" t="s">
        <v>90</v>
      </c>
      <c r="AV1657" s="13" t="s">
        <v>90</v>
      </c>
      <c r="AW1657" s="13" t="s">
        <v>38</v>
      </c>
      <c r="AX1657" s="13" t="s">
        <v>83</v>
      </c>
      <c r="AY1657" s="260" t="s">
        <v>171</v>
      </c>
    </row>
    <row r="1658" s="14" customFormat="1">
      <c r="A1658" s="14"/>
      <c r="B1658" s="261"/>
      <c r="C1658" s="262"/>
      <c r="D1658" s="242" t="s">
        <v>284</v>
      </c>
      <c r="E1658" s="263" t="s">
        <v>1</v>
      </c>
      <c r="F1658" s="264" t="s">
        <v>1538</v>
      </c>
      <c r="G1658" s="262"/>
      <c r="H1658" s="265">
        <v>250</v>
      </c>
      <c r="I1658" s="266"/>
      <c r="J1658" s="262"/>
      <c r="K1658" s="262"/>
      <c r="L1658" s="267"/>
      <c r="M1658" s="268"/>
      <c r="N1658" s="269"/>
      <c r="O1658" s="269"/>
      <c r="P1658" s="269"/>
      <c r="Q1658" s="269"/>
      <c r="R1658" s="269"/>
      <c r="S1658" s="269"/>
      <c r="T1658" s="270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71" t="s">
        <v>284</v>
      </c>
      <c r="AU1658" s="271" t="s">
        <v>90</v>
      </c>
      <c r="AV1658" s="14" t="s">
        <v>92</v>
      </c>
      <c r="AW1658" s="14" t="s">
        <v>38</v>
      </c>
      <c r="AX1658" s="14" t="s">
        <v>90</v>
      </c>
      <c r="AY1658" s="271" t="s">
        <v>171</v>
      </c>
    </row>
    <row r="1659" s="12" customFormat="1" ht="22.8" customHeight="1">
      <c r="A1659" s="12"/>
      <c r="B1659" s="213"/>
      <c r="C1659" s="214"/>
      <c r="D1659" s="215" t="s">
        <v>82</v>
      </c>
      <c r="E1659" s="227" t="s">
        <v>6938</v>
      </c>
      <c r="F1659" s="227" t="s">
        <v>6939</v>
      </c>
      <c r="G1659" s="214"/>
      <c r="H1659" s="214"/>
      <c r="I1659" s="217"/>
      <c r="J1659" s="228">
        <f>BK1659</f>
        <v>0</v>
      </c>
      <c r="K1659" s="214"/>
      <c r="L1659" s="219"/>
      <c r="M1659" s="220"/>
      <c r="N1659" s="221"/>
      <c r="O1659" s="221"/>
      <c r="P1659" s="222">
        <f>SUM(P1660:P1667)</f>
        <v>0</v>
      </c>
      <c r="Q1659" s="221"/>
      <c r="R1659" s="222">
        <f>SUM(R1660:R1667)</f>
        <v>0</v>
      </c>
      <c r="S1659" s="221"/>
      <c r="T1659" s="223">
        <f>SUM(T1660:T1667)</f>
        <v>0</v>
      </c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R1659" s="224" t="s">
        <v>192</v>
      </c>
      <c r="AT1659" s="225" t="s">
        <v>82</v>
      </c>
      <c r="AU1659" s="225" t="s">
        <v>90</v>
      </c>
      <c r="AY1659" s="224" t="s">
        <v>171</v>
      </c>
      <c r="BK1659" s="226">
        <f>SUM(BK1660:BK1667)</f>
        <v>0</v>
      </c>
    </row>
    <row r="1660" s="2" customFormat="1" ht="16.5" customHeight="1">
      <c r="A1660" s="40"/>
      <c r="B1660" s="41"/>
      <c r="C1660" s="229" t="s">
        <v>1968</v>
      </c>
      <c r="D1660" s="229" t="s">
        <v>174</v>
      </c>
      <c r="E1660" s="230" t="s">
        <v>6940</v>
      </c>
      <c r="F1660" s="231" t="s">
        <v>6941</v>
      </c>
      <c r="G1660" s="232" t="s">
        <v>428</v>
      </c>
      <c r="H1660" s="233">
        <v>550</v>
      </c>
      <c r="I1660" s="234"/>
      <c r="J1660" s="235">
        <f>ROUND(I1660*H1660,2)</f>
        <v>0</v>
      </c>
      <c r="K1660" s="231" t="s">
        <v>5531</v>
      </c>
      <c r="L1660" s="46"/>
      <c r="M1660" s="236" t="s">
        <v>1</v>
      </c>
      <c r="N1660" s="237" t="s">
        <v>48</v>
      </c>
      <c r="O1660" s="93"/>
      <c r="P1660" s="238">
        <f>O1660*H1660</f>
        <v>0</v>
      </c>
      <c r="Q1660" s="238">
        <v>0</v>
      </c>
      <c r="R1660" s="238">
        <f>Q1660*H1660</f>
        <v>0</v>
      </c>
      <c r="S1660" s="238">
        <v>0</v>
      </c>
      <c r="T1660" s="239">
        <f>S1660*H1660</f>
        <v>0</v>
      </c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R1660" s="240" t="s">
        <v>2633</v>
      </c>
      <c r="AT1660" s="240" t="s">
        <v>174</v>
      </c>
      <c r="AU1660" s="240" t="s">
        <v>92</v>
      </c>
      <c r="AY1660" s="18" t="s">
        <v>171</v>
      </c>
      <c r="BE1660" s="241">
        <f>IF(N1660="základní",J1660,0)</f>
        <v>0</v>
      </c>
      <c r="BF1660" s="241">
        <f>IF(N1660="snížená",J1660,0)</f>
        <v>0</v>
      </c>
      <c r="BG1660" s="241">
        <f>IF(N1660="zákl. přenesená",J1660,0)</f>
        <v>0</v>
      </c>
      <c r="BH1660" s="241">
        <f>IF(N1660="sníž. přenesená",J1660,0)</f>
        <v>0</v>
      </c>
      <c r="BI1660" s="241">
        <f>IF(N1660="nulová",J1660,0)</f>
        <v>0</v>
      </c>
      <c r="BJ1660" s="18" t="s">
        <v>90</v>
      </c>
      <c r="BK1660" s="241">
        <f>ROUND(I1660*H1660,2)</f>
        <v>0</v>
      </c>
      <c r="BL1660" s="18" t="s">
        <v>2633</v>
      </c>
      <c r="BM1660" s="240" t="s">
        <v>6942</v>
      </c>
    </row>
    <row r="1661" s="13" customFormat="1">
      <c r="A1661" s="13"/>
      <c r="B1661" s="251"/>
      <c r="C1661" s="252"/>
      <c r="D1661" s="242" t="s">
        <v>284</v>
      </c>
      <c r="E1661" s="253" t="s">
        <v>1</v>
      </c>
      <c r="F1661" s="254" t="s">
        <v>6943</v>
      </c>
      <c r="G1661" s="252"/>
      <c r="H1661" s="253" t="s">
        <v>1</v>
      </c>
      <c r="I1661" s="255"/>
      <c r="J1661" s="252"/>
      <c r="K1661" s="252"/>
      <c r="L1661" s="256"/>
      <c r="M1661" s="257"/>
      <c r="N1661" s="258"/>
      <c r="O1661" s="258"/>
      <c r="P1661" s="258"/>
      <c r="Q1661" s="258"/>
      <c r="R1661" s="258"/>
      <c r="S1661" s="258"/>
      <c r="T1661" s="259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60" t="s">
        <v>284</v>
      </c>
      <c r="AU1661" s="260" t="s">
        <v>92</v>
      </c>
      <c r="AV1661" s="13" t="s">
        <v>90</v>
      </c>
      <c r="AW1661" s="13" t="s">
        <v>38</v>
      </c>
      <c r="AX1661" s="13" t="s">
        <v>83</v>
      </c>
      <c r="AY1661" s="260" t="s">
        <v>171</v>
      </c>
    </row>
    <row r="1662" s="14" customFormat="1">
      <c r="A1662" s="14"/>
      <c r="B1662" s="261"/>
      <c r="C1662" s="262"/>
      <c r="D1662" s="242" t="s">
        <v>284</v>
      </c>
      <c r="E1662" s="263" t="s">
        <v>1</v>
      </c>
      <c r="F1662" s="264" t="s">
        <v>2858</v>
      </c>
      <c r="G1662" s="262"/>
      <c r="H1662" s="265">
        <v>550</v>
      </c>
      <c r="I1662" s="266"/>
      <c r="J1662" s="262"/>
      <c r="K1662" s="262"/>
      <c r="L1662" s="267"/>
      <c r="M1662" s="268"/>
      <c r="N1662" s="269"/>
      <c r="O1662" s="269"/>
      <c r="P1662" s="269"/>
      <c r="Q1662" s="269"/>
      <c r="R1662" s="269"/>
      <c r="S1662" s="269"/>
      <c r="T1662" s="270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71" t="s">
        <v>284</v>
      </c>
      <c r="AU1662" s="271" t="s">
        <v>92</v>
      </c>
      <c r="AV1662" s="14" t="s">
        <v>92</v>
      </c>
      <c r="AW1662" s="14" t="s">
        <v>38</v>
      </c>
      <c r="AX1662" s="14" t="s">
        <v>90</v>
      </c>
      <c r="AY1662" s="271" t="s">
        <v>171</v>
      </c>
    </row>
    <row r="1663" s="2" customFormat="1" ht="16.5" customHeight="1">
      <c r="A1663" s="40"/>
      <c r="B1663" s="41"/>
      <c r="C1663" s="229" t="s">
        <v>1972</v>
      </c>
      <c r="D1663" s="229" t="s">
        <v>174</v>
      </c>
      <c r="E1663" s="230" t="s">
        <v>6944</v>
      </c>
      <c r="F1663" s="231" t="s">
        <v>6945</v>
      </c>
      <c r="G1663" s="232" t="s">
        <v>428</v>
      </c>
      <c r="H1663" s="233">
        <v>2</v>
      </c>
      <c r="I1663" s="234"/>
      <c r="J1663" s="235">
        <f>ROUND(I1663*H1663,2)</f>
        <v>0</v>
      </c>
      <c r="K1663" s="231" t="s">
        <v>5531</v>
      </c>
      <c r="L1663" s="46"/>
      <c r="M1663" s="236" t="s">
        <v>1</v>
      </c>
      <c r="N1663" s="237" t="s">
        <v>48</v>
      </c>
      <c r="O1663" s="93"/>
      <c r="P1663" s="238">
        <f>O1663*H1663</f>
        <v>0</v>
      </c>
      <c r="Q1663" s="238">
        <v>0</v>
      </c>
      <c r="R1663" s="238">
        <f>Q1663*H1663</f>
        <v>0</v>
      </c>
      <c r="S1663" s="238">
        <v>0</v>
      </c>
      <c r="T1663" s="239">
        <f>S1663*H1663</f>
        <v>0</v>
      </c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R1663" s="240" t="s">
        <v>2633</v>
      </c>
      <c r="AT1663" s="240" t="s">
        <v>174</v>
      </c>
      <c r="AU1663" s="240" t="s">
        <v>92</v>
      </c>
      <c r="AY1663" s="18" t="s">
        <v>171</v>
      </c>
      <c r="BE1663" s="241">
        <f>IF(N1663="základní",J1663,0)</f>
        <v>0</v>
      </c>
      <c r="BF1663" s="241">
        <f>IF(N1663="snížená",J1663,0)</f>
        <v>0</v>
      </c>
      <c r="BG1663" s="241">
        <f>IF(N1663="zákl. přenesená",J1663,0)</f>
        <v>0</v>
      </c>
      <c r="BH1663" s="241">
        <f>IF(N1663="sníž. přenesená",J1663,0)</f>
        <v>0</v>
      </c>
      <c r="BI1663" s="241">
        <f>IF(N1663="nulová",J1663,0)</f>
        <v>0</v>
      </c>
      <c r="BJ1663" s="18" t="s">
        <v>90</v>
      </c>
      <c r="BK1663" s="241">
        <f>ROUND(I1663*H1663,2)</f>
        <v>0</v>
      </c>
      <c r="BL1663" s="18" t="s">
        <v>2633</v>
      </c>
      <c r="BM1663" s="240" t="s">
        <v>6946</v>
      </c>
    </row>
    <row r="1664" s="2" customFormat="1" ht="16.5" customHeight="1">
      <c r="A1664" s="40"/>
      <c r="B1664" s="41"/>
      <c r="C1664" s="229" t="s">
        <v>1976</v>
      </c>
      <c r="D1664" s="229" t="s">
        <v>174</v>
      </c>
      <c r="E1664" s="230" t="s">
        <v>6947</v>
      </c>
      <c r="F1664" s="231" t="s">
        <v>6948</v>
      </c>
      <c r="G1664" s="232" t="s">
        <v>4404</v>
      </c>
      <c r="H1664" s="233">
        <v>50</v>
      </c>
      <c r="I1664" s="234"/>
      <c r="J1664" s="235">
        <f>ROUND(I1664*H1664,2)</f>
        <v>0</v>
      </c>
      <c r="K1664" s="231" t="s">
        <v>5531</v>
      </c>
      <c r="L1664" s="46"/>
      <c r="M1664" s="236" t="s">
        <v>1</v>
      </c>
      <c r="N1664" s="237" t="s">
        <v>48</v>
      </c>
      <c r="O1664" s="93"/>
      <c r="P1664" s="238">
        <f>O1664*H1664</f>
        <v>0</v>
      </c>
      <c r="Q1664" s="238">
        <v>0</v>
      </c>
      <c r="R1664" s="238">
        <f>Q1664*H1664</f>
        <v>0</v>
      </c>
      <c r="S1664" s="238">
        <v>0</v>
      </c>
      <c r="T1664" s="239">
        <f>S1664*H1664</f>
        <v>0</v>
      </c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R1664" s="240" t="s">
        <v>2633</v>
      </c>
      <c r="AT1664" s="240" t="s">
        <v>174</v>
      </c>
      <c r="AU1664" s="240" t="s">
        <v>92</v>
      </c>
      <c r="AY1664" s="18" t="s">
        <v>171</v>
      </c>
      <c r="BE1664" s="241">
        <f>IF(N1664="základní",J1664,0)</f>
        <v>0</v>
      </c>
      <c r="BF1664" s="241">
        <f>IF(N1664="snížená",J1664,0)</f>
        <v>0</v>
      </c>
      <c r="BG1664" s="241">
        <f>IF(N1664="zákl. přenesená",J1664,0)</f>
        <v>0</v>
      </c>
      <c r="BH1664" s="241">
        <f>IF(N1664="sníž. přenesená",J1664,0)</f>
        <v>0</v>
      </c>
      <c r="BI1664" s="241">
        <f>IF(N1664="nulová",J1664,0)</f>
        <v>0</v>
      </c>
      <c r="BJ1664" s="18" t="s">
        <v>90</v>
      </c>
      <c r="BK1664" s="241">
        <f>ROUND(I1664*H1664,2)</f>
        <v>0</v>
      </c>
      <c r="BL1664" s="18" t="s">
        <v>2633</v>
      </c>
      <c r="BM1664" s="240" t="s">
        <v>6949</v>
      </c>
    </row>
    <row r="1665" s="2" customFormat="1">
      <c r="A1665" s="40"/>
      <c r="B1665" s="41"/>
      <c r="C1665" s="229" t="s">
        <v>1980</v>
      </c>
      <c r="D1665" s="229" t="s">
        <v>174</v>
      </c>
      <c r="E1665" s="230" t="s">
        <v>6950</v>
      </c>
      <c r="F1665" s="231" t="s">
        <v>6951</v>
      </c>
      <c r="G1665" s="232" t="s">
        <v>428</v>
      </c>
      <c r="H1665" s="233">
        <v>9</v>
      </c>
      <c r="I1665" s="234"/>
      <c r="J1665" s="235">
        <f>ROUND(I1665*H1665,2)</f>
        <v>0</v>
      </c>
      <c r="K1665" s="231" t="s">
        <v>5531</v>
      </c>
      <c r="L1665" s="46"/>
      <c r="M1665" s="236" t="s">
        <v>1</v>
      </c>
      <c r="N1665" s="237" t="s">
        <v>48</v>
      </c>
      <c r="O1665" s="93"/>
      <c r="P1665" s="238">
        <f>O1665*H1665</f>
        <v>0</v>
      </c>
      <c r="Q1665" s="238">
        <v>0</v>
      </c>
      <c r="R1665" s="238">
        <f>Q1665*H1665</f>
        <v>0</v>
      </c>
      <c r="S1665" s="238">
        <v>0</v>
      </c>
      <c r="T1665" s="239">
        <f>S1665*H1665</f>
        <v>0</v>
      </c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R1665" s="240" t="s">
        <v>2633</v>
      </c>
      <c r="AT1665" s="240" t="s">
        <v>174</v>
      </c>
      <c r="AU1665" s="240" t="s">
        <v>92</v>
      </c>
      <c r="AY1665" s="18" t="s">
        <v>171</v>
      </c>
      <c r="BE1665" s="241">
        <f>IF(N1665="základní",J1665,0)</f>
        <v>0</v>
      </c>
      <c r="BF1665" s="241">
        <f>IF(N1665="snížená",J1665,0)</f>
        <v>0</v>
      </c>
      <c r="BG1665" s="241">
        <f>IF(N1665="zákl. přenesená",J1665,0)</f>
        <v>0</v>
      </c>
      <c r="BH1665" s="241">
        <f>IF(N1665="sníž. přenesená",J1665,0)</f>
        <v>0</v>
      </c>
      <c r="BI1665" s="241">
        <f>IF(N1665="nulová",J1665,0)</f>
        <v>0</v>
      </c>
      <c r="BJ1665" s="18" t="s">
        <v>90</v>
      </c>
      <c r="BK1665" s="241">
        <f>ROUND(I1665*H1665,2)</f>
        <v>0</v>
      </c>
      <c r="BL1665" s="18" t="s">
        <v>2633</v>
      </c>
      <c r="BM1665" s="240" t="s">
        <v>6952</v>
      </c>
    </row>
    <row r="1666" s="2" customFormat="1" ht="16.5" customHeight="1">
      <c r="A1666" s="40"/>
      <c r="B1666" s="41"/>
      <c r="C1666" s="229" t="s">
        <v>1984</v>
      </c>
      <c r="D1666" s="229" t="s">
        <v>174</v>
      </c>
      <c r="E1666" s="230" t="s">
        <v>6953</v>
      </c>
      <c r="F1666" s="231" t="s">
        <v>6954</v>
      </c>
      <c r="G1666" s="232" t="s">
        <v>428</v>
      </c>
      <c r="H1666" s="233">
        <v>1</v>
      </c>
      <c r="I1666" s="234"/>
      <c r="J1666" s="235">
        <f>ROUND(I1666*H1666,2)</f>
        <v>0</v>
      </c>
      <c r="K1666" s="231" t="s">
        <v>5531</v>
      </c>
      <c r="L1666" s="46"/>
      <c r="M1666" s="236" t="s">
        <v>1</v>
      </c>
      <c r="N1666" s="237" t="s">
        <v>48</v>
      </c>
      <c r="O1666" s="93"/>
      <c r="P1666" s="238">
        <f>O1666*H1666</f>
        <v>0</v>
      </c>
      <c r="Q1666" s="238">
        <v>0</v>
      </c>
      <c r="R1666" s="238">
        <f>Q1666*H1666</f>
        <v>0</v>
      </c>
      <c r="S1666" s="238">
        <v>0</v>
      </c>
      <c r="T1666" s="239">
        <f>S1666*H1666</f>
        <v>0</v>
      </c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R1666" s="240" t="s">
        <v>2633</v>
      </c>
      <c r="AT1666" s="240" t="s">
        <v>174</v>
      </c>
      <c r="AU1666" s="240" t="s">
        <v>92</v>
      </c>
      <c r="AY1666" s="18" t="s">
        <v>171</v>
      </c>
      <c r="BE1666" s="241">
        <f>IF(N1666="základní",J1666,0)</f>
        <v>0</v>
      </c>
      <c r="BF1666" s="241">
        <f>IF(N1666="snížená",J1666,0)</f>
        <v>0</v>
      </c>
      <c r="BG1666" s="241">
        <f>IF(N1666="zákl. přenesená",J1666,0)</f>
        <v>0</v>
      </c>
      <c r="BH1666" s="241">
        <f>IF(N1666="sníž. přenesená",J1666,0)</f>
        <v>0</v>
      </c>
      <c r="BI1666" s="241">
        <f>IF(N1666="nulová",J1666,0)</f>
        <v>0</v>
      </c>
      <c r="BJ1666" s="18" t="s">
        <v>90</v>
      </c>
      <c r="BK1666" s="241">
        <f>ROUND(I1666*H1666,2)</f>
        <v>0</v>
      </c>
      <c r="BL1666" s="18" t="s">
        <v>2633</v>
      </c>
      <c r="BM1666" s="240" t="s">
        <v>6955</v>
      </c>
    </row>
    <row r="1667" s="2" customFormat="1" ht="16.5" customHeight="1">
      <c r="A1667" s="40"/>
      <c r="B1667" s="41"/>
      <c r="C1667" s="229" t="s">
        <v>1988</v>
      </c>
      <c r="D1667" s="229" t="s">
        <v>174</v>
      </c>
      <c r="E1667" s="230" t="s">
        <v>6956</v>
      </c>
      <c r="F1667" s="231" t="s">
        <v>6957</v>
      </c>
      <c r="G1667" s="232" t="s">
        <v>428</v>
      </c>
      <c r="H1667" s="233">
        <v>40</v>
      </c>
      <c r="I1667" s="234"/>
      <c r="J1667" s="235">
        <f>ROUND(I1667*H1667,2)</f>
        <v>0</v>
      </c>
      <c r="K1667" s="231" t="s">
        <v>5531</v>
      </c>
      <c r="L1667" s="46"/>
      <c r="M1667" s="236" t="s">
        <v>1</v>
      </c>
      <c r="N1667" s="237" t="s">
        <v>48</v>
      </c>
      <c r="O1667" s="93"/>
      <c r="P1667" s="238">
        <f>O1667*H1667</f>
        <v>0</v>
      </c>
      <c r="Q1667" s="238">
        <v>0</v>
      </c>
      <c r="R1667" s="238">
        <f>Q1667*H1667</f>
        <v>0</v>
      </c>
      <c r="S1667" s="238">
        <v>0</v>
      </c>
      <c r="T1667" s="239">
        <f>S1667*H1667</f>
        <v>0</v>
      </c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R1667" s="240" t="s">
        <v>2633</v>
      </c>
      <c r="AT1667" s="240" t="s">
        <v>174</v>
      </c>
      <c r="AU1667" s="240" t="s">
        <v>92</v>
      </c>
      <c r="AY1667" s="18" t="s">
        <v>171</v>
      </c>
      <c r="BE1667" s="241">
        <f>IF(N1667="základní",J1667,0)</f>
        <v>0</v>
      </c>
      <c r="BF1667" s="241">
        <f>IF(N1667="snížená",J1667,0)</f>
        <v>0</v>
      </c>
      <c r="BG1667" s="241">
        <f>IF(N1667="zákl. přenesená",J1667,0)</f>
        <v>0</v>
      </c>
      <c r="BH1667" s="241">
        <f>IF(N1667="sníž. přenesená",J1667,0)</f>
        <v>0</v>
      </c>
      <c r="BI1667" s="241">
        <f>IF(N1667="nulová",J1667,0)</f>
        <v>0</v>
      </c>
      <c r="BJ1667" s="18" t="s">
        <v>90</v>
      </c>
      <c r="BK1667" s="241">
        <f>ROUND(I1667*H1667,2)</f>
        <v>0</v>
      </c>
      <c r="BL1667" s="18" t="s">
        <v>2633</v>
      </c>
      <c r="BM1667" s="240" t="s">
        <v>6958</v>
      </c>
    </row>
    <row r="1668" s="12" customFormat="1" ht="25.92" customHeight="1">
      <c r="A1668" s="12"/>
      <c r="B1668" s="213"/>
      <c r="C1668" s="214"/>
      <c r="D1668" s="215" t="s">
        <v>82</v>
      </c>
      <c r="E1668" s="216" t="s">
        <v>6959</v>
      </c>
      <c r="F1668" s="216" t="s">
        <v>2972</v>
      </c>
      <c r="G1668" s="214"/>
      <c r="H1668" s="214"/>
      <c r="I1668" s="217"/>
      <c r="J1668" s="218">
        <f>BK1668</f>
        <v>0</v>
      </c>
      <c r="K1668" s="214"/>
      <c r="L1668" s="219"/>
      <c r="M1668" s="220"/>
      <c r="N1668" s="221"/>
      <c r="O1668" s="221"/>
      <c r="P1668" s="222">
        <f>SUM(P1669:P1671)</f>
        <v>0</v>
      </c>
      <c r="Q1668" s="221"/>
      <c r="R1668" s="222">
        <f>SUM(R1669:R1671)</f>
        <v>0</v>
      </c>
      <c r="S1668" s="221"/>
      <c r="T1668" s="223">
        <f>SUM(T1669:T1671)</f>
        <v>0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R1668" s="224" t="s">
        <v>192</v>
      </c>
      <c r="AT1668" s="225" t="s">
        <v>82</v>
      </c>
      <c r="AU1668" s="225" t="s">
        <v>83</v>
      </c>
      <c r="AY1668" s="224" t="s">
        <v>171</v>
      </c>
      <c r="BK1668" s="226">
        <f>SUM(BK1669:BK1671)</f>
        <v>0</v>
      </c>
    </row>
    <row r="1669" s="2" customFormat="1" ht="16.5" customHeight="1">
      <c r="A1669" s="40"/>
      <c r="B1669" s="41"/>
      <c r="C1669" s="229" t="s">
        <v>1992</v>
      </c>
      <c r="D1669" s="229" t="s">
        <v>174</v>
      </c>
      <c r="E1669" s="230" t="s">
        <v>6960</v>
      </c>
      <c r="F1669" s="231" t="s">
        <v>6961</v>
      </c>
      <c r="G1669" s="232" t="s">
        <v>4404</v>
      </c>
      <c r="H1669" s="233">
        <v>16</v>
      </c>
      <c r="I1669" s="234"/>
      <c r="J1669" s="235">
        <f>ROUND(I1669*H1669,2)</f>
        <v>0</v>
      </c>
      <c r="K1669" s="231" t="s">
        <v>178</v>
      </c>
      <c r="L1669" s="46"/>
      <c r="M1669" s="236" t="s">
        <v>1</v>
      </c>
      <c r="N1669" s="237" t="s">
        <v>48</v>
      </c>
      <c r="O1669" s="93"/>
      <c r="P1669" s="238">
        <f>O1669*H1669</f>
        <v>0</v>
      </c>
      <c r="Q1669" s="238">
        <v>0</v>
      </c>
      <c r="R1669" s="238">
        <f>Q1669*H1669</f>
        <v>0</v>
      </c>
      <c r="S1669" s="238">
        <v>0</v>
      </c>
      <c r="T1669" s="239">
        <f>S1669*H1669</f>
        <v>0</v>
      </c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R1669" s="240" t="s">
        <v>2633</v>
      </c>
      <c r="AT1669" s="240" t="s">
        <v>174</v>
      </c>
      <c r="AU1669" s="240" t="s">
        <v>90</v>
      </c>
      <c r="AY1669" s="18" t="s">
        <v>171</v>
      </c>
      <c r="BE1669" s="241">
        <f>IF(N1669="základní",J1669,0)</f>
        <v>0</v>
      </c>
      <c r="BF1669" s="241">
        <f>IF(N1669="snížená",J1669,0)</f>
        <v>0</v>
      </c>
      <c r="BG1669" s="241">
        <f>IF(N1669="zákl. přenesená",J1669,0)</f>
        <v>0</v>
      </c>
      <c r="BH1669" s="241">
        <f>IF(N1669="sníž. přenesená",J1669,0)</f>
        <v>0</v>
      </c>
      <c r="BI1669" s="241">
        <f>IF(N1669="nulová",J1669,0)</f>
        <v>0</v>
      </c>
      <c r="BJ1669" s="18" t="s">
        <v>90</v>
      </c>
      <c r="BK1669" s="241">
        <f>ROUND(I1669*H1669,2)</f>
        <v>0</v>
      </c>
      <c r="BL1669" s="18" t="s">
        <v>2633</v>
      </c>
      <c r="BM1669" s="240" t="s">
        <v>6962</v>
      </c>
    </row>
    <row r="1670" s="13" customFormat="1">
      <c r="A1670" s="13"/>
      <c r="B1670" s="251"/>
      <c r="C1670" s="252"/>
      <c r="D1670" s="242" t="s">
        <v>284</v>
      </c>
      <c r="E1670" s="253" t="s">
        <v>1</v>
      </c>
      <c r="F1670" s="254" t="s">
        <v>6963</v>
      </c>
      <c r="G1670" s="252"/>
      <c r="H1670" s="253" t="s">
        <v>1</v>
      </c>
      <c r="I1670" s="255"/>
      <c r="J1670" s="252"/>
      <c r="K1670" s="252"/>
      <c r="L1670" s="256"/>
      <c r="M1670" s="257"/>
      <c r="N1670" s="258"/>
      <c r="O1670" s="258"/>
      <c r="P1670" s="258"/>
      <c r="Q1670" s="258"/>
      <c r="R1670" s="258"/>
      <c r="S1670" s="258"/>
      <c r="T1670" s="259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60" t="s">
        <v>284</v>
      </c>
      <c r="AU1670" s="260" t="s">
        <v>90</v>
      </c>
      <c r="AV1670" s="13" t="s">
        <v>90</v>
      </c>
      <c r="AW1670" s="13" t="s">
        <v>38</v>
      </c>
      <c r="AX1670" s="13" t="s">
        <v>83</v>
      </c>
      <c r="AY1670" s="260" t="s">
        <v>171</v>
      </c>
    </row>
    <row r="1671" s="14" customFormat="1">
      <c r="A1671" s="14"/>
      <c r="B1671" s="261"/>
      <c r="C1671" s="262"/>
      <c r="D1671" s="242" t="s">
        <v>284</v>
      </c>
      <c r="E1671" s="263" t="s">
        <v>1</v>
      </c>
      <c r="F1671" s="264" t="s">
        <v>347</v>
      </c>
      <c r="G1671" s="262"/>
      <c r="H1671" s="265">
        <v>16</v>
      </c>
      <c r="I1671" s="266"/>
      <c r="J1671" s="262"/>
      <c r="K1671" s="262"/>
      <c r="L1671" s="267"/>
      <c r="M1671" s="305"/>
      <c r="N1671" s="306"/>
      <c r="O1671" s="306"/>
      <c r="P1671" s="306"/>
      <c r="Q1671" s="306"/>
      <c r="R1671" s="306"/>
      <c r="S1671" s="306"/>
      <c r="T1671" s="307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71" t="s">
        <v>284</v>
      </c>
      <c r="AU1671" s="271" t="s">
        <v>90</v>
      </c>
      <c r="AV1671" s="14" t="s">
        <v>92</v>
      </c>
      <c r="AW1671" s="14" t="s">
        <v>38</v>
      </c>
      <c r="AX1671" s="14" t="s">
        <v>90</v>
      </c>
      <c r="AY1671" s="271" t="s">
        <v>171</v>
      </c>
    </row>
    <row r="1672" s="2" customFormat="1" ht="6.96" customHeight="1">
      <c r="A1672" s="40"/>
      <c r="B1672" s="68"/>
      <c r="C1672" s="69"/>
      <c r="D1672" s="69"/>
      <c r="E1672" s="69"/>
      <c r="F1672" s="69"/>
      <c r="G1672" s="69"/>
      <c r="H1672" s="69"/>
      <c r="I1672" s="69"/>
      <c r="J1672" s="69"/>
      <c r="K1672" s="69"/>
      <c r="L1672" s="46"/>
      <c r="M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</row>
  </sheetData>
  <sheetProtection sheet="1" autoFilter="0" formatColumns="0" formatRows="0" objects="1" scenarios="1" spinCount="100000" saltValue="VbFzyr4XbRwQIVzrDnh9lnjUihwKDB8eLjIpNdmdme8tUCZs1W3nXl3rLX6Wv29Fp8VDHekvMxDHtHdVlLln8g==" hashValue="41P7IgMqRQioc+nxfgU4LCtzOLhBqGk0Wx+RzvHKzAlPWn9CxY4SeoXgHPN98gsdexqIW9kKwUl0/EjukI5FLA==" algorithmName="SHA-512" password="E785"/>
  <autoFilter ref="C141:K167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0:H130"/>
    <mergeCell ref="E132:H132"/>
    <mergeCell ref="E134:H13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134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6964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23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">
        <v>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">
        <v>32</v>
      </c>
      <c r="F17" s="40"/>
      <c r="G17" s="40"/>
      <c r="H17" s="40"/>
      <c r="I17" s="153" t="s">
        <v>33</v>
      </c>
      <c r="J17" s="143" t="s">
        <v>1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">
        <v>1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">
        <v>37</v>
      </c>
      <c r="F23" s="40"/>
      <c r="G23" s="40"/>
      <c r="H23" s="40"/>
      <c r="I23" s="153" t="s">
        <v>33</v>
      </c>
      <c r="J23" s="143" t="s">
        <v>1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">
        <v>1</v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">
        <v>4122</v>
      </c>
      <c r="F26" s="40"/>
      <c r="G26" s="40"/>
      <c r="H26" s="40"/>
      <c r="I26" s="153" t="s">
        <v>33</v>
      </c>
      <c r="J26" s="143" t="s">
        <v>1</v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7"/>
      <c r="B29" s="158"/>
      <c r="C29" s="157"/>
      <c r="D29" s="157"/>
      <c r="E29" s="159" t="s">
        <v>1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ROUND(J124,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ROUND((SUM(BE124:BE247)),  2)</f>
        <v>0</v>
      </c>
      <c r="G35" s="40"/>
      <c r="H35" s="40"/>
      <c r="I35" s="167">
        <v>0.20999999999999999</v>
      </c>
      <c r="J35" s="166">
        <f>ROUND(((SUM(BE124:BE247))*I35),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ROUND((SUM(BF124:BF247)),  2)</f>
        <v>0</v>
      </c>
      <c r="G36" s="40"/>
      <c r="H36" s="40"/>
      <c r="I36" s="167">
        <v>0.14999999999999999</v>
      </c>
      <c r="J36" s="166">
        <f>ROUND(((SUM(BF124:BF247))*I36),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ROUND((SUM(BG124:BG247)),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ROUND((SUM(BH124:BH247)),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ROUND((SUM(BI124:BI247)),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D.1.10 - Měření a regulace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>Opava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CHVÁLEK ATELIÉR s.r.o.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>Specialista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J124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6965</v>
      </c>
      <c r="E99" s="194"/>
      <c r="F99" s="194"/>
      <c r="G99" s="194"/>
      <c r="H99" s="194"/>
      <c r="I99" s="194"/>
      <c r="J99" s="195">
        <f>J125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1"/>
      <c r="C100" s="192"/>
      <c r="D100" s="193" t="s">
        <v>6966</v>
      </c>
      <c r="E100" s="194"/>
      <c r="F100" s="194"/>
      <c r="G100" s="194"/>
      <c r="H100" s="194"/>
      <c r="I100" s="194"/>
      <c r="J100" s="195">
        <f>J143</f>
        <v>0</v>
      </c>
      <c r="K100" s="192"/>
      <c r="L100" s="196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1"/>
      <c r="C101" s="192"/>
      <c r="D101" s="193" t="s">
        <v>6967</v>
      </c>
      <c r="E101" s="194"/>
      <c r="F101" s="194"/>
      <c r="G101" s="194"/>
      <c r="H101" s="194"/>
      <c r="I101" s="194"/>
      <c r="J101" s="195">
        <f>J158</f>
        <v>0</v>
      </c>
      <c r="K101" s="192"/>
      <c r="L101" s="196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1"/>
      <c r="C102" s="192"/>
      <c r="D102" s="193" t="s">
        <v>6968</v>
      </c>
      <c r="E102" s="194"/>
      <c r="F102" s="194"/>
      <c r="G102" s="194"/>
      <c r="H102" s="194"/>
      <c r="I102" s="194"/>
      <c r="J102" s="195">
        <f>J175</f>
        <v>0</v>
      </c>
      <c r="K102" s="192"/>
      <c r="L102" s="19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65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6.96" customHeight="1">
      <c r="A104" s="40"/>
      <c r="B104" s="68"/>
      <c r="C104" s="69"/>
      <c r="D104" s="69"/>
      <c r="E104" s="69"/>
      <c r="F104" s="69"/>
      <c r="G104" s="69"/>
      <c r="H104" s="69"/>
      <c r="I104" s="69"/>
      <c r="J104" s="69"/>
      <c r="K104" s="69"/>
      <c r="L104" s="65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8" s="2" customFormat="1" ht="6.96" customHeight="1">
      <c r="A108" s="40"/>
      <c r="B108" s="70"/>
      <c r="C108" s="71"/>
      <c r="D108" s="71"/>
      <c r="E108" s="71"/>
      <c r="F108" s="71"/>
      <c r="G108" s="71"/>
      <c r="H108" s="71"/>
      <c r="I108" s="71"/>
      <c r="J108" s="71"/>
      <c r="K108" s="71"/>
      <c r="L108" s="65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24.96" customHeight="1">
      <c r="A109" s="40"/>
      <c r="B109" s="41"/>
      <c r="C109" s="24" t="s">
        <v>156</v>
      </c>
      <c r="D109" s="42"/>
      <c r="E109" s="42"/>
      <c r="F109" s="42"/>
      <c r="G109" s="42"/>
      <c r="H109" s="42"/>
      <c r="I109" s="42"/>
      <c r="J109" s="42"/>
      <c r="K109" s="42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6.96" customHeight="1">
      <c r="A110" s="40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3" t="s">
        <v>16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186" t="str">
        <f>E7</f>
        <v>Pavilon L - stavební úpravy / Slezská nemocnice v Opavě, p.o.</v>
      </c>
      <c r="F112" s="33"/>
      <c r="G112" s="33"/>
      <c r="H112" s="33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1" customFormat="1" ht="12" customHeight="1">
      <c r="B113" s="22"/>
      <c r="C113" s="33" t="s">
        <v>142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40"/>
      <c r="B114" s="41"/>
      <c r="C114" s="42"/>
      <c r="D114" s="42"/>
      <c r="E114" s="186" t="s">
        <v>238</v>
      </c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2" customHeight="1">
      <c r="A115" s="40"/>
      <c r="B115" s="41"/>
      <c r="C115" s="33" t="s">
        <v>239</v>
      </c>
      <c r="D115" s="42"/>
      <c r="E115" s="42"/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6.5" customHeight="1">
      <c r="A116" s="40"/>
      <c r="B116" s="41"/>
      <c r="C116" s="42"/>
      <c r="D116" s="42"/>
      <c r="E116" s="78" t="str">
        <f>E11</f>
        <v>D.1.10 - Měření a regulace</v>
      </c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6.96" customHeight="1">
      <c r="A117" s="40"/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2" customHeight="1">
      <c r="A118" s="40"/>
      <c r="B118" s="41"/>
      <c r="C118" s="33" t="s">
        <v>22</v>
      </c>
      <c r="D118" s="42"/>
      <c r="E118" s="42"/>
      <c r="F118" s="28" t="str">
        <f>F14</f>
        <v>Opava</v>
      </c>
      <c r="G118" s="42"/>
      <c r="H118" s="42"/>
      <c r="I118" s="33" t="s">
        <v>24</v>
      </c>
      <c r="J118" s="81" t="str">
        <f>IF(J14="","",J14)</f>
        <v>27. 1. 2021</v>
      </c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6.96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25.65" customHeight="1">
      <c r="A120" s="40"/>
      <c r="B120" s="41"/>
      <c r="C120" s="33" t="s">
        <v>30</v>
      </c>
      <c r="D120" s="42"/>
      <c r="E120" s="42"/>
      <c r="F120" s="28" t="str">
        <f>E17</f>
        <v>Moravskoslezský kraj</v>
      </c>
      <c r="G120" s="42"/>
      <c r="H120" s="42"/>
      <c r="I120" s="33" t="s">
        <v>36</v>
      </c>
      <c r="J120" s="38" t="str">
        <f>E23</f>
        <v>CHVÁLEK ATELIÉR s.r.o.</v>
      </c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5.15" customHeight="1">
      <c r="A121" s="40"/>
      <c r="B121" s="41"/>
      <c r="C121" s="33" t="s">
        <v>34</v>
      </c>
      <c r="D121" s="42"/>
      <c r="E121" s="42"/>
      <c r="F121" s="28" t="str">
        <f>IF(E20="","",E20)</f>
        <v>Vyplň údaj</v>
      </c>
      <c r="G121" s="42"/>
      <c r="H121" s="42"/>
      <c r="I121" s="33" t="s">
        <v>39</v>
      </c>
      <c r="J121" s="38" t="str">
        <f>E26</f>
        <v>Specialista</v>
      </c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0.32" customHeight="1">
      <c r="A122" s="40"/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11" customFormat="1" ht="29.28" customHeight="1">
      <c r="A123" s="202"/>
      <c r="B123" s="203"/>
      <c r="C123" s="204" t="s">
        <v>157</v>
      </c>
      <c r="D123" s="205" t="s">
        <v>68</v>
      </c>
      <c r="E123" s="205" t="s">
        <v>64</v>
      </c>
      <c r="F123" s="205" t="s">
        <v>65</v>
      </c>
      <c r="G123" s="205" t="s">
        <v>158</v>
      </c>
      <c r="H123" s="205" t="s">
        <v>159</v>
      </c>
      <c r="I123" s="205" t="s">
        <v>160</v>
      </c>
      <c r="J123" s="205" t="s">
        <v>146</v>
      </c>
      <c r="K123" s="206" t="s">
        <v>161</v>
      </c>
      <c r="L123" s="207"/>
      <c r="M123" s="102" t="s">
        <v>1</v>
      </c>
      <c r="N123" s="103" t="s">
        <v>47</v>
      </c>
      <c r="O123" s="103" t="s">
        <v>162</v>
      </c>
      <c r="P123" s="103" t="s">
        <v>163</v>
      </c>
      <c r="Q123" s="103" t="s">
        <v>164</v>
      </c>
      <c r="R123" s="103" t="s">
        <v>165</v>
      </c>
      <c r="S123" s="103" t="s">
        <v>166</v>
      </c>
      <c r="T123" s="104" t="s">
        <v>167</v>
      </c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</row>
    <row r="124" s="2" customFormat="1" ht="22.8" customHeight="1">
      <c r="A124" s="40"/>
      <c r="B124" s="41"/>
      <c r="C124" s="109" t="s">
        <v>168</v>
      </c>
      <c r="D124" s="42"/>
      <c r="E124" s="42"/>
      <c r="F124" s="42"/>
      <c r="G124" s="42"/>
      <c r="H124" s="42"/>
      <c r="I124" s="42"/>
      <c r="J124" s="208">
        <f>BK124</f>
        <v>0</v>
      </c>
      <c r="K124" s="42"/>
      <c r="L124" s="46"/>
      <c r="M124" s="105"/>
      <c r="N124" s="209"/>
      <c r="O124" s="106"/>
      <c r="P124" s="210">
        <f>P125+P143+P158+P175</f>
        <v>0</v>
      </c>
      <c r="Q124" s="106"/>
      <c r="R124" s="210">
        <f>R125+R143+R158+R175</f>
        <v>0</v>
      </c>
      <c r="S124" s="106"/>
      <c r="T124" s="211">
        <f>T125+T143+T158+T175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8" t="s">
        <v>82</v>
      </c>
      <c r="AU124" s="18" t="s">
        <v>148</v>
      </c>
      <c r="BK124" s="212">
        <f>BK125+BK143+BK158+BK175</f>
        <v>0</v>
      </c>
    </row>
    <row r="125" s="12" customFormat="1" ht="25.92" customHeight="1">
      <c r="A125" s="12"/>
      <c r="B125" s="213"/>
      <c r="C125" s="214"/>
      <c r="D125" s="215" t="s">
        <v>82</v>
      </c>
      <c r="E125" s="216" t="s">
        <v>3304</v>
      </c>
      <c r="F125" s="216" t="s">
        <v>6969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SUM(P126:P142)</f>
        <v>0</v>
      </c>
      <c r="Q125" s="221"/>
      <c r="R125" s="222">
        <f>SUM(R126:R142)</f>
        <v>0</v>
      </c>
      <c r="S125" s="221"/>
      <c r="T125" s="223">
        <f>SUM(T126:T142)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90</v>
      </c>
      <c r="AT125" s="225" t="s">
        <v>82</v>
      </c>
      <c r="AU125" s="225" t="s">
        <v>83</v>
      </c>
      <c r="AY125" s="224" t="s">
        <v>171</v>
      </c>
      <c r="BK125" s="226">
        <f>SUM(BK126:BK142)</f>
        <v>0</v>
      </c>
    </row>
    <row r="126" s="2" customFormat="1" ht="16.5" customHeight="1">
      <c r="A126" s="40"/>
      <c r="B126" s="41"/>
      <c r="C126" s="229" t="s">
        <v>90</v>
      </c>
      <c r="D126" s="229" t="s">
        <v>174</v>
      </c>
      <c r="E126" s="230" t="s">
        <v>6970</v>
      </c>
      <c r="F126" s="231" t="s">
        <v>6971</v>
      </c>
      <c r="G126" s="232" t="s">
        <v>1528</v>
      </c>
      <c r="H126" s="233">
        <v>2</v>
      </c>
      <c r="I126" s="234"/>
      <c r="J126" s="235">
        <f>ROUND(I126*H126,2)</f>
        <v>0</v>
      </c>
      <c r="K126" s="231" t="s">
        <v>331</v>
      </c>
      <c r="L126" s="46"/>
      <c r="M126" s="236" t="s">
        <v>1</v>
      </c>
      <c r="N126" s="237" t="s">
        <v>48</v>
      </c>
      <c r="O126" s="93"/>
      <c r="P126" s="238">
        <f>O126*H126</f>
        <v>0</v>
      </c>
      <c r="Q126" s="238">
        <v>0</v>
      </c>
      <c r="R126" s="238">
        <f>Q126*H126</f>
        <v>0</v>
      </c>
      <c r="S126" s="238">
        <v>0</v>
      </c>
      <c r="T126" s="239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40" t="s">
        <v>192</v>
      </c>
      <c r="AT126" s="240" t="s">
        <v>174</v>
      </c>
      <c r="AU126" s="240" t="s">
        <v>90</v>
      </c>
      <c r="AY126" s="18" t="s">
        <v>171</v>
      </c>
      <c r="BE126" s="241">
        <f>IF(N126="základní",J126,0)</f>
        <v>0</v>
      </c>
      <c r="BF126" s="241">
        <f>IF(N126="snížená",J126,0)</f>
        <v>0</v>
      </c>
      <c r="BG126" s="241">
        <f>IF(N126="zákl. přenesená",J126,0)</f>
        <v>0</v>
      </c>
      <c r="BH126" s="241">
        <f>IF(N126="sníž. přenesená",J126,0)</f>
        <v>0</v>
      </c>
      <c r="BI126" s="241">
        <f>IF(N126="nulová",J126,0)</f>
        <v>0</v>
      </c>
      <c r="BJ126" s="18" t="s">
        <v>90</v>
      </c>
      <c r="BK126" s="241">
        <f>ROUND(I126*H126,2)</f>
        <v>0</v>
      </c>
      <c r="BL126" s="18" t="s">
        <v>192</v>
      </c>
      <c r="BM126" s="240" t="s">
        <v>203</v>
      </c>
    </row>
    <row r="127" s="2" customFormat="1">
      <c r="A127" s="40"/>
      <c r="B127" s="41"/>
      <c r="C127" s="42"/>
      <c r="D127" s="242" t="s">
        <v>184</v>
      </c>
      <c r="E127" s="42"/>
      <c r="F127" s="243" t="s">
        <v>6972</v>
      </c>
      <c r="G127" s="42"/>
      <c r="H127" s="42"/>
      <c r="I127" s="244"/>
      <c r="J127" s="42"/>
      <c r="K127" s="42"/>
      <c r="L127" s="46"/>
      <c r="M127" s="245"/>
      <c r="N127" s="246"/>
      <c r="O127" s="93"/>
      <c r="P127" s="93"/>
      <c r="Q127" s="93"/>
      <c r="R127" s="93"/>
      <c r="S127" s="93"/>
      <c r="T127" s="94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8" t="s">
        <v>184</v>
      </c>
      <c r="AU127" s="18" t="s">
        <v>90</v>
      </c>
    </row>
    <row r="128" s="2" customFormat="1" ht="16.5" customHeight="1">
      <c r="A128" s="40"/>
      <c r="B128" s="41"/>
      <c r="C128" s="229" t="s">
        <v>92</v>
      </c>
      <c r="D128" s="229" t="s">
        <v>174</v>
      </c>
      <c r="E128" s="230" t="s">
        <v>6973</v>
      </c>
      <c r="F128" s="231" t="s">
        <v>6974</v>
      </c>
      <c r="G128" s="232" t="s">
        <v>1528</v>
      </c>
      <c r="H128" s="233">
        <v>6</v>
      </c>
      <c r="I128" s="234"/>
      <c r="J128" s="235">
        <f>ROUND(I128*H128,2)</f>
        <v>0</v>
      </c>
      <c r="K128" s="231" t="s">
        <v>331</v>
      </c>
      <c r="L128" s="46"/>
      <c r="M128" s="236" t="s">
        <v>1</v>
      </c>
      <c r="N128" s="237" t="s">
        <v>48</v>
      </c>
      <c r="O128" s="93"/>
      <c r="P128" s="238">
        <f>O128*H128</f>
        <v>0</v>
      </c>
      <c r="Q128" s="238">
        <v>0</v>
      </c>
      <c r="R128" s="238">
        <f>Q128*H128</f>
        <v>0</v>
      </c>
      <c r="S128" s="238">
        <v>0</v>
      </c>
      <c r="T128" s="239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40" t="s">
        <v>192</v>
      </c>
      <c r="AT128" s="240" t="s">
        <v>174</v>
      </c>
      <c r="AU128" s="240" t="s">
        <v>90</v>
      </c>
      <c r="AY128" s="18" t="s">
        <v>171</v>
      </c>
      <c r="BE128" s="241">
        <f>IF(N128="základní",J128,0)</f>
        <v>0</v>
      </c>
      <c r="BF128" s="241">
        <f>IF(N128="snížená",J128,0)</f>
        <v>0</v>
      </c>
      <c r="BG128" s="241">
        <f>IF(N128="zákl. přenesená",J128,0)</f>
        <v>0</v>
      </c>
      <c r="BH128" s="241">
        <f>IF(N128="sníž. přenesená",J128,0)</f>
        <v>0</v>
      </c>
      <c r="BI128" s="241">
        <f>IF(N128="nulová",J128,0)</f>
        <v>0</v>
      </c>
      <c r="BJ128" s="18" t="s">
        <v>90</v>
      </c>
      <c r="BK128" s="241">
        <f>ROUND(I128*H128,2)</f>
        <v>0</v>
      </c>
      <c r="BL128" s="18" t="s">
        <v>192</v>
      </c>
      <c r="BM128" s="240" t="s">
        <v>215</v>
      </c>
    </row>
    <row r="129" s="2" customFormat="1" ht="16.5" customHeight="1">
      <c r="A129" s="40"/>
      <c r="B129" s="41"/>
      <c r="C129" s="229" t="s">
        <v>118</v>
      </c>
      <c r="D129" s="229" t="s">
        <v>174</v>
      </c>
      <c r="E129" s="230" t="s">
        <v>6975</v>
      </c>
      <c r="F129" s="231" t="s">
        <v>6976</v>
      </c>
      <c r="G129" s="232" t="s">
        <v>1528</v>
      </c>
      <c r="H129" s="233">
        <v>2</v>
      </c>
      <c r="I129" s="234"/>
      <c r="J129" s="235">
        <f>ROUND(I129*H129,2)</f>
        <v>0</v>
      </c>
      <c r="K129" s="231" t="s">
        <v>331</v>
      </c>
      <c r="L129" s="46"/>
      <c r="M129" s="236" t="s">
        <v>1</v>
      </c>
      <c r="N129" s="237" t="s">
        <v>48</v>
      </c>
      <c r="O129" s="93"/>
      <c r="P129" s="238">
        <f>O129*H129</f>
        <v>0</v>
      </c>
      <c r="Q129" s="238">
        <v>0</v>
      </c>
      <c r="R129" s="238">
        <f>Q129*H129</f>
        <v>0</v>
      </c>
      <c r="S129" s="238">
        <v>0</v>
      </c>
      <c r="T129" s="239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40" t="s">
        <v>192</v>
      </c>
      <c r="AT129" s="240" t="s">
        <v>174</v>
      </c>
      <c r="AU129" s="240" t="s">
        <v>90</v>
      </c>
      <c r="AY129" s="18" t="s">
        <v>171</v>
      </c>
      <c r="BE129" s="241">
        <f>IF(N129="základní",J129,0)</f>
        <v>0</v>
      </c>
      <c r="BF129" s="241">
        <f>IF(N129="snížená",J129,0)</f>
        <v>0</v>
      </c>
      <c r="BG129" s="241">
        <f>IF(N129="zákl. přenesená",J129,0)</f>
        <v>0</v>
      </c>
      <c r="BH129" s="241">
        <f>IF(N129="sníž. přenesená",J129,0)</f>
        <v>0</v>
      </c>
      <c r="BI129" s="241">
        <f>IF(N129="nulová",J129,0)</f>
        <v>0</v>
      </c>
      <c r="BJ129" s="18" t="s">
        <v>90</v>
      </c>
      <c r="BK129" s="241">
        <f>ROUND(I129*H129,2)</f>
        <v>0</v>
      </c>
      <c r="BL129" s="18" t="s">
        <v>192</v>
      </c>
      <c r="BM129" s="240" t="s">
        <v>227</v>
      </c>
    </row>
    <row r="130" s="2" customFormat="1" ht="16.5" customHeight="1">
      <c r="A130" s="40"/>
      <c r="B130" s="41"/>
      <c r="C130" s="229" t="s">
        <v>192</v>
      </c>
      <c r="D130" s="229" t="s">
        <v>174</v>
      </c>
      <c r="E130" s="230" t="s">
        <v>6977</v>
      </c>
      <c r="F130" s="231" t="s">
        <v>6978</v>
      </c>
      <c r="G130" s="232" t="s">
        <v>1528</v>
      </c>
      <c r="H130" s="233">
        <v>2</v>
      </c>
      <c r="I130" s="234"/>
      <c r="J130" s="235">
        <f>ROUND(I130*H130,2)</f>
        <v>0</v>
      </c>
      <c r="K130" s="231" t="s">
        <v>331</v>
      </c>
      <c r="L130" s="46"/>
      <c r="M130" s="236" t="s">
        <v>1</v>
      </c>
      <c r="N130" s="237" t="s">
        <v>48</v>
      </c>
      <c r="O130" s="93"/>
      <c r="P130" s="238">
        <f>O130*H130</f>
        <v>0</v>
      </c>
      <c r="Q130" s="238">
        <v>0</v>
      </c>
      <c r="R130" s="238">
        <f>Q130*H130</f>
        <v>0</v>
      </c>
      <c r="S130" s="238">
        <v>0</v>
      </c>
      <c r="T130" s="239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40" t="s">
        <v>192</v>
      </c>
      <c r="AT130" s="240" t="s">
        <v>174</v>
      </c>
      <c r="AU130" s="240" t="s">
        <v>90</v>
      </c>
      <c r="AY130" s="18" t="s">
        <v>171</v>
      </c>
      <c r="BE130" s="241">
        <f>IF(N130="základní",J130,0)</f>
        <v>0</v>
      </c>
      <c r="BF130" s="241">
        <f>IF(N130="snížená",J130,0)</f>
        <v>0</v>
      </c>
      <c r="BG130" s="241">
        <f>IF(N130="zákl. přenesená",J130,0)</f>
        <v>0</v>
      </c>
      <c r="BH130" s="241">
        <f>IF(N130="sníž. přenesená",J130,0)</f>
        <v>0</v>
      </c>
      <c r="BI130" s="241">
        <f>IF(N130="nulová",J130,0)</f>
        <v>0</v>
      </c>
      <c r="BJ130" s="18" t="s">
        <v>90</v>
      </c>
      <c r="BK130" s="241">
        <f>ROUND(I130*H130,2)</f>
        <v>0</v>
      </c>
      <c r="BL130" s="18" t="s">
        <v>192</v>
      </c>
      <c r="BM130" s="240" t="s">
        <v>327</v>
      </c>
    </row>
    <row r="131" s="2" customFormat="1" ht="16.5" customHeight="1">
      <c r="A131" s="40"/>
      <c r="B131" s="41"/>
      <c r="C131" s="229" t="s">
        <v>170</v>
      </c>
      <c r="D131" s="229" t="s">
        <v>174</v>
      </c>
      <c r="E131" s="230" t="s">
        <v>6979</v>
      </c>
      <c r="F131" s="231" t="s">
        <v>6980</v>
      </c>
      <c r="G131" s="232" t="s">
        <v>1528</v>
      </c>
      <c r="H131" s="233">
        <v>2</v>
      </c>
      <c r="I131" s="234"/>
      <c r="J131" s="235">
        <f>ROUND(I131*H131,2)</f>
        <v>0</v>
      </c>
      <c r="K131" s="231" t="s">
        <v>331</v>
      </c>
      <c r="L131" s="46"/>
      <c r="M131" s="236" t="s">
        <v>1</v>
      </c>
      <c r="N131" s="237" t="s">
        <v>48</v>
      </c>
      <c r="O131" s="93"/>
      <c r="P131" s="238">
        <f>O131*H131</f>
        <v>0</v>
      </c>
      <c r="Q131" s="238">
        <v>0</v>
      </c>
      <c r="R131" s="238">
        <f>Q131*H131</f>
        <v>0</v>
      </c>
      <c r="S131" s="238">
        <v>0</v>
      </c>
      <c r="T131" s="239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40" t="s">
        <v>192</v>
      </c>
      <c r="AT131" s="240" t="s">
        <v>174</v>
      </c>
      <c r="AU131" s="240" t="s">
        <v>90</v>
      </c>
      <c r="AY131" s="18" t="s">
        <v>171</v>
      </c>
      <c r="BE131" s="241">
        <f>IF(N131="základní",J131,0)</f>
        <v>0</v>
      </c>
      <c r="BF131" s="241">
        <f>IF(N131="snížená",J131,0)</f>
        <v>0</v>
      </c>
      <c r="BG131" s="241">
        <f>IF(N131="zákl. přenesená",J131,0)</f>
        <v>0</v>
      </c>
      <c r="BH131" s="241">
        <f>IF(N131="sníž. přenesená",J131,0)</f>
        <v>0</v>
      </c>
      <c r="BI131" s="241">
        <f>IF(N131="nulová",J131,0)</f>
        <v>0</v>
      </c>
      <c r="BJ131" s="18" t="s">
        <v>90</v>
      </c>
      <c r="BK131" s="241">
        <f>ROUND(I131*H131,2)</f>
        <v>0</v>
      </c>
      <c r="BL131" s="18" t="s">
        <v>192</v>
      </c>
      <c r="BM131" s="240" t="s">
        <v>339</v>
      </c>
    </row>
    <row r="132" s="2" customFormat="1" ht="16.5" customHeight="1">
      <c r="A132" s="40"/>
      <c r="B132" s="41"/>
      <c r="C132" s="229" t="s">
        <v>203</v>
      </c>
      <c r="D132" s="229" t="s">
        <v>174</v>
      </c>
      <c r="E132" s="230" t="s">
        <v>6981</v>
      </c>
      <c r="F132" s="231" t="s">
        <v>6982</v>
      </c>
      <c r="G132" s="232" t="s">
        <v>1528</v>
      </c>
      <c r="H132" s="233">
        <v>2</v>
      </c>
      <c r="I132" s="234"/>
      <c r="J132" s="235">
        <f>ROUND(I132*H132,2)</f>
        <v>0</v>
      </c>
      <c r="K132" s="231" t="s">
        <v>331</v>
      </c>
      <c r="L132" s="46"/>
      <c r="M132" s="236" t="s">
        <v>1</v>
      </c>
      <c r="N132" s="237" t="s">
        <v>48</v>
      </c>
      <c r="O132" s="93"/>
      <c r="P132" s="238">
        <f>O132*H132</f>
        <v>0</v>
      </c>
      <c r="Q132" s="238">
        <v>0</v>
      </c>
      <c r="R132" s="238">
        <f>Q132*H132</f>
        <v>0</v>
      </c>
      <c r="S132" s="238">
        <v>0</v>
      </c>
      <c r="T132" s="239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40" t="s">
        <v>192</v>
      </c>
      <c r="AT132" s="240" t="s">
        <v>174</v>
      </c>
      <c r="AU132" s="240" t="s">
        <v>90</v>
      </c>
      <c r="AY132" s="18" t="s">
        <v>171</v>
      </c>
      <c r="BE132" s="241">
        <f>IF(N132="základní",J132,0)</f>
        <v>0</v>
      </c>
      <c r="BF132" s="241">
        <f>IF(N132="snížená",J132,0)</f>
        <v>0</v>
      </c>
      <c r="BG132" s="241">
        <f>IF(N132="zákl. přenesená",J132,0)</f>
        <v>0</v>
      </c>
      <c r="BH132" s="241">
        <f>IF(N132="sníž. přenesená",J132,0)</f>
        <v>0</v>
      </c>
      <c r="BI132" s="241">
        <f>IF(N132="nulová",J132,0)</f>
        <v>0</v>
      </c>
      <c r="BJ132" s="18" t="s">
        <v>90</v>
      </c>
      <c r="BK132" s="241">
        <f>ROUND(I132*H132,2)</f>
        <v>0</v>
      </c>
      <c r="BL132" s="18" t="s">
        <v>192</v>
      </c>
      <c r="BM132" s="240" t="s">
        <v>347</v>
      </c>
    </row>
    <row r="133" s="2" customFormat="1" ht="16.5" customHeight="1">
      <c r="A133" s="40"/>
      <c r="B133" s="41"/>
      <c r="C133" s="229" t="s">
        <v>208</v>
      </c>
      <c r="D133" s="229" t="s">
        <v>174</v>
      </c>
      <c r="E133" s="230" t="s">
        <v>6983</v>
      </c>
      <c r="F133" s="231" t="s">
        <v>6984</v>
      </c>
      <c r="G133" s="232" t="s">
        <v>1528</v>
      </c>
      <c r="H133" s="233">
        <v>2</v>
      </c>
      <c r="I133" s="234"/>
      <c r="J133" s="235">
        <f>ROUND(I133*H133,2)</f>
        <v>0</v>
      </c>
      <c r="K133" s="231" t="s">
        <v>331</v>
      </c>
      <c r="L133" s="46"/>
      <c r="M133" s="236" t="s">
        <v>1</v>
      </c>
      <c r="N133" s="237" t="s">
        <v>48</v>
      </c>
      <c r="O133" s="93"/>
      <c r="P133" s="238">
        <f>O133*H133</f>
        <v>0</v>
      </c>
      <c r="Q133" s="238">
        <v>0</v>
      </c>
      <c r="R133" s="238">
        <f>Q133*H133</f>
        <v>0</v>
      </c>
      <c r="S133" s="238">
        <v>0</v>
      </c>
      <c r="T133" s="239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40" t="s">
        <v>192</v>
      </c>
      <c r="AT133" s="240" t="s">
        <v>174</v>
      </c>
      <c r="AU133" s="240" t="s">
        <v>90</v>
      </c>
      <c r="AY133" s="18" t="s">
        <v>171</v>
      </c>
      <c r="BE133" s="241">
        <f>IF(N133="základní",J133,0)</f>
        <v>0</v>
      </c>
      <c r="BF133" s="241">
        <f>IF(N133="snížená",J133,0)</f>
        <v>0</v>
      </c>
      <c r="BG133" s="241">
        <f>IF(N133="zákl. přenesená",J133,0)</f>
        <v>0</v>
      </c>
      <c r="BH133" s="241">
        <f>IF(N133="sníž. přenesená",J133,0)</f>
        <v>0</v>
      </c>
      <c r="BI133" s="241">
        <f>IF(N133="nulová",J133,0)</f>
        <v>0</v>
      </c>
      <c r="BJ133" s="18" t="s">
        <v>90</v>
      </c>
      <c r="BK133" s="241">
        <f>ROUND(I133*H133,2)</f>
        <v>0</v>
      </c>
      <c r="BL133" s="18" t="s">
        <v>192</v>
      </c>
      <c r="BM133" s="240" t="s">
        <v>357</v>
      </c>
    </row>
    <row r="134" s="2" customFormat="1" ht="16.5" customHeight="1">
      <c r="A134" s="40"/>
      <c r="B134" s="41"/>
      <c r="C134" s="229" t="s">
        <v>215</v>
      </c>
      <c r="D134" s="229" t="s">
        <v>174</v>
      </c>
      <c r="E134" s="230" t="s">
        <v>6985</v>
      </c>
      <c r="F134" s="231" t="s">
        <v>6986</v>
      </c>
      <c r="G134" s="232" t="s">
        <v>1528</v>
      </c>
      <c r="H134" s="233">
        <v>2</v>
      </c>
      <c r="I134" s="234"/>
      <c r="J134" s="235">
        <f>ROUND(I134*H134,2)</f>
        <v>0</v>
      </c>
      <c r="K134" s="231" t="s">
        <v>331</v>
      </c>
      <c r="L134" s="46"/>
      <c r="M134" s="236" t="s">
        <v>1</v>
      </c>
      <c r="N134" s="237" t="s">
        <v>48</v>
      </c>
      <c r="O134" s="93"/>
      <c r="P134" s="238">
        <f>O134*H134</f>
        <v>0</v>
      </c>
      <c r="Q134" s="238">
        <v>0</v>
      </c>
      <c r="R134" s="238">
        <f>Q134*H134</f>
        <v>0</v>
      </c>
      <c r="S134" s="238">
        <v>0</v>
      </c>
      <c r="T134" s="239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40" t="s">
        <v>192</v>
      </c>
      <c r="AT134" s="240" t="s">
        <v>174</v>
      </c>
      <c r="AU134" s="240" t="s">
        <v>90</v>
      </c>
      <c r="AY134" s="18" t="s">
        <v>171</v>
      </c>
      <c r="BE134" s="241">
        <f>IF(N134="základní",J134,0)</f>
        <v>0</v>
      </c>
      <c r="BF134" s="241">
        <f>IF(N134="snížená",J134,0)</f>
        <v>0</v>
      </c>
      <c r="BG134" s="241">
        <f>IF(N134="zákl. přenesená",J134,0)</f>
        <v>0</v>
      </c>
      <c r="BH134" s="241">
        <f>IF(N134="sníž. přenesená",J134,0)</f>
        <v>0</v>
      </c>
      <c r="BI134" s="241">
        <f>IF(N134="nulová",J134,0)</f>
        <v>0</v>
      </c>
      <c r="BJ134" s="18" t="s">
        <v>90</v>
      </c>
      <c r="BK134" s="241">
        <f>ROUND(I134*H134,2)</f>
        <v>0</v>
      </c>
      <c r="BL134" s="18" t="s">
        <v>192</v>
      </c>
      <c r="BM134" s="240" t="s">
        <v>367</v>
      </c>
    </row>
    <row r="135" s="2" customFormat="1">
      <c r="A135" s="40"/>
      <c r="B135" s="41"/>
      <c r="C135" s="42"/>
      <c r="D135" s="242" t="s">
        <v>184</v>
      </c>
      <c r="E135" s="42"/>
      <c r="F135" s="243" t="s">
        <v>6987</v>
      </c>
      <c r="G135" s="42"/>
      <c r="H135" s="42"/>
      <c r="I135" s="244"/>
      <c r="J135" s="42"/>
      <c r="K135" s="42"/>
      <c r="L135" s="46"/>
      <c r="M135" s="245"/>
      <c r="N135" s="246"/>
      <c r="O135" s="93"/>
      <c r="P135" s="93"/>
      <c r="Q135" s="93"/>
      <c r="R135" s="93"/>
      <c r="S135" s="93"/>
      <c r="T135" s="94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8" t="s">
        <v>184</v>
      </c>
      <c r="AU135" s="18" t="s">
        <v>90</v>
      </c>
    </row>
    <row r="136" s="2" customFormat="1" ht="16.5" customHeight="1">
      <c r="A136" s="40"/>
      <c r="B136" s="41"/>
      <c r="C136" s="229" t="s">
        <v>220</v>
      </c>
      <c r="D136" s="229" t="s">
        <v>174</v>
      </c>
      <c r="E136" s="230" t="s">
        <v>6988</v>
      </c>
      <c r="F136" s="231" t="s">
        <v>6989</v>
      </c>
      <c r="G136" s="232" t="s">
        <v>1528</v>
      </c>
      <c r="H136" s="233">
        <v>62</v>
      </c>
      <c r="I136" s="234"/>
      <c r="J136" s="235">
        <f>ROUND(I136*H136,2)</f>
        <v>0</v>
      </c>
      <c r="K136" s="231" t="s">
        <v>331</v>
      </c>
      <c r="L136" s="46"/>
      <c r="M136" s="236" t="s">
        <v>1</v>
      </c>
      <c r="N136" s="237" t="s">
        <v>48</v>
      </c>
      <c r="O136" s="93"/>
      <c r="P136" s="238">
        <f>O136*H136</f>
        <v>0</v>
      </c>
      <c r="Q136" s="238">
        <v>0</v>
      </c>
      <c r="R136" s="238">
        <f>Q136*H136</f>
        <v>0</v>
      </c>
      <c r="S136" s="238">
        <v>0</v>
      </c>
      <c r="T136" s="239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40" t="s">
        <v>192</v>
      </c>
      <c r="AT136" s="240" t="s">
        <v>174</v>
      </c>
      <c r="AU136" s="240" t="s">
        <v>90</v>
      </c>
      <c r="AY136" s="18" t="s">
        <v>171</v>
      </c>
      <c r="BE136" s="241">
        <f>IF(N136="základní",J136,0)</f>
        <v>0</v>
      </c>
      <c r="BF136" s="241">
        <f>IF(N136="snížená",J136,0)</f>
        <v>0</v>
      </c>
      <c r="BG136" s="241">
        <f>IF(N136="zákl. přenesená",J136,0)</f>
        <v>0</v>
      </c>
      <c r="BH136" s="241">
        <f>IF(N136="sníž. přenesená",J136,0)</f>
        <v>0</v>
      </c>
      <c r="BI136" s="241">
        <f>IF(N136="nulová",J136,0)</f>
        <v>0</v>
      </c>
      <c r="BJ136" s="18" t="s">
        <v>90</v>
      </c>
      <c r="BK136" s="241">
        <f>ROUND(I136*H136,2)</f>
        <v>0</v>
      </c>
      <c r="BL136" s="18" t="s">
        <v>192</v>
      </c>
      <c r="BM136" s="240" t="s">
        <v>377</v>
      </c>
    </row>
    <row r="137" s="2" customFormat="1">
      <c r="A137" s="40"/>
      <c r="B137" s="41"/>
      <c r="C137" s="42"/>
      <c r="D137" s="242" t="s">
        <v>184</v>
      </c>
      <c r="E137" s="42"/>
      <c r="F137" s="243" t="s">
        <v>6990</v>
      </c>
      <c r="G137" s="42"/>
      <c r="H137" s="42"/>
      <c r="I137" s="244"/>
      <c r="J137" s="42"/>
      <c r="K137" s="42"/>
      <c r="L137" s="46"/>
      <c r="M137" s="245"/>
      <c r="N137" s="246"/>
      <c r="O137" s="93"/>
      <c r="P137" s="93"/>
      <c r="Q137" s="93"/>
      <c r="R137" s="93"/>
      <c r="S137" s="93"/>
      <c r="T137" s="94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8" t="s">
        <v>184</v>
      </c>
      <c r="AU137" s="18" t="s">
        <v>90</v>
      </c>
    </row>
    <row r="138" s="2" customFormat="1" ht="16.5" customHeight="1">
      <c r="A138" s="40"/>
      <c r="B138" s="41"/>
      <c r="C138" s="229" t="s">
        <v>227</v>
      </c>
      <c r="D138" s="229" t="s">
        <v>174</v>
      </c>
      <c r="E138" s="230" t="s">
        <v>6991</v>
      </c>
      <c r="F138" s="231" t="s">
        <v>6992</v>
      </c>
      <c r="G138" s="232" t="s">
        <v>1528</v>
      </c>
      <c r="H138" s="233">
        <v>62</v>
      </c>
      <c r="I138" s="234"/>
      <c r="J138" s="235">
        <f>ROUND(I138*H138,2)</f>
        <v>0</v>
      </c>
      <c r="K138" s="231" t="s">
        <v>331</v>
      </c>
      <c r="L138" s="46"/>
      <c r="M138" s="236" t="s">
        <v>1</v>
      </c>
      <c r="N138" s="237" t="s">
        <v>48</v>
      </c>
      <c r="O138" s="93"/>
      <c r="P138" s="238">
        <f>O138*H138</f>
        <v>0</v>
      </c>
      <c r="Q138" s="238">
        <v>0</v>
      </c>
      <c r="R138" s="238">
        <f>Q138*H138</f>
        <v>0</v>
      </c>
      <c r="S138" s="238">
        <v>0</v>
      </c>
      <c r="T138" s="239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40" t="s">
        <v>192</v>
      </c>
      <c r="AT138" s="240" t="s">
        <v>174</v>
      </c>
      <c r="AU138" s="240" t="s">
        <v>90</v>
      </c>
      <c r="AY138" s="18" t="s">
        <v>171</v>
      </c>
      <c r="BE138" s="241">
        <f>IF(N138="základní",J138,0)</f>
        <v>0</v>
      </c>
      <c r="BF138" s="241">
        <f>IF(N138="snížená",J138,0)</f>
        <v>0</v>
      </c>
      <c r="BG138" s="241">
        <f>IF(N138="zákl. přenesená",J138,0)</f>
        <v>0</v>
      </c>
      <c r="BH138" s="241">
        <f>IF(N138="sníž. přenesená",J138,0)</f>
        <v>0</v>
      </c>
      <c r="BI138" s="241">
        <f>IF(N138="nulová",J138,0)</f>
        <v>0</v>
      </c>
      <c r="BJ138" s="18" t="s">
        <v>90</v>
      </c>
      <c r="BK138" s="241">
        <f>ROUND(I138*H138,2)</f>
        <v>0</v>
      </c>
      <c r="BL138" s="18" t="s">
        <v>192</v>
      </c>
      <c r="BM138" s="240" t="s">
        <v>387</v>
      </c>
    </row>
    <row r="139" s="2" customFormat="1">
      <c r="A139" s="40"/>
      <c r="B139" s="41"/>
      <c r="C139" s="42"/>
      <c r="D139" s="242" t="s">
        <v>184</v>
      </c>
      <c r="E139" s="42"/>
      <c r="F139" s="243" t="s">
        <v>6993</v>
      </c>
      <c r="G139" s="42"/>
      <c r="H139" s="42"/>
      <c r="I139" s="244"/>
      <c r="J139" s="42"/>
      <c r="K139" s="42"/>
      <c r="L139" s="46"/>
      <c r="M139" s="245"/>
      <c r="N139" s="246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8" t="s">
        <v>184</v>
      </c>
      <c r="AU139" s="18" t="s">
        <v>90</v>
      </c>
    </row>
    <row r="140" s="2" customFormat="1" ht="16.5" customHeight="1">
      <c r="A140" s="40"/>
      <c r="B140" s="41"/>
      <c r="C140" s="229" t="s">
        <v>234</v>
      </c>
      <c r="D140" s="229" t="s">
        <v>174</v>
      </c>
      <c r="E140" s="230" t="s">
        <v>6994</v>
      </c>
      <c r="F140" s="231" t="s">
        <v>6995</v>
      </c>
      <c r="G140" s="232" t="s">
        <v>428</v>
      </c>
      <c r="H140" s="233">
        <v>1</v>
      </c>
      <c r="I140" s="234"/>
      <c r="J140" s="235">
        <f>ROUND(I140*H140,2)</f>
        <v>0</v>
      </c>
      <c r="K140" s="231" t="s">
        <v>331</v>
      </c>
      <c r="L140" s="46"/>
      <c r="M140" s="236" t="s">
        <v>1</v>
      </c>
      <c r="N140" s="237" t="s">
        <v>48</v>
      </c>
      <c r="O140" s="93"/>
      <c r="P140" s="238">
        <f>O140*H140</f>
        <v>0</v>
      </c>
      <c r="Q140" s="238">
        <v>0</v>
      </c>
      <c r="R140" s="238">
        <f>Q140*H140</f>
        <v>0</v>
      </c>
      <c r="S140" s="238">
        <v>0</v>
      </c>
      <c r="T140" s="239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40" t="s">
        <v>192</v>
      </c>
      <c r="AT140" s="240" t="s">
        <v>174</v>
      </c>
      <c r="AU140" s="240" t="s">
        <v>90</v>
      </c>
      <c r="AY140" s="18" t="s">
        <v>171</v>
      </c>
      <c r="BE140" s="241">
        <f>IF(N140="základní",J140,0)</f>
        <v>0</v>
      </c>
      <c r="BF140" s="241">
        <f>IF(N140="snížená",J140,0)</f>
        <v>0</v>
      </c>
      <c r="BG140" s="241">
        <f>IF(N140="zákl. přenesená",J140,0)</f>
        <v>0</v>
      </c>
      <c r="BH140" s="241">
        <f>IF(N140="sníž. přenesená",J140,0)</f>
        <v>0</v>
      </c>
      <c r="BI140" s="241">
        <f>IF(N140="nulová",J140,0)</f>
        <v>0</v>
      </c>
      <c r="BJ140" s="18" t="s">
        <v>90</v>
      </c>
      <c r="BK140" s="241">
        <f>ROUND(I140*H140,2)</f>
        <v>0</v>
      </c>
      <c r="BL140" s="18" t="s">
        <v>192</v>
      </c>
      <c r="BM140" s="240" t="s">
        <v>398</v>
      </c>
    </row>
    <row r="141" s="2" customFormat="1">
      <c r="A141" s="40"/>
      <c r="B141" s="41"/>
      <c r="C141" s="42"/>
      <c r="D141" s="242" t="s">
        <v>184</v>
      </c>
      <c r="E141" s="42"/>
      <c r="F141" s="243" t="s">
        <v>6996</v>
      </c>
      <c r="G141" s="42"/>
      <c r="H141" s="42"/>
      <c r="I141" s="244"/>
      <c r="J141" s="42"/>
      <c r="K141" s="42"/>
      <c r="L141" s="46"/>
      <c r="M141" s="245"/>
      <c r="N141" s="246"/>
      <c r="O141" s="93"/>
      <c r="P141" s="93"/>
      <c r="Q141" s="93"/>
      <c r="R141" s="93"/>
      <c r="S141" s="93"/>
      <c r="T141" s="94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8" t="s">
        <v>184</v>
      </c>
      <c r="AU141" s="18" t="s">
        <v>90</v>
      </c>
    </row>
    <row r="142" s="2" customFormat="1" ht="16.5" customHeight="1">
      <c r="A142" s="40"/>
      <c r="B142" s="41"/>
      <c r="C142" s="229" t="s">
        <v>327</v>
      </c>
      <c r="D142" s="229" t="s">
        <v>174</v>
      </c>
      <c r="E142" s="230" t="s">
        <v>6997</v>
      </c>
      <c r="F142" s="231" t="s">
        <v>6998</v>
      </c>
      <c r="G142" s="232" t="s">
        <v>428</v>
      </c>
      <c r="H142" s="233">
        <v>1</v>
      </c>
      <c r="I142" s="234"/>
      <c r="J142" s="235">
        <f>ROUND(I142*H142,2)</f>
        <v>0</v>
      </c>
      <c r="K142" s="231" t="s">
        <v>331</v>
      </c>
      <c r="L142" s="46"/>
      <c r="M142" s="236" t="s">
        <v>1</v>
      </c>
      <c r="N142" s="237" t="s">
        <v>48</v>
      </c>
      <c r="O142" s="93"/>
      <c r="P142" s="238">
        <f>O142*H142</f>
        <v>0</v>
      </c>
      <c r="Q142" s="238">
        <v>0</v>
      </c>
      <c r="R142" s="238">
        <f>Q142*H142</f>
        <v>0</v>
      </c>
      <c r="S142" s="238">
        <v>0</v>
      </c>
      <c r="T142" s="239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40" t="s">
        <v>192</v>
      </c>
      <c r="AT142" s="240" t="s">
        <v>174</v>
      </c>
      <c r="AU142" s="240" t="s">
        <v>90</v>
      </c>
      <c r="AY142" s="18" t="s">
        <v>171</v>
      </c>
      <c r="BE142" s="241">
        <f>IF(N142="základní",J142,0)</f>
        <v>0</v>
      </c>
      <c r="BF142" s="241">
        <f>IF(N142="snížená",J142,0)</f>
        <v>0</v>
      </c>
      <c r="BG142" s="241">
        <f>IF(N142="zákl. přenesená",J142,0)</f>
        <v>0</v>
      </c>
      <c r="BH142" s="241">
        <f>IF(N142="sníž. přenesená",J142,0)</f>
        <v>0</v>
      </c>
      <c r="BI142" s="241">
        <f>IF(N142="nulová",J142,0)</f>
        <v>0</v>
      </c>
      <c r="BJ142" s="18" t="s">
        <v>90</v>
      </c>
      <c r="BK142" s="241">
        <f>ROUND(I142*H142,2)</f>
        <v>0</v>
      </c>
      <c r="BL142" s="18" t="s">
        <v>192</v>
      </c>
      <c r="BM142" s="240" t="s">
        <v>407</v>
      </c>
    </row>
    <row r="143" s="12" customFormat="1" ht="25.92" customHeight="1">
      <c r="A143" s="12"/>
      <c r="B143" s="213"/>
      <c r="C143" s="214"/>
      <c r="D143" s="215" t="s">
        <v>82</v>
      </c>
      <c r="E143" s="216" t="s">
        <v>3311</v>
      </c>
      <c r="F143" s="216" t="s">
        <v>6999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SUM(P144:P157)</f>
        <v>0</v>
      </c>
      <c r="Q143" s="221"/>
      <c r="R143" s="222">
        <f>SUM(R144:R157)</f>
        <v>0</v>
      </c>
      <c r="S143" s="221"/>
      <c r="T143" s="223">
        <f>SUM(T144:T157)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90</v>
      </c>
      <c r="AT143" s="225" t="s">
        <v>82</v>
      </c>
      <c r="AU143" s="225" t="s">
        <v>83</v>
      </c>
      <c r="AY143" s="224" t="s">
        <v>171</v>
      </c>
      <c r="BK143" s="226">
        <f>SUM(BK144:BK157)</f>
        <v>0</v>
      </c>
    </row>
    <row r="144" s="2" customFormat="1" ht="16.5" customHeight="1">
      <c r="A144" s="40"/>
      <c r="B144" s="41"/>
      <c r="C144" s="229" t="s">
        <v>334</v>
      </c>
      <c r="D144" s="229" t="s">
        <v>174</v>
      </c>
      <c r="E144" s="230" t="s">
        <v>7000</v>
      </c>
      <c r="F144" s="231" t="s">
        <v>7001</v>
      </c>
      <c r="G144" s="232" t="s">
        <v>1528</v>
      </c>
      <c r="H144" s="233">
        <v>1</v>
      </c>
      <c r="I144" s="234"/>
      <c r="J144" s="235">
        <f>ROUND(I144*H144,2)</f>
        <v>0</v>
      </c>
      <c r="K144" s="231" t="s">
        <v>331</v>
      </c>
      <c r="L144" s="46"/>
      <c r="M144" s="236" t="s">
        <v>1</v>
      </c>
      <c r="N144" s="237" t="s">
        <v>48</v>
      </c>
      <c r="O144" s="93"/>
      <c r="P144" s="238">
        <f>O144*H144</f>
        <v>0</v>
      </c>
      <c r="Q144" s="238">
        <v>0</v>
      </c>
      <c r="R144" s="238">
        <f>Q144*H144</f>
        <v>0</v>
      </c>
      <c r="S144" s="238">
        <v>0</v>
      </c>
      <c r="T144" s="239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40" t="s">
        <v>192</v>
      </c>
      <c r="AT144" s="240" t="s">
        <v>174</v>
      </c>
      <c r="AU144" s="240" t="s">
        <v>90</v>
      </c>
      <c r="AY144" s="18" t="s">
        <v>171</v>
      </c>
      <c r="BE144" s="241">
        <f>IF(N144="základní",J144,0)</f>
        <v>0</v>
      </c>
      <c r="BF144" s="241">
        <f>IF(N144="snížená",J144,0)</f>
        <v>0</v>
      </c>
      <c r="BG144" s="241">
        <f>IF(N144="zákl. přenesená",J144,0)</f>
        <v>0</v>
      </c>
      <c r="BH144" s="241">
        <f>IF(N144="sníž. přenesená",J144,0)</f>
        <v>0</v>
      </c>
      <c r="BI144" s="241">
        <f>IF(N144="nulová",J144,0)</f>
        <v>0</v>
      </c>
      <c r="BJ144" s="18" t="s">
        <v>90</v>
      </c>
      <c r="BK144" s="241">
        <f>ROUND(I144*H144,2)</f>
        <v>0</v>
      </c>
      <c r="BL144" s="18" t="s">
        <v>192</v>
      </c>
      <c r="BM144" s="240" t="s">
        <v>420</v>
      </c>
    </row>
    <row r="145" s="2" customFormat="1" ht="16.5" customHeight="1">
      <c r="A145" s="40"/>
      <c r="B145" s="41"/>
      <c r="C145" s="229" t="s">
        <v>339</v>
      </c>
      <c r="D145" s="229" t="s">
        <v>174</v>
      </c>
      <c r="E145" s="230" t="s">
        <v>7002</v>
      </c>
      <c r="F145" s="231" t="s">
        <v>7003</v>
      </c>
      <c r="G145" s="232" t="s">
        <v>1528</v>
      </c>
      <c r="H145" s="233">
        <v>3</v>
      </c>
      <c r="I145" s="234"/>
      <c r="J145" s="235">
        <f>ROUND(I145*H145,2)</f>
        <v>0</v>
      </c>
      <c r="K145" s="231" t="s">
        <v>331</v>
      </c>
      <c r="L145" s="46"/>
      <c r="M145" s="236" t="s">
        <v>1</v>
      </c>
      <c r="N145" s="237" t="s">
        <v>48</v>
      </c>
      <c r="O145" s="93"/>
      <c r="P145" s="238">
        <f>O145*H145</f>
        <v>0</v>
      </c>
      <c r="Q145" s="238">
        <v>0</v>
      </c>
      <c r="R145" s="238">
        <f>Q145*H145</f>
        <v>0</v>
      </c>
      <c r="S145" s="238">
        <v>0</v>
      </c>
      <c r="T145" s="239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40" t="s">
        <v>192</v>
      </c>
      <c r="AT145" s="240" t="s">
        <v>174</v>
      </c>
      <c r="AU145" s="240" t="s">
        <v>90</v>
      </c>
      <c r="AY145" s="18" t="s">
        <v>171</v>
      </c>
      <c r="BE145" s="241">
        <f>IF(N145="základní",J145,0)</f>
        <v>0</v>
      </c>
      <c r="BF145" s="241">
        <f>IF(N145="snížená",J145,0)</f>
        <v>0</v>
      </c>
      <c r="BG145" s="241">
        <f>IF(N145="zákl. přenesená",J145,0)</f>
        <v>0</v>
      </c>
      <c r="BH145" s="241">
        <f>IF(N145="sníž. přenesená",J145,0)</f>
        <v>0</v>
      </c>
      <c r="BI145" s="241">
        <f>IF(N145="nulová",J145,0)</f>
        <v>0</v>
      </c>
      <c r="BJ145" s="18" t="s">
        <v>90</v>
      </c>
      <c r="BK145" s="241">
        <f>ROUND(I145*H145,2)</f>
        <v>0</v>
      </c>
      <c r="BL145" s="18" t="s">
        <v>192</v>
      </c>
      <c r="BM145" s="240" t="s">
        <v>430</v>
      </c>
    </row>
    <row r="146" s="2" customFormat="1" ht="16.5" customHeight="1">
      <c r="A146" s="40"/>
      <c r="B146" s="41"/>
      <c r="C146" s="229" t="s">
        <v>8</v>
      </c>
      <c r="D146" s="229" t="s">
        <v>174</v>
      </c>
      <c r="E146" s="230" t="s">
        <v>7004</v>
      </c>
      <c r="F146" s="231" t="s">
        <v>7005</v>
      </c>
      <c r="G146" s="232" t="s">
        <v>1528</v>
      </c>
      <c r="H146" s="233">
        <v>1</v>
      </c>
      <c r="I146" s="234"/>
      <c r="J146" s="235">
        <f>ROUND(I146*H146,2)</f>
        <v>0</v>
      </c>
      <c r="K146" s="231" t="s">
        <v>331</v>
      </c>
      <c r="L146" s="46"/>
      <c r="M146" s="236" t="s">
        <v>1</v>
      </c>
      <c r="N146" s="237" t="s">
        <v>48</v>
      </c>
      <c r="O146" s="93"/>
      <c r="P146" s="238">
        <f>O146*H146</f>
        <v>0</v>
      </c>
      <c r="Q146" s="238">
        <v>0</v>
      </c>
      <c r="R146" s="238">
        <f>Q146*H146</f>
        <v>0</v>
      </c>
      <c r="S146" s="238">
        <v>0</v>
      </c>
      <c r="T146" s="239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40" t="s">
        <v>192</v>
      </c>
      <c r="AT146" s="240" t="s">
        <v>174</v>
      </c>
      <c r="AU146" s="240" t="s">
        <v>90</v>
      </c>
      <c r="AY146" s="18" t="s">
        <v>171</v>
      </c>
      <c r="BE146" s="241">
        <f>IF(N146="základní",J146,0)</f>
        <v>0</v>
      </c>
      <c r="BF146" s="241">
        <f>IF(N146="snížená",J146,0)</f>
        <v>0</v>
      </c>
      <c r="BG146" s="241">
        <f>IF(N146="zákl. přenesená",J146,0)</f>
        <v>0</v>
      </c>
      <c r="BH146" s="241">
        <f>IF(N146="sníž. přenesená",J146,0)</f>
        <v>0</v>
      </c>
      <c r="BI146" s="241">
        <f>IF(N146="nulová",J146,0)</f>
        <v>0</v>
      </c>
      <c r="BJ146" s="18" t="s">
        <v>90</v>
      </c>
      <c r="BK146" s="241">
        <f>ROUND(I146*H146,2)</f>
        <v>0</v>
      </c>
      <c r="BL146" s="18" t="s">
        <v>192</v>
      </c>
      <c r="BM146" s="240" t="s">
        <v>440</v>
      </c>
    </row>
    <row r="147" s="2" customFormat="1" ht="16.5" customHeight="1">
      <c r="A147" s="40"/>
      <c r="B147" s="41"/>
      <c r="C147" s="229" t="s">
        <v>347</v>
      </c>
      <c r="D147" s="229" t="s">
        <v>174</v>
      </c>
      <c r="E147" s="230" t="s">
        <v>7006</v>
      </c>
      <c r="F147" s="231" t="s">
        <v>7007</v>
      </c>
      <c r="G147" s="232" t="s">
        <v>1528</v>
      </c>
      <c r="H147" s="233">
        <v>2</v>
      </c>
      <c r="I147" s="234"/>
      <c r="J147" s="235">
        <f>ROUND(I147*H147,2)</f>
        <v>0</v>
      </c>
      <c r="K147" s="231" t="s">
        <v>331</v>
      </c>
      <c r="L147" s="46"/>
      <c r="M147" s="236" t="s">
        <v>1</v>
      </c>
      <c r="N147" s="237" t="s">
        <v>48</v>
      </c>
      <c r="O147" s="93"/>
      <c r="P147" s="238">
        <f>O147*H147</f>
        <v>0</v>
      </c>
      <c r="Q147" s="238">
        <v>0</v>
      </c>
      <c r="R147" s="238">
        <f>Q147*H147</f>
        <v>0</v>
      </c>
      <c r="S147" s="238">
        <v>0</v>
      </c>
      <c r="T147" s="239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40" t="s">
        <v>192</v>
      </c>
      <c r="AT147" s="240" t="s">
        <v>174</v>
      </c>
      <c r="AU147" s="240" t="s">
        <v>90</v>
      </c>
      <c r="AY147" s="18" t="s">
        <v>171</v>
      </c>
      <c r="BE147" s="241">
        <f>IF(N147="základní",J147,0)</f>
        <v>0</v>
      </c>
      <c r="BF147" s="241">
        <f>IF(N147="snížená",J147,0)</f>
        <v>0</v>
      </c>
      <c r="BG147" s="241">
        <f>IF(N147="zákl. přenesená",J147,0)</f>
        <v>0</v>
      </c>
      <c r="BH147" s="241">
        <f>IF(N147="sníž. přenesená",J147,0)</f>
        <v>0</v>
      </c>
      <c r="BI147" s="241">
        <f>IF(N147="nulová",J147,0)</f>
        <v>0</v>
      </c>
      <c r="BJ147" s="18" t="s">
        <v>90</v>
      </c>
      <c r="BK147" s="241">
        <f>ROUND(I147*H147,2)</f>
        <v>0</v>
      </c>
      <c r="BL147" s="18" t="s">
        <v>192</v>
      </c>
      <c r="BM147" s="240" t="s">
        <v>450</v>
      </c>
    </row>
    <row r="148" s="2" customFormat="1" ht="16.5" customHeight="1">
      <c r="A148" s="40"/>
      <c r="B148" s="41"/>
      <c r="C148" s="229" t="s">
        <v>353</v>
      </c>
      <c r="D148" s="229" t="s">
        <v>174</v>
      </c>
      <c r="E148" s="230" t="s">
        <v>7008</v>
      </c>
      <c r="F148" s="231" t="s">
        <v>7009</v>
      </c>
      <c r="G148" s="232" t="s">
        <v>1528</v>
      </c>
      <c r="H148" s="233">
        <v>8</v>
      </c>
      <c r="I148" s="234"/>
      <c r="J148" s="235">
        <f>ROUND(I148*H148,2)</f>
        <v>0</v>
      </c>
      <c r="K148" s="231" t="s">
        <v>331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0</v>
      </c>
      <c r="R148" s="238">
        <f>Q148*H148</f>
        <v>0</v>
      </c>
      <c r="S148" s="238">
        <v>0</v>
      </c>
      <c r="T148" s="239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192</v>
      </c>
      <c r="AT148" s="240" t="s">
        <v>174</v>
      </c>
      <c r="AU148" s="240" t="s">
        <v>90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192</v>
      </c>
      <c r="BM148" s="240" t="s">
        <v>460</v>
      </c>
    </row>
    <row r="149" s="2" customFormat="1" ht="16.5" customHeight="1">
      <c r="A149" s="40"/>
      <c r="B149" s="41"/>
      <c r="C149" s="229" t="s">
        <v>357</v>
      </c>
      <c r="D149" s="229" t="s">
        <v>174</v>
      </c>
      <c r="E149" s="230" t="s">
        <v>7010</v>
      </c>
      <c r="F149" s="231" t="s">
        <v>7011</v>
      </c>
      <c r="G149" s="232" t="s">
        <v>1528</v>
      </c>
      <c r="H149" s="233">
        <v>12</v>
      </c>
      <c r="I149" s="234"/>
      <c r="J149" s="235">
        <f>ROUND(I149*H149,2)</f>
        <v>0</v>
      </c>
      <c r="K149" s="231" t="s">
        <v>331</v>
      </c>
      <c r="L149" s="46"/>
      <c r="M149" s="236" t="s">
        <v>1</v>
      </c>
      <c r="N149" s="237" t="s">
        <v>48</v>
      </c>
      <c r="O149" s="93"/>
      <c r="P149" s="238">
        <f>O149*H149</f>
        <v>0</v>
      </c>
      <c r="Q149" s="238">
        <v>0</v>
      </c>
      <c r="R149" s="238">
        <f>Q149*H149</f>
        <v>0</v>
      </c>
      <c r="S149" s="238">
        <v>0</v>
      </c>
      <c r="T149" s="239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40" t="s">
        <v>192</v>
      </c>
      <c r="AT149" s="240" t="s">
        <v>174</v>
      </c>
      <c r="AU149" s="240" t="s">
        <v>90</v>
      </c>
      <c r="AY149" s="18" t="s">
        <v>171</v>
      </c>
      <c r="BE149" s="241">
        <f>IF(N149="základní",J149,0)</f>
        <v>0</v>
      </c>
      <c r="BF149" s="241">
        <f>IF(N149="snížená",J149,0)</f>
        <v>0</v>
      </c>
      <c r="BG149" s="241">
        <f>IF(N149="zákl. přenesená",J149,0)</f>
        <v>0</v>
      </c>
      <c r="BH149" s="241">
        <f>IF(N149="sníž. přenesená",J149,0)</f>
        <v>0</v>
      </c>
      <c r="BI149" s="241">
        <f>IF(N149="nulová",J149,0)</f>
        <v>0</v>
      </c>
      <c r="BJ149" s="18" t="s">
        <v>90</v>
      </c>
      <c r="BK149" s="241">
        <f>ROUND(I149*H149,2)</f>
        <v>0</v>
      </c>
      <c r="BL149" s="18" t="s">
        <v>192</v>
      </c>
      <c r="BM149" s="240" t="s">
        <v>470</v>
      </c>
    </row>
    <row r="150" s="2" customFormat="1" ht="16.5" customHeight="1">
      <c r="A150" s="40"/>
      <c r="B150" s="41"/>
      <c r="C150" s="229" t="s">
        <v>362</v>
      </c>
      <c r="D150" s="229" t="s">
        <v>174</v>
      </c>
      <c r="E150" s="230" t="s">
        <v>7012</v>
      </c>
      <c r="F150" s="231" t="s">
        <v>7013</v>
      </c>
      <c r="G150" s="232" t="s">
        <v>1528</v>
      </c>
      <c r="H150" s="233">
        <v>4</v>
      </c>
      <c r="I150" s="234"/>
      <c r="J150" s="235">
        <f>ROUND(I150*H150,2)</f>
        <v>0</v>
      </c>
      <c r="K150" s="231" t="s">
        <v>331</v>
      </c>
      <c r="L150" s="46"/>
      <c r="M150" s="236" t="s">
        <v>1</v>
      </c>
      <c r="N150" s="237" t="s">
        <v>48</v>
      </c>
      <c r="O150" s="93"/>
      <c r="P150" s="238">
        <f>O150*H150</f>
        <v>0</v>
      </c>
      <c r="Q150" s="238">
        <v>0</v>
      </c>
      <c r="R150" s="238">
        <f>Q150*H150</f>
        <v>0</v>
      </c>
      <c r="S150" s="238">
        <v>0</v>
      </c>
      <c r="T150" s="239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40" t="s">
        <v>192</v>
      </c>
      <c r="AT150" s="240" t="s">
        <v>174</v>
      </c>
      <c r="AU150" s="240" t="s">
        <v>90</v>
      </c>
      <c r="AY150" s="18" t="s">
        <v>171</v>
      </c>
      <c r="BE150" s="241">
        <f>IF(N150="základní",J150,0)</f>
        <v>0</v>
      </c>
      <c r="BF150" s="241">
        <f>IF(N150="snížená",J150,0)</f>
        <v>0</v>
      </c>
      <c r="BG150" s="241">
        <f>IF(N150="zákl. přenesená",J150,0)</f>
        <v>0</v>
      </c>
      <c r="BH150" s="241">
        <f>IF(N150="sníž. přenesená",J150,0)</f>
        <v>0</v>
      </c>
      <c r="BI150" s="241">
        <f>IF(N150="nulová",J150,0)</f>
        <v>0</v>
      </c>
      <c r="BJ150" s="18" t="s">
        <v>90</v>
      </c>
      <c r="BK150" s="241">
        <f>ROUND(I150*H150,2)</f>
        <v>0</v>
      </c>
      <c r="BL150" s="18" t="s">
        <v>192</v>
      </c>
      <c r="BM150" s="240" t="s">
        <v>479</v>
      </c>
    </row>
    <row r="151" s="2" customFormat="1" ht="16.5" customHeight="1">
      <c r="A151" s="40"/>
      <c r="B151" s="41"/>
      <c r="C151" s="229" t="s">
        <v>367</v>
      </c>
      <c r="D151" s="229" t="s">
        <v>174</v>
      </c>
      <c r="E151" s="230" t="s">
        <v>7014</v>
      </c>
      <c r="F151" s="231" t="s">
        <v>7015</v>
      </c>
      <c r="G151" s="232" t="s">
        <v>1528</v>
      </c>
      <c r="H151" s="233">
        <v>4</v>
      </c>
      <c r="I151" s="234"/>
      <c r="J151" s="235">
        <f>ROUND(I151*H151,2)</f>
        <v>0</v>
      </c>
      <c r="K151" s="231" t="s">
        <v>331</v>
      </c>
      <c r="L151" s="46"/>
      <c r="M151" s="236" t="s">
        <v>1</v>
      </c>
      <c r="N151" s="237" t="s">
        <v>48</v>
      </c>
      <c r="O151" s="93"/>
      <c r="P151" s="238">
        <f>O151*H151</f>
        <v>0</v>
      </c>
      <c r="Q151" s="238">
        <v>0</v>
      </c>
      <c r="R151" s="238">
        <f>Q151*H151</f>
        <v>0</v>
      </c>
      <c r="S151" s="238">
        <v>0</v>
      </c>
      <c r="T151" s="239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40" t="s">
        <v>192</v>
      </c>
      <c r="AT151" s="240" t="s">
        <v>174</v>
      </c>
      <c r="AU151" s="240" t="s">
        <v>90</v>
      </c>
      <c r="AY151" s="18" t="s">
        <v>171</v>
      </c>
      <c r="BE151" s="241">
        <f>IF(N151="základní",J151,0)</f>
        <v>0</v>
      </c>
      <c r="BF151" s="241">
        <f>IF(N151="snížená",J151,0)</f>
        <v>0</v>
      </c>
      <c r="BG151" s="241">
        <f>IF(N151="zákl. přenesená",J151,0)</f>
        <v>0</v>
      </c>
      <c r="BH151" s="241">
        <f>IF(N151="sníž. přenesená",J151,0)</f>
        <v>0</v>
      </c>
      <c r="BI151" s="241">
        <f>IF(N151="nulová",J151,0)</f>
        <v>0</v>
      </c>
      <c r="BJ151" s="18" t="s">
        <v>90</v>
      </c>
      <c r="BK151" s="241">
        <f>ROUND(I151*H151,2)</f>
        <v>0</v>
      </c>
      <c r="BL151" s="18" t="s">
        <v>192</v>
      </c>
      <c r="BM151" s="240" t="s">
        <v>487</v>
      </c>
    </row>
    <row r="152" s="2" customFormat="1" ht="16.5" customHeight="1">
      <c r="A152" s="40"/>
      <c r="B152" s="41"/>
      <c r="C152" s="229" t="s">
        <v>7</v>
      </c>
      <c r="D152" s="229" t="s">
        <v>174</v>
      </c>
      <c r="E152" s="230" t="s">
        <v>7016</v>
      </c>
      <c r="F152" s="231" t="s">
        <v>7017</v>
      </c>
      <c r="G152" s="232" t="s">
        <v>1528</v>
      </c>
      <c r="H152" s="233">
        <v>4</v>
      </c>
      <c r="I152" s="234"/>
      <c r="J152" s="235">
        <f>ROUND(I152*H152,2)</f>
        <v>0</v>
      </c>
      <c r="K152" s="231" t="s">
        <v>331</v>
      </c>
      <c r="L152" s="46"/>
      <c r="M152" s="236" t="s">
        <v>1</v>
      </c>
      <c r="N152" s="237" t="s">
        <v>48</v>
      </c>
      <c r="O152" s="93"/>
      <c r="P152" s="238">
        <f>O152*H152</f>
        <v>0</v>
      </c>
      <c r="Q152" s="238">
        <v>0</v>
      </c>
      <c r="R152" s="238">
        <f>Q152*H152</f>
        <v>0</v>
      </c>
      <c r="S152" s="238">
        <v>0</v>
      </c>
      <c r="T152" s="239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40" t="s">
        <v>192</v>
      </c>
      <c r="AT152" s="240" t="s">
        <v>174</v>
      </c>
      <c r="AU152" s="240" t="s">
        <v>90</v>
      </c>
      <c r="AY152" s="18" t="s">
        <v>171</v>
      </c>
      <c r="BE152" s="241">
        <f>IF(N152="základní",J152,0)</f>
        <v>0</v>
      </c>
      <c r="BF152" s="241">
        <f>IF(N152="snížená",J152,0)</f>
        <v>0</v>
      </c>
      <c r="BG152" s="241">
        <f>IF(N152="zákl. přenesená",J152,0)</f>
        <v>0</v>
      </c>
      <c r="BH152" s="241">
        <f>IF(N152="sníž. přenesená",J152,0)</f>
        <v>0</v>
      </c>
      <c r="BI152" s="241">
        <f>IF(N152="nulová",J152,0)</f>
        <v>0</v>
      </c>
      <c r="BJ152" s="18" t="s">
        <v>90</v>
      </c>
      <c r="BK152" s="241">
        <f>ROUND(I152*H152,2)</f>
        <v>0</v>
      </c>
      <c r="BL152" s="18" t="s">
        <v>192</v>
      </c>
      <c r="BM152" s="240" t="s">
        <v>496</v>
      </c>
    </row>
    <row r="153" s="2" customFormat="1" ht="16.5" customHeight="1">
      <c r="A153" s="40"/>
      <c r="B153" s="41"/>
      <c r="C153" s="229" t="s">
        <v>377</v>
      </c>
      <c r="D153" s="229" t="s">
        <v>174</v>
      </c>
      <c r="E153" s="230" t="s">
        <v>7018</v>
      </c>
      <c r="F153" s="231" t="s">
        <v>7019</v>
      </c>
      <c r="G153" s="232" t="s">
        <v>1528</v>
      </c>
      <c r="H153" s="233">
        <v>3</v>
      </c>
      <c r="I153" s="234"/>
      <c r="J153" s="235">
        <f>ROUND(I153*H153,2)</f>
        <v>0</v>
      </c>
      <c r="K153" s="231" t="s">
        <v>331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</v>
      </c>
      <c r="R153" s="238">
        <f>Q153*H153</f>
        <v>0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192</v>
      </c>
      <c r="AT153" s="240" t="s">
        <v>174</v>
      </c>
      <c r="AU153" s="240" t="s">
        <v>90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192</v>
      </c>
      <c r="BM153" s="240" t="s">
        <v>506</v>
      </c>
    </row>
    <row r="154" s="2" customFormat="1" ht="16.5" customHeight="1">
      <c r="A154" s="40"/>
      <c r="B154" s="41"/>
      <c r="C154" s="229" t="s">
        <v>382</v>
      </c>
      <c r="D154" s="229" t="s">
        <v>174</v>
      </c>
      <c r="E154" s="230" t="s">
        <v>7020</v>
      </c>
      <c r="F154" s="231" t="s">
        <v>7021</v>
      </c>
      <c r="G154" s="232" t="s">
        <v>1528</v>
      </c>
      <c r="H154" s="233">
        <v>2</v>
      </c>
      <c r="I154" s="234"/>
      <c r="J154" s="235">
        <f>ROUND(I154*H154,2)</f>
        <v>0</v>
      </c>
      <c r="K154" s="231" t="s">
        <v>331</v>
      </c>
      <c r="L154" s="46"/>
      <c r="M154" s="236" t="s">
        <v>1</v>
      </c>
      <c r="N154" s="237" t="s">
        <v>48</v>
      </c>
      <c r="O154" s="93"/>
      <c r="P154" s="238">
        <f>O154*H154</f>
        <v>0</v>
      </c>
      <c r="Q154" s="238">
        <v>0</v>
      </c>
      <c r="R154" s="238">
        <f>Q154*H154</f>
        <v>0</v>
      </c>
      <c r="S154" s="238">
        <v>0</v>
      </c>
      <c r="T154" s="239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40" t="s">
        <v>192</v>
      </c>
      <c r="AT154" s="240" t="s">
        <v>174</v>
      </c>
      <c r="AU154" s="240" t="s">
        <v>90</v>
      </c>
      <c r="AY154" s="18" t="s">
        <v>171</v>
      </c>
      <c r="BE154" s="241">
        <f>IF(N154="základní",J154,0)</f>
        <v>0</v>
      </c>
      <c r="BF154" s="241">
        <f>IF(N154="snížená",J154,0)</f>
        <v>0</v>
      </c>
      <c r="BG154" s="241">
        <f>IF(N154="zákl. přenesená",J154,0)</f>
        <v>0</v>
      </c>
      <c r="BH154" s="241">
        <f>IF(N154="sníž. přenesená",J154,0)</f>
        <v>0</v>
      </c>
      <c r="BI154" s="241">
        <f>IF(N154="nulová",J154,0)</f>
        <v>0</v>
      </c>
      <c r="BJ154" s="18" t="s">
        <v>90</v>
      </c>
      <c r="BK154" s="241">
        <f>ROUND(I154*H154,2)</f>
        <v>0</v>
      </c>
      <c r="BL154" s="18" t="s">
        <v>192</v>
      </c>
      <c r="BM154" s="240" t="s">
        <v>515</v>
      </c>
    </row>
    <row r="155" s="2" customFormat="1" ht="16.5" customHeight="1">
      <c r="A155" s="40"/>
      <c r="B155" s="41"/>
      <c r="C155" s="229" t="s">
        <v>387</v>
      </c>
      <c r="D155" s="229" t="s">
        <v>174</v>
      </c>
      <c r="E155" s="230" t="s">
        <v>7022</v>
      </c>
      <c r="F155" s="231" t="s">
        <v>7023</v>
      </c>
      <c r="G155" s="232" t="s">
        <v>1528</v>
      </c>
      <c r="H155" s="233">
        <v>4</v>
      </c>
      <c r="I155" s="234"/>
      <c r="J155" s="235">
        <f>ROUND(I155*H155,2)</f>
        <v>0</v>
      </c>
      <c r="K155" s="231" t="s">
        <v>331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</v>
      </c>
      <c r="T155" s="239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192</v>
      </c>
      <c r="AT155" s="240" t="s">
        <v>174</v>
      </c>
      <c r="AU155" s="240" t="s">
        <v>90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192</v>
      </c>
      <c r="BM155" s="240" t="s">
        <v>523</v>
      </c>
    </row>
    <row r="156" s="2" customFormat="1" ht="16.5" customHeight="1">
      <c r="A156" s="40"/>
      <c r="B156" s="41"/>
      <c r="C156" s="229" t="s">
        <v>393</v>
      </c>
      <c r="D156" s="229" t="s">
        <v>174</v>
      </c>
      <c r="E156" s="230" t="s">
        <v>7024</v>
      </c>
      <c r="F156" s="231" t="s">
        <v>7025</v>
      </c>
      <c r="G156" s="232" t="s">
        <v>1528</v>
      </c>
      <c r="H156" s="233">
        <v>4</v>
      </c>
      <c r="I156" s="234"/>
      <c r="J156" s="235">
        <f>ROUND(I156*H156,2)</f>
        <v>0</v>
      </c>
      <c r="K156" s="231" t="s">
        <v>331</v>
      </c>
      <c r="L156" s="46"/>
      <c r="M156" s="236" t="s">
        <v>1</v>
      </c>
      <c r="N156" s="237" t="s">
        <v>48</v>
      </c>
      <c r="O156" s="93"/>
      <c r="P156" s="238">
        <f>O156*H156</f>
        <v>0</v>
      </c>
      <c r="Q156" s="238">
        <v>0</v>
      </c>
      <c r="R156" s="238">
        <f>Q156*H156</f>
        <v>0</v>
      </c>
      <c r="S156" s="238">
        <v>0</v>
      </c>
      <c r="T156" s="239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40" t="s">
        <v>192</v>
      </c>
      <c r="AT156" s="240" t="s">
        <v>174</v>
      </c>
      <c r="AU156" s="240" t="s">
        <v>90</v>
      </c>
      <c r="AY156" s="18" t="s">
        <v>171</v>
      </c>
      <c r="BE156" s="241">
        <f>IF(N156="základní",J156,0)</f>
        <v>0</v>
      </c>
      <c r="BF156" s="241">
        <f>IF(N156="snížená",J156,0)</f>
        <v>0</v>
      </c>
      <c r="BG156" s="241">
        <f>IF(N156="zákl. přenesená",J156,0)</f>
        <v>0</v>
      </c>
      <c r="BH156" s="241">
        <f>IF(N156="sníž. přenesená",J156,0)</f>
        <v>0</v>
      </c>
      <c r="BI156" s="241">
        <f>IF(N156="nulová",J156,0)</f>
        <v>0</v>
      </c>
      <c r="BJ156" s="18" t="s">
        <v>90</v>
      </c>
      <c r="BK156" s="241">
        <f>ROUND(I156*H156,2)</f>
        <v>0</v>
      </c>
      <c r="BL156" s="18" t="s">
        <v>192</v>
      </c>
      <c r="BM156" s="240" t="s">
        <v>538</v>
      </c>
    </row>
    <row r="157" s="2" customFormat="1" ht="16.5" customHeight="1">
      <c r="A157" s="40"/>
      <c r="B157" s="41"/>
      <c r="C157" s="229" t="s">
        <v>398</v>
      </c>
      <c r="D157" s="229" t="s">
        <v>174</v>
      </c>
      <c r="E157" s="230" t="s">
        <v>7026</v>
      </c>
      <c r="F157" s="231" t="s">
        <v>7027</v>
      </c>
      <c r="G157" s="232" t="s">
        <v>1528</v>
      </c>
      <c r="H157" s="233">
        <v>2</v>
      </c>
      <c r="I157" s="234"/>
      <c r="J157" s="235">
        <f>ROUND(I157*H157,2)</f>
        <v>0</v>
      </c>
      <c r="K157" s="231" t="s">
        <v>331</v>
      </c>
      <c r="L157" s="46"/>
      <c r="M157" s="236" t="s">
        <v>1</v>
      </c>
      <c r="N157" s="237" t="s">
        <v>48</v>
      </c>
      <c r="O157" s="93"/>
      <c r="P157" s="238">
        <f>O157*H157</f>
        <v>0</v>
      </c>
      <c r="Q157" s="238">
        <v>0</v>
      </c>
      <c r="R157" s="238">
        <f>Q157*H157</f>
        <v>0</v>
      </c>
      <c r="S157" s="238">
        <v>0</v>
      </c>
      <c r="T157" s="239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40" t="s">
        <v>192</v>
      </c>
      <c r="AT157" s="240" t="s">
        <v>174</v>
      </c>
      <c r="AU157" s="240" t="s">
        <v>90</v>
      </c>
      <c r="AY157" s="18" t="s">
        <v>171</v>
      </c>
      <c r="BE157" s="241">
        <f>IF(N157="základní",J157,0)</f>
        <v>0</v>
      </c>
      <c r="BF157" s="241">
        <f>IF(N157="snížená",J157,0)</f>
        <v>0</v>
      </c>
      <c r="BG157" s="241">
        <f>IF(N157="zákl. přenesená",J157,0)</f>
        <v>0</v>
      </c>
      <c r="BH157" s="241">
        <f>IF(N157="sníž. přenesená",J157,0)</f>
        <v>0</v>
      </c>
      <c r="BI157" s="241">
        <f>IF(N157="nulová",J157,0)</f>
        <v>0</v>
      </c>
      <c r="BJ157" s="18" t="s">
        <v>90</v>
      </c>
      <c r="BK157" s="241">
        <f>ROUND(I157*H157,2)</f>
        <v>0</v>
      </c>
      <c r="BL157" s="18" t="s">
        <v>192</v>
      </c>
      <c r="BM157" s="240" t="s">
        <v>546</v>
      </c>
    </row>
    <row r="158" s="12" customFormat="1" ht="25.92" customHeight="1">
      <c r="A158" s="12"/>
      <c r="B158" s="213"/>
      <c r="C158" s="214"/>
      <c r="D158" s="215" t="s">
        <v>82</v>
      </c>
      <c r="E158" s="216" t="s">
        <v>3406</v>
      </c>
      <c r="F158" s="216" t="s">
        <v>7028</v>
      </c>
      <c r="G158" s="214"/>
      <c r="H158" s="214"/>
      <c r="I158" s="217"/>
      <c r="J158" s="218">
        <f>BK158</f>
        <v>0</v>
      </c>
      <c r="K158" s="214"/>
      <c r="L158" s="219"/>
      <c r="M158" s="220"/>
      <c r="N158" s="221"/>
      <c r="O158" s="221"/>
      <c r="P158" s="222">
        <f>SUM(P159:P174)</f>
        <v>0</v>
      </c>
      <c r="Q158" s="221"/>
      <c r="R158" s="222">
        <f>SUM(R159:R174)</f>
        <v>0</v>
      </c>
      <c r="S158" s="221"/>
      <c r="T158" s="223">
        <f>SUM(T159:T174)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83</v>
      </c>
      <c r="AY158" s="224" t="s">
        <v>171</v>
      </c>
      <c r="BK158" s="226">
        <f>SUM(BK159:BK174)</f>
        <v>0</v>
      </c>
    </row>
    <row r="159" s="2" customFormat="1" ht="16.5" customHeight="1">
      <c r="A159" s="40"/>
      <c r="B159" s="41"/>
      <c r="C159" s="229" t="s">
        <v>403</v>
      </c>
      <c r="D159" s="229" t="s">
        <v>174</v>
      </c>
      <c r="E159" s="230" t="s">
        <v>7029</v>
      </c>
      <c r="F159" s="231" t="s">
        <v>7030</v>
      </c>
      <c r="G159" s="232" t="s">
        <v>458</v>
      </c>
      <c r="H159" s="233">
        <v>345</v>
      </c>
      <c r="I159" s="234"/>
      <c r="J159" s="235">
        <f>ROUND(I159*H159,2)</f>
        <v>0</v>
      </c>
      <c r="K159" s="231" t="s">
        <v>331</v>
      </c>
      <c r="L159" s="46"/>
      <c r="M159" s="236" t="s">
        <v>1</v>
      </c>
      <c r="N159" s="237" t="s">
        <v>48</v>
      </c>
      <c r="O159" s="93"/>
      <c r="P159" s="238">
        <f>O159*H159</f>
        <v>0</v>
      </c>
      <c r="Q159" s="238">
        <v>0</v>
      </c>
      <c r="R159" s="238">
        <f>Q159*H159</f>
        <v>0</v>
      </c>
      <c r="S159" s="238">
        <v>0</v>
      </c>
      <c r="T159" s="239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40" t="s">
        <v>192</v>
      </c>
      <c r="AT159" s="240" t="s">
        <v>174</v>
      </c>
      <c r="AU159" s="240" t="s">
        <v>90</v>
      </c>
      <c r="AY159" s="18" t="s">
        <v>171</v>
      </c>
      <c r="BE159" s="241">
        <f>IF(N159="základní",J159,0)</f>
        <v>0</v>
      </c>
      <c r="BF159" s="241">
        <f>IF(N159="snížená",J159,0)</f>
        <v>0</v>
      </c>
      <c r="BG159" s="241">
        <f>IF(N159="zákl. přenesená",J159,0)</f>
        <v>0</v>
      </c>
      <c r="BH159" s="241">
        <f>IF(N159="sníž. přenesená",J159,0)</f>
        <v>0</v>
      </c>
      <c r="BI159" s="241">
        <f>IF(N159="nulová",J159,0)</f>
        <v>0</v>
      </c>
      <c r="BJ159" s="18" t="s">
        <v>90</v>
      </c>
      <c r="BK159" s="241">
        <f>ROUND(I159*H159,2)</f>
        <v>0</v>
      </c>
      <c r="BL159" s="18" t="s">
        <v>192</v>
      </c>
      <c r="BM159" s="240" t="s">
        <v>555</v>
      </c>
    </row>
    <row r="160" s="2" customFormat="1" ht="16.5" customHeight="1">
      <c r="A160" s="40"/>
      <c r="B160" s="41"/>
      <c r="C160" s="229" t="s">
        <v>407</v>
      </c>
      <c r="D160" s="229" t="s">
        <v>174</v>
      </c>
      <c r="E160" s="230" t="s">
        <v>7031</v>
      </c>
      <c r="F160" s="231" t="s">
        <v>7032</v>
      </c>
      <c r="G160" s="232" t="s">
        <v>458</v>
      </c>
      <c r="H160" s="233">
        <v>75</v>
      </c>
      <c r="I160" s="234"/>
      <c r="J160" s="235">
        <f>ROUND(I160*H160,2)</f>
        <v>0</v>
      </c>
      <c r="K160" s="231" t="s">
        <v>331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192</v>
      </c>
      <c r="AT160" s="240" t="s">
        <v>174</v>
      </c>
      <c r="AU160" s="240" t="s">
        <v>90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192</v>
      </c>
      <c r="BM160" s="240" t="s">
        <v>563</v>
      </c>
    </row>
    <row r="161" s="2" customFormat="1" ht="16.5" customHeight="1">
      <c r="A161" s="40"/>
      <c r="B161" s="41"/>
      <c r="C161" s="229" t="s">
        <v>413</v>
      </c>
      <c r="D161" s="229" t="s">
        <v>174</v>
      </c>
      <c r="E161" s="230" t="s">
        <v>7033</v>
      </c>
      <c r="F161" s="231" t="s">
        <v>7034</v>
      </c>
      <c r="G161" s="232" t="s">
        <v>458</v>
      </c>
      <c r="H161" s="233">
        <v>325</v>
      </c>
      <c r="I161" s="234"/>
      <c r="J161" s="235">
        <f>ROUND(I161*H161,2)</f>
        <v>0</v>
      </c>
      <c r="K161" s="231" t="s">
        <v>331</v>
      </c>
      <c r="L161" s="46"/>
      <c r="M161" s="236" t="s">
        <v>1</v>
      </c>
      <c r="N161" s="237" t="s">
        <v>48</v>
      </c>
      <c r="O161" s="93"/>
      <c r="P161" s="238">
        <f>O161*H161</f>
        <v>0</v>
      </c>
      <c r="Q161" s="238">
        <v>0</v>
      </c>
      <c r="R161" s="238">
        <f>Q161*H161</f>
        <v>0</v>
      </c>
      <c r="S161" s="238">
        <v>0</v>
      </c>
      <c r="T161" s="239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40" t="s">
        <v>192</v>
      </c>
      <c r="AT161" s="240" t="s">
        <v>174</v>
      </c>
      <c r="AU161" s="240" t="s">
        <v>90</v>
      </c>
      <c r="AY161" s="18" t="s">
        <v>171</v>
      </c>
      <c r="BE161" s="241">
        <f>IF(N161="základní",J161,0)</f>
        <v>0</v>
      </c>
      <c r="BF161" s="241">
        <f>IF(N161="snížená",J161,0)</f>
        <v>0</v>
      </c>
      <c r="BG161" s="241">
        <f>IF(N161="zákl. přenesená",J161,0)</f>
        <v>0</v>
      </c>
      <c r="BH161" s="241">
        <f>IF(N161="sníž. přenesená",J161,0)</f>
        <v>0</v>
      </c>
      <c r="BI161" s="241">
        <f>IF(N161="nulová",J161,0)</f>
        <v>0</v>
      </c>
      <c r="BJ161" s="18" t="s">
        <v>90</v>
      </c>
      <c r="BK161" s="241">
        <f>ROUND(I161*H161,2)</f>
        <v>0</v>
      </c>
      <c r="BL161" s="18" t="s">
        <v>192</v>
      </c>
      <c r="BM161" s="240" t="s">
        <v>574</v>
      </c>
    </row>
    <row r="162" s="2" customFormat="1" ht="16.5" customHeight="1">
      <c r="A162" s="40"/>
      <c r="B162" s="41"/>
      <c r="C162" s="229" t="s">
        <v>420</v>
      </c>
      <c r="D162" s="229" t="s">
        <v>174</v>
      </c>
      <c r="E162" s="230" t="s">
        <v>7035</v>
      </c>
      <c r="F162" s="231" t="s">
        <v>7036</v>
      </c>
      <c r="G162" s="232" t="s">
        <v>458</v>
      </c>
      <c r="H162" s="233">
        <v>45</v>
      </c>
      <c r="I162" s="234"/>
      <c r="J162" s="235">
        <f>ROUND(I162*H162,2)</f>
        <v>0</v>
      </c>
      <c r="K162" s="231" t="s">
        <v>331</v>
      </c>
      <c r="L162" s="46"/>
      <c r="M162" s="236" t="s">
        <v>1</v>
      </c>
      <c r="N162" s="237" t="s">
        <v>48</v>
      </c>
      <c r="O162" s="93"/>
      <c r="P162" s="238">
        <f>O162*H162</f>
        <v>0</v>
      </c>
      <c r="Q162" s="238">
        <v>0</v>
      </c>
      <c r="R162" s="238">
        <f>Q162*H162</f>
        <v>0</v>
      </c>
      <c r="S162" s="238">
        <v>0</v>
      </c>
      <c r="T162" s="239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40" t="s">
        <v>192</v>
      </c>
      <c r="AT162" s="240" t="s">
        <v>174</v>
      </c>
      <c r="AU162" s="240" t="s">
        <v>90</v>
      </c>
      <c r="AY162" s="18" t="s">
        <v>171</v>
      </c>
      <c r="BE162" s="241">
        <f>IF(N162="základní",J162,0)</f>
        <v>0</v>
      </c>
      <c r="BF162" s="241">
        <f>IF(N162="snížená",J162,0)</f>
        <v>0</v>
      </c>
      <c r="BG162" s="241">
        <f>IF(N162="zákl. přenesená",J162,0)</f>
        <v>0</v>
      </c>
      <c r="BH162" s="241">
        <f>IF(N162="sníž. přenesená",J162,0)</f>
        <v>0</v>
      </c>
      <c r="BI162" s="241">
        <f>IF(N162="nulová",J162,0)</f>
        <v>0</v>
      </c>
      <c r="BJ162" s="18" t="s">
        <v>90</v>
      </c>
      <c r="BK162" s="241">
        <f>ROUND(I162*H162,2)</f>
        <v>0</v>
      </c>
      <c r="BL162" s="18" t="s">
        <v>192</v>
      </c>
      <c r="BM162" s="240" t="s">
        <v>582</v>
      </c>
    </row>
    <row r="163" s="2" customFormat="1" ht="16.5" customHeight="1">
      <c r="A163" s="40"/>
      <c r="B163" s="41"/>
      <c r="C163" s="229" t="s">
        <v>425</v>
      </c>
      <c r="D163" s="229" t="s">
        <v>174</v>
      </c>
      <c r="E163" s="230" t="s">
        <v>7037</v>
      </c>
      <c r="F163" s="231" t="s">
        <v>7038</v>
      </c>
      <c r="G163" s="232" t="s">
        <v>458</v>
      </c>
      <c r="H163" s="233">
        <v>25</v>
      </c>
      <c r="I163" s="234"/>
      <c r="J163" s="235">
        <f>ROUND(I163*H163,2)</f>
        <v>0</v>
      </c>
      <c r="K163" s="231" t="s">
        <v>331</v>
      </c>
      <c r="L163" s="46"/>
      <c r="M163" s="236" t="s">
        <v>1</v>
      </c>
      <c r="N163" s="237" t="s">
        <v>48</v>
      </c>
      <c r="O163" s="93"/>
      <c r="P163" s="238">
        <f>O163*H163</f>
        <v>0</v>
      </c>
      <c r="Q163" s="238">
        <v>0</v>
      </c>
      <c r="R163" s="238">
        <f>Q163*H163</f>
        <v>0</v>
      </c>
      <c r="S163" s="238">
        <v>0</v>
      </c>
      <c r="T163" s="239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40" t="s">
        <v>192</v>
      </c>
      <c r="AT163" s="240" t="s">
        <v>174</v>
      </c>
      <c r="AU163" s="240" t="s">
        <v>90</v>
      </c>
      <c r="AY163" s="18" t="s">
        <v>171</v>
      </c>
      <c r="BE163" s="241">
        <f>IF(N163="základní",J163,0)</f>
        <v>0</v>
      </c>
      <c r="BF163" s="241">
        <f>IF(N163="snížená",J163,0)</f>
        <v>0</v>
      </c>
      <c r="BG163" s="241">
        <f>IF(N163="zákl. přenesená",J163,0)</f>
        <v>0</v>
      </c>
      <c r="BH163" s="241">
        <f>IF(N163="sníž. přenesená",J163,0)</f>
        <v>0</v>
      </c>
      <c r="BI163" s="241">
        <f>IF(N163="nulová",J163,0)</f>
        <v>0</v>
      </c>
      <c r="BJ163" s="18" t="s">
        <v>90</v>
      </c>
      <c r="BK163" s="241">
        <f>ROUND(I163*H163,2)</f>
        <v>0</v>
      </c>
      <c r="BL163" s="18" t="s">
        <v>192</v>
      </c>
      <c r="BM163" s="240" t="s">
        <v>592</v>
      </c>
    </row>
    <row r="164" s="2" customFormat="1" ht="16.5" customHeight="1">
      <c r="A164" s="40"/>
      <c r="B164" s="41"/>
      <c r="C164" s="229" t="s">
        <v>430</v>
      </c>
      <c r="D164" s="229" t="s">
        <v>174</v>
      </c>
      <c r="E164" s="230" t="s">
        <v>7039</v>
      </c>
      <c r="F164" s="231" t="s">
        <v>7040</v>
      </c>
      <c r="G164" s="232" t="s">
        <v>458</v>
      </c>
      <c r="H164" s="233">
        <v>625</v>
      </c>
      <c r="I164" s="234"/>
      <c r="J164" s="235">
        <f>ROUND(I164*H164,2)</f>
        <v>0</v>
      </c>
      <c r="K164" s="231" t="s">
        <v>331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</v>
      </c>
      <c r="R164" s="238">
        <f>Q164*H164</f>
        <v>0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90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601</v>
      </c>
    </row>
    <row r="165" s="2" customFormat="1" ht="16.5" customHeight="1">
      <c r="A165" s="40"/>
      <c r="B165" s="41"/>
      <c r="C165" s="229" t="s">
        <v>434</v>
      </c>
      <c r="D165" s="229" t="s">
        <v>174</v>
      </c>
      <c r="E165" s="230" t="s">
        <v>7041</v>
      </c>
      <c r="F165" s="231" t="s">
        <v>7042</v>
      </c>
      <c r="G165" s="232" t="s">
        <v>458</v>
      </c>
      <c r="H165" s="233">
        <v>1545</v>
      </c>
      <c r="I165" s="234"/>
      <c r="J165" s="235">
        <f>ROUND(I165*H165,2)</f>
        <v>0</v>
      </c>
      <c r="K165" s="231" t="s">
        <v>331</v>
      </c>
      <c r="L165" s="46"/>
      <c r="M165" s="236" t="s">
        <v>1</v>
      </c>
      <c r="N165" s="237" t="s">
        <v>48</v>
      </c>
      <c r="O165" s="93"/>
      <c r="P165" s="238">
        <f>O165*H165</f>
        <v>0</v>
      </c>
      <c r="Q165" s="238">
        <v>0</v>
      </c>
      <c r="R165" s="238">
        <f>Q165*H165</f>
        <v>0</v>
      </c>
      <c r="S165" s="238">
        <v>0</v>
      </c>
      <c r="T165" s="239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40" t="s">
        <v>192</v>
      </c>
      <c r="AT165" s="240" t="s">
        <v>174</v>
      </c>
      <c r="AU165" s="240" t="s">
        <v>90</v>
      </c>
      <c r="AY165" s="18" t="s">
        <v>171</v>
      </c>
      <c r="BE165" s="241">
        <f>IF(N165="základní",J165,0)</f>
        <v>0</v>
      </c>
      <c r="BF165" s="241">
        <f>IF(N165="snížená",J165,0)</f>
        <v>0</v>
      </c>
      <c r="BG165" s="241">
        <f>IF(N165="zákl. přenesená",J165,0)</f>
        <v>0</v>
      </c>
      <c r="BH165" s="241">
        <f>IF(N165="sníž. přenesená",J165,0)</f>
        <v>0</v>
      </c>
      <c r="BI165" s="241">
        <f>IF(N165="nulová",J165,0)</f>
        <v>0</v>
      </c>
      <c r="BJ165" s="18" t="s">
        <v>90</v>
      </c>
      <c r="BK165" s="241">
        <f>ROUND(I165*H165,2)</f>
        <v>0</v>
      </c>
      <c r="BL165" s="18" t="s">
        <v>192</v>
      </c>
      <c r="BM165" s="240" t="s">
        <v>609</v>
      </c>
    </row>
    <row r="166" s="2" customFormat="1" ht="16.5" customHeight="1">
      <c r="A166" s="40"/>
      <c r="B166" s="41"/>
      <c r="C166" s="229" t="s">
        <v>440</v>
      </c>
      <c r="D166" s="229" t="s">
        <v>174</v>
      </c>
      <c r="E166" s="230" t="s">
        <v>7043</v>
      </c>
      <c r="F166" s="231" t="s">
        <v>7044</v>
      </c>
      <c r="G166" s="232" t="s">
        <v>458</v>
      </c>
      <c r="H166" s="233">
        <v>95</v>
      </c>
      <c r="I166" s="234"/>
      <c r="J166" s="235">
        <f>ROUND(I166*H166,2)</f>
        <v>0</v>
      </c>
      <c r="K166" s="231" t="s">
        <v>331</v>
      </c>
      <c r="L166" s="46"/>
      <c r="M166" s="236" t="s">
        <v>1</v>
      </c>
      <c r="N166" s="237" t="s">
        <v>48</v>
      </c>
      <c r="O166" s="93"/>
      <c r="P166" s="238">
        <f>O166*H166</f>
        <v>0</v>
      </c>
      <c r="Q166" s="238">
        <v>0</v>
      </c>
      <c r="R166" s="238">
        <f>Q166*H166</f>
        <v>0</v>
      </c>
      <c r="S166" s="238">
        <v>0</v>
      </c>
      <c r="T166" s="239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40" t="s">
        <v>192</v>
      </c>
      <c r="AT166" s="240" t="s">
        <v>174</v>
      </c>
      <c r="AU166" s="240" t="s">
        <v>90</v>
      </c>
      <c r="AY166" s="18" t="s">
        <v>171</v>
      </c>
      <c r="BE166" s="241">
        <f>IF(N166="základní",J166,0)</f>
        <v>0</v>
      </c>
      <c r="BF166" s="241">
        <f>IF(N166="snížená",J166,0)</f>
        <v>0</v>
      </c>
      <c r="BG166" s="241">
        <f>IF(N166="zákl. přenesená",J166,0)</f>
        <v>0</v>
      </c>
      <c r="BH166" s="241">
        <f>IF(N166="sníž. přenesená",J166,0)</f>
        <v>0</v>
      </c>
      <c r="BI166" s="241">
        <f>IF(N166="nulová",J166,0)</f>
        <v>0</v>
      </c>
      <c r="BJ166" s="18" t="s">
        <v>90</v>
      </c>
      <c r="BK166" s="241">
        <f>ROUND(I166*H166,2)</f>
        <v>0</v>
      </c>
      <c r="BL166" s="18" t="s">
        <v>192</v>
      </c>
      <c r="BM166" s="240" t="s">
        <v>618</v>
      </c>
    </row>
    <row r="167" s="2" customFormat="1" ht="16.5" customHeight="1">
      <c r="A167" s="40"/>
      <c r="B167" s="41"/>
      <c r="C167" s="229" t="s">
        <v>445</v>
      </c>
      <c r="D167" s="229" t="s">
        <v>174</v>
      </c>
      <c r="E167" s="230" t="s">
        <v>7045</v>
      </c>
      <c r="F167" s="231" t="s">
        <v>7046</v>
      </c>
      <c r="G167" s="232" t="s">
        <v>458</v>
      </c>
      <c r="H167" s="233">
        <v>450</v>
      </c>
      <c r="I167" s="234"/>
      <c r="J167" s="235">
        <f>ROUND(I167*H167,2)</f>
        <v>0</v>
      </c>
      <c r="K167" s="231" t="s">
        <v>331</v>
      </c>
      <c r="L167" s="46"/>
      <c r="M167" s="236" t="s">
        <v>1</v>
      </c>
      <c r="N167" s="237" t="s">
        <v>48</v>
      </c>
      <c r="O167" s="93"/>
      <c r="P167" s="238">
        <f>O167*H167</f>
        <v>0</v>
      </c>
      <c r="Q167" s="238">
        <v>0</v>
      </c>
      <c r="R167" s="238">
        <f>Q167*H167</f>
        <v>0</v>
      </c>
      <c r="S167" s="238">
        <v>0</v>
      </c>
      <c r="T167" s="239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40" t="s">
        <v>192</v>
      </c>
      <c r="AT167" s="240" t="s">
        <v>174</v>
      </c>
      <c r="AU167" s="240" t="s">
        <v>90</v>
      </c>
      <c r="AY167" s="18" t="s">
        <v>171</v>
      </c>
      <c r="BE167" s="241">
        <f>IF(N167="základní",J167,0)</f>
        <v>0</v>
      </c>
      <c r="BF167" s="241">
        <f>IF(N167="snížená",J167,0)</f>
        <v>0</v>
      </c>
      <c r="BG167" s="241">
        <f>IF(N167="zákl. přenesená",J167,0)</f>
        <v>0</v>
      </c>
      <c r="BH167" s="241">
        <f>IF(N167="sníž. přenesená",J167,0)</f>
        <v>0</v>
      </c>
      <c r="BI167" s="241">
        <f>IF(N167="nulová",J167,0)</f>
        <v>0</v>
      </c>
      <c r="BJ167" s="18" t="s">
        <v>90</v>
      </c>
      <c r="BK167" s="241">
        <f>ROUND(I167*H167,2)</f>
        <v>0</v>
      </c>
      <c r="BL167" s="18" t="s">
        <v>192</v>
      </c>
      <c r="BM167" s="240" t="s">
        <v>627</v>
      </c>
    </row>
    <row r="168" s="2" customFormat="1" ht="16.5" customHeight="1">
      <c r="A168" s="40"/>
      <c r="B168" s="41"/>
      <c r="C168" s="229" t="s">
        <v>450</v>
      </c>
      <c r="D168" s="229" t="s">
        <v>174</v>
      </c>
      <c r="E168" s="230" t="s">
        <v>7047</v>
      </c>
      <c r="F168" s="231" t="s">
        <v>7048</v>
      </c>
      <c r="G168" s="232" t="s">
        <v>458</v>
      </c>
      <c r="H168" s="233">
        <v>290</v>
      </c>
      <c r="I168" s="234"/>
      <c r="J168" s="235">
        <f>ROUND(I168*H168,2)</f>
        <v>0</v>
      </c>
      <c r="K168" s="231" t="s">
        <v>331</v>
      </c>
      <c r="L168" s="46"/>
      <c r="M168" s="236" t="s">
        <v>1</v>
      </c>
      <c r="N168" s="237" t="s">
        <v>48</v>
      </c>
      <c r="O168" s="93"/>
      <c r="P168" s="238">
        <f>O168*H168</f>
        <v>0</v>
      </c>
      <c r="Q168" s="238">
        <v>0</v>
      </c>
      <c r="R168" s="238">
        <f>Q168*H168</f>
        <v>0</v>
      </c>
      <c r="S168" s="238">
        <v>0</v>
      </c>
      <c r="T168" s="239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40" t="s">
        <v>192</v>
      </c>
      <c r="AT168" s="240" t="s">
        <v>174</v>
      </c>
      <c r="AU168" s="240" t="s">
        <v>90</v>
      </c>
      <c r="AY168" s="18" t="s">
        <v>171</v>
      </c>
      <c r="BE168" s="241">
        <f>IF(N168="základní",J168,0)</f>
        <v>0</v>
      </c>
      <c r="BF168" s="241">
        <f>IF(N168="snížená",J168,0)</f>
        <v>0</v>
      </c>
      <c r="BG168" s="241">
        <f>IF(N168="zákl. přenesená",J168,0)</f>
        <v>0</v>
      </c>
      <c r="BH168" s="241">
        <f>IF(N168="sníž. přenesená",J168,0)</f>
        <v>0</v>
      </c>
      <c r="BI168" s="241">
        <f>IF(N168="nulová",J168,0)</f>
        <v>0</v>
      </c>
      <c r="BJ168" s="18" t="s">
        <v>90</v>
      </c>
      <c r="BK168" s="241">
        <f>ROUND(I168*H168,2)</f>
        <v>0</v>
      </c>
      <c r="BL168" s="18" t="s">
        <v>192</v>
      </c>
      <c r="BM168" s="240" t="s">
        <v>636</v>
      </c>
    </row>
    <row r="169" s="2" customFormat="1" ht="16.5" customHeight="1">
      <c r="A169" s="40"/>
      <c r="B169" s="41"/>
      <c r="C169" s="229" t="s">
        <v>455</v>
      </c>
      <c r="D169" s="229" t="s">
        <v>174</v>
      </c>
      <c r="E169" s="230" t="s">
        <v>7049</v>
      </c>
      <c r="F169" s="231" t="s">
        <v>7050</v>
      </c>
      <c r="G169" s="232" t="s">
        <v>458</v>
      </c>
      <c r="H169" s="233">
        <v>45</v>
      </c>
      <c r="I169" s="234"/>
      <c r="J169" s="235">
        <f>ROUND(I169*H169,2)</f>
        <v>0</v>
      </c>
      <c r="K169" s="231" t="s">
        <v>331</v>
      </c>
      <c r="L169" s="46"/>
      <c r="M169" s="236" t="s">
        <v>1</v>
      </c>
      <c r="N169" s="237" t="s">
        <v>48</v>
      </c>
      <c r="O169" s="93"/>
      <c r="P169" s="238">
        <f>O169*H169</f>
        <v>0</v>
      </c>
      <c r="Q169" s="238">
        <v>0</v>
      </c>
      <c r="R169" s="238">
        <f>Q169*H169</f>
        <v>0</v>
      </c>
      <c r="S169" s="238">
        <v>0</v>
      </c>
      <c r="T169" s="239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40" t="s">
        <v>192</v>
      </c>
      <c r="AT169" s="240" t="s">
        <v>174</v>
      </c>
      <c r="AU169" s="240" t="s">
        <v>90</v>
      </c>
      <c r="AY169" s="18" t="s">
        <v>171</v>
      </c>
      <c r="BE169" s="241">
        <f>IF(N169="základní",J169,0)</f>
        <v>0</v>
      </c>
      <c r="BF169" s="241">
        <f>IF(N169="snížená",J169,0)</f>
        <v>0</v>
      </c>
      <c r="BG169" s="241">
        <f>IF(N169="zákl. přenesená",J169,0)</f>
        <v>0</v>
      </c>
      <c r="BH169" s="241">
        <f>IF(N169="sníž. přenesená",J169,0)</f>
        <v>0</v>
      </c>
      <c r="BI169" s="241">
        <f>IF(N169="nulová",J169,0)</f>
        <v>0</v>
      </c>
      <c r="BJ169" s="18" t="s">
        <v>90</v>
      </c>
      <c r="BK169" s="241">
        <f>ROUND(I169*H169,2)</f>
        <v>0</v>
      </c>
      <c r="BL169" s="18" t="s">
        <v>192</v>
      </c>
      <c r="BM169" s="240" t="s">
        <v>645</v>
      </c>
    </row>
    <row r="170" s="2" customFormat="1" ht="16.5" customHeight="1">
      <c r="A170" s="40"/>
      <c r="B170" s="41"/>
      <c r="C170" s="229" t="s">
        <v>460</v>
      </c>
      <c r="D170" s="229" t="s">
        <v>174</v>
      </c>
      <c r="E170" s="230" t="s">
        <v>7051</v>
      </c>
      <c r="F170" s="231" t="s">
        <v>7052</v>
      </c>
      <c r="G170" s="232" t="s">
        <v>1528</v>
      </c>
      <c r="H170" s="233">
        <v>8</v>
      </c>
      <c r="I170" s="234"/>
      <c r="J170" s="235">
        <f>ROUND(I170*H170,2)</f>
        <v>0</v>
      </c>
      <c r="K170" s="231" t="s">
        <v>331</v>
      </c>
      <c r="L170" s="46"/>
      <c r="M170" s="236" t="s">
        <v>1</v>
      </c>
      <c r="N170" s="237" t="s">
        <v>48</v>
      </c>
      <c r="O170" s="93"/>
      <c r="P170" s="238">
        <f>O170*H170</f>
        <v>0</v>
      </c>
      <c r="Q170" s="238">
        <v>0</v>
      </c>
      <c r="R170" s="238">
        <f>Q170*H170</f>
        <v>0</v>
      </c>
      <c r="S170" s="238">
        <v>0</v>
      </c>
      <c r="T170" s="239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40" t="s">
        <v>192</v>
      </c>
      <c r="AT170" s="240" t="s">
        <v>174</v>
      </c>
      <c r="AU170" s="240" t="s">
        <v>90</v>
      </c>
      <c r="AY170" s="18" t="s">
        <v>171</v>
      </c>
      <c r="BE170" s="241">
        <f>IF(N170="základní",J170,0)</f>
        <v>0</v>
      </c>
      <c r="BF170" s="241">
        <f>IF(N170="snížená",J170,0)</f>
        <v>0</v>
      </c>
      <c r="BG170" s="241">
        <f>IF(N170="zákl. přenesená",J170,0)</f>
        <v>0</v>
      </c>
      <c r="BH170" s="241">
        <f>IF(N170="sníž. přenesená",J170,0)</f>
        <v>0</v>
      </c>
      <c r="BI170" s="241">
        <f>IF(N170="nulová",J170,0)</f>
        <v>0</v>
      </c>
      <c r="BJ170" s="18" t="s">
        <v>90</v>
      </c>
      <c r="BK170" s="241">
        <f>ROUND(I170*H170,2)</f>
        <v>0</v>
      </c>
      <c r="BL170" s="18" t="s">
        <v>192</v>
      </c>
      <c r="BM170" s="240" t="s">
        <v>654</v>
      </c>
    </row>
    <row r="171" s="2" customFormat="1" ht="16.5" customHeight="1">
      <c r="A171" s="40"/>
      <c r="B171" s="41"/>
      <c r="C171" s="229" t="s">
        <v>465</v>
      </c>
      <c r="D171" s="229" t="s">
        <v>174</v>
      </c>
      <c r="E171" s="230" t="s">
        <v>7053</v>
      </c>
      <c r="F171" s="231" t="s">
        <v>7054</v>
      </c>
      <c r="G171" s="232" t="s">
        <v>1528</v>
      </c>
      <c r="H171" s="233">
        <v>20</v>
      </c>
      <c r="I171" s="234"/>
      <c r="J171" s="235">
        <f>ROUND(I171*H171,2)</f>
        <v>0</v>
      </c>
      <c r="K171" s="231" t="s">
        <v>331</v>
      </c>
      <c r="L171" s="46"/>
      <c r="M171" s="236" t="s">
        <v>1</v>
      </c>
      <c r="N171" s="237" t="s">
        <v>48</v>
      </c>
      <c r="O171" s="93"/>
      <c r="P171" s="238">
        <f>O171*H171</f>
        <v>0</v>
      </c>
      <c r="Q171" s="238">
        <v>0</v>
      </c>
      <c r="R171" s="238">
        <f>Q171*H171</f>
        <v>0</v>
      </c>
      <c r="S171" s="238">
        <v>0</v>
      </c>
      <c r="T171" s="239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40" t="s">
        <v>192</v>
      </c>
      <c r="AT171" s="240" t="s">
        <v>174</v>
      </c>
      <c r="AU171" s="240" t="s">
        <v>90</v>
      </c>
      <c r="AY171" s="18" t="s">
        <v>171</v>
      </c>
      <c r="BE171" s="241">
        <f>IF(N171="základní",J171,0)</f>
        <v>0</v>
      </c>
      <c r="BF171" s="241">
        <f>IF(N171="snížená",J171,0)</f>
        <v>0</v>
      </c>
      <c r="BG171" s="241">
        <f>IF(N171="zákl. přenesená",J171,0)</f>
        <v>0</v>
      </c>
      <c r="BH171" s="241">
        <f>IF(N171="sníž. přenesená",J171,0)</f>
        <v>0</v>
      </c>
      <c r="BI171" s="241">
        <f>IF(N171="nulová",J171,0)</f>
        <v>0</v>
      </c>
      <c r="BJ171" s="18" t="s">
        <v>90</v>
      </c>
      <c r="BK171" s="241">
        <f>ROUND(I171*H171,2)</f>
        <v>0</v>
      </c>
      <c r="BL171" s="18" t="s">
        <v>192</v>
      </c>
      <c r="BM171" s="240" t="s">
        <v>667</v>
      </c>
    </row>
    <row r="172" s="2" customFormat="1" ht="16.5" customHeight="1">
      <c r="A172" s="40"/>
      <c r="B172" s="41"/>
      <c r="C172" s="229" t="s">
        <v>470</v>
      </c>
      <c r="D172" s="229" t="s">
        <v>174</v>
      </c>
      <c r="E172" s="230" t="s">
        <v>7055</v>
      </c>
      <c r="F172" s="231" t="s">
        <v>7056</v>
      </c>
      <c r="G172" s="232" t="s">
        <v>1528</v>
      </c>
      <c r="H172" s="233">
        <v>365</v>
      </c>
      <c r="I172" s="234"/>
      <c r="J172" s="235">
        <f>ROUND(I172*H172,2)</f>
        <v>0</v>
      </c>
      <c r="K172" s="231" t="s">
        <v>331</v>
      </c>
      <c r="L172" s="46"/>
      <c r="M172" s="236" t="s">
        <v>1</v>
      </c>
      <c r="N172" s="237" t="s">
        <v>48</v>
      </c>
      <c r="O172" s="93"/>
      <c r="P172" s="238">
        <f>O172*H172</f>
        <v>0</v>
      </c>
      <c r="Q172" s="238">
        <v>0</v>
      </c>
      <c r="R172" s="238">
        <f>Q172*H172</f>
        <v>0</v>
      </c>
      <c r="S172" s="238">
        <v>0</v>
      </c>
      <c r="T172" s="239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40" t="s">
        <v>192</v>
      </c>
      <c r="AT172" s="240" t="s">
        <v>174</v>
      </c>
      <c r="AU172" s="240" t="s">
        <v>90</v>
      </c>
      <c r="AY172" s="18" t="s">
        <v>171</v>
      </c>
      <c r="BE172" s="241">
        <f>IF(N172="základní",J172,0)</f>
        <v>0</v>
      </c>
      <c r="BF172" s="241">
        <f>IF(N172="snížená",J172,0)</f>
        <v>0</v>
      </c>
      <c r="BG172" s="241">
        <f>IF(N172="zákl. přenesená",J172,0)</f>
        <v>0</v>
      </c>
      <c r="BH172" s="241">
        <f>IF(N172="sníž. přenesená",J172,0)</f>
        <v>0</v>
      </c>
      <c r="BI172" s="241">
        <f>IF(N172="nulová",J172,0)</f>
        <v>0</v>
      </c>
      <c r="BJ172" s="18" t="s">
        <v>90</v>
      </c>
      <c r="BK172" s="241">
        <f>ROUND(I172*H172,2)</f>
        <v>0</v>
      </c>
      <c r="BL172" s="18" t="s">
        <v>192</v>
      </c>
      <c r="BM172" s="240" t="s">
        <v>677</v>
      </c>
    </row>
    <row r="173" s="2" customFormat="1" ht="16.5" customHeight="1">
      <c r="A173" s="40"/>
      <c r="B173" s="41"/>
      <c r="C173" s="229" t="s">
        <v>475</v>
      </c>
      <c r="D173" s="229" t="s">
        <v>174</v>
      </c>
      <c r="E173" s="230" t="s">
        <v>7057</v>
      </c>
      <c r="F173" s="231" t="s">
        <v>7058</v>
      </c>
      <c r="G173" s="232" t="s">
        <v>1528</v>
      </c>
      <c r="H173" s="233">
        <v>20</v>
      </c>
      <c r="I173" s="234"/>
      <c r="J173" s="235">
        <f>ROUND(I173*H173,2)</f>
        <v>0</v>
      </c>
      <c r="K173" s="231" t="s">
        <v>331</v>
      </c>
      <c r="L173" s="46"/>
      <c r="M173" s="236" t="s">
        <v>1</v>
      </c>
      <c r="N173" s="237" t="s">
        <v>48</v>
      </c>
      <c r="O173" s="93"/>
      <c r="P173" s="238">
        <f>O173*H173</f>
        <v>0</v>
      </c>
      <c r="Q173" s="238">
        <v>0</v>
      </c>
      <c r="R173" s="238">
        <f>Q173*H173</f>
        <v>0</v>
      </c>
      <c r="S173" s="238">
        <v>0</v>
      </c>
      <c r="T173" s="239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40" t="s">
        <v>192</v>
      </c>
      <c r="AT173" s="240" t="s">
        <v>174</v>
      </c>
      <c r="AU173" s="240" t="s">
        <v>90</v>
      </c>
      <c r="AY173" s="18" t="s">
        <v>171</v>
      </c>
      <c r="BE173" s="241">
        <f>IF(N173="základní",J173,0)</f>
        <v>0</v>
      </c>
      <c r="BF173" s="241">
        <f>IF(N173="snížená",J173,0)</f>
        <v>0</v>
      </c>
      <c r="BG173" s="241">
        <f>IF(N173="zákl. přenesená",J173,0)</f>
        <v>0</v>
      </c>
      <c r="BH173" s="241">
        <f>IF(N173="sníž. přenesená",J173,0)</f>
        <v>0</v>
      </c>
      <c r="BI173" s="241">
        <f>IF(N173="nulová",J173,0)</f>
        <v>0</v>
      </c>
      <c r="BJ173" s="18" t="s">
        <v>90</v>
      </c>
      <c r="BK173" s="241">
        <f>ROUND(I173*H173,2)</f>
        <v>0</v>
      </c>
      <c r="BL173" s="18" t="s">
        <v>192</v>
      </c>
      <c r="BM173" s="240" t="s">
        <v>688</v>
      </c>
    </row>
    <row r="174" s="2" customFormat="1" ht="16.5" customHeight="1">
      <c r="A174" s="40"/>
      <c r="B174" s="41"/>
      <c r="C174" s="229" t="s">
        <v>479</v>
      </c>
      <c r="D174" s="229" t="s">
        <v>174</v>
      </c>
      <c r="E174" s="230" t="s">
        <v>7059</v>
      </c>
      <c r="F174" s="231" t="s">
        <v>7060</v>
      </c>
      <c r="G174" s="232" t="s">
        <v>1528</v>
      </c>
      <c r="H174" s="233">
        <v>44</v>
      </c>
      <c r="I174" s="234"/>
      <c r="J174" s="235">
        <f>ROUND(I174*H174,2)</f>
        <v>0</v>
      </c>
      <c r="K174" s="231" t="s">
        <v>331</v>
      </c>
      <c r="L174" s="46"/>
      <c r="M174" s="236" t="s">
        <v>1</v>
      </c>
      <c r="N174" s="237" t="s">
        <v>48</v>
      </c>
      <c r="O174" s="93"/>
      <c r="P174" s="238">
        <f>O174*H174</f>
        <v>0</v>
      </c>
      <c r="Q174" s="238">
        <v>0</v>
      </c>
      <c r="R174" s="238">
        <f>Q174*H174</f>
        <v>0</v>
      </c>
      <c r="S174" s="238">
        <v>0</v>
      </c>
      <c r="T174" s="239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40" t="s">
        <v>192</v>
      </c>
      <c r="AT174" s="240" t="s">
        <v>174</v>
      </c>
      <c r="AU174" s="240" t="s">
        <v>90</v>
      </c>
      <c r="AY174" s="18" t="s">
        <v>171</v>
      </c>
      <c r="BE174" s="241">
        <f>IF(N174="základní",J174,0)</f>
        <v>0</v>
      </c>
      <c r="BF174" s="241">
        <f>IF(N174="snížená",J174,0)</f>
        <v>0</v>
      </c>
      <c r="BG174" s="241">
        <f>IF(N174="zákl. přenesená",J174,0)</f>
        <v>0</v>
      </c>
      <c r="BH174" s="241">
        <f>IF(N174="sníž. přenesená",J174,0)</f>
        <v>0</v>
      </c>
      <c r="BI174" s="241">
        <f>IF(N174="nulová",J174,0)</f>
        <v>0</v>
      </c>
      <c r="BJ174" s="18" t="s">
        <v>90</v>
      </c>
      <c r="BK174" s="241">
        <f>ROUND(I174*H174,2)</f>
        <v>0</v>
      </c>
      <c r="BL174" s="18" t="s">
        <v>192</v>
      </c>
      <c r="BM174" s="240" t="s">
        <v>702</v>
      </c>
    </row>
    <row r="175" s="12" customFormat="1" ht="25.92" customHeight="1">
      <c r="A175" s="12"/>
      <c r="B175" s="213"/>
      <c r="C175" s="214"/>
      <c r="D175" s="215" t="s">
        <v>82</v>
      </c>
      <c r="E175" s="216" t="s">
        <v>3410</v>
      </c>
      <c r="F175" s="216" t="s">
        <v>7061</v>
      </c>
      <c r="G175" s="214"/>
      <c r="H175" s="214"/>
      <c r="I175" s="217"/>
      <c r="J175" s="218">
        <f>BK175</f>
        <v>0</v>
      </c>
      <c r="K175" s="214"/>
      <c r="L175" s="219"/>
      <c r="M175" s="220"/>
      <c r="N175" s="221"/>
      <c r="O175" s="221"/>
      <c r="P175" s="222">
        <f>SUM(P176:P247)</f>
        <v>0</v>
      </c>
      <c r="Q175" s="221"/>
      <c r="R175" s="222">
        <f>SUM(R176:R247)</f>
        <v>0</v>
      </c>
      <c r="S175" s="221"/>
      <c r="T175" s="223">
        <f>SUM(T176:T247)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4" t="s">
        <v>90</v>
      </c>
      <c r="AT175" s="225" t="s">
        <v>82</v>
      </c>
      <c r="AU175" s="225" t="s">
        <v>83</v>
      </c>
      <c r="AY175" s="224" t="s">
        <v>171</v>
      </c>
      <c r="BK175" s="226">
        <f>SUM(BK176:BK247)</f>
        <v>0</v>
      </c>
    </row>
    <row r="176" s="2" customFormat="1" ht="16.5" customHeight="1">
      <c r="A176" s="40"/>
      <c r="B176" s="41"/>
      <c r="C176" s="229" t="s">
        <v>483</v>
      </c>
      <c r="D176" s="229" t="s">
        <v>174</v>
      </c>
      <c r="E176" s="230" t="s">
        <v>7062</v>
      </c>
      <c r="F176" s="231" t="s">
        <v>7063</v>
      </c>
      <c r="G176" s="232" t="s">
        <v>428</v>
      </c>
      <c r="H176" s="233">
        <v>1</v>
      </c>
      <c r="I176" s="234"/>
      <c r="J176" s="235">
        <f>ROUND(I176*H176,2)</f>
        <v>0</v>
      </c>
      <c r="K176" s="231" t="s">
        <v>331</v>
      </c>
      <c r="L176" s="46"/>
      <c r="M176" s="236" t="s">
        <v>1</v>
      </c>
      <c r="N176" s="237" t="s">
        <v>48</v>
      </c>
      <c r="O176" s="93"/>
      <c r="P176" s="238">
        <f>O176*H176</f>
        <v>0</v>
      </c>
      <c r="Q176" s="238">
        <v>0</v>
      </c>
      <c r="R176" s="238">
        <f>Q176*H176</f>
        <v>0</v>
      </c>
      <c r="S176" s="238">
        <v>0</v>
      </c>
      <c r="T176" s="239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40" t="s">
        <v>192</v>
      </c>
      <c r="AT176" s="240" t="s">
        <v>174</v>
      </c>
      <c r="AU176" s="240" t="s">
        <v>90</v>
      </c>
      <c r="AY176" s="18" t="s">
        <v>171</v>
      </c>
      <c r="BE176" s="241">
        <f>IF(N176="základní",J176,0)</f>
        <v>0</v>
      </c>
      <c r="BF176" s="241">
        <f>IF(N176="snížená",J176,0)</f>
        <v>0</v>
      </c>
      <c r="BG176" s="241">
        <f>IF(N176="zákl. přenesená",J176,0)</f>
        <v>0</v>
      </c>
      <c r="BH176" s="241">
        <f>IF(N176="sníž. přenesená",J176,0)</f>
        <v>0</v>
      </c>
      <c r="BI176" s="241">
        <f>IF(N176="nulová",J176,0)</f>
        <v>0</v>
      </c>
      <c r="BJ176" s="18" t="s">
        <v>90</v>
      </c>
      <c r="BK176" s="241">
        <f>ROUND(I176*H176,2)</f>
        <v>0</v>
      </c>
      <c r="BL176" s="18" t="s">
        <v>192</v>
      </c>
      <c r="BM176" s="240" t="s">
        <v>712</v>
      </c>
    </row>
    <row r="177" s="2" customFormat="1">
      <c r="A177" s="40"/>
      <c r="B177" s="41"/>
      <c r="C177" s="42"/>
      <c r="D177" s="242" t="s">
        <v>184</v>
      </c>
      <c r="E177" s="42"/>
      <c r="F177" s="243" t="s">
        <v>7064</v>
      </c>
      <c r="G177" s="42"/>
      <c r="H177" s="42"/>
      <c r="I177" s="244"/>
      <c r="J177" s="42"/>
      <c r="K177" s="42"/>
      <c r="L177" s="46"/>
      <c r="M177" s="245"/>
      <c r="N177" s="246"/>
      <c r="O177" s="93"/>
      <c r="P177" s="93"/>
      <c r="Q177" s="93"/>
      <c r="R177" s="93"/>
      <c r="S177" s="93"/>
      <c r="T177" s="94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8" t="s">
        <v>184</v>
      </c>
      <c r="AU177" s="18" t="s">
        <v>90</v>
      </c>
    </row>
    <row r="178" s="2" customFormat="1" ht="16.5" customHeight="1">
      <c r="A178" s="40"/>
      <c r="B178" s="41"/>
      <c r="C178" s="229" t="s">
        <v>487</v>
      </c>
      <c r="D178" s="229" t="s">
        <v>174</v>
      </c>
      <c r="E178" s="230" t="s">
        <v>7065</v>
      </c>
      <c r="F178" s="231" t="s">
        <v>7066</v>
      </c>
      <c r="G178" s="232" t="s">
        <v>428</v>
      </c>
      <c r="H178" s="233">
        <v>1</v>
      </c>
      <c r="I178" s="234"/>
      <c r="J178" s="235">
        <f>ROUND(I178*H178,2)</f>
        <v>0</v>
      </c>
      <c r="K178" s="231" t="s">
        <v>331</v>
      </c>
      <c r="L178" s="46"/>
      <c r="M178" s="236" t="s">
        <v>1</v>
      </c>
      <c r="N178" s="237" t="s">
        <v>48</v>
      </c>
      <c r="O178" s="93"/>
      <c r="P178" s="238">
        <f>O178*H178</f>
        <v>0</v>
      </c>
      <c r="Q178" s="238">
        <v>0</v>
      </c>
      <c r="R178" s="238">
        <f>Q178*H178</f>
        <v>0</v>
      </c>
      <c r="S178" s="238">
        <v>0</v>
      </c>
      <c r="T178" s="239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40" t="s">
        <v>192</v>
      </c>
      <c r="AT178" s="240" t="s">
        <v>174</v>
      </c>
      <c r="AU178" s="240" t="s">
        <v>90</v>
      </c>
      <c r="AY178" s="18" t="s">
        <v>171</v>
      </c>
      <c r="BE178" s="241">
        <f>IF(N178="základní",J178,0)</f>
        <v>0</v>
      </c>
      <c r="BF178" s="241">
        <f>IF(N178="snížená",J178,0)</f>
        <v>0</v>
      </c>
      <c r="BG178" s="241">
        <f>IF(N178="zákl. přenesená",J178,0)</f>
        <v>0</v>
      </c>
      <c r="BH178" s="241">
        <f>IF(N178="sníž. přenesená",J178,0)</f>
        <v>0</v>
      </c>
      <c r="BI178" s="241">
        <f>IF(N178="nulová",J178,0)</f>
        <v>0</v>
      </c>
      <c r="BJ178" s="18" t="s">
        <v>90</v>
      </c>
      <c r="BK178" s="241">
        <f>ROUND(I178*H178,2)</f>
        <v>0</v>
      </c>
      <c r="BL178" s="18" t="s">
        <v>192</v>
      </c>
      <c r="BM178" s="240" t="s">
        <v>722</v>
      </c>
    </row>
    <row r="179" s="2" customFormat="1">
      <c r="A179" s="40"/>
      <c r="B179" s="41"/>
      <c r="C179" s="42"/>
      <c r="D179" s="242" t="s">
        <v>184</v>
      </c>
      <c r="E179" s="42"/>
      <c r="F179" s="243" t="s">
        <v>7064</v>
      </c>
      <c r="G179" s="42"/>
      <c r="H179" s="42"/>
      <c r="I179" s="244"/>
      <c r="J179" s="42"/>
      <c r="K179" s="42"/>
      <c r="L179" s="46"/>
      <c r="M179" s="245"/>
      <c r="N179" s="246"/>
      <c r="O179" s="93"/>
      <c r="P179" s="93"/>
      <c r="Q179" s="93"/>
      <c r="R179" s="93"/>
      <c r="S179" s="93"/>
      <c r="T179" s="94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8" t="s">
        <v>184</v>
      </c>
      <c r="AU179" s="18" t="s">
        <v>90</v>
      </c>
    </row>
    <row r="180" s="2" customFormat="1" ht="16.5" customHeight="1">
      <c r="A180" s="40"/>
      <c r="B180" s="41"/>
      <c r="C180" s="229" t="s">
        <v>492</v>
      </c>
      <c r="D180" s="229" t="s">
        <v>174</v>
      </c>
      <c r="E180" s="230" t="s">
        <v>7067</v>
      </c>
      <c r="F180" s="231" t="s">
        <v>7068</v>
      </c>
      <c r="G180" s="232" t="s">
        <v>428</v>
      </c>
      <c r="H180" s="233">
        <v>1</v>
      </c>
      <c r="I180" s="234"/>
      <c r="J180" s="235">
        <f>ROUND(I180*H180,2)</f>
        <v>0</v>
      </c>
      <c r="K180" s="231" t="s">
        <v>331</v>
      </c>
      <c r="L180" s="46"/>
      <c r="M180" s="236" t="s">
        <v>1</v>
      </c>
      <c r="N180" s="237" t="s">
        <v>48</v>
      </c>
      <c r="O180" s="93"/>
      <c r="P180" s="238">
        <f>O180*H180</f>
        <v>0</v>
      </c>
      <c r="Q180" s="238">
        <v>0</v>
      </c>
      <c r="R180" s="238">
        <f>Q180*H180</f>
        <v>0</v>
      </c>
      <c r="S180" s="238">
        <v>0</v>
      </c>
      <c r="T180" s="239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40" t="s">
        <v>192</v>
      </c>
      <c r="AT180" s="240" t="s">
        <v>174</v>
      </c>
      <c r="AU180" s="240" t="s">
        <v>90</v>
      </c>
      <c r="AY180" s="18" t="s">
        <v>171</v>
      </c>
      <c r="BE180" s="241">
        <f>IF(N180="základní",J180,0)</f>
        <v>0</v>
      </c>
      <c r="BF180" s="241">
        <f>IF(N180="snížená",J180,0)</f>
        <v>0</v>
      </c>
      <c r="BG180" s="241">
        <f>IF(N180="zákl. přenesená",J180,0)</f>
        <v>0</v>
      </c>
      <c r="BH180" s="241">
        <f>IF(N180="sníž. přenesená",J180,0)</f>
        <v>0</v>
      </c>
      <c r="BI180" s="241">
        <f>IF(N180="nulová",J180,0)</f>
        <v>0</v>
      </c>
      <c r="BJ180" s="18" t="s">
        <v>90</v>
      </c>
      <c r="BK180" s="241">
        <f>ROUND(I180*H180,2)</f>
        <v>0</v>
      </c>
      <c r="BL180" s="18" t="s">
        <v>192</v>
      </c>
      <c r="BM180" s="240" t="s">
        <v>734</v>
      </c>
    </row>
    <row r="181" s="2" customFormat="1">
      <c r="A181" s="40"/>
      <c r="B181" s="41"/>
      <c r="C181" s="42"/>
      <c r="D181" s="242" t="s">
        <v>184</v>
      </c>
      <c r="E181" s="42"/>
      <c r="F181" s="243" t="s">
        <v>7064</v>
      </c>
      <c r="G181" s="42"/>
      <c r="H181" s="42"/>
      <c r="I181" s="244"/>
      <c r="J181" s="42"/>
      <c r="K181" s="42"/>
      <c r="L181" s="46"/>
      <c r="M181" s="245"/>
      <c r="N181" s="246"/>
      <c r="O181" s="93"/>
      <c r="P181" s="93"/>
      <c r="Q181" s="93"/>
      <c r="R181" s="93"/>
      <c r="S181" s="93"/>
      <c r="T181" s="94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8" t="s">
        <v>184</v>
      </c>
      <c r="AU181" s="18" t="s">
        <v>90</v>
      </c>
    </row>
    <row r="182" s="2" customFormat="1" ht="16.5" customHeight="1">
      <c r="A182" s="40"/>
      <c r="B182" s="41"/>
      <c r="C182" s="229" t="s">
        <v>496</v>
      </c>
      <c r="D182" s="229" t="s">
        <v>174</v>
      </c>
      <c r="E182" s="230" t="s">
        <v>7069</v>
      </c>
      <c r="F182" s="231" t="s">
        <v>7070</v>
      </c>
      <c r="G182" s="232" t="s">
        <v>428</v>
      </c>
      <c r="H182" s="233">
        <v>1</v>
      </c>
      <c r="I182" s="234"/>
      <c r="J182" s="235">
        <f>ROUND(I182*H182,2)</f>
        <v>0</v>
      </c>
      <c r="K182" s="231" t="s">
        <v>331</v>
      </c>
      <c r="L182" s="46"/>
      <c r="M182" s="236" t="s">
        <v>1</v>
      </c>
      <c r="N182" s="237" t="s">
        <v>48</v>
      </c>
      <c r="O182" s="93"/>
      <c r="P182" s="238">
        <f>O182*H182</f>
        <v>0</v>
      </c>
      <c r="Q182" s="238">
        <v>0</v>
      </c>
      <c r="R182" s="238">
        <f>Q182*H182</f>
        <v>0</v>
      </c>
      <c r="S182" s="238">
        <v>0</v>
      </c>
      <c r="T182" s="239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40" t="s">
        <v>192</v>
      </c>
      <c r="AT182" s="240" t="s">
        <v>174</v>
      </c>
      <c r="AU182" s="240" t="s">
        <v>90</v>
      </c>
      <c r="AY182" s="18" t="s">
        <v>171</v>
      </c>
      <c r="BE182" s="241">
        <f>IF(N182="základní",J182,0)</f>
        <v>0</v>
      </c>
      <c r="BF182" s="241">
        <f>IF(N182="snížená",J182,0)</f>
        <v>0</v>
      </c>
      <c r="BG182" s="241">
        <f>IF(N182="zákl. přenesená",J182,0)</f>
        <v>0</v>
      </c>
      <c r="BH182" s="241">
        <f>IF(N182="sníž. přenesená",J182,0)</f>
        <v>0</v>
      </c>
      <c r="BI182" s="241">
        <f>IF(N182="nulová",J182,0)</f>
        <v>0</v>
      </c>
      <c r="BJ182" s="18" t="s">
        <v>90</v>
      </c>
      <c r="BK182" s="241">
        <f>ROUND(I182*H182,2)</f>
        <v>0</v>
      </c>
      <c r="BL182" s="18" t="s">
        <v>192</v>
      </c>
      <c r="BM182" s="240" t="s">
        <v>744</v>
      </c>
    </row>
    <row r="183" s="2" customFormat="1">
      <c r="A183" s="40"/>
      <c r="B183" s="41"/>
      <c r="C183" s="42"/>
      <c r="D183" s="242" t="s">
        <v>184</v>
      </c>
      <c r="E183" s="42"/>
      <c r="F183" s="243" t="s">
        <v>7064</v>
      </c>
      <c r="G183" s="42"/>
      <c r="H183" s="42"/>
      <c r="I183" s="244"/>
      <c r="J183" s="42"/>
      <c r="K183" s="42"/>
      <c r="L183" s="46"/>
      <c r="M183" s="245"/>
      <c r="N183" s="246"/>
      <c r="O183" s="93"/>
      <c r="P183" s="93"/>
      <c r="Q183" s="93"/>
      <c r="R183" s="93"/>
      <c r="S183" s="93"/>
      <c r="T183" s="94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8" t="s">
        <v>184</v>
      </c>
      <c r="AU183" s="18" t="s">
        <v>90</v>
      </c>
    </row>
    <row r="184" s="2" customFormat="1" ht="16.5" customHeight="1">
      <c r="A184" s="40"/>
      <c r="B184" s="41"/>
      <c r="C184" s="229" t="s">
        <v>501</v>
      </c>
      <c r="D184" s="229" t="s">
        <v>174</v>
      </c>
      <c r="E184" s="230" t="s">
        <v>7071</v>
      </c>
      <c r="F184" s="231" t="s">
        <v>7072</v>
      </c>
      <c r="G184" s="232" t="s">
        <v>428</v>
      </c>
      <c r="H184" s="233">
        <v>1</v>
      </c>
      <c r="I184" s="234"/>
      <c r="J184" s="235">
        <f>ROUND(I184*H184,2)</f>
        <v>0</v>
      </c>
      <c r="K184" s="231" t="s">
        <v>331</v>
      </c>
      <c r="L184" s="46"/>
      <c r="M184" s="236" t="s">
        <v>1</v>
      </c>
      <c r="N184" s="237" t="s">
        <v>48</v>
      </c>
      <c r="O184" s="93"/>
      <c r="P184" s="238">
        <f>O184*H184</f>
        <v>0</v>
      </c>
      <c r="Q184" s="238">
        <v>0</v>
      </c>
      <c r="R184" s="238">
        <f>Q184*H184</f>
        <v>0</v>
      </c>
      <c r="S184" s="238">
        <v>0</v>
      </c>
      <c r="T184" s="239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40" t="s">
        <v>192</v>
      </c>
      <c r="AT184" s="240" t="s">
        <v>174</v>
      </c>
      <c r="AU184" s="240" t="s">
        <v>90</v>
      </c>
      <c r="AY184" s="18" t="s">
        <v>171</v>
      </c>
      <c r="BE184" s="241">
        <f>IF(N184="základní",J184,0)</f>
        <v>0</v>
      </c>
      <c r="BF184" s="241">
        <f>IF(N184="snížená",J184,0)</f>
        <v>0</v>
      </c>
      <c r="BG184" s="241">
        <f>IF(N184="zákl. přenesená",J184,0)</f>
        <v>0</v>
      </c>
      <c r="BH184" s="241">
        <f>IF(N184="sníž. přenesená",J184,0)</f>
        <v>0</v>
      </c>
      <c r="BI184" s="241">
        <f>IF(N184="nulová",J184,0)</f>
        <v>0</v>
      </c>
      <c r="BJ184" s="18" t="s">
        <v>90</v>
      </c>
      <c r="BK184" s="241">
        <f>ROUND(I184*H184,2)</f>
        <v>0</v>
      </c>
      <c r="BL184" s="18" t="s">
        <v>192</v>
      </c>
      <c r="BM184" s="240" t="s">
        <v>754</v>
      </c>
    </row>
    <row r="185" s="2" customFormat="1">
      <c r="A185" s="40"/>
      <c r="B185" s="41"/>
      <c r="C185" s="42"/>
      <c r="D185" s="242" t="s">
        <v>184</v>
      </c>
      <c r="E185" s="42"/>
      <c r="F185" s="243" t="s">
        <v>7064</v>
      </c>
      <c r="G185" s="42"/>
      <c r="H185" s="42"/>
      <c r="I185" s="244"/>
      <c r="J185" s="42"/>
      <c r="K185" s="42"/>
      <c r="L185" s="46"/>
      <c r="M185" s="245"/>
      <c r="N185" s="246"/>
      <c r="O185" s="93"/>
      <c r="P185" s="93"/>
      <c r="Q185" s="93"/>
      <c r="R185" s="93"/>
      <c r="S185" s="93"/>
      <c r="T185" s="94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8" t="s">
        <v>184</v>
      </c>
      <c r="AU185" s="18" t="s">
        <v>90</v>
      </c>
    </row>
    <row r="186" s="2" customFormat="1" ht="16.5" customHeight="1">
      <c r="A186" s="40"/>
      <c r="B186" s="41"/>
      <c r="C186" s="229" t="s">
        <v>506</v>
      </c>
      <c r="D186" s="229" t="s">
        <v>174</v>
      </c>
      <c r="E186" s="230" t="s">
        <v>7073</v>
      </c>
      <c r="F186" s="231" t="s">
        <v>7074</v>
      </c>
      <c r="G186" s="232" t="s">
        <v>428</v>
      </c>
      <c r="H186" s="233">
        <v>1</v>
      </c>
      <c r="I186" s="234"/>
      <c r="J186" s="235">
        <f>ROUND(I186*H186,2)</f>
        <v>0</v>
      </c>
      <c r="K186" s="231" t="s">
        <v>331</v>
      </c>
      <c r="L186" s="46"/>
      <c r="M186" s="236" t="s">
        <v>1</v>
      </c>
      <c r="N186" s="237" t="s">
        <v>48</v>
      </c>
      <c r="O186" s="93"/>
      <c r="P186" s="238">
        <f>O186*H186</f>
        <v>0</v>
      </c>
      <c r="Q186" s="238">
        <v>0</v>
      </c>
      <c r="R186" s="238">
        <f>Q186*H186</f>
        <v>0</v>
      </c>
      <c r="S186" s="238">
        <v>0</v>
      </c>
      <c r="T186" s="239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40" t="s">
        <v>192</v>
      </c>
      <c r="AT186" s="240" t="s">
        <v>174</v>
      </c>
      <c r="AU186" s="240" t="s">
        <v>90</v>
      </c>
      <c r="AY186" s="18" t="s">
        <v>171</v>
      </c>
      <c r="BE186" s="241">
        <f>IF(N186="základní",J186,0)</f>
        <v>0</v>
      </c>
      <c r="BF186" s="241">
        <f>IF(N186="snížená",J186,0)</f>
        <v>0</v>
      </c>
      <c r="BG186" s="241">
        <f>IF(N186="zákl. přenesená",J186,0)</f>
        <v>0</v>
      </c>
      <c r="BH186" s="241">
        <f>IF(N186="sníž. přenesená",J186,0)</f>
        <v>0</v>
      </c>
      <c r="BI186" s="241">
        <f>IF(N186="nulová",J186,0)</f>
        <v>0</v>
      </c>
      <c r="BJ186" s="18" t="s">
        <v>90</v>
      </c>
      <c r="BK186" s="241">
        <f>ROUND(I186*H186,2)</f>
        <v>0</v>
      </c>
      <c r="BL186" s="18" t="s">
        <v>192</v>
      </c>
      <c r="BM186" s="240" t="s">
        <v>763</v>
      </c>
    </row>
    <row r="187" s="2" customFormat="1">
      <c r="A187" s="40"/>
      <c r="B187" s="41"/>
      <c r="C187" s="42"/>
      <c r="D187" s="242" t="s">
        <v>184</v>
      </c>
      <c r="E187" s="42"/>
      <c r="F187" s="243" t="s">
        <v>7064</v>
      </c>
      <c r="G187" s="42"/>
      <c r="H187" s="42"/>
      <c r="I187" s="244"/>
      <c r="J187" s="42"/>
      <c r="K187" s="42"/>
      <c r="L187" s="46"/>
      <c r="M187" s="245"/>
      <c r="N187" s="246"/>
      <c r="O187" s="93"/>
      <c r="P187" s="93"/>
      <c r="Q187" s="93"/>
      <c r="R187" s="93"/>
      <c r="S187" s="93"/>
      <c r="T187" s="94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8" t="s">
        <v>184</v>
      </c>
      <c r="AU187" s="18" t="s">
        <v>90</v>
      </c>
    </row>
    <row r="188" s="2" customFormat="1" ht="16.5" customHeight="1">
      <c r="A188" s="40"/>
      <c r="B188" s="41"/>
      <c r="C188" s="229" t="s">
        <v>510</v>
      </c>
      <c r="D188" s="229" t="s">
        <v>174</v>
      </c>
      <c r="E188" s="230" t="s">
        <v>7075</v>
      </c>
      <c r="F188" s="231" t="s">
        <v>7076</v>
      </c>
      <c r="G188" s="232" t="s">
        <v>4404</v>
      </c>
      <c r="H188" s="233">
        <v>8</v>
      </c>
      <c r="I188" s="234"/>
      <c r="J188" s="235">
        <f>ROUND(I188*H188,2)</f>
        <v>0</v>
      </c>
      <c r="K188" s="231" t="s">
        <v>331</v>
      </c>
      <c r="L188" s="46"/>
      <c r="M188" s="236" t="s">
        <v>1</v>
      </c>
      <c r="N188" s="237" t="s">
        <v>48</v>
      </c>
      <c r="O188" s="93"/>
      <c r="P188" s="238">
        <f>O188*H188</f>
        <v>0</v>
      </c>
      <c r="Q188" s="238">
        <v>0</v>
      </c>
      <c r="R188" s="238">
        <f>Q188*H188</f>
        <v>0</v>
      </c>
      <c r="S188" s="238">
        <v>0</v>
      </c>
      <c r="T188" s="239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40" t="s">
        <v>192</v>
      </c>
      <c r="AT188" s="240" t="s">
        <v>174</v>
      </c>
      <c r="AU188" s="240" t="s">
        <v>90</v>
      </c>
      <c r="AY188" s="18" t="s">
        <v>171</v>
      </c>
      <c r="BE188" s="241">
        <f>IF(N188="základní",J188,0)</f>
        <v>0</v>
      </c>
      <c r="BF188" s="241">
        <f>IF(N188="snížená",J188,0)</f>
        <v>0</v>
      </c>
      <c r="BG188" s="241">
        <f>IF(N188="zákl. přenesená",J188,0)</f>
        <v>0</v>
      </c>
      <c r="BH188" s="241">
        <f>IF(N188="sníž. přenesená",J188,0)</f>
        <v>0</v>
      </c>
      <c r="BI188" s="241">
        <f>IF(N188="nulová",J188,0)</f>
        <v>0</v>
      </c>
      <c r="BJ188" s="18" t="s">
        <v>90</v>
      </c>
      <c r="BK188" s="241">
        <f>ROUND(I188*H188,2)</f>
        <v>0</v>
      </c>
      <c r="BL188" s="18" t="s">
        <v>192</v>
      </c>
      <c r="BM188" s="240" t="s">
        <v>772</v>
      </c>
    </row>
    <row r="189" s="2" customFormat="1" ht="16.5" customHeight="1">
      <c r="A189" s="40"/>
      <c r="B189" s="41"/>
      <c r="C189" s="229" t="s">
        <v>515</v>
      </c>
      <c r="D189" s="229" t="s">
        <v>174</v>
      </c>
      <c r="E189" s="230" t="s">
        <v>7077</v>
      </c>
      <c r="F189" s="231" t="s">
        <v>7078</v>
      </c>
      <c r="G189" s="232" t="s">
        <v>4404</v>
      </c>
      <c r="H189" s="233">
        <v>8</v>
      </c>
      <c r="I189" s="234"/>
      <c r="J189" s="235">
        <f>ROUND(I189*H189,2)</f>
        <v>0</v>
      </c>
      <c r="K189" s="231" t="s">
        <v>331</v>
      </c>
      <c r="L189" s="46"/>
      <c r="M189" s="236" t="s">
        <v>1</v>
      </c>
      <c r="N189" s="237" t="s">
        <v>48</v>
      </c>
      <c r="O189" s="93"/>
      <c r="P189" s="238">
        <f>O189*H189</f>
        <v>0</v>
      </c>
      <c r="Q189" s="238">
        <v>0</v>
      </c>
      <c r="R189" s="238">
        <f>Q189*H189</f>
        <v>0</v>
      </c>
      <c r="S189" s="238">
        <v>0</v>
      </c>
      <c r="T189" s="239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40" t="s">
        <v>192</v>
      </c>
      <c r="AT189" s="240" t="s">
        <v>174</v>
      </c>
      <c r="AU189" s="240" t="s">
        <v>90</v>
      </c>
      <c r="AY189" s="18" t="s">
        <v>171</v>
      </c>
      <c r="BE189" s="241">
        <f>IF(N189="základní",J189,0)</f>
        <v>0</v>
      </c>
      <c r="BF189" s="241">
        <f>IF(N189="snížená",J189,0)</f>
        <v>0</v>
      </c>
      <c r="BG189" s="241">
        <f>IF(N189="zákl. přenesená",J189,0)</f>
        <v>0</v>
      </c>
      <c r="BH189" s="241">
        <f>IF(N189="sníž. přenesená",J189,0)</f>
        <v>0</v>
      </c>
      <c r="BI189" s="241">
        <f>IF(N189="nulová",J189,0)</f>
        <v>0</v>
      </c>
      <c r="BJ189" s="18" t="s">
        <v>90</v>
      </c>
      <c r="BK189" s="241">
        <f>ROUND(I189*H189,2)</f>
        <v>0</v>
      </c>
      <c r="BL189" s="18" t="s">
        <v>192</v>
      </c>
      <c r="BM189" s="240" t="s">
        <v>780</v>
      </c>
    </row>
    <row r="190" s="2" customFormat="1" ht="16.5" customHeight="1">
      <c r="A190" s="40"/>
      <c r="B190" s="41"/>
      <c r="C190" s="229" t="s">
        <v>519</v>
      </c>
      <c r="D190" s="229" t="s">
        <v>174</v>
      </c>
      <c r="E190" s="230" t="s">
        <v>7079</v>
      </c>
      <c r="F190" s="231" t="s">
        <v>7080</v>
      </c>
      <c r="G190" s="232" t="s">
        <v>4404</v>
      </c>
      <c r="H190" s="233">
        <v>8</v>
      </c>
      <c r="I190" s="234"/>
      <c r="J190" s="235">
        <f>ROUND(I190*H190,2)</f>
        <v>0</v>
      </c>
      <c r="K190" s="231" t="s">
        <v>331</v>
      </c>
      <c r="L190" s="46"/>
      <c r="M190" s="236" t="s">
        <v>1</v>
      </c>
      <c r="N190" s="237" t="s">
        <v>48</v>
      </c>
      <c r="O190" s="93"/>
      <c r="P190" s="238">
        <f>O190*H190</f>
        <v>0</v>
      </c>
      <c r="Q190" s="238">
        <v>0</v>
      </c>
      <c r="R190" s="238">
        <f>Q190*H190</f>
        <v>0</v>
      </c>
      <c r="S190" s="238">
        <v>0</v>
      </c>
      <c r="T190" s="239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40" t="s">
        <v>192</v>
      </c>
      <c r="AT190" s="240" t="s">
        <v>174</v>
      </c>
      <c r="AU190" s="240" t="s">
        <v>90</v>
      </c>
      <c r="AY190" s="18" t="s">
        <v>171</v>
      </c>
      <c r="BE190" s="241">
        <f>IF(N190="základní",J190,0)</f>
        <v>0</v>
      </c>
      <c r="BF190" s="241">
        <f>IF(N190="snížená",J190,0)</f>
        <v>0</v>
      </c>
      <c r="BG190" s="241">
        <f>IF(N190="zákl. přenesená",J190,0)</f>
        <v>0</v>
      </c>
      <c r="BH190" s="241">
        <f>IF(N190="sníž. přenesená",J190,0)</f>
        <v>0</v>
      </c>
      <c r="BI190" s="241">
        <f>IF(N190="nulová",J190,0)</f>
        <v>0</v>
      </c>
      <c r="BJ190" s="18" t="s">
        <v>90</v>
      </c>
      <c r="BK190" s="241">
        <f>ROUND(I190*H190,2)</f>
        <v>0</v>
      </c>
      <c r="BL190" s="18" t="s">
        <v>192</v>
      </c>
      <c r="BM190" s="240" t="s">
        <v>789</v>
      </c>
    </row>
    <row r="191" s="2" customFormat="1" ht="16.5" customHeight="1">
      <c r="A191" s="40"/>
      <c r="B191" s="41"/>
      <c r="C191" s="229" t="s">
        <v>523</v>
      </c>
      <c r="D191" s="229" t="s">
        <v>174</v>
      </c>
      <c r="E191" s="230" t="s">
        <v>7081</v>
      </c>
      <c r="F191" s="231" t="s">
        <v>7082</v>
      </c>
      <c r="G191" s="232" t="s">
        <v>428</v>
      </c>
      <c r="H191" s="233">
        <v>1</v>
      </c>
      <c r="I191" s="234"/>
      <c r="J191" s="235">
        <f>ROUND(I191*H191,2)</f>
        <v>0</v>
      </c>
      <c r="K191" s="231" t="s">
        <v>331</v>
      </c>
      <c r="L191" s="46"/>
      <c r="M191" s="236" t="s">
        <v>1</v>
      </c>
      <c r="N191" s="237" t="s">
        <v>48</v>
      </c>
      <c r="O191" s="93"/>
      <c r="P191" s="238">
        <f>O191*H191</f>
        <v>0</v>
      </c>
      <c r="Q191" s="238">
        <v>0</v>
      </c>
      <c r="R191" s="238">
        <f>Q191*H191</f>
        <v>0</v>
      </c>
      <c r="S191" s="238">
        <v>0</v>
      </c>
      <c r="T191" s="239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40" t="s">
        <v>192</v>
      </c>
      <c r="AT191" s="240" t="s">
        <v>174</v>
      </c>
      <c r="AU191" s="240" t="s">
        <v>90</v>
      </c>
      <c r="AY191" s="18" t="s">
        <v>171</v>
      </c>
      <c r="BE191" s="241">
        <f>IF(N191="základní",J191,0)</f>
        <v>0</v>
      </c>
      <c r="BF191" s="241">
        <f>IF(N191="snížená",J191,0)</f>
        <v>0</v>
      </c>
      <c r="BG191" s="241">
        <f>IF(N191="zákl. přenesená",J191,0)</f>
        <v>0</v>
      </c>
      <c r="BH191" s="241">
        <f>IF(N191="sníž. přenesená",J191,0)</f>
        <v>0</v>
      </c>
      <c r="BI191" s="241">
        <f>IF(N191="nulová",J191,0)</f>
        <v>0</v>
      </c>
      <c r="BJ191" s="18" t="s">
        <v>90</v>
      </c>
      <c r="BK191" s="241">
        <f>ROUND(I191*H191,2)</f>
        <v>0</v>
      </c>
      <c r="BL191" s="18" t="s">
        <v>192</v>
      </c>
      <c r="BM191" s="240" t="s">
        <v>800</v>
      </c>
    </row>
    <row r="192" s="2" customFormat="1">
      <c r="A192" s="40"/>
      <c r="B192" s="41"/>
      <c r="C192" s="42"/>
      <c r="D192" s="242" t="s">
        <v>184</v>
      </c>
      <c r="E192" s="42"/>
      <c r="F192" s="243" t="s">
        <v>7064</v>
      </c>
      <c r="G192" s="42"/>
      <c r="H192" s="42"/>
      <c r="I192" s="244"/>
      <c r="J192" s="42"/>
      <c r="K192" s="42"/>
      <c r="L192" s="46"/>
      <c r="M192" s="245"/>
      <c r="N192" s="246"/>
      <c r="O192" s="93"/>
      <c r="P192" s="93"/>
      <c r="Q192" s="93"/>
      <c r="R192" s="93"/>
      <c r="S192" s="93"/>
      <c r="T192" s="94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8" t="s">
        <v>184</v>
      </c>
      <c r="AU192" s="18" t="s">
        <v>90</v>
      </c>
    </row>
    <row r="193" s="2" customFormat="1" ht="16.5" customHeight="1">
      <c r="A193" s="40"/>
      <c r="B193" s="41"/>
      <c r="C193" s="229" t="s">
        <v>534</v>
      </c>
      <c r="D193" s="229" t="s">
        <v>174</v>
      </c>
      <c r="E193" s="230" t="s">
        <v>7083</v>
      </c>
      <c r="F193" s="231" t="s">
        <v>7084</v>
      </c>
      <c r="G193" s="232" t="s">
        <v>428</v>
      </c>
      <c r="H193" s="233">
        <v>1</v>
      </c>
      <c r="I193" s="234"/>
      <c r="J193" s="235">
        <f>ROUND(I193*H193,2)</f>
        <v>0</v>
      </c>
      <c r="K193" s="231" t="s">
        <v>331</v>
      </c>
      <c r="L193" s="46"/>
      <c r="M193" s="236" t="s">
        <v>1</v>
      </c>
      <c r="N193" s="237" t="s">
        <v>48</v>
      </c>
      <c r="O193" s="93"/>
      <c r="P193" s="238">
        <f>O193*H193</f>
        <v>0</v>
      </c>
      <c r="Q193" s="238">
        <v>0</v>
      </c>
      <c r="R193" s="238">
        <f>Q193*H193</f>
        <v>0</v>
      </c>
      <c r="S193" s="238">
        <v>0</v>
      </c>
      <c r="T193" s="239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40" t="s">
        <v>192</v>
      </c>
      <c r="AT193" s="240" t="s">
        <v>174</v>
      </c>
      <c r="AU193" s="240" t="s">
        <v>90</v>
      </c>
      <c r="AY193" s="18" t="s">
        <v>171</v>
      </c>
      <c r="BE193" s="241">
        <f>IF(N193="základní",J193,0)</f>
        <v>0</v>
      </c>
      <c r="BF193" s="241">
        <f>IF(N193="snížená",J193,0)</f>
        <v>0</v>
      </c>
      <c r="BG193" s="241">
        <f>IF(N193="zákl. přenesená",J193,0)</f>
        <v>0</v>
      </c>
      <c r="BH193" s="241">
        <f>IF(N193="sníž. přenesená",J193,0)</f>
        <v>0</v>
      </c>
      <c r="BI193" s="241">
        <f>IF(N193="nulová",J193,0)</f>
        <v>0</v>
      </c>
      <c r="BJ193" s="18" t="s">
        <v>90</v>
      </c>
      <c r="BK193" s="241">
        <f>ROUND(I193*H193,2)</f>
        <v>0</v>
      </c>
      <c r="BL193" s="18" t="s">
        <v>192</v>
      </c>
      <c r="BM193" s="240" t="s">
        <v>810</v>
      </c>
    </row>
    <row r="194" s="2" customFormat="1">
      <c r="A194" s="40"/>
      <c r="B194" s="41"/>
      <c r="C194" s="42"/>
      <c r="D194" s="242" t="s">
        <v>184</v>
      </c>
      <c r="E194" s="42"/>
      <c r="F194" s="243" t="s">
        <v>7064</v>
      </c>
      <c r="G194" s="42"/>
      <c r="H194" s="42"/>
      <c r="I194" s="244"/>
      <c r="J194" s="42"/>
      <c r="K194" s="42"/>
      <c r="L194" s="46"/>
      <c r="M194" s="245"/>
      <c r="N194" s="246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8" t="s">
        <v>184</v>
      </c>
      <c r="AU194" s="18" t="s">
        <v>90</v>
      </c>
    </row>
    <row r="195" s="2" customFormat="1" ht="16.5" customHeight="1">
      <c r="A195" s="40"/>
      <c r="B195" s="41"/>
      <c r="C195" s="229" t="s">
        <v>538</v>
      </c>
      <c r="D195" s="229" t="s">
        <v>174</v>
      </c>
      <c r="E195" s="230" t="s">
        <v>7085</v>
      </c>
      <c r="F195" s="231" t="s">
        <v>7086</v>
      </c>
      <c r="G195" s="232" t="s">
        <v>428</v>
      </c>
      <c r="H195" s="233">
        <v>2</v>
      </c>
      <c r="I195" s="234"/>
      <c r="J195" s="235">
        <f>ROUND(I195*H195,2)</f>
        <v>0</v>
      </c>
      <c r="K195" s="231" t="s">
        <v>331</v>
      </c>
      <c r="L195" s="46"/>
      <c r="M195" s="236" t="s">
        <v>1</v>
      </c>
      <c r="N195" s="237" t="s">
        <v>48</v>
      </c>
      <c r="O195" s="93"/>
      <c r="P195" s="238">
        <f>O195*H195</f>
        <v>0</v>
      </c>
      <c r="Q195" s="238">
        <v>0</v>
      </c>
      <c r="R195" s="238">
        <f>Q195*H195</f>
        <v>0</v>
      </c>
      <c r="S195" s="238">
        <v>0</v>
      </c>
      <c r="T195" s="239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40" t="s">
        <v>192</v>
      </c>
      <c r="AT195" s="240" t="s">
        <v>174</v>
      </c>
      <c r="AU195" s="240" t="s">
        <v>90</v>
      </c>
      <c r="AY195" s="18" t="s">
        <v>171</v>
      </c>
      <c r="BE195" s="241">
        <f>IF(N195="základní",J195,0)</f>
        <v>0</v>
      </c>
      <c r="BF195" s="241">
        <f>IF(N195="snížená",J195,0)</f>
        <v>0</v>
      </c>
      <c r="BG195" s="241">
        <f>IF(N195="zákl. přenesená",J195,0)</f>
        <v>0</v>
      </c>
      <c r="BH195" s="241">
        <f>IF(N195="sníž. přenesená",J195,0)</f>
        <v>0</v>
      </c>
      <c r="BI195" s="241">
        <f>IF(N195="nulová",J195,0)</f>
        <v>0</v>
      </c>
      <c r="BJ195" s="18" t="s">
        <v>90</v>
      </c>
      <c r="BK195" s="241">
        <f>ROUND(I195*H195,2)</f>
        <v>0</v>
      </c>
      <c r="BL195" s="18" t="s">
        <v>192</v>
      </c>
      <c r="BM195" s="240" t="s">
        <v>822</v>
      </c>
    </row>
    <row r="196" s="2" customFormat="1">
      <c r="A196" s="40"/>
      <c r="B196" s="41"/>
      <c r="C196" s="42"/>
      <c r="D196" s="242" t="s">
        <v>184</v>
      </c>
      <c r="E196" s="42"/>
      <c r="F196" s="243" t="s">
        <v>7064</v>
      </c>
      <c r="G196" s="42"/>
      <c r="H196" s="42"/>
      <c r="I196" s="244"/>
      <c r="J196" s="42"/>
      <c r="K196" s="42"/>
      <c r="L196" s="46"/>
      <c r="M196" s="245"/>
      <c r="N196" s="246"/>
      <c r="O196" s="93"/>
      <c r="P196" s="93"/>
      <c r="Q196" s="93"/>
      <c r="R196" s="93"/>
      <c r="S196" s="93"/>
      <c r="T196" s="94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8" t="s">
        <v>184</v>
      </c>
      <c r="AU196" s="18" t="s">
        <v>90</v>
      </c>
    </row>
    <row r="197" s="2" customFormat="1" ht="16.5" customHeight="1">
      <c r="A197" s="40"/>
      <c r="B197" s="41"/>
      <c r="C197" s="229" t="s">
        <v>542</v>
      </c>
      <c r="D197" s="229" t="s">
        <v>174</v>
      </c>
      <c r="E197" s="230" t="s">
        <v>7087</v>
      </c>
      <c r="F197" s="231" t="s">
        <v>7088</v>
      </c>
      <c r="G197" s="232" t="s">
        <v>428</v>
      </c>
      <c r="H197" s="233">
        <v>1</v>
      </c>
      <c r="I197" s="234"/>
      <c r="J197" s="235">
        <f>ROUND(I197*H197,2)</f>
        <v>0</v>
      </c>
      <c r="K197" s="231" t="s">
        <v>331</v>
      </c>
      <c r="L197" s="46"/>
      <c r="M197" s="236" t="s">
        <v>1</v>
      </c>
      <c r="N197" s="237" t="s">
        <v>48</v>
      </c>
      <c r="O197" s="93"/>
      <c r="P197" s="238">
        <f>O197*H197</f>
        <v>0</v>
      </c>
      <c r="Q197" s="238">
        <v>0</v>
      </c>
      <c r="R197" s="238">
        <f>Q197*H197</f>
        <v>0</v>
      </c>
      <c r="S197" s="238">
        <v>0</v>
      </c>
      <c r="T197" s="239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40" t="s">
        <v>192</v>
      </c>
      <c r="AT197" s="240" t="s">
        <v>174</v>
      </c>
      <c r="AU197" s="240" t="s">
        <v>90</v>
      </c>
      <c r="AY197" s="18" t="s">
        <v>171</v>
      </c>
      <c r="BE197" s="241">
        <f>IF(N197="základní",J197,0)</f>
        <v>0</v>
      </c>
      <c r="BF197" s="241">
        <f>IF(N197="snížená",J197,0)</f>
        <v>0</v>
      </c>
      <c r="BG197" s="241">
        <f>IF(N197="zákl. přenesená",J197,0)</f>
        <v>0</v>
      </c>
      <c r="BH197" s="241">
        <f>IF(N197="sníž. přenesená",J197,0)</f>
        <v>0</v>
      </c>
      <c r="BI197" s="241">
        <f>IF(N197="nulová",J197,0)</f>
        <v>0</v>
      </c>
      <c r="BJ197" s="18" t="s">
        <v>90</v>
      </c>
      <c r="BK197" s="241">
        <f>ROUND(I197*H197,2)</f>
        <v>0</v>
      </c>
      <c r="BL197" s="18" t="s">
        <v>192</v>
      </c>
      <c r="BM197" s="240" t="s">
        <v>832</v>
      </c>
    </row>
    <row r="198" s="2" customFormat="1">
      <c r="A198" s="40"/>
      <c r="B198" s="41"/>
      <c r="C198" s="42"/>
      <c r="D198" s="242" t="s">
        <v>184</v>
      </c>
      <c r="E198" s="42"/>
      <c r="F198" s="243" t="s">
        <v>7064</v>
      </c>
      <c r="G198" s="42"/>
      <c r="H198" s="42"/>
      <c r="I198" s="244"/>
      <c r="J198" s="42"/>
      <c r="K198" s="42"/>
      <c r="L198" s="46"/>
      <c r="M198" s="245"/>
      <c r="N198" s="246"/>
      <c r="O198" s="93"/>
      <c r="P198" s="93"/>
      <c r="Q198" s="93"/>
      <c r="R198" s="93"/>
      <c r="S198" s="93"/>
      <c r="T198" s="94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8" t="s">
        <v>184</v>
      </c>
      <c r="AU198" s="18" t="s">
        <v>90</v>
      </c>
    </row>
    <row r="199" s="2" customFormat="1">
      <c r="A199" s="40"/>
      <c r="B199" s="41"/>
      <c r="C199" s="229" t="s">
        <v>546</v>
      </c>
      <c r="D199" s="229" t="s">
        <v>174</v>
      </c>
      <c r="E199" s="230" t="s">
        <v>7089</v>
      </c>
      <c r="F199" s="231" t="s">
        <v>7090</v>
      </c>
      <c r="G199" s="232" t="s">
        <v>428</v>
      </c>
      <c r="H199" s="233">
        <v>1</v>
      </c>
      <c r="I199" s="234"/>
      <c r="J199" s="235">
        <f>ROUND(I199*H199,2)</f>
        <v>0</v>
      </c>
      <c r="K199" s="231" t="s">
        <v>331</v>
      </c>
      <c r="L199" s="46"/>
      <c r="M199" s="236" t="s">
        <v>1</v>
      </c>
      <c r="N199" s="237" t="s">
        <v>48</v>
      </c>
      <c r="O199" s="93"/>
      <c r="P199" s="238">
        <f>O199*H199</f>
        <v>0</v>
      </c>
      <c r="Q199" s="238">
        <v>0</v>
      </c>
      <c r="R199" s="238">
        <f>Q199*H199</f>
        <v>0</v>
      </c>
      <c r="S199" s="238">
        <v>0</v>
      </c>
      <c r="T199" s="239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40" t="s">
        <v>192</v>
      </c>
      <c r="AT199" s="240" t="s">
        <v>174</v>
      </c>
      <c r="AU199" s="240" t="s">
        <v>90</v>
      </c>
      <c r="AY199" s="18" t="s">
        <v>171</v>
      </c>
      <c r="BE199" s="241">
        <f>IF(N199="základní",J199,0)</f>
        <v>0</v>
      </c>
      <c r="BF199" s="241">
        <f>IF(N199="snížená",J199,0)</f>
        <v>0</v>
      </c>
      <c r="BG199" s="241">
        <f>IF(N199="zákl. přenesená",J199,0)</f>
        <v>0</v>
      </c>
      <c r="BH199" s="241">
        <f>IF(N199="sníž. přenesená",J199,0)</f>
        <v>0</v>
      </c>
      <c r="BI199" s="241">
        <f>IF(N199="nulová",J199,0)</f>
        <v>0</v>
      </c>
      <c r="BJ199" s="18" t="s">
        <v>90</v>
      </c>
      <c r="BK199" s="241">
        <f>ROUND(I199*H199,2)</f>
        <v>0</v>
      </c>
      <c r="BL199" s="18" t="s">
        <v>192</v>
      </c>
      <c r="BM199" s="240" t="s">
        <v>842</v>
      </c>
    </row>
    <row r="200" s="2" customFormat="1">
      <c r="A200" s="40"/>
      <c r="B200" s="41"/>
      <c r="C200" s="42"/>
      <c r="D200" s="242" t="s">
        <v>184</v>
      </c>
      <c r="E200" s="42"/>
      <c r="F200" s="243" t="s">
        <v>7064</v>
      </c>
      <c r="G200" s="42"/>
      <c r="H200" s="42"/>
      <c r="I200" s="244"/>
      <c r="J200" s="42"/>
      <c r="K200" s="42"/>
      <c r="L200" s="46"/>
      <c r="M200" s="245"/>
      <c r="N200" s="246"/>
      <c r="O200" s="93"/>
      <c r="P200" s="93"/>
      <c r="Q200" s="93"/>
      <c r="R200" s="93"/>
      <c r="S200" s="93"/>
      <c r="T200" s="94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8" t="s">
        <v>184</v>
      </c>
      <c r="AU200" s="18" t="s">
        <v>90</v>
      </c>
    </row>
    <row r="201" s="2" customFormat="1">
      <c r="A201" s="40"/>
      <c r="B201" s="41"/>
      <c r="C201" s="229" t="s">
        <v>550</v>
      </c>
      <c r="D201" s="229" t="s">
        <v>174</v>
      </c>
      <c r="E201" s="230" t="s">
        <v>7091</v>
      </c>
      <c r="F201" s="231" t="s">
        <v>7092</v>
      </c>
      <c r="G201" s="232" t="s">
        <v>428</v>
      </c>
      <c r="H201" s="233">
        <v>1</v>
      </c>
      <c r="I201" s="234"/>
      <c r="J201" s="235">
        <f>ROUND(I201*H201,2)</f>
        <v>0</v>
      </c>
      <c r="K201" s="231" t="s">
        <v>331</v>
      </c>
      <c r="L201" s="46"/>
      <c r="M201" s="236" t="s">
        <v>1</v>
      </c>
      <c r="N201" s="237" t="s">
        <v>48</v>
      </c>
      <c r="O201" s="93"/>
      <c r="P201" s="238">
        <f>O201*H201</f>
        <v>0</v>
      </c>
      <c r="Q201" s="238">
        <v>0</v>
      </c>
      <c r="R201" s="238">
        <f>Q201*H201</f>
        <v>0</v>
      </c>
      <c r="S201" s="238">
        <v>0</v>
      </c>
      <c r="T201" s="239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40" t="s">
        <v>192</v>
      </c>
      <c r="AT201" s="240" t="s">
        <v>174</v>
      </c>
      <c r="AU201" s="240" t="s">
        <v>90</v>
      </c>
      <c r="AY201" s="18" t="s">
        <v>171</v>
      </c>
      <c r="BE201" s="241">
        <f>IF(N201="základní",J201,0)</f>
        <v>0</v>
      </c>
      <c r="BF201" s="241">
        <f>IF(N201="snížená",J201,0)</f>
        <v>0</v>
      </c>
      <c r="BG201" s="241">
        <f>IF(N201="zákl. přenesená",J201,0)</f>
        <v>0</v>
      </c>
      <c r="BH201" s="241">
        <f>IF(N201="sníž. přenesená",J201,0)</f>
        <v>0</v>
      </c>
      <c r="BI201" s="241">
        <f>IF(N201="nulová",J201,0)</f>
        <v>0</v>
      </c>
      <c r="BJ201" s="18" t="s">
        <v>90</v>
      </c>
      <c r="BK201" s="241">
        <f>ROUND(I201*H201,2)</f>
        <v>0</v>
      </c>
      <c r="BL201" s="18" t="s">
        <v>192</v>
      </c>
      <c r="BM201" s="240" t="s">
        <v>857</v>
      </c>
    </row>
    <row r="202" s="2" customFormat="1">
      <c r="A202" s="40"/>
      <c r="B202" s="41"/>
      <c r="C202" s="42"/>
      <c r="D202" s="242" t="s">
        <v>184</v>
      </c>
      <c r="E202" s="42"/>
      <c r="F202" s="243" t="s">
        <v>7064</v>
      </c>
      <c r="G202" s="42"/>
      <c r="H202" s="42"/>
      <c r="I202" s="244"/>
      <c r="J202" s="42"/>
      <c r="K202" s="42"/>
      <c r="L202" s="46"/>
      <c r="M202" s="245"/>
      <c r="N202" s="246"/>
      <c r="O202" s="93"/>
      <c r="P202" s="93"/>
      <c r="Q202" s="93"/>
      <c r="R202" s="93"/>
      <c r="S202" s="93"/>
      <c r="T202" s="94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8" t="s">
        <v>184</v>
      </c>
      <c r="AU202" s="18" t="s">
        <v>90</v>
      </c>
    </row>
    <row r="203" s="2" customFormat="1" ht="16.5" customHeight="1">
      <c r="A203" s="40"/>
      <c r="B203" s="41"/>
      <c r="C203" s="229" t="s">
        <v>555</v>
      </c>
      <c r="D203" s="229" t="s">
        <v>174</v>
      </c>
      <c r="E203" s="230" t="s">
        <v>7093</v>
      </c>
      <c r="F203" s="231" t="s">
        <v>7094</v>
      </c>
      <c r="G203" s="232" t="s">
        <v>428</v>
      </c>
      <c r="H203" s="233">
        <v>1</v>
      </c>
      <c r="I203" s="234"/>
      <c r="J203" s="235">
        <f>ROUND(I203*H203,2)</f>
        <v>0</v>
      </c>
      <c r="K203" s="231" t="s">
        <v>331</v>
      </c>
      <c r="L203" s="46"/>
      <c r="M203" s="236" t="s">
        <v>1</v>
      </c>
      <c r="N203" s="237" t="s">
        <v>48</v>
      </c>
      <c r="O203" s="93"/>
      <c r="P203" s="238">
        <f>O203*H203</f>
        <v>0</v>
      </c>
      <c r="Q203" s="238">
        <v>0</v>
      </c>
      <c r="R203" s="238">
        <f>Q203*H203</f>
        <v>0</v>
      </c>
      <c r="S203" s="238">
        <v>0</v>
      </c>
      <c r="T203" s="239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40" t="s">
        <v>192</v>
      </c>
      <c r="AT203" s="240" t="s">
        <v>174</v>
      </c>
      <c r="AU203" s="240" t="s">
        <v>90</v>
      </c>
      <c r="AY203" s="18" t="s">
        <v>171</v>
      </c>
      <c r="BE203" s="241">
        <f>IF(N203="základní",J203,0)</f>
        <v>0</v>
      </c>
      <c r="BF203" s="241">
        <f>IF(N203="snížená",J203,0)</f>
        <v>0</v>
      </c>
      <c r="BG203" s="241">
        <f>IF(N203="zákl. přenesená",J203,0)</f>
        <v>0</v>
      </c>
      <c r="BH203" s="241">
        <f>IF(N203="sníž. přenesená",J203,0)</f>
        <v>0</v>
      </c>
      <c r="BI203" s="241">
        <f>IF(N203="nulová",J203,0)</f>
        <v>0</v>
      </c>
      <c r="BJ203" s="18" t="s">
        <v>90</v>
      </c>
      <c r="BK203" s="241">
        <f>ROUND(I203*H203,2)</f>
        <v>0</v>
      </c>
      <c r="BL203" s="18" t="s">
        <v>192</v>
      </c>
      <c r="BM203" s="240" t="s">
        <v>868</v>
      </c>
    </row>
    <row r="204" s="2" customFormat="1">
      <c r="A204" s="40"/>
      <c r="B204" s="41"/>
      <c r="C204" s="42"/>
      <c r="D204" s="242" t="s">
        <v>184</v>
      </c>
      <c r="E204" s="42"/>
      <c r="F204" s="243" t="s">
        <v>7064</v>
      </c>
      <c r="G204" s="42"/>
      <c r="H204" s="42"/>
      <c r="I204" s="244"/>
      <c r="J204" s="42"/>
      <c r="K204" s="42"/>
      <c r="L204" s="46"/>
      <c r="M204" s="245"/>
      <c r="N204" s="246"/>
      <c r="O204" s="93"/>
      <c r="P204" s="93"/>
      <c r="Q204" s="93"/>
      <c r="R204" s="93"/>
      <c r="S204" s="93"/>
      <c r="T204" s="94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8" t="s">
        <v>184</v>
      </c>
      <c r="AU204" s="18" t="s">
        <v>90</v>
      </c>
    </row>
    <row r="205" s="2" customFormat="1" ht="16.5" customHeight="1">
      <c r="A205" s="40"/>
      <c r="B205" s="41"/>
      <c r="C205" s="229" t="s">
        <v>559</v>
      </c>
      <c r="D205" s="229" t="s">
        <v>174</v>
      </c>
      <c r="E205" s="230" t="s">
        <v>7095</v>
      </c>
      <c r="F205" s="231" t="s">
        <v>7096</v>
      </c>
      <c r="G205" s="232" t="s">
        <v>428</v>
      </c>
      <c r="H205" s="233">
        <v>1</v>
      </c>
      <c r="I205" s="234"/>
      <c r="J205" s="235">
        <f>ROUND(I205*H205,2)</f>
        <v>0</v>
      </c>
      <c r="K205" s="231" t="s">
        <v>331</v>
      </c>
      <c r="L205" s="46"/>
      <c r="M205" s="236" t="s">
        <v>1</v>
      </c>
      <c r="N205" s="237" t="s">
        <v>48</v>
      </c>
      <c r="O205" s="93"/>
      <c r="P205" s="238">
        <f>O205*H205</f>
        <v>0</v>
      </c>
      <c r="Q205" s="238">
        <v>0</v>
      </c>
      <c r="R205" s="238">
        <f>Q205*H205</f>
        <v>0</v>
      </c>
      <c r="S205" s="238">
        <v>0</v>
      </c>
      <c r="T205" s="239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40" t="s">
        <v>192</v>
      </c>
      <c r="AT205" s="240" t="s">
        <v>174</v>
      </c>
      <c r="AU205" s="240" t="s">
        <v>90</v>
      </c>
      <c r="AY205" s="18" t="s">
        <v>171</v>
      </c>
      <c r="BE205" s="241">
        <f>IF(N205="základní",J205,0)</f>
        <v>0</v>
      </c>
      <c r="BF205" s="241">
        <f>IF(N205="snížená",J205,0)</f>
        <v>0</v>
      </c>
      <c r="BG205" s="241">
        <f>IF(N205="zákl. přenesená",J205,0)</f>
        <v>0</v>
      </c>
      <c r="BH205" s="241">
        <f>IF(N205="sníž. přenesená",J205,0)</f>
        <v>0</v>
      </c>
      <c r="BI205" s="241">
        <f>IF(N205="nulová",J205,0)</f>
        <v>0</v>
      </c>
      <c r="BJ205" s="18" t="s">
        <v>90</v>
      </c>
      <c r="BK205" s="241">
        <f>ROUND(I205*H205,2)</f>
        <v>0</v>
      </c>
      <c r="BL205" s="18" t="s">
        <v>192</v>
      </c>
      <c r="BM205" s="240" t="s">
        <v>876</v>
      </c>
    </row>
    <row r="206" s="2" customFormat="1">
      <c r="A206" s="40"/>
      <c r="B206" s="41"/>
      <c r="C206" s="42"/>
      <c r="D206" s="242" t="s">
        <v>184</v>
      </c>
      <c r="E206" s="42"/>
      <c r="F206" s="243" t="s">
        <v>7064</v>
      </c>
      <c r="G206" s="42"/>
      <c r="H206" s="42"/>
      <c r="I206" s="244"/>
      <c r="J206" s="42"/>
      <c r="K206" s="42"/>
      <c r="L206" s="46"/>
      <c r="M206" s="245"/>
      <c r="N206" s="246"/>
      <c r="O206" s="93"/>
      <c r="P206" s="93"/>
      <c r="Q206" s="93"/>
      <c r="R206" s="93"/>
      <c r="S206" s="93"/>
      <c r="T206" s="94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8" t="s">
        <v>184</v>
      </c>
      <c r="AU206" s="18" t="s">
        <v>90</v>
      </c>
    </row>
    <row r="207" s="2" customFormat="1" ht="16.5" customHeight="1">
      <c r="A207" s="40"/>
      <c r="B207" s="41"/>
      <c r="C207" s="229" t="s">
        <v>563</v>
      </c>
      <c r="D207" s="229" t="s">
        <v>174</v>
      </c>
      <c r="E207" s="230" t="s">
        <v>7097</v>
      </c>
      <c r="F207" s="231" t="s">
        <v>4418</v>
      </c>
      <c r="G207" s="232" t="s">
        <v>428</v>
      </c>
      <c r="H207" s="233">
        <v>1</v>
      </c>
      <c r="I207" s="234"/>
      <c r="J207" s="235">
        <f>ROUND(I207*H207,2)</f>
        <v>0</v>
      </c>
      <c r="K207" s="231" t="s">
        <v>331</v>
      </c>
      <c r="L207" s="46"/>
      <c r="M207" s="236" t="s">
        <v>1</v>
      </c>
      <c r="N207" s="237" t="s">
        <v>48</v>
      </c>
      <c r="O207" s="93"/>
      <c r="P207" s="238">
        <f>O207*H207</f>
        <v>0</v>
      </c>
      <c r="Q207" s="238">
        <v>0</v>
      </c>
      <c r="R207" s="238">
        <f>Q207*H207</f>
        <v>0</v>
      </c>
      <c r="S207" s="238">
        <v>0</v>
      </c>
      <c r="T207" s="239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40" t="s">
        <v>192</v>
      </c>
      <c r="AT207" s="240" t="s">
        <v>174</v>
      </c>
      <c r="AU207" s="240" t="s">
        <v>90</v>
      </c>
      <c r="AY207" s="18" t="s">
        <v>171</v>
      </c>
      <c r="BE207" s="241">
        <f>IF(N207="základní",J207,0)</f>
        <v>0</v>
      </c>
      <c r="BF207" s="241">
        <f>IF(N207="snížená",J207,0)</f>
        <v>0</v>
      </c>
      <c r="BG207" s="241">
        <f>IF(N207="zákl. přenesená",J207,0)</f>
        <v>0</v>
      </c>
      <c r="BH207" s="241">
        <f>IF(N207="sníž. přenesená",J207,0)</f>
        <v>0</v>
      </c>
      <c r="BI207" s="241">
        <f>IF(N207="nulová",J207,0)</f>
        <v>0</v>
      </c>
      <c r="BJ207" s="18" t="s">
        <v>90</v>
      </c>
      <c r="BK207" s="241">
        <f>ROUND(I207*H207,2)</f>
        <v>0</v>
      </c>
      <c r="BL207" s="18" t="s">
        <v>192</v>
      </c>
      <c r="BM207" s="240" t="s">
        <v>893</v>
      </c>
    </row>
    <row r="208" s="2" customFormat="1">
      <c r="A208" s="40"/>
      <c r="B208" s="41"/>
      <c r="C208" s="42"/>
      <c r="D208" s="242" t="s">
        <v>184</v>
      </c>
      <c r="E208" s="42"/>
      <c r="F208" s="243" t="s">
        <v>7098</v>
      </c>
      <c r="G208" s="42"/>
      <c r="H208" s="42"/>
      <c r="I208" s="244"/>
      <c r="J208" s="42"/>
      <c r="K208" s="42"/>
      <c r="L208" s="46"/>
      <c r="M208" s="245"/>
      <c r="N208" s="246"/>
      <c r="O208" s="93"/>
      <c r="P208" s="93"/>
      <c r="Q208" s="93"/>
      <c r="R208" s="93"/>
      <c r="S208" s="93"/>
      <c r="T208" s="94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8" t="s">
        <v>184</v>
      </c>
      <c r="AU208" s="18" t="s">
        <v>90</v>
      </c>
    </row>
    <row r="209" s="2" customFormat="1" ht="16.5" customHeight="1">
      <c r="A209" s="40"/>
      <c r="B209" s="41"/>
      <c r="C209" s="229" t="s">
        <v>569</v>
      </c>
      <c r="D209" s="229" t="s">
        <v>174</v>
      </c>
      <c r="E209" s="230" t="s">
        <v>7099</v>
      </c>
      <c r="F209" s="231" t="s">
        <v>7100</v>
      </c>
      <c r="G209" s="232" t="s">
        <v>1528</v>
      </c>
      <c r="H209" s="233">
        <v>1</v>
      </c>
      <c r="I209" s="234"/>
      <c r="J209" s="235">
        <f>ROUND(I209*H209,2)</f>
        <v>0</v>
      </c>
      <c r="K209" s="231" t="s">
        <v>331</v>
      </c>
      <c r="L209" s="46"/>
      <c r="M209" s="236" t="s">
        <v>1</v>
      </c>
      <c r="N209" s="237" t="s">
        <v>48</v>
      </c>
      <c r="O209" s="93"/>
      <c r="P209" s="238">
        <f>O209*H209</f>
        <v>0</v>
      </c>
      <c r="Q209" s="238">
        <v>0</v>
      </c>
      <c r="R209" s="238">
        <f>Q209*H209</f>
        <v>0</v>
      </c>
      <c r="S209" s="238">
        <v>0</v>
      </c>
      <c r="T209" s="239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40" t="s">
        <v>192</v>
      </c>
      <c r="AT209" s="240" t="s">
        <v>174</v>
      </c>
      <c r="AU209" s="240" t="s">
        <v>90</v>
      </c>
      <c r="AY209" s="18" t="s">
        <v>171</v>
      </c>
      <c r="BE209" s="241">
        <f>IF(N209="základní",J209,0)</f>
        <v>0</v>
      </c>
      <c r="BF209" s="241">
        <f>IF(N209="snížená",J209,0)</f>
        <v>0</v>
      </c>
      <c r="BG209" s="241">
        <f>IF(N209="zákl. přenesená",J209,0)</f>
        <v>0</v>
      </c>
      <c r="BH209" s="241">
        <f>IF(N209="sníž. přenesená",J209,0)</f>
        <v>0</v>
      </c>
      <c r="BI209" s="241">
        <f>IF(N209="nulová",J209,0)</f>
        <v>0</v>
      </c>
      <c r="BJ209" s="18" t="s">
        <v>90</v>
      </c>
      <c r="BK209" s="241">
        <f>ROUND(I209*H209,2)</f>
        <v>0</v>
      </c>
      <c r="BL209" s="18" t="s">
        <v>192</v>
      </c>
      <c r="BM209" s="240" t="s">
        <v>905</v>
      </c>
    </row>
    <row r="210" s="2" customFormat="1" ht="16.5" customHeight="1">
      <c r="A210" s="40"/>
      <c r="B210" s="41"/>
      <c r="C210" s="229" t="s">
        <v>574</v>
      </c>
      <c r="D210" s="229" t="s">
        <v>174</v>
      </c>
      <c r="E210" s="230" t="s">
        <v>7101</v>
      </c>
      <c r="F210" s="231" t="s">
        <v>7102</v>
      </c>
      <c r="G210" s="232" t="s">
        <v>1528</v>
      </c>
      <c r="H210" s="233">
        <v>1</v>
      </c>
      <c r="I210" s="234"/>
      <c r="J210" s="235">
        <f>ROUND(I210*H210,2)</f>
        <v>0</v>
      </c>
      <c r="K210" s="231" t="s">
        <v>331</v>
      </c>
      <c r="L210" s="46"/>
      <c r="M210" s="236" t="s">
        <v>1</v>
      </c>
      <c r="N210" s="237" t="s">
        <v>48</v>
      </c>
      <c r="O210" s="93"/>
      <c r="P210" s="238">
        <f>O210*H210</f>
        <v>0</v>
      </c>
      <c r="Q210" s="238">
        <v>0</v>
      </c>
      <c r="R210" s="238">
        <f>Q210*H210</f>
        <v>0</v>
      </c>
      <c r="S210" s="238">
        <v>0</v>
      </c>
      <c r="T210" s="239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40" t="s">
        <v>192</v>
      </c>
      <c r="AT210" s="240" t="s">
        <v>174</v>
      </c>
      <c r="AU210" s="240" t="s">
        <v>90</v>
      </c>
      <c r="AY210" s="18" t="s">
        <v>171</v>
      </c>
      <c r="BE210" s="241">
        <f>IF(N210="základní",J210,0)</f>
        <v>0</v>
      </c>
      <c r="BF210" s="241">
        <f>IF(N210="snížená",J210,0)</f>
        <v>0</v>
      </c>
      <c r="BG210" s="241">
        <f>IF(N210="zákl. přenesená",J210,0)</f>
        <v>0</v>
      </c>
      <c r="BH210" s="241">
        <f>IF(N210="sníž. přenesená",J210,0)</f>
        <v>0</v>
      </c>
      <c r="BI210" s="241">
        <f>IF(N210="nulová",J210,0)</f>
        <v>0</v>
      </c>
      <c r="BJ210" s="18" t="s">
        <v>90</v>
      </c>
      <c r="BK210" s="241">
        <f>ROUND(I210*H210,2)</f>
        <v>0</v>
      </c>
      <c r="BL210" s="18" t="s">
        <v>192</v>
      </c>
      <c r="BM210" s="240" t="s">
        <v>916</v>
      </c>
    </row>
    <row r="211" s="2" customFormat="1" ht="16.5" customHeight="1">
      <c r="A211" s="40"/>
      <c r="B211" s="41"/>
      <c r="C211" s="229" t="s">
        <v>578</v>
      </c>
      <c r="D211" s="229" t="s">
        <v>174</v>
      </c>
      <c r="E211" s="230" t="s">
        <v>7103</v>
      </c>
      <c r="F211" s="231" t="s">
        <v>7104</v>
      </c>
      <c r="G211" s="232" t="s">
        <v>1528</v>
      </c>
      <c r="H211" s="233">
        <v>2</v>
      </c>
      <c r="I211" s="234"/>
      <c r="J211" s="235">
        <f>ROUND(I211*H211,2)</f>
        <v>0</v>
      </c>
      <c r="K211" s="231" t="s">
        <v>331</v>
      </c>
      <c r="L211" s="46"/>
      <c r="M211" s="236" t="s">
        <v>1</v>
      </c>
      <c r="N211" s="237" t="s">
        <v>48</v>
      </c>
      <c r="O211" s="93"/>
      <c r="P211" s="238">
        <f>O211*H211</f>
        <v>0</v>
      </c>
      <c r="Q211" s="238">
        <v>0</v>
      </c>
      <c r="R211" s="238">
        <f>Q211*H211</f>
        <v>0</v>
      </c>
      <c r="S211" s="238">
        <v>0</v>
      </c>
      <c r="T211" s="239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40" t="s">
        <v>192</v>
      </c>
      <c r="AT211" s="240" t="s">
        <v>174</v>
      </c>
      <c r="AU211" s="240" t="s">
        <v>90</v>
      </c>
      <c r="AY211" s="18" t="s">
        <v>171</v>
      </c>
      <c r="BE211" s="241">
        <f>IF(N211="základní",J211,0)</f>
        <v>0</v>
      </c>
      <c r="BF211" s="241">
        <f>IF(N211="snížená",J211,0)</f>
        <v>0</v>
      </c>
      <c r="BG211" s="241">
        <f>IF(N211="zákl. přenesená",J211,0)</f>
        <v>0</v>
      </c>
      <c r="BH211" s="241">
        <f>IF(N211="sníž. přenesená",J211,0)</f>
        <v>0</v>
      </c>
      <c r="BI211" s="241">
        <f>IF(N211="nulová",J211,0)</f>
        <v>0</v>
      </c>
      <c r="BJ211" s="18" t="s">
        <v>90</v>
      </c>
      <c r="BK211" s="241">
        <f>ROUND(I211*H211,2)</f>
        <v>0</v>
      </c>
      <c r="BL211" s="18" t="s">
        <v>192</v>
      </c>
      <c r="BM211" s="240" t="s">
        <v>924</v>
      </c>
    </row>
    <row r="212" s="2" customFormat="1" ht="16.5" customHeight="1">
      <c r="A212" s="40"/>
      <c r="B212" s="41"/>
      <c r="C212" s="229" t="s">
        <v>582</v>
      </c>
      <c r="D212" s="229" t="s">
        <v>174</v>
      </c>
      <c r="E212" s="230" t="s">
        <v>7105</v>
      </c>
      <c r="F212" s="231" t="s">
        <v>7106</v>
      </c>
      <c r="G212" s="232" t="s">
        <v>1528</v>
      </c>
      <c r="H212" s="233">
        <v>2</v>
      </c>
      <c r="I212" s="234"/>
      <c r="J212" s="235">
        <f>ROUND(I212*H212,2)</f>
        <v>0</v>
      </c>
      <c r="K212" s="231" t="s">
        <v>331</v>
      </c>
      <c r="L212" s="46"/>
      <c r="M212" s="236" t="s">
        <v>1</v>
      </c>
      <c r="N212" s="237" t="s">
        <v>48</v>
      </c>
      <c r="O212" s="93"/>
      <c r="P212" s="238">
        <f>O212*H212</f>
        <v>0</v>
      </c>
      <c r="Q212" s="238">
        <v>0</v>
      </c>
      <c r="R212" s="238">
        <f>Q212*H212</f>
        <v>0</v>
      </c>
      <c r="S212" s="238">
        <v>0</v>
      </c>
      <c r="T212" s="239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40" t="s">
        <v>192</v>
      </c>
      <c r="AT212" s="240" t="s">
        <v>174</v>
      </c>
      <c r="AU212" s="240" t="s">
        <v>90</v>
      </c>
      <c r="AY212" s="18" t="s">
        <v>171</v>
      </c>
      <c r="BE212" s="241">
        <f>IF(N212="základní",J212,0)</f>
        <v>0</v>
      </c>
      <c r="BF212" s="241">
        <f>IF(N212="snížená",J212,0)</f>
        <v>0</v>
      </c>
      <c r="BG212" s="241">
        <f>IF(N212="zákl. přenesená",J212,0)</f>
        <v>0</v>
      </c>
      <c r="BH212" s="241">
        <f>IF(N212="sníž. přenesená",J212,0)</f>
        <v>0</v>
      </c>
      <c r="BI212" s="241">
        <f>IF(N212="nulová",J212,0)</f>
        <v>0</v>
      </c>
      <c r="BJ212" s="18" t="s">
        <v>90</v>
      </c>
      <c r="BK212" s="241">
        <f>ROUND(I212*H212,2)</f>
        <v>0</v>
      </c>
      <c r="BL212" s="18" t="s">
        <v>192</v>
      </c>
      <c r="BM212" s="240" t="s">
        <v>932</v>
      </c>
    </row>
    <row r="213" s="2" customFormat="1" ht="16.5" customHeight="1">
      <c r="A213" s="40"/>
      <c r="B213" s="41"/>
      <c r="C213" s="229" t="s">
        <v>586</v>
      </c>
      <c r="D213" s="229" t="s">
        <v>174</v>
      </c>
      <c r="E213" s="230" t="s">
        <v>7107</v>
      </c>
      <c r="F213" s="231" t="s">
        <v>7108</v>
      </c>
      <c r="G213" s="232" t="s">
        <v>1528</v>
      </c>
      <c r="H213" s="233">
        <v>6</v>
      </c>
      <c r="I213" s="234"/>
      <c r="J213" s="235">
        <f>ROUND(I213*H213,2)</f>
        <v>0</v>
      </c>
      <c r="K213" s="231" t="s">
        <v>331</v>
      </c>
      <c r="L213" s="46"/>
      <c r="M213" s="236" t="s">
        <v>1</v>
      </c>
      <c r="N213" s="237" t="s">
        <v>48</v>
      </c>
      <c r="O213" s="93"/>
      <c r="P213" s="238">
        <f>O213*H213</f>
        <v>0</v>
      </c>
      <c r="Q213" s="238">
        <v>0</v>
      </c>
      <c r="R213" s="238">
        <f>Q213*H213</f>
        <v>0</v>
      </c>
      <c r="S213" s="238">
        <v>0</v>
      </c>
      <c r="T213" s="239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40" t="s">
        <v>192</v>
      </c>
      <c r="AT213" s="240" t="s">
        <v>174</v>
      </c>
      <c r="AU213" s="240" t="s">
        <v>90</v>
      </c>
      <c r="AY213" s="18" t="s">
        <v>171</v>
      </c>
      <c r="BE213" s="241">
        <f>IF(N213="základní",J213,0)</f>
        <v>0</v>
      </c>
      <c r="BF213" s="241">
        <f>IF(N213="snížená",J213,0)</f>
        <v>0</v>
      </c>
      <c r="BG213" s="241">
        <f>IF(N213="zákl. přenesená",J213,0)</f>
        <v>0</v>
      </c>
      <c r="BH213" s="241">
        <f>IF(N213="sníž. přenesená",J213,0)</f>
        <v>0</v>
      </c>
      <c r="BI213" s="241">
        <f>IF(N213="nulová",J213,0)</f>
        <v>0</v>
      </c>
      <c r="BJ213" s="18" t="s">
        <v>90</v>
      </c>
      <c r="BK213" s="241">
        <f>ROUND(I213*H213,2)</f>
        <v>0</v>
      </c>
      <c r="BL213" s="18" t="s">
        <v>192</v>
      </c>
      <c r="BM213" s="240" t="s">
        <v>940</v>
      </c>
    </row>
    <row r="214" s="2" customFormat="1" ht="16.5" customHeight="1">
      <c r="A214" s="40"/>
      <c r="B214" s="41"/>
      <c r="C214" s="229" t="s">
        <v>592</v>
      </c>
      <c r="D214" s="229" t="s">
        <v>174</v>
      </c>
      <c r="E214" s="230" t="s">
        <v>7109</v>
      </c>
      <c r="F214" s="231" t="s">
        <v>7110</v>
      </c>
      <c r="G214" s="232" t="s">
        <v>1528</v>
      </c>
      <c r="H214" s="233">
        <v>2</v>
      </c>
      <c r="I214" s="234"/>
      <c r="J214" s="235">
        <f>ROUND(I214*H214,2)</f>
        <v>0</v>
      </c>
      <c r="K214" s="231" t="s">
        <v>331</v>
      </c>
      <c r="L214" s="46"/>
      <c r="M214" s="236" t="s">
        <v>1</v>
      </c>
      <c r="N214" s="237" t="s">
        <v>48</v>
      </c>
      <c r="O214" s="93"/>
      <c r="P214" s="238">
        <f>O214*H214</f>
        <v>0</v>
      </c>
      <c r="Q214" s="238">
        <v>0</v>
      </c>
      <c r="R214" s="238">
        <f>Q214*H214</f>
        <v>0</v>
      </c>
      <c r="S214" s="238">
        <v>0</v>
      </c>
      <c r="T214" s="239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40" t="s">
        <v>192</v>
      </c>
      <c r="AT214" s="240" t="s">
        <v>174</v>
      </c>
      <c r="AU214" s="240" t="s">
        <v>90</v>
      </c>
      <c r="AY214" s="18" t="s">
        <v>171</v>
      </c>
      <c r="BE214" s="241">
        <f>IF(N214="základní",J214,0)</f>
        <v>0</v>
      </c>
      <c r="BF214" s="241">
        <f>IF(N214="snížená",J214,0)</f>
        <v>0</v>
      </c>
      <c r="BG214" s="241">
        <f>IF(N214="zákl. přenesená",J214,0)</f>
        <v>0</v>
      </c>
      <c r="BH214" s="241">
        <f>IF(N214="sníž. přenesená",J214,0)</f>
        <v>0</v>
      </c>
      <c r="BI214" s="241">
        <f>IF(N214="nulová",J214,0)</f>
        <v>0</v>
      </c>
      <c r="BJ214" s="18" t="s">
        <v>90</v>
      </c>
      <c r="BK214" s="241">
        <f>ROUND(I214*H214,2)</f>
        <v>0</v>
      </c>
      <c r="BL214" s="18" t="s">
        <v>192</v>
      </c>
      <c r="BM214" s="240" t="s">
        <v>948</v>
      </c>
    </row>
    <row r="215" s="2" customFormat="1" ht="16.5" customHeight="1">
      <c r="A215" s="40"/>
      <c r="B215" s="41"/>
      <c r="C215" s="229" t="s">
        <v>596</v>
      </c>
      <c r="D215" s="229" t="s">
        <v>174</v>
      </c>
      <c r="E215" s="230" t="s">
        <v>7111</v>
      </c>
      <c r="F215" s="231" t="s">
        <v>7112</v>
      </c>
      <c r="G215" s="232" t="s">
        <v>1528</v>
      </c>
      <c r="H215" s="233">
        <v>4</v>
      </c>
      <c r="I215" s="234"/>
      <c r="J215" s="235">
        <f>ROUND(I215*H215,2)</f>
        <v>0</v>
      </c>
      <c r="K215" s="231" t="s">
        <v>331</v>
      </c>
      <c r="L215" s="46"/>
      <c r="M215" s="236" t="s">
        <v>1</v>
      </c>
      <c r="N215" s="237" t="s">
        <v>48</v>
      </c>
      <c r="O215" s="93"/>
      <c r="P215" s="238">
        <f>O215*H215</f>
        <v>0</v>
      </c>
      <c r="Q215" s="238">
        <v>0</v>
      </c>
      <c r="R215" s="238">
        <f>Q215*H215</f>
        <v>0</v>
      </c>
      <c r="S215" s="238">
        <v>0</v>
      </c>
      <c r="T215" s="239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40" t="s">
        <v>192</v>
      </c>
      <c r="AT215" s="240" t="s">
        <v>174</v>
      </c>
      <c r="AU215" s="240" t="s">
        <v>90</v>
      </c>
      <c r="AY215" s="18" t="s">
        <v>171</v>
      </c>
      <c r="BE215" s="241">
        <f>IF(N215="základní",J215,0)</f>
        <v>0</v>
      </c>
      <c r="BF215" s="241">
        <f>IF(N215="snížená",J215,0)</f>
        <v>0</v>
      </c>
      <c r="BG215" s="241">
        <f>IF(N215="zákl. přenesená",J215,0)</f>
        <v>0</v>
      </c>
      <c r="BH215" s="241">
        <f>IF(N215="sníž. přenesená",J215,0)</f>
        <v>0</v>
      </c>
      <c r="BI215" s="241">
        <f>IF(N215="nulová",J215,0)</f>
        <v>0</v>
      </c>
      <c r="BJ215" s="18" t="s">
        <v>90</v>
      </c>
      <c r="BK215" s="241">
        <f>ROUND(I215*H215,2)</f>
        <v>0</v>
      </c>
      <c r="BL215" s="18" t="s">
        <v>192</v>
      </c>
      <c r="BM215" s="240" t="s">
        <v>956</v>
      </c>
    </row>
    <row r="216" s="2" customFormat="1" ht="16.5" customHeight="1">
      <c r="A216" s="40"/>
      <c r="B216" s="41"/>
      <c r="C216" s="229" t="s">
        <v>601</v>
      </c>
      <c r="D216" s="229" t="s">
        <v>174</v>
      </c>
      <c r="E216" s="230" t="s">
        <v>7113</v>
      </c>
      <c r="F216" s="231" t="s">
        <v>7114</v>
      </c>
      <c r="G216" s="232" t="s">
        <v>1528</v>
      </c>
      <c r="H216" s="233">
        <v>3</v>
      </c>
      <c r="I216" s="234"/>
      <c r="J216" s="235">
        <f>ROUND(I216*H216,2)</f>
        <v>0</v>
      </c>
      <c r="K216" s="231" t="s">
        <v>331</v>
      </c>
      <c r="L216" s="46"/>
      <c r="M216" s="236" t="s">
        <v>1</v>
      </c>
      <c r="N216" s="237" t="s">
        <v>48</v>
      </c>
      <c r="O216" s="93"/>
      <c r="P216" s="238">
        <f>O216*H216</f>
        <v>0</v>
      </c>
      <c r="Q216" s="238">
        <v>0</v>
      </c>
      <c r="R216" s="238">
        <f>Q216*H216</f>
        <v>0</v>
      </c>
      <c r="S216" s="238">
        <v>0</v>
      </c>
      <c r="T216" s="239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40" t="s">
        <v>192</v>
      </c>
      <c r="AT216" s="240" t="s">
        <v>174</v>
      </c>
      <c r="AU216" s="240" t="s">
        <v>90</v>
      </c>
      <c r="AY216" s="18" t="s">
        <v>171</v>
      </c>
      <c r="BE216" s="241">
        <f>IF(N216="základní",J216,0)</f>
        <v>0</v>
      </c>
      <c r="BF216" s="241">
        <f>IF(N216="snížená",J216,0)</f>
        <v>0</v>
      </c>
      <c r="BG216" s="241">
        <f>IF(N216="zákl. přenesená",J216,0)</f>
        <v>0</v>
      </c>
      <c r="BH216" s="241">
        <f>IF(N216="sníž. přenesená",J216,0)</f>
        <v>0</v>
      </c>
      <c r="BI216" s="241">
        <f>IF(N216="nulová",J216,0)</f>
        <v>0</v>
      </c>
      <c r="BJ216" s="18" t="s">
        <v>90</v>
      </c>
      <c r="BK216" s="241">
        <f>ROUND(I216*H216,2)</f>
        <v>0</v>
      </c>
      <c r="BL216" s="18" t="s">
        <v>192</v>
      </c>
      <c r="BM216" s="240" t="s">
        <v>964</v>
      </c>
    </row>
    <row r="217" s="2" customFormat="1" ht="16.5" customHeight="1">
      <c r="A217" s="40"/>
      <c r="B217" s="41"/>
      <c r="C217" s="229" t="s">
        <v>605</v>
      </c>
      <c r="D217" s="229" t="s">
        <v>174</v>
      </c>
      <c r="E217" s="230" t="s">
        <v>7115</v>
      </c>
      <c r="F217" s="231" t="s">
        <v>7116</v>
      </c>
      <c r="G217" s="232" t="s">
        <v>1528</v>
      </c>
      <c r="H217" s="233">
        <v>2</v>
      </c>
      <c r="I217" s="234"/>
      <c r="J217" s="235">
        <f>ROUND(I217*H217,2)</f>
        <v>0</v>
      </c>
      <c r="K217" s="231" t="s">
        <v>331</v>
      </c>
      <c r="L217" s="46"/>
      <c r="M217" s="236" t="s">
        <v>1</v>
      </c>
      <c r="N217" s="237" t="s">
        <v>48</v>
      </c>
      <c r="O217" s="93"/>
      <c r="P217" s="238">
        <f>O217*H217</f>
        <v>0</v>
      </c>
      <c r="Q217" s="238">
        <v>0</v>
      </c>
      <c r="R217" s="238">
        <f>Q217*H217</f>
        <v>0</v>
      </c>
      <c r="S217" s="238">
        <v>0</v>
      </c>
      <c r="T217" s="239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40" t="s">
        <v>192</v>
      </c>
      <c r="AT217" s="240" t="s">
        <v>174</v>
      </c>
      <c r="AU217" s="240" t="s">
        <v>90</v>
      </c>
      <c r="AY217" s="18" t="s">
        <v>171</v>
      </c>
      <c r="BE217" s="241">
        <f>IF(N217="základní",J217,0)</f>
        <v>0</v>
      </c>
      <c r="BF217" s="241">
        <f>IF(N217="snížená",J217,0)</f>
        <v>0</v>
      </c>
      <c r="BG217" s="241">
        <f>IF(N217="zákl. přenesená",J217,0)</f>
        <v>0</v>
      </c>
      <c r="BH217" s="241">
        <f>IF(N217="sníž. přenesená",J217,0)</f>
        <v>0</v>
      </c>
      <c r="BI217" s="241">
        <f>IF(N217="nulová",J217,0)</f>
        <v>0</v>
      </c>
      <c r="BJ217" s="18" t="s">
        <v>90</v>
      </c>
      <c r="BK217" s="241">
        <f>ROUND(I217*H217,2)</f>
        <v>0</v>
      </c>
      <c r="BL217" s="18" t="s">
        <v>192</v>
      </c>
      <c r="BM217" s="240" t="s">
        <v>973</v>
      </c>
    </row>
    <row r="218" s="2" customFormat="1" ht="16.5" customHeight="1">
      <c r="A218" s="40"/>
      <c r="B218" s="41"/>
      <c r="C218" s="229" t="s">
        <v>609</v>
      </c>
      <c r="D218" s="229" t="s">
        <v>174</v>
      </c>
      <c r="E218" s="230" t="s">
        <v>7117</v>
      </c>
      <c r="F218" s="231" t="s">
        <v>7118</v>
      </c>
      <c r="G218" s="232" t="s">
        <v>1528</v>
      </c>
      <c r="H218" s="233">
        <v>14</v>
      </c>
      <c r="I218" s="234"/>
      <c r="J218" s="235">
        <f>ROUND(I218*H218,2)</f>
        <v>0</v>
      </c>
      <c r="K218" s="231" t="s">
        <v>331</v>
      </c>
      <c r="L218" s="46"/>
      <c r="M218" s="236" t="s">
        <v>1</v>
      </c>
      <c r="N218" s="237" t="s">
        <v>48</v>
      </c>
      <c r="O218" s="93"/>
      <c r="P218" s="238">
        <f>O218*H218</f>
        <v>0</v>
      </c>
      <c r="Q218" s="238">
        <v>0</v>
      </c>
      <c r="R218" s="238">
        <f>Q218*H218</f>
        <v>0</v>
      </c>
      <c r="S218" s="238">
        <v>0</v>
      </c>
      <c r="T218" s="239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40" t="s">
        <v>192</v>
      </c>
      <c r="AT218" s="240" t="s">
        <v>174</v>
      </c>
      <c r="AU218" s="240" t="s">
        <v>90</v>
      </c>
      <c r="AY218" s="18" t="s">
        <v>171</v>
      </c>
      <c r="BE218" s="241">
        <f>IF(N218="základní",J218,0)</f>
        <v>0</v>
      </c>
      <c r="BF218" s="241">
        <f>IF(N218="snížená",J218,0)</f>
        <v>0</v>
      </c>
      <c r="BG218" s="241">
        <f>IF(N218="zákl. přenesená",J218,0)</f>
        <v>0</v>
      </c>
      <c r="BH218" s="241">
        <f>IF(N218="sníž. přenesená",J218,0)</f>
        <v>0</v>
      </c>
      <c r="BI218" s="241">
        <f>IF(N218="nulová",J218,0)</f>
        <v>0</v>
      </c>
      <c r="BJ218" s="18" t="s">
        <v>90</v>
      </c>
      <c r="BK218" s="241">
        <f>ROUND(I218*H218,2)</f>
        <v>0</v>
      </c>
      <c r="BL218" s="18" t="s">
        <v>192</v>
      </c>
      <c r="BM218" s="240" t="s">
        <v>987</v>
      </c>
    </row>
    <row r="219" s="2" customFormat="1" ht="16.5" customHeight="1">
      <c r="A219" s="40"/>
      <c r="B219" s="41"/>
      <c r="C219" s="229" t="s">
        <v>613</v>
      </c>
      <c r="D219" s="229" t="s">
        <v>174</v>
      </c>
      <c r="E219" s="230" t="s">
        <v>7119</v>
      </c>
      <c r="F219" s="231" t="s">
        <v>7120</v>
      </c>
      <c r="G219" s="232" t="s">
        <v>1528</v>
      </c>
      <c r="H219" s="233">
        <v>1</v>
      </c>
      <c r="I219" s="234"/>
      <c r="J219" s="235">
        <f>ROUND(I219*H219,2)</f>
        <v>0</v>
      </c>
      <c r="K219" s="231" t="s">
        <v>331</v>
      </c>
      <c r="L219" s="46"/>
      <c r="M219" s="236" t="s">
        <v>1</v>
      </c>
      <c r="N219" s="237" t="s">
        <v>48</v>
      </c>
      <c r="O219" s="93"/>
      <c r="P219" s="238">
        <f>O219*H219</f>
        <v>0</v>
      </c>
      <c r="Q219" s="238">
        <v>0</v>
      </c>
      <c r="R219" s="238">
        <f>Q219*H219</f>
        <v>0</v>
      </c>
      <c r="S219" s="238">
        <v>0</v>
      </c>
      <c r="T219" s="239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40" t="s">
        <v>192</v>
      </c>
      <c r="AT219" s="240" t="s">
        <v>174</v>
      </c>
      <c r="AU219" s="240" t="s">
        <v>90</v>
      </c>
      <c r="AY219" s="18" t="s">
        <v>171</v>
      </c>
      <c r="BE219" s="241">
        <f>IF(N219="základní",J219,0)</f>
        <v>0</v>
      </c>
      <c r="BF219" s="241">
        <f>IF(N219="snížená",J219,0)</f>
        <v>0</v>
      </c>
      <c r="BG219" s="241">
        <f>IF(N219="zákl. přenesená",J219,0)</f>
        <v>0</v>
      </c>
      <c r="BH219" s="241">
        <f>IF(N219="sníž. přenesená",J219,0)</f>
        <v>0</v>
      </c>
      <c r="BI219" s="241">
        <f>IF(N219="nulová",J219,0)</f>
        <v>0</v>
      </c>
      <c r="BJ219" s="18" t="s">
        <v>90</v>
      </c>
      <c r="BK219" s="241">
        <f>ROUND(I219*H219,2)</f>
        <v>0</v>
      </c>
      <c r="BL219" s="18" t="s">
        <v>192</v>
      </c>
      <c r="BM219" s="240" t="s">
        <v>997</v>
      </c>
    </row>
    <row r="220" s="2" customFormat="1" ht="16.5" customHeight="1">
      <c r="A220" s="40"/>
      <c r="B220" s="41"/>
      <c r="C220" s="229" t="s">
        <v>618</v>
      </c>
      <c r="D220" s="229" t="s">
        <v>174</v>
      </c>
      <c r="E220" s="230" t="s">
        <v>7121</v>
      </c>
      <c r="F220" s="231" t="s">
        <v>7122</v>
      </c>
      <c r="G220" s="232" t="s">
        <v>1528</v>
      </c>
      <c r="H220" s="233">
        <v>1</v>
      </c>
      <c r="I220" s="234"/>
      <c r="J220" s="235">
        <f>ROUND(I220*H220,2)</f>
        <v>0</v>
      </c>
      <c r="K220" s="231" t="s">
        <v>331</v>
      </c>
      <c r="L220" s="46"/>
      <c r="M220" s="236" t="s">
        <v>1</v>
      </c>
      <c r="N220" s="237" t="s">
        <v>48</v>
      </c>
      <c r="O220" s="93"/>
      <c r="P220" s="238">
        <f>O220*H220</f>
        <v>0</v>
      </c>
      <c r="Q220" s="238">
        <v>0</v>
      </c>
      <c r="R220" s="238">
        <f>Q220*H220</f>
        <v>0</v>
      </c>
      <c r="S220" s="238">
        <v>0</v>
      </c>
      <c r="T220" s="239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40" t="s">
        <v>192</v>
      </c>
      <c r="AT220" s="240" t="s">
        <v>174</v>
      </c>
      <c r="AU220" s="240" t="s">
        <v>90</v>
      </c>
      <c r="AY220" s="18" t="s">
        <v>171</v>
      </c>
      <c r="BE220" s="241">
        <f>IF(N220="základní",J220,0)</f>
        <v>0</v>
      </c>
      <c r="BF220" s="241">
        <f>IF(N220="snížená",J220,0)</f>
        <v>0</v>
      </c>
      <c r="BG220" s="241">
        <f>IF(N220="zákl. přenesená",J220,0)</f>
        <v>0</v>
      </c>
      <c r="BH220" s="241">
        <f>IF(N220="sníž. přenesená",J220,0)</f>
        <v>0</v>
      </c>
      <c r="BI220" s="241">
        <f>IF(N220="nulová",J220,0)</f>
        <v>0</v>
      </c>
      <c r="BJ220" s="18" t="s">
        <v>90</v>
      </c>
      <c r="BK220" s="241">
        <f>ROUND(I220*H220,2)</f>
        <v>0</v>
      </c>
      <c r="BL220" s="18" t="s">
        <v>192</v>
      </c>
      <c r="BM220" s="240" t="s">
        <v>1022</v>
      </c>
    </row>
    <row r="221" s="2" customFormat="1" ht="16.5" customHeight="1">
      <c r="A221" s="40"/>
      <c r="B221" s="41"/>
      <c r="C221" s="229" t="s">
        <v>623</v>
      </c>
      <c r="D221" s="229" t="s">
        <v>174</v>
      </c>
      <c r="E221" s="230" t="s">
        <v>7123</v>
      </c>
      <c r="F221" s="231" t="s">
        <v>7124</v>
      </c>
      <c r="G221" s="232" t="s">
        <v>1528</v>
      </c>
      <c r="H221" s="233">
        <v>1</v>
      </c>
      <c r="I221" s="234"/>
      <c r="J221" s="235">
        <f>ROUND(I221*H221,2)</f>
        <v>0</v>
      </c>
      <c r="K221" s="231" t="s">
        <v>331</v>
      </c>
      <c r="L221" s="46"/>
      <c r="M221" s="236" t="s">
        <v>1</v>
      </c>
      <c r="N221" s="237" t="s">
        <v>48</v>
      </c>
      <c r="O221" s="93"/>
      <c r="P221" s="238">
        <f>O221*H221</f>
        <v>0</v>
      </c>
      <c r="Q221" s="238">
        <v>0</v>
      </c>
      <c r="R221" s="238">
        <f>Q221*H221</f>
        <v>0</v>
      </c>
      <c r="S221" s="238">
        <v>0</v>
      </c>
      <c r="T221" s="239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40" t="s">
        <v>192</v>
      </c>
      <c r="AT221" s="240" t="s">
        <v>174</v>
      </c>
      <c r="AU221" s="240" t="s">
        <v>90</v>
      </c>
      <c r="AY221" s="18" t="s">
        <v>171</v>
      </c>
      <c r="BE221" s="241">
        <f>IF(N221="základní",J221,0)</f>
        <v>0</v>
      </c>
      <c r="BF221" s="241">
        <f>IF(N221="snížená",J221,0)</f>
        <v>0</v>
      </c>
      <c r="BG221" s="241">
        <f>IF(N221="zákl. přenesená",J221,0)</f>
        <v>0</v>
      </c>
      <c r="BH221" s="241">
        <f>IF(N221="sníž. přenesená",J221,0)</f>
        <v>0</v>
      </c>
      <c r="BI221" s="241">
        <f>IF(N221="nulová",J221,0)</f>
        <v>0</v>
      </c>
      <c r="BJ221" s="18" t="s">
        <v>90</v>
      </c>
      <c r="BK221" s="241">
        <f>ROUND(I221*H221,2)</f>
        <v>0</v>
      </c>
      <c r="BL221" s="18" t="s">
        <v>192</v>
      </c>
      <c r="BM221" s="240" t="s">
        <v>1031</v>
      </c>
    </row>
    <row r="222" s="2" customFormat="1" ht="16.5" customHeight="1">
      <c r="A222" s="40"/>
      <c r="B222" s="41"/>
      <c r="C222" s="229" t="s">
        <v>627</v>
      </c>
      <c r="D222" s="229" t="s">
        <v>174</v>
      </c>
      <c r="E222" s="230" t="s">
        <v>7125</v>
      </c>
      <c r="F222" s="231" t="s">
        <v>7126</v>
      </c>
      <c r="G222" s="232" t="s">
        <v>1528</v>
      </c>
      <c r="H222" s="233">
        <v>12</v>
      </c>
      <c r="I222" s="234"/>
      <c r="J222" s="235">
        <f>ROUND(I222*H222,2)</f>
        <v>0</v>
      </c>
      <c r="K222" s="231" t="s">
        <v>331</v>
      </c>
      <c r="L222" s="46"/>
      <c r="M222" s="236" t="s">
        <v>1</v>
      </c>
      <c r="N222" s="237" t="s">
        <v>48</v>
      </c>
      <c r="O222" s="93"/>
      <c r="P222" s="238">
        <f>O222*H222</f>
        <v>0</v>
      </c>
      <c r="Q222" s="238">
        <v>0</v>
      </c>
      <c r="R222" s="238">
        <f>Q222*H222</f>
        <v>0</v>
      </c>
      <c r="S222" s="238">
        <v>0</v>
      </c>
      <c r="T222" s="239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40" t="s">
        <v>192</v>
      </c>
      <c r="AT222" s="240" t="s">
        <v>174</v>
      </c>
      <c r="AU222" s="240" t="s">
        <v>90</v>
      </c>
      <c r="AY222" s="18" t="s">
        <v>171</v>
      </c>
      <c r="BE222" s="241">
        <f>IF(N222="základní",J222,0)</f>
        <v>0</v>
      </c>
      <c r="BF222" s="241">
        <f>IF(N222="snížená",J222,0)</f>
        <v>0</v>
      </c>
      <c r="BG222" s="241">
        <f>IF(N222="zákl. přenesená",J222,0)</f>
        <v>0</v>
      </c>
      <c r="BH222" s="241">
        <f>IF(N222="sníž. přenesená",J222,0)</f>
        <v>0</v>
      </c>
      <c r="BI222" s="241">
        <f>IF(N222="nulová",J222,0)</f>
        <v>0</v>
      </c>
      <c r="BJ222" s="18" t="s">
        <v>90</v>
      </c>
      <c r="BK222" s="241">
        <f>ROUND(I222*H222,2)</f>
        <v>0</v>
      </c>
      <c r="BL222" s="18" t="s">
        <v>192</v>
      </c>
      <c r="BM222" s="240" t="s">
        <v>1041</v>
      </c>
    </row>
    <row r="223" s="2" customFormat="1" ht="16.5" customHeight="1">
      <c r="A223" s="40"/>
      <c r="B223" s="41"/>
      <c r="C223" s="229" t="s">
        <v>632</v>
      </c>
      <c r="D223" s="229" t="s">
        <v>174</v>
      </c>
      <c r="E223" s="230" t="s">
        <v>7127</v>
      </c>
      <c r="F223" s="231" t="s">
        <v>7128</v>
      </c>
      <c r="G223" s="232" t="s">
        <v>1528</v>
      </c>
      <c r="H223" s="233">
        <v>2</v>
      </c>
      <c r="I223" s="234"/>
      <c r="J223" s="235">
        <f>ROUND(I223*H223,2)</f>
        <v>0</v>
      </c>
      <c r="K223" s="231" t="s">
        <v>331</v>
      </c>
      <c r="L223" s="46"/>
      <c r="M223" s="236" t="s">
        <v>1</v>
      </c>
      <c r="N223" s="237" t="s">
        <v>48</v>
      </c>
      <c r="O223" s="93"/>
      <c r="P223" s="238">
        <f>O223*H223</f>
        <v>0</v>
      </c>
      <c r="Q223" s="238">
        <v>0</v>
      </c>
      <c r="R223" s="238">
        <f>Q223*H223</f>
        <v>0</v>
      </c>
      <c r="S223" s="238">
        <v>0</v>
      </c>
      <c r="T223" s="239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40" t="s">
        <v>192</v>
      </c>
      <c r="AT223" s="240" t="s">
        <v>174</v>
      </c>
      <c r="AU223" s="240" t="s">
        <v>90</v>
      </c>
      <c r="AY223" s="18" t="s">
        <v>171</v>
      </c>
      <c r="BE223" s="241">
        <f>IF(N223="základní",J223,0)</f>
        <v>0</v>
      </c>
      <c r="BF223" s="241">
        <f>IF(N223="snížená",J223,0)</f>
        <v>0</v>
      </c>
      <c r="BG223" s="241">
        <f>IF(N223="zákl. přenesená",J223,0)</f>
        <v>0</v>
      </c>
      <c r="BH223" s="241">
        <f>IF(N223="sníž. přenesená",J223,0)</f>
        <v>0</v>
      </c>
      <c r="BI223" s="241">
        <f>IF(N223="nulová",J223,0)</f>
        <v>0</v>
      </c>
      <c r="BJ223" s="18" t="s">
        <v>90</v>
      </c>
      <c r="BK223" s="241">
        <f>ROUND(I223*H223,2)</f>
        <v>0</v>
      </c>
      <c r="BL223" s="18" t="s">
        <v>192</v>
      </c>
      <c r="BM223" s="240" t="s">
        <v>1051</v>
      </c>
    </row>
    <row r="224" s="2" customFormat="1" ht="16.5" customHeight="1">
      <c r="A224" s="40"/>
      <c r="B224" s="41"/>
      <c r="C224" s="229" t="s">
        <v>636</v>
      </c>
      <c r="D224" s="229" t="s">
        <v>174</v>
      </c>
      <c r="E224" s="230" t="s">
        <v>7129</v>
      </c>
      <c r="F224" s="231" t="s">
        <v>7130</v>
      </c>
      <c r="G224" s="232" t="s">
        <v>1528</v>
      </c>
      <c r="H224" s="233">
        <v>4</v>
      </c>
      <c r="I224" s="234"/>
      <c r="J224" s="235">
        <f>ROUND(I224*H224,2)</f>
        <v>0</v>
      </c>
      <c r="K224" s="231" t="s">
        <v>331</v>
      </c>
      <c r="L224" s="46"/>
      <c r="M224" s="236" t="s">
        <v>1</v>
      </c>
      <c r="N224" s="237" t="s">
        <v>48</v>
      </c>
      <c r="O224" s="93"/>
      <c r="P224" s="238">
        <f>O224*H224</f>
        <v>0</v>
      </c>
      <c r="Q224" s="238">
        <v>0</v>
      </c>
      <c r="R224" s="238">
        <f>Q224*H224</f>
        <v>0</v>
      </c>
      <c r="S224" s="238">
        <v>0</v>
      </c>
      <c r="T224" s="239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40" t="s">
        <v>192</v>
      </c>
      <c r="AT224" s="240" t="s">
        <v>174</v>
      </c>
      <c r="AU224" s="240" t="s">
        <v>90</v>
      </c>
      <c r="AY224" s="18" t="s">
        <v>171</v>
      </c>
      <c r="BE224" s="241">
        <f>IF(N224="základní",J224,0)</f>
        <v>0</v>
      </c>
      <c r="BF224" s="241">
        <f>IF(N224="snížená",J224,0)</f>
        <v>0</v>
      </c>
      <c r="BG224" s="241">
        <f>IF(N224="zákl. přenesená",J224,0)</f>
        <v>0</v>
      </c>
      <c r="BH224" s="241">
        <f>IF(N224="sníž. přenesená",J224,0)</f>
        <v>0</v>
      </c>
      <c r="BI224" s="241">
        <f>IF(N224="nulová",J224,0)</f>
        <v>0</v>
      </c>
      <c r="BJ224" s="18" t="s">
        <v>90</v>
      </c>
      <c r="BK224" s="241">
        <f>ROUND(I224*H224,2)</f>
        <v>0</v>
      </c>
      <c r="BL224" s="18" t="s">
        <v>192</v>
      </c>
      <c r="BM224" s="240" t="s">
        <v>1060</v>
      </c>
    </row>
    <row r="225" s="2" customFormat="1" ht="16.5" customHeight="1">
      <c r="A225" s="40"/>
      <c r="B225" s="41"/>
      <c r="C225" s="229" t="s">
        <v>640</v>
      </c>
      <c r="D225" s="229" t="s">
        <v>174</v>
      </c>
      <c r="E225" s="230" t="s">
        <v>7131</v>
      </c>
      <c r="F225" s="231" t="s">
        <v>7132</v>
      </c>
      <c r="G225" s="232" t="s">
        <v>1528</v>
      </c>
      <c r="H225" s="233">
        <v>3</v>
      </c>
      <c r="I225" s="234"/>
      <c r="J225" s="235">
        <f>ROUND(I225*H225,2)</f>
        <v>0</v>
      </c>
      <c r="K225" s="231" t="s">
        <v>331</v>
      </c>
      <c r="L225" s="46"/>
      <c r="M225" s="236" t="s">
        <v>1</v>
      </c>
      <c r="N225" s="237" t="s">
        <v>48</v>
      </c>
      <c r="O225" s="93"/>
      <c r="P225" s="238">
        <f>O225*H225</f>
        <v>0</v>
      </c>
      <c r="Q225" s="238">
        <v>0</v>
      </c>
      <c r="R225" s="238">
        <f>Q225*H225</f>
        <v>0</v>
      </c>
      <c r="S225" s="238">
        <v>0</v>
      </c>
      <c r="T225" s="239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40" t="s">
        <v>192</v>
      </c>
      <c r="AT225" s="240" t="s">
        <v>174</v>
      </c>
      <c r="AU225" s="240" t="s">
        <v>90</v>
      </c>
      <c r="AY225" s="18" t="s">
        <v>171</v>
      </c>
      <c r="BE225" s="241">
        <f>IF(N225="základní",J225,0)</f>
        <v>0</v>
      </c>
      <c r="BF225" s="241">
        <f>IF(N225="snížená",J225,0)</f>
        <v>0</v>
      </c>
      <c r="BG225" s="241">
        <f>IF(N225="zákl. přenesená",J225,0)</f>
        <v>0</v>
      </c>
      <c r="BH225" s="241">
        <f>IF(N225="sníž. přenesená",J225,0)</f>
        <v>0</v>
      </c>
      <c r="BI225" s="241">
        <f>IF(N225="nulová",J225,0)</f>
        <v>0</v>
      </c>
      <c r="BJ225" s="18" t="s">
        <v>90</v>
      </c>
      <c r="BK225" s="241">
        <f>ROUND(I225*H225,2)</f>
        <v>0</v>
      </c>
      <c r="BL225" s="18" t="s">
        <v>192</v>
      </c>
      <c r="BM225" s="240" t="s">
        <v>1071</v>
      </c>
    </row>
    <row r="226" s="2" customFormat="1" ht="16.5" customHeight="1">
      <c r="A226" s="40"/>
      <c r="B226" s="41"/>
      <c r="C226" s="229" t="s">
        <v>645</v>
      </c>
      <c r="D226" s="229" t="s">
        <v>174</v>
      </c>
      <c r="E226" s="230" t="s">
        <v>7133</v>
      </c>
      <c r="F226" s="231" t="s">
        <v>7134</v>
      </c>
      <c r="G226" s="232" t="s">
        <v>428</v>
      </c>
      <c r="H226" s="233">
        <v>1</v>
      </c>
      <c r="I226" s="234"/>
      <c r="J226" s="235">
        <f>ROUND(I226*H226,2)</f>
        <v>0</v>
      </c>
      <c r="K226" s="231" t="s">
        <v>1</v>
      </c>
      <c r="L226" s="46"/>
      <c r="M226" s="236" t="s">
        <v>1</v>
      </c>
      <c r="N226" s="237" t="s">
        <v>48</v>
      </c>
      <c r="O226" s="93"/>
      <c r="P226" s="238">
        <f>O226*H226</f>
        <v>0</v>
      </c>
      <c r="Q226" s="238">
        <v>0</v>
      </c>
      <c r="R226" s="238">
        <f>Q226*H226</f>
        <v>0</v>
      </c>
      <c r="S226" s="238">
        <v>0</v>
      </c>
      <c r="T226" s="239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40" t="s">
        <v>192</v>
      </c>
      <c r="AT226" s="240" t="s">
        <v>174</v>
      </c>
      <c r="AU226" s="240" t="s">
        <v>90</v>
      </c>
      <c r="AY226" s="18" t="s">
        <v>171</v>
      </c>
      <c r="BE226" s="241">
        <f>IF(N226="základní",J226,0)</f>
        <v>0</v>
      </c>
      <c r="BF226" s="241">
        <f>IF(N226="snížená",J226,0)</f>
        <v>0</v>
      </c>
      <c r="BG226" s="241">
        <f>IF(N226="zákl. přenesená",J226,0)</f>
        <v>0</v>
      </c>
      <c r="BH226" s="241">
        <f>IF(N226="sníž. přenesená",J226,0)</f>
        <v>0</v>
      </c>
      <c r="BI226" s="241">
        <f>IF(N226="nulová",J226,0)</f>
        <v>0</v>
      </c>
      <c r="BJ226" s="18" t="s">
        <v>90</v>
      </c>
      <c r="BK226" s="241">
        <f>ROUND(I226*H226,2)</f>
        <v>0</v>
      </c>
      <c r="BL226" s="18" t="s">
        <v>192</v>
      </c>
      <c r="BM226" s="240" t="s">
        <v>1085</v>
      </c>
    </row>
    <row r="227" s="2" customFormat="1">
      <c r="A227" s="40"/>
      <c r="B227" s="41"/>
      <c r="C227" s="42"/>
      <c r="D227" s="242" t="s">
        <v>184</v>
      </c>
      <c r="E227" s="42"/>
      <c r="F227" s="243" t="s">
        <v>7135</v>
      </c>
      <c r="G227" s="42"/>
      <c r="H227" s="42"/>
      <c r="I227" s="244"/>
      <c r="J227" s="42"/>
      <c r="K227" s="42"/>
      <c r="L227" s="46"/>
      <c r="M227" s="245"/>
      <c r="N227" s="246"/>
      <c r="O227" s="93"/>
      <c r="P227" s="93"/>
      <c r="Q227" s="93"/>
      <c r="R227" s="93"/>
      <c r="S227" s="93"/>
      <c r="T227" s="94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8" t="s">
        <v>184</v>
      </c>
      <c r="AU227" s="18" t="s">
        <v>90</v>
      </c>
    </row>
    <row r="228" s="2" customFormat="1" ht="16.5" customHeight="1">
      <c r="A228" s="40"/>
      <c r="B228" s="41"/>
      <c r="C228" s="229" t="s">
        <v>649</v>
      </c>
      <c r="D228" s="229" t="s">
        <v>174</v>
      </c>
      <c r="E228" s="230" t="s">
        <v>7099</v>
      </c>
      <c r="F228" s="231" t="s">
        <v>7100</v>
      </c>
      <c r="G228" s="232" t="s">
        <v>1528</v>
      </c>
      <c r="H228" s="233">
        <v>1</v>
      </c>
      <c r="I228" s="234"/>
      <c r="J228" s="235">
        <f>ROUND(I228*H228,2)</f>
        <v>0</v>
      </c>
      <c r="K228" s="231" t="s">
        <v>331</v>
      </c>
      <c r="L228" s="46"/>
      <c r="M228" s="236" t="s">
        <v>1</v>
      </c>
      <c r="N228" s="237" t="s">
        <v>48</v>
      </c>
      <c r="O228" s="93"/>
      <c r="P228" s="238">
        <f>O228*H228</f>
        <v>0</v>
      </c>
      <c r="Q228" s="238">
        <v>0</v>
      </c>
      <c r="R228" s="238">
        <f>Q228*H228</f>
        <v>0</v>
      </c>
      <c r="S228" s="238">
        <v>0</v>
      </c>
      <c r="T228" s="239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40" t="s">
        <v>192</v>
      </c>
      <c r="AT228" s="240" t="s">
        <v>174</v>
      </c>
      <c r="AU228" s="240" t="s">
        <v>90</v>
      </c>
      <c r="AY228" s="18" t="s">
        <v>171</v>
      </c>
      <c r="BE228" s="241">
        <f>IF(N228="základní",J228,0)</f>
        <v>0</v>
      </c>
      <c r="BF228" s="241">
        <f>IF(N228="snížená",J228,0)</f>
        <v>0</v>
      </c>
      <c r="BG228" s="241">
        <f>IF(N228="zákl. přenesená",J228,0)</f>
        <v>0</v>
      </c>
      <c r="BH228" s="241">
        <f>IF(N228="sníž. přenesená",J228,0)</f>
        <v>0</v>
      </c>
      <c r="BI228" s="241">
        <f>IF(N228="nulová",J228,0)</f>
        <v>0</v>
      </c>
      <c r="BJ228" s="18" t="s">
        <v>90</v>
      </c>
      <c r="BK228" s="241">
        <f>ROUND(I228*H228,2)</f>
        <v>0</v>
      </c>
      <c r="BL228" s="18" t="s">
        <v>192</v>
      </c>
      <c r="BM228" s="240" t="s">
        <v>1094</v>
      </c>
    </row>
    <row r="229" s="2" customFormat="1" ht="16.5" customHeight="1">
      <c r="A229" s="40"/>
      <c r="B229" s="41"/>
      <c r="C229" s="229" t="s">
        <v>654</v>
      </c>
      <c r="D229" s="229" t="s">
        <v>174</v>
      </c>
      <c r="E229" s="230" t="s">
        <v>7136</v>
      </c>
      <c r="F229" s="231" t="s">
        <v>7137</v>
      </c>
      <c r="G229" s="232" t="s">
        <v>1528</v>
      </c>
      <c r="H229" s="233">
        <v>1</v>
      </c>
      <c r="I229" s="234"/>
      <c r="J229" s="235">
        <f>ROUND(I229*H229,2)</f>
        <v>0</v>
      </c>
      <c r="K229" s="231" t="s">
        <v>331</v>
      </c>
      <c r="L229" s="46"/>
      <c r="M229" s="236" t="s">
        <v>1</v>
      </c>
      <c r="N229" s="237" t="s">
        <v>48</v>
      </c>
      <c r="O229" s="93"/>
      <c r="P229" s="238">
        <f>O229*H229</f>
        <v>0</v>
      </c>
      <c r="Q229" s="238">
        <v>0</v>
      </c>
      <c r="R229" s="238">
        <f>Q229*H229</f>
        <v>0</v>
      </c>
      <c r="S229" s="238">
        <v>0</v>
      </c>
      <c r="T229" s="239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40" t="s">
        <v>192</v>
      </c>
      <c r="AT229" s="240" t="s">
        <v>174</v>
      </c>
      <c r="AU229" s="240" t="s">
        <v>90</v>
      </c>
      <c r="AY229" s="18" t="s">
        <v>171</v>
      </c>
      <c r="BE229" s="241">
        <f>IF(N229="základní",J229,0)</f>
        <v>0</v>
      </c>
      <c r="BF229" s="241">
        <f>IF(N229="snížená",J229,0)</f>
        <v>0</v>
      </c>
      <c r="BG229" s="241">
        <f>IF(N229="zákl. přenesená",J229,0)</f>
        <v>0</v>
      </c>
      <c r="BH229" s="241">
        <f>IF(N229="sníž. přenesená",J229,0)</f>
        <v>0</v>
      </c>
      <c r="BI229" s="241">
        <f>IF(N229="nulová",J229,0)</f>
        <v>0</v>
      </c>
      <c r="BJ229" s="18" t="s">
        <v>90</v>
      </c>
      <c r="BK229" s="241">
        <f>ROUND(I229*H229,2)</f>
        <v>0</v>
      </c>
      <c r="BL229" s="18" t="s">
        <v>192</v>
      </c>
      <c r="BM229" s="240" t="s">
        <v>1100</v>
      </c>
    </row>
    <row r="230" s="2" customFormat="1" ht="16.5" customHeight="1">
      <c r="A230" s="40"/>
      <c r="B230" s="41"/>
      <c r="C230" s="229" t="s">
        <v>658</v>
      </c>
      <c r="D230" s="229" t="s">
        <v>174</v>
      </c>
      <c r="E230" s="230" t="s">
        <v>7103</v>
      </c>
      <c r="F230" s="231" t="s">
        <v>7104</v>
      </c>
      <c r="G230" s="232" t="s">
        <v>1528</v>
      </c>
      <c r="H230" s="233">
        <v>4</v>
      </c>
      <c r="I230" s="234"/>
      <c r="J230" s="235">
        <f>ROUND(I230*H230,2)</f>
        <v>0</v>
      </c>
      <c r="K230" s="231" t="s">
        <v>331</v>
      </c>
      <c r="L230" s="46"/>
      <c r="M230" s="236" t="s">
        <v>1</v>
      </c>
      <c r="N230" s="237" t="s">
        <v>48</v>
      </c>
      <c r="O230" s="93"/>
      <c r="P230" s="238">
        <f>O230*H230</f>
        <v>0</v>
      </c>
      <c r="Q230" s="238">
        <v>0</v>
      </c>
      <c r="R230" s="238">
        <f>Q230*H230</f>
        <v>0</v>
      </c>
      <c r="S230" s="238">
        <v>0</v>
      </c>
      <c r="T230" s="239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40" t="s">
        <v>192</v>
      </c>
      <c r="AT230" s="240" t="s">
        <v>174</v>
      </c>
      <c r="AU230" s="240" t="s">
        <v>90</v>
      </c>
      <c r="AY230" s="18" t="s">
        <v>171</v>
      </c>
      <c r="BE230" s="241">
        <f>IF(N230="základní",J230,0)</f>
        <v>0</v>
      </c>
      <c r="BF230" s="241">
        <f>IF(N230="snížená",J230,0)</f>
        <v>0</v>
      </c>
      <c r="BG230" s="241">
        <f>IF(N230="zákl. přenesená",J230,0)</f>
        <v>0</v>
      </c>
      <c r="BH230" s="241">
        <f>IF(N230="sníž. přenesená",J230,0)</f>
        <v>0</v>
      </c>
      <c r="BI230" s="241">
        <f>IF(N230="nulová",J230,0)</f>
        <v>0</v>
      </c>
      <c r="BJ230" s="18" t="s">
        <v>90</v>
      </c>
      <c r="BK230" s="241">
        <f>ROUND(I230*H230,2)</f>
        <v>0</v>
      </c>
      <c r="BL230" s="18" t="s">
        <v>192</v>
      </c>
      <c r="BM230" s="240" t="s">
        <v>1108</v>
      </c>
    </row>
    <row r="231" s="2" customFormat="1" ht="16.5" customHeight="1">
      <c r="A231" s="40"/>
      <c r="B231" s="41"/>
      <c r="C231" s="229" t="s">
        <v>667</v>
      </c>
      <c r="D231" s="229" t="s">
        <v>174</v>
      </c>
      <c r="E231" s="230" t="s">
        <v>7105</v>
      </c>
      <c r="F231" s="231" t="s">
        <v>7106</v>
      </c>
      <c r="G231" s="232" t="s">
        <v>1528</v>
      </c>
      <c r="H231" s="233">
        <v>4</v>
      </c>
      <c r="I231" s="234"/>
      <c r="J231" s="235">
        <f>ROUND(I231*H231,2)</f>
        <v>0</v>
      </c>
      <c r="K231" s="231" t="s">
        <v>331</v>
      </c>
      <c r="L231" s="46"/>
      <c r="M231" s="236" t="s">
        <v>1</v>
      </c>
      <c r="N231" s="237" t="s">
        <v>48</v>
      </c>
      <c r="O231" s="93"/>
      <c r="P231" s="238">
        <f>O231*H231</f>
        <v>0</v>
      </c>
      <c r="Q231" s="238">
        <v>0</v>
      </c>
      <c r="R231" s="238">
        <f>Q231*H231</f>
        <v>0</v>
      </c>
      <c r="S231" s="238">
        <v>0</v>
      </c>
      <c r="T231" s="239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40" t="s">
        <v>192</v>
      </c>
      <c r="AT231" s="240" t="s">
        <v>174</v>
      </c>
      <c r="AU231" s="240" t="s">
        <v>90</v>
      </c>
      <c r="AY231" s="18" t="s">
        <v>171</v>
      </c>
      <c r="BE231" s="241">
        <f>IF(N231="základní",J231,0)</f>
        <v>0</v>
      </c>
      <c r="BF231" s="241">
        <f>IF(N231="snížená",J231,0)</f>
        <v>0</v>
      </c>
      <c r="BG231" s="241">
        <f>IF(N231="zákl. přenesená",J231,0)</f>
        <v>0</v>
      </c>
      <c r="BH231" s="241">
        <f>IF(N231="sníž. přenesená",J231,0)</f>
        <v>0</v>
      </c>
      <c r="BI231" s="241">
        <f>IF(N231="nulová",J231,0)</f>
        <v>0</v>
      </c>
      <c r="BJ231" s="18" t="s">
        <v>90</v>
      </c>
      <c r="BK231" s="241">
        <f>ROUND(I231*H231,2)</f>
        <v>0</v>
      </c>
      <c r="BL231" s="18" t="s">
        <v>192</v>
      </c>
      <c r="BM231" s="240" t="s">
        <v>1117</v>
      </c>
    </row>
    <row r="232" s="2" customFormat="1" ht="16.5" customHeight="1">
      <c r="A232" s="40"/>
      <c r="B232" s="41"/>
      <c r="C232" s="229" t="s">
        <v>672</v>
      </c>
      <c r="D232" s="229" t="s">
        <v>174</v>
      </c>
      <c r="E232" s="230" t="s">
        <v>7107</v>
      </c>
      <c r="F232" s="231" t="s">
        <v>7108</v>
      </c>
      <c r="G232" s="232" t="s">
        <v>1528</v>
      </c>
      <c r="H232" s="233">
        <v>4</v>
      </c>
      <c r="I232" s="234"/>
      <c r="J232" s="235">
        <f>ROUND(I232*H232,2)</f>
        <v>0</v>
      </c>
      <c r="K232" s="231" t="s">
        <v>331</v>
      </c>
      <c r="L232" s="46"/>
      <c r="M232" s="236" t="s">
        <v>1</v>
      </c>
      <c r="N232" s="237" t="s">
        <v>48</v>
      </c>
      <c r="O232" s="93"/>
      <c r="P232" s="238">
        <f>O232*H232</f>
        <v>0</v>
      </c>
      <c r="Q232" s="238">
        <v>0</v>
      </c>
      <c r="R232" s="238">
        <f>Q232*H232</f>
        <v>0</v>
      </c>
      <c r="S232" s="238">
        <v>0</v>
      </c>
      <c r="T232" s="239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40" t="s">
        <v>192</v>
      </c>
      <c r="AT232" s="240" t="s">
        <v>174</v>
      </c>
      <c r="AU232" s="240" t="s">
        <v>90</v>
      </c>
      <c r="AY232" s="18" t="s">
        <v>171</v>
      </c>
      <c r="BE232" s="241">
        <f>IF(N232="základní",J232,0)</f>
        <v>0</v>
      </c>
      <c r="BF232" s="241">
        <f>IF(N232="snížená",J232,0)</f>
        <v>0</v>
      </c>
      <c r="BG232" s="241">
        <f>IF(N232="zákl. přenesená",J232,0)</f>
        <v>0</v>
      </c>
      <c r="BH232" s="241">
        <f>IF(N232="sníž. přenesená",J232,0)</f>
        <v>0</v>
      </c>
      <c r="BI232" s="241">
        <f>IF(N232="nulová",J232,0)</f>
        <v>0</v>
      </c>
      <c r="BJ232" s="18" t="s">
        <v>90</v>
      </c>
      <c r="BK232" s="241">
        <f>ROUND(I232*H232,2)</f>
        <v>0</v>
      </c>
      <c r="BL232" s="18" t="s">
        <v>192</v>
      </c>
      <c r="BM232" s="240" t="s">
        <v>1122</v>
      </c>
    </row>
    <row r="233" s="2" customFormat="1" ht="16.5" customHeight="1">
      <c r="A233" s="40"/>
      <c r="B233" s="41"/>
      <c r="C233" s="229" t="s">
        <v>677</v>
      </c>
      <c r="D233" s="229" t="s">
        <v>174</v>
      </c>
      <c r="E233" s="230" t="s">
        <v>7109</v>
      </c>
      <c r="F233" s="231" t="s">
        <v>7110</v>
      </c>
      <c r="G233" s="232" t="s">
        <v>1528</v>
      </c>
      <c r="H233" s="233">
        <v>4</v>
      </c>
      <c r="I233" s="234"/>
      <c r="J233" s="235">
        <f>ROUND(I233*H233,2)</f>
        <v>0</v>
      </c>
      <c r="K233" s="231" t="s">
        <v>331</v>
      </c>
      <c r="L233" s="46"/>
      <c r="M233" s="236" t="s">
        <v>1</v>
      </c>
      <c r="N233" s="237" t="s">
        <v>48</v>
      </c>
      <c r="O233" s="93"/>
      <c r="P233" s="238">
        <f>O233*H233</f>
        <v>0</v>
      </c>
      <c r="Q233" s="238">
        <v>0</v>
      </c>
      <c r="R233" s="238">
        <f>Q233*H233</f>
        <v>0</v>
      </c>
      <c r="S233" s="238">
        <v>0</v>
      </c>
      <c r="T233" s="239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40" t="s">
        <v>192</v>
      </c>
      <c r="AT233" s="240" t="s">
        <v>174</v>
      </c>
      <c r="AU233" s="240" t="s">
        <v>90</v>
      </c>
      <c r="AY233" s="18" t="s">
        <v>171</v>
      </c>
      <c r="BE233" s="241">
        <f>IF(N233="základní",J233,0)</f>
        <v>0</v>
      </c>
      <c r="BF233" s="241">
        <f>IF(N233="snížená",J233,0)</f>
        <v>0</v>
      </c>
      <c r="BG233" s="241">
        <f>IF(N233="zákl. přenesená",J233,0)</f>
        <v>0</v>
      </c>
      <c r="BH233" s="241">
        <f>IF(N233="sníž. přenesená",J233,0)</f>
        <v>0</v>
      </c>
      <c r="BI233" s="241">
        <f>IF(N233="nulová",J233,0)</f>
        <v>0</v>
      </c>
      <c r="BJ233" s="18" t="s">
        <v>90</v>
      </c>
      <c r="BK233" s="241">
        <f>ROUND(I233*H233,2)</f>
        <v>0</v>
      </c>
      <c r="BL233" s="18" t="s">
        <v>192</v>
      </c>
      <c r="BM233" s="240" t="s">
        <v>1130</v>
      </c>
    </row>
    <row r="234" s="2" customFormat="1" ht="16.5" customHeight="1">
      <c r="A234" s="40"/>
      <c r="B234" s="41"/>
      <c r="C234" s="229" t="s">
        <v>684</v>
      </c>
      <c r="D234" s="229" t="s">
        <v>174</v>
      </c>
      <c r="E234" s="230" t="s">
        <v>7111</v>
      </c>
      <c r="F234" s="231" t="s">
        <v>7112</v>
      </c>
      <c r="G234" s="232" t="s">
        <v>1528</v>
      </c>
      <c r="H234" s="233">
        <v>4</v>
      </c>
      <c r="I234" s="234"/>
      <c r="J234" s="235">
        <f>ROUND(I234*H234,2)</f>
        <v>0</v>
      </c>
      <c r="K234" s="231" t="s">
        <v>331</v>
      </c>
      <c r="L234" s="46"/>
      <c r="M234" s="236" t="s">
        <v>1</v>
      </c>
      <c r="N234" s="237" t="s">
        <v>48</v>
      </c>
      <c r="O234" s="93"/>
      <c r="P234" s="238">
        <f>O234*H234</f>
        <v>0</v>
      </c>
      <c r="Q234" s="238">
        <v>0</v>
      </c>
      <c r="R234" s="238">
        <f>Q234*H234</f>
        <v>0</v>
      </c>
      <c r="S234" s="238">
        <v>0</v>
      </c>
      <c r="T234" s="239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40" t="s">
        <v>192</v>
      </c>
      <c r="AT234" s="240" t="s">
        <v>174</v>
      </c>
      <c r="AU234" s="240" t="s">
        <v>90</v>
      </c>
      <c r="AY234" s="18" t="s">
        <v>171</v>
      </c>
      <c r="BE234" s="241">
        <f>IF(N234="základní",J234,0)</f>
        <v>0</v>
      </c>
      <c r="BF234" s="241">
        <f>IF(N234="snížená",J234,0)</f>
        <v>0</v>
      </c>
      <c r="BG234" s="241">
        <f>IF(N234="zákl. přenesená",J234,0)</f>
        <v>0</v>
      </c>
      <c r="BH234" s="241">
        <f>IF(N234="sníž. přenesená",J234,0)</f>
        <v>0</v>
      </c>
      <c r="BI234" s="241">
        <f>IF(N234="nulová",J234,0)</f>
        <v>0</v>
      </c>
      <c r="BJ234" s="18" t="s">
        <v>90</v>
      </c>
      <c r="BK234" s="241">
        <f>ROUND(I234*H234,2)</f>
        <v>0</v>
      </c>
      <c r="BL234" s="18" t="s">
        <v>192</v>
      </c>
      <c r="BM234" s="240" t="s">
        <v>1143</v>
      </c>
    </row>
    <row r="235" s="2" customFormat="1" ht="16.5" customHeight="1">
      <c r="A235" s="40"/>
      <c r="B235" s="41"/>
      <c r="C235" s="229" t="s">
        <v>688</v>
      </c>
      <c r="D235" s="229" t="s">
        <v>174</v>
      </c>
      <c r="E235" s="230" t="s">
        <v>7113</v>
      </c>
      <c r="F235" s="231" t="s">
        <v>7114</v>
      </c>
      <c r="G235" s="232" t="s">
        <v>1528</v>
      </c>
      <c r="H235" s="233">
        <v>4</v>
      </c>
      <c r="I235" s="234"/>
      <c r="J235" s="235">
        <f>ROUND(I235*H235,2)</f>
        <v>0</v>
      </c>
      <c r="K235" s="231" t="s">
        <v>331</v>
      </c>
      <c r="L235" s="46"/>
      <c r="M235" s="236" t="s">
        <v>1</v>
      </c>
      <c r="N235" s="237" t="s">
        <v>48</v>
      </c>
      <c r="O235" s="93"/>
      <c r="P235" s="238">
        <f>O235*H235</f>
        <v>0</v>
      </c>
      <c r="Q235" s="238">
        <v>0</v>
      </c>
      <c r="R235" s="238">
        <f>Q235*H235</f>
        <v>0</v>
      </c>
      <c r="S235" s="238">
        <v>0</v>
      </c>
      <c r="T235" s="239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40" t="s">
        <v>192</v>
      </c>
      <c r="AT235" s="240" t="s">
        <v>174</v>
      </c>
      <c r="AU235" s="240" t="s">
        <v>90</v>
      </c>
      <c r="AY235" s="18" t="s">
        <v>171</v>
      </c>
      <c r="BE235" s="241">
        <f>IF(N235="základní",J235,0)</f>
        <v>0</v>
      </c>
      <c r="BF235" s="241">
        <f>IF(N235="snížená",J235,0)</f>
        <v>0</v>
      </c>
      <c r="BG235" s="241">
        <f>IF(N235="zákl. přenesená",J235,0)</f>
        <v>0</v>
      </c>
      <c r="BH235" s="241">
        <f>IF(N235="sníž. přenesená",J235,0)</f>
        <v>0</v>
      </c>
      <c r="BI235" s="241">
        <f>IF(N235="nulová",J235,0)</f>
        <v>0</v>
      </c>
      <c r="BJ235" s="18" t="s">
        <v>90</v>
      </c>
      <c r="BK235" s="241">
        <f>ROUND(I235*H235,2)</f>
        <v>0</v>
      </c>
      <c r="BL235" s="18" t="s">
        <v>192</v>
      </c>
      <c r="BM235" s="240" t="s">
        <v>1155</v>
      </c>
    </row>
    <row r="236" s="2" customFormat="1" ht="16.5" customHeight="1">
      <c r="A236" s="40"/>
      <c r="B236" s="41"/>
      <c r="C236" s="229" t="s">
        <v>695</v>
      </c>
      <c r="D236" s="229" t="s">
        <v>174</v>
      </c>
      <c r="E236" s="230" t="s">
        <v>7117</v>
      </c>
      <c r="F236" s="231" t="s">
        <v>7118</v>
      </c>
      <c r="G236" s="232" t="s">
        <v>1528</v>
      </c>
      <c r="H236" s="233">
        <v>24</v>
      </c>
      <c r="I236" s="234"/>
      <c r="J236" s="235">
        <f>ROUND(I236*H236,2)</f>
        <v>0</v>
      </c>
      <c r="K236" s="231" t="s">
        <v>331</v>
      </c>
      <c r="L236" s="46"/>
      <c r="M236" s="236" t="s">
        <v>1</v>
      </c>
      <c r="N236" s="237" t="s">
        <v>48</v>
      </c>
      <c r="O236" s="93"/>
      <c r="P236" s="238">
        <f>O236*H236</f>
        <v>0</v>
      </c>
      <c r="Q236" s="238">
        <v>0</v>
      </c>
      <c r="R236" s="238">
        <f>Q236*H236</f>
        <v>0</v>
      </c>
      <c r="S236" s="238">
        <v>0</v>
      </c>
      <c r="T236" s="239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40" t="s">
        <v>192</v>
      </c>
      <c r="AT236" s="240" t="s">
        <v>174</v>
      </c>
      <c r="AU236" s="240" t="s">
        <v>90</v>
      </c>
      <c r="AY236" s="18" t="s">
        <v>171</v>
      </c>
      <c r="BE236" s="241">
        <f>IF(N236="základní",J236,0)</f>
        <v>0</v>
      </c>
      <c r="BF236" s="241">
        <f>IF(N236="snížená",J236,0)</f>
        <v>0</v>
      </c>
      <c r="BG236" s="241">
        <f>IF(N236="zákl. přenesená",J236,0)</f>
        <v>0</v>
      </c>
      <c r="BH236" s="241">
        <f>IF(N236="sníž. přenesená",J236,0)</f>
        <v>0</v>
      </c>
      <c r="BI236" s="241">
        <f>IF(N236="nulová",J236,0)</f>
        <v>0</v>
      </c>
      <c r="BJ236" s="18" t="s">
        <v>90</v>
      </c>
      <c r="BK236" s="241">
        <f>ROUND(I236*H236,2)</f>
        <v>0</v>
      </c>
      <c r="BL236" s="18" t="s">
        <v>192</v>
      </c>
      <c r="BM236" s="240" t="s">
        <v>1161</v>
      </c>
    </row>
    <row r="237" s="2" customFormat="1" ht="16.5" customHeight="1">
      <c r="A237" s="40"/>
      <c r="B237" s="41"/>
      <c r="C237" s="229" t="s">
        <v>702</v>
      </c>
      <c r="D237" s="229" t="s">
        <v>174</v>
      </c>
      <c r="E237" s="230" t="s">
        <v>7119</v>
      </c>
      <c r="F237" s="231" t="s">
        <v>7120</v>
      </c>
      <c r="G237" s="232" t="s">
        <v>1528</v>
      </c>
      <c r="H237" s="233">
        <v>1</v>
      </c>
      <c r="I237" s="234"/>
      <c r="J237" s="235">
        <f>ROUND(I237*H237,2)</f>
        <v>0</v>
      </c>
      <c r="K237" s="231" t="s">
        <v>331</v>
      </c>
      <c r="L237" s="46"/>
      <c r="M237" s="236" t="s">
        <v>1</v>
      </c>
      <c r="N237" s="237" t="s">
        <v>48</v>
      </c>
      <c r="O237" s="93"/>
      <c r="P237" s="238">
        <f>O237*H237</f>
        <v>0</v>
      </c>
      <c r="Q237" s="238">
        <v>0</v>
      </c>
      <c r="R237" s="238">
        <f>Q237*H237</f>
        <v>0</v>
      </c>
      <c r="S237" s="238">
        <v>0</v>
      </c>
      <c r="T237" s="239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40" t="s">
        <v>192</v>
      </c>
      <c r="AT237" s="240" t="s">
        <v>174</v>
      </c>
      <c r="AU237" s="240" t="s">
        <v>90</v>
      </c>
      <c r="AY237" s="18" t="s">
        <v>171</v>
      </c>
      <c r="BE237" s="241">
        <f>IF(N237="základní",J237,0)</f>
        <v>0</v>
      </c>
      <c r="BF237" s="241">
        <f>IF(N237="snížená",J237,0)</f>
        <v>0</v>
      </c>
      <c r="BG237" s="241">
        <f>IF(N237="zákl. přenesená",J237,0)</f>
        <v>0</v>
      </c>
      <c r="BH237" s="241">
        <f>IF(N237="sníž. přenesená",J237,0)</f>
        <v>0</v>
      </c>
      <c r="BI237" s="241">
        <f>IF(N237="nulová",J237,0)</f>
        <v>0</v>
      </c>
      <c r="BJ237" s="18" t="s">
        <v>90</v>
      </c>
      <c r="BK237" s="241">
        <f>ROUND(I237*H237,2)</f>
        <v>0</v>
      </c>
      <c r="BL237" s="18" t="s">
        <v>192</v>
      </c>
      <c r="BM237" s="240" t="s">
        <v>1169</v>
      </c>
    </row>
    <row r="238" s="2" customFormat="1" ht="16.5" customHeight="1">
      <c r="A238" s="40"/>
      <c r="B238" s="41"/>
      <c r="C238" s="229" t="s">
        <v>707</v>
      </c>
      <c r="D238" s="229" t="s">
        <v>174</v>
      </c>
      <c r="E238" s="230" t="s">
        <v>7121</v>
      </c>
      <c r="F238" s="231" t="s">
        <v>7122</v>
      </c>
      <c r="G238" s="232" t="s">
        <v>1528</v>
      </c>
      <c r="H238" s="233">
        <v>1</v>
      </c>
      <c r="I238" s="234"/>
      <c r="J238" s="235">
        <f>ROUND(I238*H238,2)</f>
        <v>0</v>
      </c>
      <c r="K238" s="231" t="s">
        <v>331</v>
      </c>
      <c r="L238" s="46"/>
      <c r="M238" s="236" t="s">
        <v>1</v>
      </c>
      <c r="N238" s="237" t="s">
        <v>48</v>
      </c>
      <c r="O238" s="93"/>
      <c r="P238" s="238">
        <f>O238*H238</f>
        <v>0</v>
      </c>
      <c r="Q238" s="238">
        <v>0</v>
      </c>
      <c r="R238" s="238">
        <f>Q238*H238</f>
        <v>0</v>
      </c>
      <c r="S238" s="238">
        <v>0</v>
      </c>
      <c r="T238" s="239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40" t="s">
        <v>192</v>
      </c>
      <c r="AT238" s="240" t="s">
        <v>174</v>
      </c>
      <c r="AU238" s="240" t="s">
        <v>90</v>
      </c>
      <c r="AY238" s="18" t="s">
        <v>171</v>
      </c>
      <c r="BE238" s="241">
        <f>IF(N238="základní",J238,0)</f>
        <v>0</v>
      </c>
      <c r="BF238" s="241">
        <f>IF(N238="snížená",J238,0)</f>
        <v>0</v>
      </c>
      <c r="BG238" s="241">
        <f>IF(N238="zákl. přenesená",J238,0)</f>
        <v>0</v>
      </c>
      <c r="BH238" s="241">
        <f>IF(N238="sníž. přenesená",J238,0)</f>
        <v>0</v>
      </c>
      <c r="BI238" s="241">
        <f>IF(N238="nulová",J238,0)</f>
        <v>0</v>
      </c>
      <c r="BJ238" s="18" t="s">
        <v>90</v>
      </c>
      <c r="BK238" s="241">
        <f>ROUND(I238*H238,2)</f>
        <v>0</v>
      </c>
      <c r="BL238" s="18" t="s">
        <v>192</v>
      </c>
      <c r="BM238" s="240" t="s">
        <v>1178</v>
      </c>
    </row>
    <row r="239" s="2" customFormat="1" ht="16.5" customHeight="1">
      <c r="A239" s="40"/>
      <c r="B239" s="41"/>
      <c r="C239" s="229" t="s">
        <v>712</v>
      </c>
      <c r="D239" s="229" t="s">
        <v>174</v>
      </c>
      <c r="E239" s="230" t="s">
        <v>7123</v>
      </c>
      <c r="F239" s="231" t="s">
        <v>7124</v>
      </c>
      <c r="G239" s="232" t="s">
        <v>1528</v>
      </c>
      <c r="H239" s="233">
        <v>1</v>
      </c>
      <c r="I239" s="234"/>
      <c r="J239" s="235">
        <f>ROUND(I239*H239,2)</f>
        <v>0</v>
      </c>
      <c r="K239" s="231" t="s">
        <v>331</v>
      </c>
      <c r="L239" s="46"/>
      <c r="M239" s="236" t="s">
        <v>1</v>
      </c>
      <c r="N239" s="237" t="s">
        <v>48</v>
      </c>
      <c r="O239" s="93"/>
      <c r="P239" s="238">
        <f>O239*H239</f>
        <v>0</v>
      </c>
      <c r="Q239" s="238">
        <v>0</v>
      </c>
      <c r="R239" s="238">
        <f>Q239*H239</f>
        <v>0</v>
      </c>
      <c r="S239" s="238">
        <v>0</v>
      </c>
      <c r="T239" s="239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40" t="s">
        <v>192</v>
      </c>
      <c r="AT239" s="240" t="s">
        <v>174</v>
      </c>
      <c r="AU239" s="240" t="s">
        <v>90</v>
      </c>
      <c r="AY239" s="18" t="s">
        <v>171</v>
      </c>
      <c r="BE239" s="241">
        <f>IF(N239="základní",J239,0)</f>
        <v>0</v>
      </c>
      <c r="BF239" s="241">
        <f>IF(N239="snížená",J239,0)</f>
        <v>0</v>
      </c>
      <c r="BG239" s="241">
        <f>IF(N239="zákl. přenesená",J239,0)</f>
        <v>0</v>
      </c>
      <c r="BH239" s="241">
        <f>IF(N239="sníž. přenesená",J239,0)</f>
        <v>0</v>
      </c>
      <c r="BI239" s="241">
        <f>IF(N239="nulová",J239,0)</f>
        <v>0</v>
      </c>
      <c r="BJ239" s="18" t="s">
        <v>90</v>
      </c>
      <c r="BK239" s="241">
        <f>ROUND(I239*H239,2)</f>
        <v>0</v>
      </c>
      <c r="BL239" s="18" t="s">
        <v>192</v>
      </c>
      <c r="BM239" s="240" t="s">
        <v>1191</v>
      </c>
    </row>
    <row r="240" s="2" customFormat="1" ht="16.5" customHeight="1">
      <c r="A240" s="40"/>
      <c r="B240" s="41"/>
      <c r="C240" s="229" t="s">
        <v>718</v>
      </c>
      <c r="D240" s="229" t="s">
        <v>174</v>
      </c>
      <c r="E240" s="230" t="s">
        <v>7125</v>
      </c>
      <c r="F240" s="231" t="s">
        <v>7126</v>
      </c>
      <c r="G240" s="232" t="s">
        <v>1528</v>
      </c>
      <c r="H240" s="233">
        <v>10</v>
      </c>
      <c r="I240" s="234"/>
      <c r="J240" s="235">
        <f>ROUND(I240*H240,2)</f>
        <v>0</v>
      </c>
      <c r="K240" s="231" t="s">
        <v>331</v>
      </c>
      <c r="L240" s="46"/>
      <c r="M240" s="236" t="s">
        <v>1</v>
      </c>
      <c r="N240" s="237" t="s">
        <v>48</v>
      </c>
      <c r="O240" s="93"/>
      <c r="P240" s="238">
        <f>O240*H240</f>
        <v>0</v>
      </c>
      <c r="Q240" s="238">
        <v>0</v>
      </c>
      <c r="R240" s="238">
        <f>Q240*H240</f>
        <v>0</v>
      </c>
      <c r="S240" s="238">
        <v>0</v>
      </c>
      <c r="T240" s="239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40" t="s">
        <v>192</v>
      </c>
      <c r="AT240" s="240" t="s">
        <v>174</v>
      </c>
      <c r="AU240" s="240" t="s">
        <v>90</v>
      </c>
      <c r="AY240" s="18" t="s">
        <v>171</v>
      </c>
      <c r="BE240" s="241">
        <f>IF(N240="základní",J240,0)</f>
        <v>0</v>
      </c>
      <c r="BF240" s="241">
        <f>IF(N240="snížená",J240,0)</f>
        <v>0</v>
      </c>
      <c r="BG240" s="241">
        <f>IF(N240="zákl. přenesená",J240,0)</f>
        <v>0</v>
      </c>
      <c r="BH240" s="241">
        <f>IF(N240="sníž. přenesená",J240,0)</f>
        <v>0</v>
      </c>
      <c r="BI240" s="241">
        <f>IF(N240="nulová",J240,0)</f>
        <v>0</v>
      </c>
      <c r="BJ240" s="18" t="s">
        <v>90</v>
      </c>
      <c r="BK240" s="241">
        <f>ROUND(I240*H240,2)</f>
        <v>0</v>
      </c>
      <c r="BL240" s="18" t="s">
        <v>192</v>
      </c>
      <c r="BM240" s="240" t="s">
        <v>1199</v>
      </c>
    </row>
    <row r="241" s="2" customFormat="1" ht="16.5" customHeight="1">
      <c r="A241" s="40"/>
      <c r="B241" s="41"/>
      <c r="C241" s="229" t="s">
        <v>722</v>
      </c>
      <c r="D241" s="229" t="s">
        <v>174</v>
      </c>
      <c r="E241" s="230" t="s">
        <v>7138</v>
      </c>
      <c r="F241" s="231" t="s">
        <v>7139</v>
      </c>
      <c r="G241" s="232" t="s">
        <v>1528</v>
      </c>
      <c r="H241" s="233">
        <v>4</v>
      </c>
      <c r="I241" s="234"/>
      <c r="J241" s="235">
        <f>ROUND(I241*H241,2)</f>
        <v>0</v>
      </c>
      <c r="K241" s="231" t="s">
        <v>331</v>
      </c>
      <c r="L241" s="46"/>
      <c r="M241" s="236" t="s">
        <v>1</v>
      </c>
      <c r="N241" s="237" t="s">
        <v>48</v>
      </c>
      <c r="O241" s="93"/>
      <c r="P241" s="238">
        <f>O241*H241</f>
        <v>0</v>
      </c>
      <c r="Q241" s="238">
        <v>0</v>
      </c>
      <c r="R241" s="238">
        <f>Q241*H241</f>
        <v>0</v>
      </c>
      <c r="S241" s="238">
        <v>0</v>
      </c>
      <c r="T241" s="239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40" t="s">
        <v>192</v>
      </c>
      <c r="AT241" s="240" t="s">
        <v>174</v>
      </c>
      <c r="AU241" s="240" t="s">
        <v>90</v>
      </c>
      <c r="AY241" s="18" t="s">
        <v>171</v>
      </c>
      <c r="BE241" s="241">
        <f>IF(N241="základní",J241,0)</f>
        <v>0</v>
      </c>
      <c r="BF241" s="241">
        <f>IF(N241="snížená",J241,0)</f>
        <v>0</v>
      </c>
      <c r="BG241" s="241">
        <f>IF(N241="zákl. přenesená",J241,0)</f>
        <v>0</v>
      </c>
      <c r="BH241" s="241">
        <f>IF(N241="sníž. přenesená",J241,0)</f>
        <v>0</v>
      </c>
      <c r="BI241" s="241">
        <f>IF(N241="nulová",J241,0)</f>
        <v>0</v>
      </c>
      <c r="BJ241" s="18" t="s">
        <v>90</v>
      </c>
      <c r="BK241" s="241">
        <f>ROUND(I241*H241,2)</f>
        <v>0</v>
      </c>
      <c r="BL241" s="18" t="s">
        <v>192</v>
      </c>
      <c r="BM241" s="240" t="s">
        <v>1206</v>
      </c>
    </row>
    <row r="242" s="2" customFormat="1" ht="16.5" customHeight="1">
      <c r="A242" s="40"/>
      <c r="B242" s="41"/>
      <c r="C242" s="229" t="s">
        <v>727</v>
      </c>
      <c r="D242" s="229" t="s">
        <v>174</v>
      </c>
      <c r="E242" s="230" t="s">
        <v>7140</v>
      </c>
      <c r="F242" s="231" t="s">
        <v>7141</v>
      </c>
      <c r="G242" s="232" t="s">
        <v>1528</v>
      </c>
      <c r="H242" s="233">
        <v>6</v>
      </c>
      <c r="I242" s="234"/>
      <c r="J242" s="235">
        <f>ROUND(I242*H242,2)</f>
        <v>0</v>
      </c>
      <c r="K242" s="231" t="s">
        <v>331</v>
      </c>
      <c r="L242" s="46"/>
      <c r="M242" s="236" t="s">
        <v>1</v>
      </c>
      <c r="N242" s="237" t="s">
        <v>48</v>
      </c>
      <c r="O242" s="93"/>
      <c r="P242" s="238">
        <f>O242*H242</f>
        <v>0</v>
      </c>
      <c r="Q242" s="238">
        <v>0</v>
      </c>
      <c r="R242" s="238">
        <f>Q242*H242</f>
        <v>0</v>
      </c>
      <c r="S242" s="238">
        <v>0</v>
      </c>
      <c r="T242" s="239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40" t="s">
        <v>192</v>
      </c>
      <c r="AT242" s="240" t="s">
        <v>174</v>
      </c>
      <c r="AU242" s="240" t="s">
        <v>90</v>
      </c>
      <c r="AY242" s="18" t="s">
        <v>171</v>
      </c>
      <c r="BE242" s="241">
        <f>IF(N242="základní",J242,0)</f>
        <v>0</v>
      </c>
      <c r="BF242" s="241">
        <f>IF(N242="snížená",J242,0)</f>
        <v>0</v>
      </c>
      <c r="BG242" s="241">
        <f>IF(N242="zákl. přenesená",J242,0)</f>
        <v>0</v>
      </c>
      <c r="BH242" s="241">
        <f>IF(N242="sníž. přenesená",J242,0)</f>
        <v>0</v>
      </c>
      <c r="BI242" s="241">
        <f>IF(N242="nulová",J242,0)</f>
        <v>0</v>
      </c>
      <c r="BJ242" s="18" t="s">
        <v>90</v>
      </c>
      <c r="BK242" s="241">
        <f>ROUND(I242*H242,2)</f>
        <v>0</v>
      </c>
      <c r="BL242" s="18" t="s">
        <v>192</v>
      </c>
      <c r="BM242" s="240" t="s">
        <v>1219</v>
      </c>
    </row>
    <row r="243" s="2" customFormat="1" ht="16.5" customHeight="1">
      <c r="A243" s="40"/>
      <c r="B243" s="41"/>
      <c r="C243" s="229" t="s">
        <v>734</v>
      </c>
      <c r="D243" s="229" t="s">
        <v>174</v>
      </c>
      <c r="E243" s="230" t="s">
        <v>7131</v>
      </c>
      <c r="F243" s="231" t="s">
        <v>7132</v>
      </c>
      <c r="G243" s="232" t="s">
        <v>1528</v>
      </c>
      <c r="H243" s="233">
        <v>3</v>
      </c>
      <c r="I243" s="234"/>
      <c r="J243" s="235">
        <f>ROUND(I243*H243,2)</f>
        <v>0</v>
      </c>
      <c r="K243" s="231" t="s">
        <v>331</v>
      </c>
      <c r="L243" s="46"/>
      <c r="M243" s="236" t="s">
        <v>1</v>
      </c>
      <c r="N243" s="237" t="s">
        <v>48</v>
      </c>
      <c r="O243" s="93"/>
      <c r="P243" s="238">
        <f>O243*H243</f>
        <v>0</v>
      </c>
      <c r="Q243" s="238">
        <v>0</v>
      </c>
      <c r="R243" s="238">
        <f>Q243*H243</f>
        <v>0</v>
      </c>
      <c r="S243" s="238">
        <v>0</v>
      </c>
      <c r="T243" s="239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40" t="s">
        <v>192</v>
      </c>
      <c r="AT243" s="240" t="s">
        <v>174</v>
      </c>
      <c r="AU243" s="240" t="s">
        <v>90</v>
      </c>
      <c r="AY243" s="18" t="s">
        <v>171</v>
      </c>
      <c r="BE243" s="241">
        <f>IF(N243="základní",J243,0)</f>
        <v>0</v>
      </c>
      <c r="BF243" s="241">
        <f>IF(N243="snížená",J243,0)</f>
        <v>0</v>
      </c>
      <c r="BG243" s="241">
        <f>IF(N243="zákl. přenesená",J243,0)</f>
        <v>0</v>
      </c>
      <c r="BH243" s="241">
        <f>IF(N243="sníž. přenesená",J243,0)</f>
        <v>0</v>
      </c>
      <c r="BI243" s="241">
        <f>IF(N243="nulová",J243,0)</f>
        <v>0</v>
      </c>
      <c r="BJ243" s="18" t="s">
        <v>90</v>
      </c>
      <c r="BK243" s="241">
        <f>ROUND(I243*H243,2)</f>
        <v>0</v>
      </c>
      <c r="BL243" s="18" t="s">
        <v>192</v>
      </c>
      <c r="BM243" s="240" t="s">
        <v>1228</v>
      </c>
    </row>
    <row r="244" s="2" customFormat="1" ht="16.5" customHeight="1">
      <c r="A244" s="40"/>
      <c r="B244" s="41"/>
      <c r="C244" s="229" t="s">
        <v>739</v>
      </c>
      <c r="D244" s="229" t="s">
        <v>174</v>
      </c>
      <c r="E244" s="230" t="s">
        <v>7142</v>
      </c>
      <c r="F244" s="231" t="s">
        <v>7134</v>
      </c>
      <c r="G244" s="232" t="s">
        <v>428</v>
      </c>
      <c r="H244" s="233">
        <v>1</v>
      </c>
      <c r="I244" s="234"/>
      <c r="J244" s="235">
        <f>ROUND(I244*H244,2)</f>
        <v>0</v>
      </c>
      <c r="K244" s="231" t="s">
        <v>331</v>
      </c>
      <c r="L244" s="46"/>
      <c r="M244" s="236" t="s">
        <v>1</v>
      </c>
      <c r="N244" s="237" t="s">
        <v>48</v>
      </c>
      <c r="O244" s="93"/>
      <c r="P244" s="238">
        <f>O244*H244</f>
        <v>0</v>
      </c>
      <c r="Q244" s="238">
        <v>0</v>
      </c>
      <c r="R244" s="238">
        <f>Q244*H244</f>
        <v>0</v>
      </c>
      <c r="S244" s="238">
        <v>0</v>
      </c>
      <c r="T244" s="239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40" t="s">
        <v>192</v>
      </c>
      <c r="AT244" s="240" t="s">
        <v>174</v>
      </c>
      <c r="AU244" s="240" t="s">
        <v>90</v>
      </c>
      <c r="AY244" s="18" t="s">
        <v>171</v>
      </c>
      <c r="BE244" s="241">
        <f>IF(N244="základní",J244,0)</f>
        <v>0</v>
      </c>
      <c r="BF244" s="241">
        <f>IF(N244="snížená",J244,0)</f>
        <v>0</v>
      </c>
      <c r="BG244" s="241">
        <f>IF(N244="zákl. přenesená",J244,0)</f>
        <v>0</v>
      </c>
      <c r="BH244" s="241">
        <f>IF(N244="sníž. přenesená",J244,0)</f>
        <v>0</v>
      </c>
      <c r="BI244" s="241">
        <f>IF(N244="nulová",J244,0)</f>
        <v>0</v>
      </c>
      <c r="BJ244" s="18" t="s">
        <v>90</v>
      </c>
      <c r="BK244" s="241">
        <f>ROUND(I244*H244,2)</f>
        <v>0</v>
      </c>
      <c r="BL244" s="18" t="s">
        <v>192</v>
      </c>
      <c r="BM244" s="240" t="s">
        <v>1237</v>
      </c>
    </row>
    <row r="245" s="2" customFormat="1">
      <c r="A245" s="40"/>
      <c r="B245" s="41"/>
      <c r="C245" s="42"/>
      <c r="D245" s="242" t="s">
        <v>184</v>
      </c>
      <c r="E245" s="42"/>
      <c r="F245" s="243" t="s">
        <v>7143</v>
      </c>
      <c r="G245" s="42"/>
      <c r="H245" s="42"/>
      <c r="I245" s="244"/>
      <c r="J245" s="42"/>
      <c r="K245" s="42"/>
      <c r="L245" s="46"/>
      <c r="M245" s="245"/>
      <c r="N245" s="246"/>
      <c r="O245" s="93"/>
      <c r="P245" s="93"/>
      <c r="Q245" s="93"/>
      <c r="R245" s="93"/>
      <c r="S245" s="93"/>
      <c r="T245" s="94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8" t="s">
        <v>184</v>
      </c>
      <c r="AU245" s="18" t="s">
        <v>90</v>
      </c>
    </row>
    <row r="246" s="2" customFormat="1" ht="16.5" customHeight="1">
      <c r="A246" s="40"/>
      <c r="B246" s="41"/>
      <c r="C246" s="229" t="s">
        <v>744</v>
      </c>
      <c r="D246" s="229" t="s">
        <v>174</v>
      </c>
      <c r="E246" s="230" t="s">
        <v>7144</v>
      </c>
      <c r="F246" s="231" t="s">
        <v>7145</v>
      </c>
      <c r="G246" s="232" t="s">
        <v>428</v>
      </c>
      <c r="H246" s="233">
        <v>2</v>
      </c>
      <c r="I246" s="234"/>
      <c r="J246" s="235">
        <f>ROUND(I246*H246,2)</f>
        <v>0</v>
      </c>
      <c r="K246" s="231" t="s">
        <v>331</v>
      </c>
      <c r="L246" s="46"/>
      <c r="M246" s="236" t="s">
        <v>1</v>
      </c>
      <c r="N246" s="237" t="s">
        <v>48</v>
      </c>
      <c r="O246" s="93"/>
      <c r="P246" s="238">
        <f>O246*H246</f>
        <v>0</v>
      </c>
      <c r="Q246" s="238">
        <v>0</v>
      </c>
      <c r="R246" s="238">
        <f>Q246*H246</f>
        <v>0</v>
      </c>
      <c r="S246" s="238">
        <v>0</v>
      </c>
      <c r="T246" s="239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40" t="s">
        <v>192</v>
      </c>
      <c r="AT246" s="240" t="s">
        <v>174</v>
      </c>
      <c r="AU246" s="240" t="s">
        <v>90</v>
      </c>
      <c r="AY246" s="18" t="s">
        <v>171</v>
      </c>
      <c r="BE246" s="241">
        <f>IF(N246="základní",J246,0)</f>
        <v>0</v>
      </c>
      <c r="BF246" s="241">
        <f>IF(N246="snížená",J246,0)</f>
        <v>0</v>
      </c>
      <c r="BG246" s="241">
        <f>IF(N246="zákl. přenesená",J246,0)</f>
        <v>0</v>
      </c>
      <c r="BH246" s="241">
        <f>IF(N246="sníž. přenesená",J246,0)</f>
        <v>0</v>
      </c>
      <c r="BI246" s="241">
        <f>IF(N246="nulová",J246,0)</f>
        <v>0</v>
      </c>
      <c r="BJ246" s="18" t="s">
        <v>90</v>
      </c>
      <c r="BK246" s="241">
        <f>ROUND(I246*H246,2)</f>
        <v>0</v>
      </c>
      <c r="BL246" s="18" t="s">
        <v>192</v>
      </c>
      <c r="BM246" s="240" t="s">
        <v>7146</v>
      </c>
    </row>
    <row r="247" s="2" customFormat="1">
      <c r="A247" s="40"/>
      <c r="B247" s="41"/>
      <c r="C247" s="42"/>
      <c r="D247" s="242" t="s">
        <v>184</v>
      </c>
      <c r="E247" s="42"/>
      <c r="F247" s="243" t="s">
        <v>7147</v>
      </c>
      <c r="G247" s="42"/>
      <c r="H247" s="42"/>
      <c r="I247" s="244"/>
      <c r="J247" s="42"/>
      <c r="K247" s="42"/>
      <c r="L247" s="46"/>
      <c r="M247" s="247"/>
      <c r="N247" s="248"/>
      <c r="O247" s="249"/>
      <c r="P247" s="249"/>
      <c r="Q247" s="249"/>
      <c r="R247" s="249"/>
      <c r="S247" s="249"/>
      <c r="T247" s="25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8" t="s">
        <v>184</v>
      </c>
      <c r="AU247" s="18" t="s">
        <v>90</v>
      </c>
    </row>
    <row r="248" s="2" customFormat="1" ht="6.96" customHeight="1">
      <c r="A248" s="40"/>
      <c r="B248" s="68"/>
      <c r="C248" s="69"/>
      <c r="D248" s="69"/>
      <c r="E248" s="69"/>
      <c r="F248" s="69"/>
      <c r="G248" s="69"/>
      <c r="H248" s="69"/>
      <c r="I248" s="69"/>
      <c r="J248" s="69"/>
      <c r="K248" s="69"/>
      <c r="L248" s="46"/>
      <c r="M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</sheetData>
  <sheetProtection sheet="1" autoFilter="0" formatColumns="0" formatRows="0" objects="1" scenarios="1" spinCount="100000" saltValue="AlySujRzYl25eB6YjJ/JDqHV5/QWTXiURga/sTWO/vgGv1420n0LaDD73Pbz8+ZxZOx8vVl3IFYaReUMFW8gTQ==" hashValue="S5o9QhCLc3KZUrtTF+jRv7gVXpTzFtaaLdmwle6KDiHhI3cBvKljCwKwsZgq8tVWgkEMuz8i3Zq26KIO42QBiQ==" algorithmName="SHA-512" password="E785"/>
  <autoFilter ref="C123:K24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140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7148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7149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40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tr">
        <f>IF('Rekapitulace stavby'!AN10="","",'Rekapitulace stavby'!AN10)</f>
        <v/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tr">
        <f>IF('Rekapitulace stavby'!E11="","",'Rekapitulace stavby'!E11)</f>
        <v>Moravskoslezský kraj</v>
      </c>
      <c r="F17" s="40"/>
      <c r="G17" s="40"/>
      <c r="H17" s="40"/>
      <c r="I17" s="153" t="s">
        <v>33</v>
      </c>
      <c r="J17" s="143" t="str">
        <f>IF('Rekapitulace stavby'!AN11="","",'Rekapitulace stavby'!AN11)</f>
        <v/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tr">
        <f>IF('Rekapitulace stavby'!AN16="","",'Rekapitulace stavby'!AN16)</f>
        <v/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tr">
        <f>IF('Rekapitulace stavby'!E17="","",'Rekapitulace stavby'!E17)</f>
        <v>CHVÁLEK ATELIÉR s.r.o.</v>
      </c>
      <c r="F23" s="40"/>
      <c r="G23" s="40"/>
      <c r="H23" s="40"/>
      <c r="I23" s="153" t="s">
        <v>33</v>
      </c>
      <c r="J23" s="143" t="str">
        <f>IF('Rekapitulace stavby'!AN17="","",'Rekapitulace stavby'!AN17)</f>
        <v/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tr">
        <f>IF('Rekapitulace stavby'!AN19="","",'Rekapitulace stavby'!AN19)</f>
        <v/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tr">
        <f>IF('Rekapitulace stavby'!E20="","",'Rekapitulace stavby'!E20)</f>
        <v xml:space="preserve"> </v>
      </c>
      <c r="F26" s="40"/>
      <c r="G26" s="40"/>
      <c r="H26" s="40"/>
      <c r="I26" s="153" t="s">
        <v>33</v>
      </c>
      <c r="J26" s="143" t="str">
        <f>IF('Rekapitulace stavby'!AN20="","",'Rekapitulace stavby'!AN20)</f>
        <v/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7"/>
      <c r="B29" s="158"/>
      <c r="C29" s="157"/>
      <c r="D29" s="157"/>
      <c r="E29" s="159" t="s">
        <v>1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ROUND(J131,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ROUND((SUM(BE131:BE239)),  2)</f>
        <v>0</v>
      </c>
      <c r="G35" s="40"/>
      <c r="H35" s="40"/>
      <c r="I35" s="167">
        <v>0.20999999999999999</v>
      </c>
      <c r="J35" s="166">
        <f>ROUND(((SUM(BE131:BE239))*I35),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ROUND((SUM(BF131:BF239)),  2)</f>
        <v>0</v>
      </c>
      <c r="G36" s="40"/>
      <c r="H36" s="40"/>
      <c r="I36" s="167">
        <v>0.14999999999999999</v>
      </c>
      <c r="J36" s="166">
        <f>ROUND(((SUM(BF131:BF239))*I36),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ROUND((SUM(BG131:BG239)),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ROUND((SUM(BH131:BH239)),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ROUND((SUM(BI131:BI239)),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7148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PS 01 - Potrubní pošta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 xml:space="preserve"> 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CHVÁLEK ATELIÉR s.r.o.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 xml:space="preserve"> 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J131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7150</v>
      </c>
      <c r="E99" s="194"/>
      <c r="F99" s="194"/>
      <c r="G99" s="194"/>
      <c r="H99" s="194"/>
      <c r="I99" s="194"/>
      <c r="J99" s="195">
        <f>J132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1"/>
      <c r="C100" s="192"/>
      <c r="D100" s="193" t="s">
        <v>7151</v>
      </c>
      <c r="E100" s="194"/>
      <c r="F100" s="194"/>
      <c r="G100" s="194"/>
      <c r="H100" s="194"/>
      <c r="I100" s="194"/>
      <c r="J100" s="195">
        <f>J149</f>
        <v>0</v>
      </c>
      <c r="K100" s="192"/>
      <c r="L100" s="196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1"/>
      <c r="C101" s="192"/>
      <c r="D101" s="193" t="s">
        <v>7152</v>
      </c>
      <c r="E101" s="194"/>
      <c r="F101" s="194"/>
      <c r="G101" s="194"/>
      <c r="H101" s="194"/>
      <c r="I101" s="194"/>
      <c r="J101" s="195">
        <f>J156</f>
        <v>0</v>
      </c>
      <c r="K101" s="192"/>
      <c r="L101" s="196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1"/>
      <c r="C102" s="192"/>
      <c r="D102" s="193" t="s">
        <v>7153</v>
      </c>
      <c r="E102" s="194"/>
      <c r="F102" s="194"/>
      <c r="G102" s="194"/>
      <c r="H102" s="194"/>
      <c r="I102" s="194"/>
      <c r="J102" s="195">
        <f>J162</f>
        <v>0</v>
      </c>
      <c r="K102" s="192"/>
      <c r="L102" s="19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1"/>
      <c r="C103" s="192"/>
      <c r="D103" s="193" t="s">
        <v>7154</v>
      </c>
      <c r="E103" s="194"/>
      <c r="F103" s="194"/>
      <c r="G103" s="194"/>
      <c r="H103" s="194"/>
      <c r="I103" s="194"/>
      <c r="J103" s="195">
        <f>J165</f>
        <v>0</v>
      </c>
      <c r="K103" s="192"/>
      <c r="L103" s="196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1"/>
      <c r="C104" s="192"/>
      <c r="D104" s="193" t="s">
        <v>7155</v>
      </c>
      <c r="E104" s="194"/>
      <c r="F104" s="194"/>
      <c r="G104" s="194"/>
      <c r="H104" s="194"/>
      <c r="I104" s="194"/>
      <c r="J104" s="195">
        <f>J170</f>
        <v>0</v>
      </c>
      <c r="K104" s="192"/>
      <c r="L104" s="196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1"/>
      <c r="C105" s="192"/>
      <c r="D105" s="193" t="s">
        <v>7156</v>
      </c>
      <c r="E105" s="194"/>
      <c r="F105" s="194"/>
      <c r="G105" s="194"/>
      <c r="H105" s="194"/>
      <c r="I105" s="194"/>
      <c r="J105" s="195">
        <f>J180</f>
        <v>0</v>
      </c>
      <c r="K105" s="192"/>
      <c r="L105" s="196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1"/>
      <c r="C106" s="192"/>
      <c r="D106" s="193" t="s">
        <v>7157</v>
      </c>
      <c r="E106" s="194"/>
      <c r="F106" s="194"/>
      <c r="G106" s="194"/>
      <c r="H106" s="194"/>
      <c r="I106" s="194"/>
      <c r="J106" s="195">
        <f>J201</f>
        <v>0</v>
      </c>
      <c r="K106" s="192"/>
      <c r="L106" s="196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1"/>
      <c r="C107" s="192"/>
      <c r="D107" s="193" t="s">
        <v>7158</v>
      </c>
      <c r="E107" s="194"/>
      <c r="F107" s="194"/>
      <c r="G107" s="194"/>
      <c r="H107" s="194"/>
      <c r="I107" s="194"/>
      <c r="J107" s="195">
        <f>J207</f>
        <v>0</v>
      </c>
      <c r="K107" s="192"/>
      <c r="L107" s="196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1"/>
      <c r="C108" s="192"/>
      <c r="D108" s="193" t="s">
        <v>7159</v>
      </c>
      <c r="E108" s="194"/>
      <c r="F108" s="194"/>
      <c r="G108" s="194"/>
      <c r="H108" s="194"/>
      <c r="I108" s="194"/>
      <c r="J108" s="195">
        <f>J223</f>
        <v>0</v>
      </c>
      <c r="K108" s="192"/>
      <c r="L108" s="196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1"/>
      <c r="C109" s="192"/>
      <c r="D109" s="193" t="s">
        <v>7160</v>
      </c>
      <c r="E109" s="194"/>
      <c r="F109" s="194"/>
      <c r="G109" s="194"/>
      <c r="H109" s="194"/>
      <c r="I109" s="194"/>
      <c r="J109" s="195">
        <f>J229</f>
        <v>0</v>
      </c>
      <c r="K109" s="192"/>
      <c r="L109" s="196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40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6.96" customHeight="1">
      <c r="A111" s="40"/>
      <c r="B111" s="68"/>
      <c r="C111" s="69"/>
      <c r="D111" s="69"/>
      <c r="E111" s="69"/>
      <c r="F111" s="69"/>
      <c r="G111" s="69"/>
      <c r="H111" s="69"/>
      <c r="I111" s="69"/>
      <c r="J111" s="69"/>
      <c r="K111" s="69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5" s="2" customFormat="1" ht="6.96" customHeight="1">
      <c r="A115" s="40"/>
      <c r="B115" s="70"/>
      <c r="C115" s="71"/>
      <c r="D115" s="71"/>
      <c r="E115" s="71"/>
      <c r="F115" s="71"/>
      <c r="G115" s="71"/>
      <c r="H115" s="71"/>
      <c r="I115" s="71"/>
      <c r="J115" s="71"/>
      <c r="K115" s="71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24.96" customHeight="1">
      <c r="A116" s="40"/>
      <c r="B116" s="41"/>
      <c r="C116" s="24" t="s">
        <v>156</v>
      </c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6.96" customHeight="1">
      <c r="A117" s="40"/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2" customHeight="1">
      <c r="A118" s="40"/>
      <c r="B118" s="41"/>
      <c r="C118" s="33" t="s">
        <v>16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6.5" customHeight="1">
      <c r="A119" s="40"/>
      <c r="B119" s="41"/>
      <c r="C119" s="42"/>
      <c r="D119" s="42"/>
      <c r="E119" s="186" t="str">
        <f>E7</f>
        <v>Pavilon L - stavební úpravy / Slezská nemocnice v Opavě, p.o.</v>
      </c>
      <c r="F119" s="33"/>
      <c r="G119" s="33"/>
      <c r="H119" s="33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1" customFormat="1" ht="12" customHeight="1">
      <c r="B120" s="22"/>
      <c r="C120" s="33" t="s">
        <v>142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40"/>
      <c r="B121" s="41"/>
      <c r="C121" s="42"/>
      <c r="D121" s="42"/>
      <c r="E121" s="186" t="s">
        <v>7148</v>
      </c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3" t="s">
        <v>239</v>
      </c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6.5" customHeight="1">
      <c r="A123" s="40"/>
      <c r="B123" s="41"/>
      <c r="C123" s="42"/>
      <c r="D123" s="42"/>
      <c r="E123" s="78" t="str">
        <f>E11</f>
        <v>PS 01 - Potrubní pošta</v>
      </c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6.96" customHeight="1">
      <c r="A124" s="40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2" customHeight="1">
      <c r="A125" s="40"/>
      <c r="B125" s="41"/>
      <c r="C125" s="33" t="s">
        <v>22</v>
      </c>
      <c r="D125" s="42"/>
      <c r="E125" s="42"/>
      <c r="F125" s="28" t="str">
        <f>F14</f>
        <v xml:space="preserve"> </v>
      </c>
      <c r="G125" s="42"/>
      <c r="H125" s="42"/>
      <c r="I125" s="33" t="s">
        <v>24</v>
      </c>
      <c r="J125" s="81" t="str">
        <f>IF(J14="","",J14)</f>
        <v>27. 1. 2021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6.96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2" customFormat="1" ht="25.65" customHeight="1">
      <c r="A127" s="40"/>
      <c r="B127" s="41"/>
      <c r="C127" s="33" t="s">
        <v>30</v>
      </c>
      <c r="D127" s="42"/>
      <c r="E127" s="42"/>
      <c r="F127" s="28" t="str">
        <f>E17</f>
        <v>Moravskoslezský kraj</v>
      </c>
      <c r="G127" s="42"/>
      <c r="H127" s="42"/>
      <c r="I127" s="33" t="s">
        <v>36</v>
      </c>
      <c r="J127" s="38" t="str">
        <f>E23</f>
        <v>CHVÁLEK ATELIÉR s.r.o.</v>
      </c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5.15" customHeight="1">
      <c r="A128" s="40"/>
      <c r="B128" s="41"/>
      <c r="C128" s="33" t="s">
        <v>34</v>
      </c>
      <c r="D128" s="42"/>
      <c r="E128" s="42"/>
      <c r="F128" s="28" t="str">
        <f>IF(E20="","",E20)</f>
        <v>Vyplň údaj</v>
      </c>
      <c r="G128" s="42"/>
      <c r="H128" s="42"/>
      <c r="I128" s="33" t="s">
        <v>39</v>
      </c>
      <c r="J128" s="38" t="str">
        <f>E26</f>
        <v xml:space="preserve"> </v>
      </c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0.32" customHeight="1">
      <c r="A129" s="40"/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11" customFormat="1" ht="29.28" customHeight="1">
      <c r="A130" s="202"/>
      <c r="B130" s="203"/>
      <c r="C130" s="204" t="s">
        <v>157</v>
      </c>
      <c r="D130" s="205" t="s">
        <v>68</v>
      </c>
      <c r="E130" s="205" t="s">
        <v>64</v>
      </c>
      <c r="F130" s="205" t="s">
        <v>65</v>
      </c>
      <c r="G130" s="205" t="s">
        <v>158</v>
      </c>
      <c r="H130" s="205" t="s">
        <v>159</v>
      </c>
      <c r="I130" s="205" t="s">
        <v>160</v>
      </c>
      <c r="J130" s="205" t="s">
        <v>146</v>
      </c>
      <c r="K130" s="206" t="s">
        <v>161</v>
      </c>
      <c r="L130" s="207"/>
      <c r="M130" s="102" t="s">
        <v>1</v>
      </c>
      <c r="N130" s="103" t="s">
        <v>47</v>
      </c>
      <c r="O130" s="103" t="s">
        <v>162</v>
      </c>
      <c r="P130" s="103" t="s">
        <v>163</v>
      </c>
      <c r="Q130" s="103" t="s">
        <v>164</v>
      </c>
      <c r="R130" s="103" t="s">
        <v>165</v>
      </c>
      <c r="S130" s="103" t="s">
        <v>166</v>
      </c>
      <c r="T130" s="104" t="s">
        <v>167</v>
      </c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</row>
    <row r="131" s="2" customFormat="1" ht="22.8" customHeight="1">
      <c r="A131" s="40"/>
      <c r="B131" s="41"/>
      <c r="C131" s="109" t="s">
        <v>168</v>
      </c>
      <c r="D131" s="42"/>
      <c r="E131" s="42"/>
      <c r="F131" s="42"/>
      <c r="G131" s="42"/>
      <c r="H131" s="42"/>
      <c r="I131" s="42"/>
      <c r="J131" s="208">
        <f>BK131</f>
        <v>0</v>
      </c>
      <c r="K131" s="42"/>
      <c r="L131" s="46"/>
      <c r="M131" s="105"/>
      <c r="N131" s="209"/>
      <c r="O131" s="106"/>
      <c r="P131" s="210">
        <f>P132+P149+P156+P162+P165+P170+P180+P201+P207+P223+P229</f>
        <v>0</v>
      </c>
      <c r="Q131" s="106"/>
      <c r="R131" s="210">
        <f>R132+R149+R156+R162+R165+R170+R180+R201+R207+R223+R229</f>
        <v>0</v>
      </c>
      <c r="S131" s="106"/>
      <c r="T131" s="211">
        <f>T132+T149+T156+T162+T165+T170+T180+T201+T207+T223+T229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8" t="s">
        <v>82</v>
      </c>
      <c r="AU131" s="18" t="s">
        <v>148</v>
      </c>
      <c r="BK131" s="212">
        <f>BK132+BK149+BK156+BK162+BK165+BK170+BK180+BK201+BK207+BK223+BK229</f>
        <v>0</v>
      </c>
    </row>
    <row r="132" s="12" customFormat="1" ht="25.92" customHeight="1">
      <c r="A132" s="12"/>
      <c r="B132" s="213"/>
      <c r="C132" s="214"/>
      <c r="D132" s="215" t="s">
        <v>82</v>
      </c>
      <c r="E132" s="216" t="s">
        <v>3302</v>
      </c>
      <c r="F132" s="216" t="s">
        <v>7161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SUM(P133:P148)</f>
        <v>0</v>
      </c>
      <c r="Q132" s="221"/>
      <c r="R132" s="222">
        <f>SUM(R133:R148)</f>
        <v>0</v>
      </c>
      <c r="S132" s="221"/>
      <c r="T132" s="223">
        <f>SUM(T133:T148)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90</v>
      </c>
      <c r="AT132" s="225" t="s">
        <v>82</v>
      </c>
      <c r="AU132" s="225" t="s">
        <v>83</v>
      </c>
      <c r="AY132" s="224" t="s">
        <v>171</v>
      </c>
      <c r="BK132" s="226">
        <f>SUM(BK133:BK148)</f>
        <v>0</v>
      </c>
    </row>
    <row r="133" s="2" customFormat="1">
      <c r="A133" s="40"/>
      <c r="B133" s="41"/>
      <c r="C133" s="229" t="s">
        <v>90</v>
      </c>
      <c r="D133" s="229" t="s">
        <v>174</v>
      </c>
      <c r="E133" s="230" t="s">
        <v>7162</v>
      </c>
      <c r="F133" s="231" t="s">
        <v>7163</v>
      </c>
      <c r="G133" s="232" t="s">
        <v>1528</v>
      </c>
      <c r="H133" s="233">
        <v>5</v>
      </c>
      <c r="I133" s="234"/>
      <c r="J133" s="235">
        <f>ROUND(I133*H133,2)</f>
        <v>0</v>
      </c>
      <c r="K133" s="231" t="s">
        <v>331</v>
      </c>
      <c r="L133" s="46"/>
      <c r="M133" s="236" t="s">
        <v>1</v>
      </c>
      <c r="N133" s="237" t="s">
        <v>48</v>
      </c>
      <c r="O133" s="93"/>
      <c r="P133" s="238">
        <f>O133*H133</f>
        <v>0</v>
      </c>
      <c r="Q133" s="238">
        <v>0</v>
      </c>
      <c r="R133" s="238">
        <f>Q133*H133</f>
        <v>0</v>
      </c>
      <c r="S133" s="238">
        <v>0</v>
      </c>
      <c r="T133" s="239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40" t="s">
        <v>192</v>
      </c>
      <c r="AT133" s="240" t="s">
        <v>174</v>
      </c>
      <c r="AU133" s="240" t="s">
        <v>90</v>
      </c>
      <c r="AY133" s="18" t="s">
        <v>171</v>
      </c>
      <c r="BE133" s="241">
        <f>IF(N133="základní",J133,0)</f>
        <v>0</v>
      </c>
      <c r="BF133" s="241">
        <f>IF(N133="snížená",J133,0)</f>
        <v>0</v>
      </c>
      <c r="BG133" s="241">
        <f>IF(N133="zákl. přenesená",J133,0)</f>
        <v>0</v>
      </c>
      <c r="BH133" s="241">
        <f>IF(N133="sníž. přenesená",J133,0)</f>
        <v>0</v>
      </c>
      <c r="BI133" s="241">
        <f>IF(N133="nulová",J133,0)</f>
        <v>0</v>
      </c>
      <c r="BJ133" s="18" t="s">
        <v>90</v>
      </c>
      <c r="BK133" s="241">
        <f>ROUND(I133*H133,2)</f>
        <v>0</v>
      </c>
      <c r="BL133" s="18" t="s">
        <v>192</v>
      </c>
      <c r="BM133" s="240" t="s">
        <v>92</v>
      </c>
    </row>
    <row r="134" s="2" customFormat="1">
      <c r="A134" s="40"/>
      <c r="B134" s="41"/>
      <c r="C134" s="42"/>
      <c r="D134" s="242" t="s">
        <v>184</v>
      </c>
      <c r="E134" s="42"/>
      <c r="F134" s="243" t="s">
        <v>7164</v>
      </c>
      <c r="G134" s="42"/>
      <c r="H134" s="42"/>
      <c r="I134" s="244"/>
      <c r="J134" s="42"/>
      <c r="K134" s="42"/>
      <c r="L134" s="46"/>
      <c r="M134" s="245"/>
      <c r="N134" s="246"/>
      <c r="O134" s="93"/>
      <c r="P134" s="93"/>
      <c r="Q134" s="93"/>
      <c r="R134" s="93"/>
      <c r="S134" s="93"/>
      <c r="T134" s="94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8" t="s">
        <v>184</v>
      </c>
      <c r="AU134" s="18" t="s">
        <v>90</v>
      </c>
    </row>
    <row r="135" s="2" customFormat="1" ht="16.5" customHeight="1">
      <c r="A135" s="40"/>
      <c r="B135" s="41"/>
      <c r="C135" s="229" t="s">
        <v>92</v>
      </c>
      <c r="D135" s="229" t="s">
        <v>174</v>
      </c>
      <c r="E135" s="230" t="s">
        <v>7165</v>
      </c>
      <c r="F135" s="231" t="s">
        <v>7166</v>
      </c>
      <c r="G135" s="232" t="s">
        <v>1528</v>
      </c>
      <c r="H135" s="233">
        <v>1</v>
      </c>
      <c r="I135" s="234"/>
      <c r="J135" s="235">
        <f>ROUND(I135*H135,2)</f>
        <v>0</v>
      </c>
      <c r="K135" s="231" t="s">
        <v>331</v>
      </c>
      <c r="L135" s="46"/>
      <c r="M135" s="236" t="s">
        <v>1</v>
      </c>
      <c r="N135" s="237" t="s">
        <v>48</v>
      </c>
      <c r="O135" s="93"/>
      <c r="P135" s="238">
        <f>O135*H135</f>
        <v>0</v>
      </c>
      <c r="Q135" s="238">
        <v>0</v>
      </c>
      <c r="R135" s="238">
        <f>Q135*H135</f>
        <v>0</v>
      </c>
      <c r="S135" s="238">
        <v>0</v>
      </c>
      <c r="T135" s="239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40" t="s">
        <v>192</v>
      </c>
      <c r="AT135" s="240" t="s">
        <v>174</v>
      </c>
      <c r="AU135" s="240" t="s">
        <v>90</v>
      </c>
      <c r="AY135" s="18" t="s">
        <v>171</v>
      </c>
      <c r="BE135" s="241">
        <f>IF(N135="základní",J135,0)</f>
        <v>0</v>
      </c>
      <c r="BF135" s="241">
        <f>IF(N135="snížená",J135,0)</f>
        <v>0</v>
      </c>
      <c r="BG135" s="241">
        <f>IF(N135="zákl. přenesená",J135,0)</f>
        <v>0</v>
      </c>
      <c r="BH135" s="241">
        <f>IF(N135="sníž. přenesená",J135,0)</f>
        <v>0</v>
      </c>
      <c r="BI135" s="241">
        <f>IF(N135="nulová",J135,0)</f>
        <v>0</v>
      </c>
      <c r="BJ135" s="18" t="s">
        <v>90</v>
      </c>
      <c r="BK135" s="241">
        <f>ROUND(I135*H135,2)</f>
        <v>0</v>
      </c>
      <c r="BL135" s="18" t="s">
        <v>192</v>
      </c>
      <c r="BM135" s="240" t="s">
        <v>192</v>
      </c>
    </row>
    <row r="136" s="2" customFormat="1">
      <c r="A136" s="40"/>
      <c r="B136" s="41"/>
      <c r="C136" s="42"/>
      <c r="D136" s="242" t="s">
        <v>184</v>
      </c>
      <c r="E136" s="42"/>
      <c r="F136" s="243" t="s">
        <v>7167</v>
      </c>
      <c r="G136" s="42"/>
      <c r="H136" s="42"/>
      <c r="I136" s="244"/>
      <c r="J136" s="42"/>
      <c r="K136" s="42"/>
      <c r="L136" s="46"/>
      <c r="M136" s="245"/>
      <c r="N136" s="246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8" t="s">
        <v>184</v>
      </c>
      <c r="AU136" s="18" t="s">
        <v>90</v>
      </c>
    </row>
    <row r="137" s="2" customFormat="1">
      <c r="A137" s="40"/>
      <c r="B137" s="41"/>
      <c r="C137" s="229" t="s">
        <v>118</v>
      </c>
      <c r="D137" s="229" t="s">
        <v>174</v>
      </c>
      <c r="E137" s="230" t="s">
        <v>7168</v>
      </c>
      <c r="F137" s="231" t="s">
        <v>7169</v>
      </c>
      <c r="G137" s="232" t="s">
        <v>1528</v>
      </c>
      <c r="H137" s="233">
        <v>1</v>
      </c>
      <c r="I137" s="234"/>
      <c r="J137" s="235">
        <f>ROUND(I137*H137,2)</f>
        <v>0</v>
      </c>
      <c r="K137" s="231" t="s">
        <v>331</v>
      </c>
      <c r="L137" s="46"/>
      <c r="M137" s="236" t="s">
        <v>1</v>
      </c>
      <c r="N137" s="237" t="s">
        <v>48</v>
      </c>
      <c r="O137" s="93"/>
      <c r="P137" s="238">
        <f>O137*H137</f>
        <v>0</v>
      </c>
      <c r="Q137" s="238">
        <v>0</v>
      </c>
      <c r="R137" s="238">
        <f>Q137*H137</f>
        <v>0</v>
      </c>
      <c r="S137" s="238">
        <v>0</v>
      </c>
      <c r="T137" s="239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40" t="s">
        <v>192</v>
      </c>
      <c r="AT137" s="240" t="s">
        <v>174</v>
      </c>
      <c r="AU137" s="240" t="s">
        <v>90</v>
      </c>
      <c r="AY137" s="18" t="s">
        <v>171</v>
      </c>
      <c r="BE137" s="241">
        <f>IF(N137="základní",J137,0)</f>
        <v>0</v>
      </c>
      <c r="BF137" s="241">
        <f>IF(N137="snížená",J137,0)</f>
        <v>0</v>
      </c>
      <c r="BG137" s="241">
        <f>IF(N137="zákl. přenesená",J137,0)</f>
        <v>0</v>
      </c>
      <c r="BH137" s="241">
        <f>IF(N137="sníž. přenesená",J137,0)</f>
        <v>0</v>
      </c>
      <c r="BI137" s="241">
        <f>IF(N137="nulová",J137,0)</f>
        <v>0</v>
      </c>
      <c r="BJ137" s="18" t="s">
        <v>90</v>
      </c>
      <c r="BK137" s="241">
        <f>ROUND(I137*H137,2)</f>
        <v>0</v>
      </c>
      <c r="BL137" s="18" t="s">
        <v>192</v>
      </c>
      <c r="BM137" s="240" t="s">
        <v>203</v>
      </c>
    </row>
    <row r="138" s="2" customFormat="1" ht="16.5" customHeight="1">
      <c r="A138" s="40"/>
      <c r="B138" s="41"/>
      <c r="C138" s="229" t="s">
        <v>192</v>
      </c>
      <c r="D138" s="229" t="s">
        <v>174</v>
      </c>
      <c r="E138" s="230" t="s">
        <v>7170</v>
      </c>
      <c r="F138" s="231" t="s">
        <v>7171</v>
      </c>
      <c r="G138" s="232" t="s">
        <v>1528</v>
      </c>
      <c r="H138" s="233">
        <v>1</v>
      </c>
      <c r="I138" s="234"/>
      <c r="J138" s="235">
        <f>ROUND(I138*H138,2)</f>
        <v>0</v>
      </c>
      <c r="K138" s="231" t="s">
        <v>331</v>
      </c>
      <c r="L138" s="46"/>
      <c r="M138" s="236" t="s">
        <v>1</v>
      </c>
      <c r="N138" s="237" t="s">
        <v>48</v>
      </c>
      <c r="O138" s="93"/>
      <c r="P138" s="238">
        <f>O138*H138</f>
        <v>0</v>
      </c>
      <c r="Q138" s="238">
        <v>0</v>
      </c>
      <c r="R138" s="238">
        <f>Q138*H138</f>
        <v>0</v>
      </c>
      <c r="S138" s="238">
        <v>0</v>
      </c>
      <c r="T138" s="239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40" t="s">
        <v>192</v>
      </c>
      <c r="AT138" s="240" t="s">
        <v>174</v>
      </c>
      <c r="AU138" s="240" t="s">
        <v>90</v>
      </c>
      <c r="AY138" s="18" t="s">
        <v>171</v>
      </c>
      <c r="BE138" s="241">
        <f>IF(N138="základní",J138,0)</f>
        <v>0</v>
      </c>
      <c r="BF138" s="241">
        <f>IF(N138="snížená",J138,0)</f>
        <v>0</v>
      </c>
      <c r="BG138" s="241">
        <f>IF(N138="zákl. přenesená",J138,0)</f>
        <v>0</v>
      </c>
      <c r="BH138" s="241">
        <f>IF(N138="sníž. přenesená",J138,0)</f>
        <v>0</v>
      </c>
      <c r="BI138" s="241">
        <f>IF(N138="nulová",J138,0)</f>
        <v>0</v>
      </c>
      <c r="BJ138" s="18" t="s">
        <v>90</v>
      </c>
      <c r="BK138" s="241">
        <f>ROUND(I138*H138,2)</f>
        <v>0</v>
      </c>
      <c r="BL138" s="18" t="s">
        <v>192</v>
      </c>
      <c r="BM138" s="240" t="s">
        <v>215</v>
      </c>
    </row>
    <row r="139" s="2" customFormat="1">
      <c r="A139" s="40"/>
      <c r="B139" s="41"/>
      <c r="C139" s="42"/>
      <c r="D139" s="242" t="s">
        <v>184</v>
      </c>
      <c r="E139" s="42"/>
      <c r="F139" s="243" t="s">
        <v>7172</v>
      </c>
      <c r="G139" s="42"/>
      <c r="H139" s="42"/>
      <c r="I139" s="244"/>
      <c r="J139" s="42"/>
      <c r="K139" s="42"/>
      <c r="L139" s="46"/>
      <c r="M139" s="245"/>
      <c r="N139" s="246"/>
      <c r="O139" s="93"/>
      <c r="P139" s="93"/>
      <c r="Q139" s="93"/>
      <c r="R139" s="93"/>
      <c r="S139" s="93"/>
      <c r="T139" s="94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8" t="s">
        <v>184</v>
      </c>
      <c r="AU139" s="18" t="s">
        <v>90</v>
      </c>
    </row>
    <row r="140" s="2" customFormat="1" ht="16.5" customHeight="1">
      <c r="A140" s="40"/>
      <c r="B140" s="41"/>
      <c r="C140" s="229" t="s">
        <v>170</v>
      </c>
      <c r="D140" s="229" t="s">
        <v>174</v>
      </c>
      <c r="E140" s="230" t="s">
        <v>7173</v>
      </c>
      <c r="F140" s="231" t="s">
        <v>7174</v>
      </c>
      <c r="G140" s="232" t="s">
        <v>1528</v>
      </c>
      <c r="H140" s="233">
        <v>2</v>
      </c>
      <c r="I140" s="234"/>
      <c r="J140" s="235">
        <f>ROUND(I140*H140,2)</f>
        <v>0</v>
      </c>
      <c r="K140" s="231" t="s">
        <v>331</v>
      </c>
      <c r="L140" s="46"/>
      <c r="M140" s="236" t="s">
        <v>1</v>
      </c>
      <c r="N140" s="237" t="s">
        <v>48</v>
      </c>
      <c r="O140" s="93"/>
      <c r="P140" s="238">
        <f>O140*H140</f>
        <v>0</v>
      </c>
      <c r="Q140" s="238">
        <v>0</v>
      </c>
      <c r="R140" s="238">
        <f>Q140*H140</f>
        <v>0</v>
      </c>
      <c r="S140" s="238">
        <v>0</v>
      </c>
      <c r="T140" s="239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40" t="s">
        <v>192</v>
      </c>
      <c r="AT140" s="240" t="s">
        <v>174</v>
      </c>
      <c r="AU140" s="240" t="s">
        <v>90</v>
      </c>
      <c r="AY140" s="18" t="s">
        <v>171</v>
      </c>
      <c r="BE140" s="241">
        <f>IF(N140="základní",J140,0)</f>
        <v>0</v>
      </c>
      <c r="BF140" s="241">
        <f>IF(N140="snížená",J140,0)</f>
        <v>0</v>
      </c>
      <c r="BG140" s="241">
        <f>IF(N140="zákl. přenesená",J140,0)</f>
        <v>0</v>
      </c>
      <c r="BH140" s="241">
        <f>IF(N140="sníž. přenesená",J140,0)</f>
        <v>0</v>
      </c>
      <c r="BI140" s="241">
        <f>IF(N140="nulová",J140,0)</f>
        <v>0</v>
      </c>
      <c r="BJ140" s="18" t="s">
        <v>90</v>
      </c>
      <c r="BK140" s="241">
        <f>ROUND(I140*H140,2)</f>
        <v>0</v>
      </c>
      <c r="BL140" s="18" t="s">
        <v>192</v>
      </c>
      <c r="BM140" s="240" t="s">
        <v>227</v>
      </c>
    </row>
    <row r="141" s="2" customFormat="1" ht="16.5" customHeight="1">
      <c r="A141" s="40"/>
      <c r="B141" s="41"/>
      <c r="C141" s="229" t="s">
        <v>203</v>
      </c>
      <c r="D141" s="229" t="s">
        <v>174</v>
      </c>
      <c r="E141" s="230" t="s">
        <v>7175</v>
      </c>
      <c r="F141" s="231" t="s">
        <v>7176</v>
      </c>
      <c r="G141" s="232" t="s">
        <v>1528</v>
      </c>
      <c r="H141" s="233">
        <v>6</v>
      </c>
      <c r="I141" s="234"/>
      <c r="J141" s="235">
        <f>ROUND(I141*H141,2)</f>
        <v>0</v>
      </c>
      <c r="K141" s="231" t="s">
        <v>331</v>
      </c>
      <c r="L141" s="46"/>
      <c r="M141" s="236" t="s">
        <v>1</v>
      </c>
      <c r="N141" s="237" t="s">
        <v>48</v>
      </c>
      <c r="O141" s="93"/>
      <c r="P141" s="238">
        <f>O141*H141</f>
        <v>0</v>
      </c>
      <c r="Q141" s="238">
        <v>0</v>
      </c>
      <c r="R141" s="238">
        <f>Q141*H141</f>
        <v>0</v>
      </c>
      <c r="S141" s="238">
        <v>0</v>
      </c>
      <c r="T141" s="239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40" t="s">
        <v>192</v>
      </c>
      <c r="AT141" s="240" t="s">
        <v>174</v>
      </c>
      <c r="AU141" s="240" t="s">
        <v>90</v>
      </c>
      <c r="AY141" s="18" t="s">
        <v>171</v>
      </c>
      <c r="BE141" s="241">
        <f>IF(N141="základní",J141,0)</f>
        <v>0</v>
      </c>
      <c r="BF141" s="241">
        <f>IF(N141="snížená",J141,0)</f>
        <v>0</v>
      </c>
      <c r="BG141" s="241">
        <f>IF(N141="zákl. přenesená",J141,0)</f>
        <v>0</v>
      </c>
      <c r="BH141" s="241">
        <f>IF(N141="sníž. přenesená",J141,0)</f>
        <v>0</v>
      </c>
      <c r="BI141" s="241">
        <f>IF(N141="nulová",J141,0)</f>
        <v>0</v>
      </c>
      <c r="BJ141" s="18" t="s">
        <v>90</v>
      </c>
      <c r="BK141" s="241">
        <f>ROUND(I141*H141,2)</f>
        <v>0</v>
      </c>
      <c r="BL141" s="18" t="s">
        <v>192</v>
      </c>
      <c r="BM141" s="240" t="s">
        <v>327</v>
      </c>
    </row>
    <row r="142" s="2" customFormat="1" ht="16.5" customHeight="1">
      <c r="A142" s="40"/>
      <c r="B142" s="41"/>
      <c r="C142" s="229" t="s">
        <v>208</v>
      </c>
      <c r="D142" s="229" t="s">
        <v>174</v>
      </c>
      <c r="E142" s="230" t="s">
        <v>7177</v>
      </c>
      <c r="F142" s="231" t="s">
        <v>7178</v>
      </c>
      <c r="G142" s="232" t="s">
        <v>1528</v>
      </c>
      <c r="H142" s="233">
        <v>6</v>
      </c>
      <c r="I142" s="234"/>
      <c r="J142" s="235">
        <f>ROUND(I142*H142,2)</f>
        <v>0</v>
      </c>
      <c r="K142" s="231" t="s">
        <v>331</v>
      </c>
      <c r="L142" s="46"/>
      <c r="M142" s="236" t="s">
        <v>1</v>
      </c>
      <c r="N142" s="237" t="s">
        <v>48</v>
      </c>
      <c r="O142" s="93"/>
      <c r="P142" s="238">
        <f>O142*H142</f>
        <v>0</v>
      </c>
      <c r="Q142" s="238">
        <v>0</v>
      </c>
      <c r="R142" s="238">
        <f>Q142*H142</f>
        <v>0</v>
      </c>
      <c r="S142" s="238">
        <v>0</v>
      </c>
      <c r="T142" s="239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40" t="s">
        <v>192</v>
      </c>
      <c r="AT142" s="240" t="s">
        <v>174</v>
      </c>
      <c r="AU142" s="240" t="s">
        <v>90</v>
      </c>
      <c r="AY142" s="18" t="s">
        <v>171</v>
      </c>
      <c r="BE142" s="241">
        <f>IF(N142="základní",J142,0)</f>
        <v>0</v>
      </c>
      <c r="BF142" s="241">
        <f>IF(N142="snížená",J142,0)</f>
        <v>0</v>
      </c>
      <c r="BG142" s="241">
        <f>IF(N142="zákl. přenesená",J142,0)</f>
        <v>0</v>
      </c>
      <c r="BH142" s="241">
        <f>IF(N142="sníž. přenesená",J142,0)</f>
        <v>0</v>
      </c>
      <c r="BI142" s="241">
        <f>IF(N142="nulová",J142,0)</f>
        <v>0</v>
      </c>
      <c r="BJ142" s="18" t="s">
        <v>90</v>
      </c>
      <c r="BK142" s="241">
        <f>ROUND(I142*H142,2)</f>
        <v>0</v>
      </c>
      <c r="BL142" s="18" t="s">
        <v>192</v>
      </c>
      <c r="BM142" s="240" t="s">
        <v>339</v>
      </c>
    </row>
    <row r="143" s="2" customFormat="1" ht="16.5" customHeight="1">
      <c r="A143" s="40"/>
      <c r="B143" s="41"/>
      <c r="C143" s="229" t="s">
        <v>215</v>
      </c>
      <c r="D143" s="229" t="s">
        <v>174</v>
      </c>
      <c r="E143" s="230" t="s">
        <v>7179</v>
      </c>
      <c r="F143" s="231" t="s">
        <v>7180</v>
      </c>
      <c r="G143" s="232" t="s">
        <v>1528</v>
      </c>
      <c r="H143" s="233">
        <v>5</v>
      </c>
      <c r="I143" s="234"/>
      <c r="J143" s="235">
        <f>ROUND(I143*H143,2)</f>
        <v>0</v>
      </c>
      <c r="K143" s="231" t="s">
        <v>331</v>
      </c>
      <c r="L143" s="46"/>
      <c r="M143" s="236" t="s">
        <v>1</v>
      </c>
      <c r="N143" s="237" t="s">
        <v>48</v>
      </c>
      <c r="O143" s="93"/>
      <c r="P143" s="238">
        <f>O143*H143</f>
        <v>0</v>
      </c>
      <c r="Q143" s="238">
        <v>0</v>
      </c>
      <c r="R143" s="238">
        <f>Q143*H143</f>
        <v>0</v>
      </c>
      <c r="S143" s="238">
        <v>0</v>
      </c>
      <c r="T143" s="239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40" t="s">
        <v>192</v>
      </c>
      <c r="AT143" s="240" t="s">
        <v>174</v>
      </c>
      <c r="AU143" s="240" t="s">
        <v>90</v>
      </c>
      <c r="AY143" s="18" t="s">
        <v>171</v>
      </c>
      <c r="BE143" s="241">
        <f>IF(N143="základní",J143,0)</f>
        <v>0</v>
      </c>
      <c r="BF143" s="241">
        <f>IF(N143="snížená",J143,0)</f>
        <v>0</v>
      </c>
      <c r="BG143" s="241">
        <f>IF(N143="zákl. přenesená",J143,0)</f>
        <v>0</v>
      </c>
      <c r="BH143" s="241">
        <f>IF(N143="sníž. přenesená",J143,0)</f>
        <v>0</v>
      </c>
      <c r="BI143" s="241">
        <f>IF(N143="nulová",J143,0)</f>
        <v>0</v>
      </c>
      <c r="BJ143" s="18" t="s">
        <v>90</v>
      </c>
      <c r="BK143" s="241">
        <f>ROUND(I143*H143,2)</f>
        <v>0</v>
      </c>
      <c r="BL143" s="18" t="s">
        <v>192</v>
      </c>
      <c r="BM143" s="240" t="s">
        <v>347</v>
      </c>
    </row>
    <row r="144" s="2" customFormat="1" ht="16.5" customHeight="1">
      <c r="A144" s="40"/>
      <c r="B144" s="41"/>
      <c r="C144" s="229" t="s">
        <v>220</v>
      </c>
      <c r="D144" s="229" t="s">
        <v>174</v>
      </c>
      <c r="E144" s="230" t="s">
        <v>7181</v>
      </c>
      <c r="F144" s="231" t="s">
        <v>7182</v>
      </c>
      <c r="G144" s="232" t="s">
        <v>1528</v>
      </c>
      <c r="H144" s="233">
        <v>1</v>
      </c>
      <c r="I144" s="234"/>
      <c r="J144" s="235">
        <f>ROUND(I144*H144,2)</f>
        <v>0</v>
      </c>
      <c r="K144" s="231" t="s">
        <v>331</v>
      </c>
      <c r="L144" s="46"/>
      <c r="M144" s="236" t="s">
        <v>1</v>
      </c>
      <c r="N144" s="237" t="s">
        <v>48</v>
      </c>
      <c r="O144" s="93"/>
      <c r="P144" s="238">
        <f>O144*H144</f>
        <v>0</v>
      </c>
      <c r="Q144" s="238">
        <v>0</v>
      </c>
      <c r="R144" s="238">
        <f>Q144*H144</f>
        <v>0</v>
      </c>
      <c r="S144" s="238">
        <v>0</v>
      </c>
      <c r="T144" s="239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40" t="s">
        <v>192</v>
      </c>
      <c r="AT144" s="240" t="s">
        <v>174</v>
      </c>
      <c r="AU144" s="240" t="s">
        <v>90</v>
      </c>
      <c r="AY144" s="18" t="s">
        <v>171</v>
      </c>
      <c r="BE144" s="241">
        <f>IF(N144="základní",J144,0)</f>
        <v>0</v>
      </c>
      <c r="BF144" s="241">
        <f>IF(N144="snížená",J144,0)</f>
        <v>0</v>
      </c>
      <c r="BG144" s="241">
        <f>IF(N144="zákl. přenesená",J144,0)</f>
        <v>0</v>
      </c>
      <c r="BH144" s="241">
        <f>IF(N144="sníž. přenesená",J144,0)</f>
        <v>0</v>
      </c>
      <c r="BI144" s="241">
        <f>IF(N144="nulová",J144,0)</f>
        <v>0</v>
      </c>
      <c r="BJ144" s="18" t="s">
        <v>90</v>
      </c>
      <c r="BK144" s="241">
        <f>ROUND(I144*H144,2)</f>
        <v>0</v>
      </c>
      <c r="BL144" s="18" t="s">
        <v>192</v>
      </c>
      <c r="BM144" s="240" t="s">
        <v>357</v>
      </c>
    </row>
    <row r="145" s="2" customFormat="1" ht="16.5" customHeight="1">
      <c r="A145" s="40"/>
      <c r="B145" s="41"/>
      <c r="C145" s="229" t="s">
        <v>227</v>
      </c>
      <c r="D145" s="229" t="s">
        <v>174</v>
      </c>
      <c r="E145" s="230" t="s">
        <v>7183</v>
      </c>
      <c r="F145" s="231" t="s">
        <v>7184</v>
      </c>
      <c r="G145" s="232" t="s">
        <v>1528</v>
      </c>
      <c r="H145" s="233">
        <v>5</v>
      </c>
      <c r="I145" s="234"/>
      <c r="J145" s="235">
        <f>ROUND(I145*H145,2)</f>
        <v>0</v>
      </c>
      <c r="K145" s="231" t="s">
        <v>331</v>
      </c>
      <c r="L145" s="46"/>
      <c r="M145" s="236" t="s">
        <v>1</v>
      </c>
      <c r="N145" s="237" t="s">
        <v>48</v>
      </c>
      <c r="O145" s="93"/>
      <c r="P145" s="238">
        <f>O145*H145</f>
        <v>0</v>
      </c>
      <c r="Q145" s="238">
        <v>0</v>
      </c>
      <c r="R145" s="238">
        <f>Q145*H145</f>
        <v>0</v>
      </c>
      <c r="S145" s="238">
        <v>0</v>
      </c>
      <c r="T145" s="239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40" t="s">
        <v>192</v>
      </c>
      <c r="AT145" s="240" t="s">
        <v>174</v>
      </c>
      <c r="AU145" s="240" t="s">
        <v>90</v>
      </c>
      <c r="AY145" s="18" t="s">
        <v>171</v>
      </c>
      <c r="BE145" s="241">
        <f>IF(N145="základní",J145,0)</f>
        <v>0</v>
      </c>
      <c r="BF145" s="241">
        <f>IF(N145="snížená",J145,0)</f>
        <v>0</v>
      </c>
      <c r="BG145" s="241">
        <f>IF(N145="zákl. přenesená",J145,0)</f>
        <v>0</v>
      </c>
      <c r="BH145" s="241">
        <f>IF(N145="sníž. přenesená",J145,0)</f>
        <v>0</v>
      </c>
      <c r="BI145" s="241">
        <f>IF(N145="nulová",J145,0)</f>
        <v>0</v>
      </c>
      <c r="BJ145" s="18" t="s">
        <v>90</v>
      </c>
      <c r="BK145" s="241">
        <f>ROUND(I145*H145,2)</f>
        <v>0</v>
      </c>
      <c r="BL145" s="18" t="s">
        <v>192</v>
      </c>
      <c r="BM145" s="240" t="s">
        <v>367</v>
      </c>
    </row>
    <row r="146" s="2" customFormat="1" ht="16.5" customHeight="1">
      <c r="A146" s="40"/>
      <c r="B146" s="41"/>
      <c r="C146" s="229" t="s">
        <v>234</v>
      </c>
      <c r="D146" s="229" t="s">
        <v>174</v>
      </c>
      <c r="E146" s="230" t="s">
        <v>7185</v>
      </c>
      <c r="F146" s="231" t="s">
        <v>7186</v>
      </c>
      <c r="G146" s="232" t="s">
        <v>1528</v>
      </c>
      <c r="H146" s="233">
        <v>25</v>
      </c>
      <c r="I146" s="234"/>
      <c r="J146" s="235">
        <f>ROUND(I146*H146,2)</f>
        <v>0</v>
      </c>
      <c r="K146" s="231" t="s">
        <v>331</v>
      </c>
      <c r="L146" s="46"/>
      <c r="M146" s="236" t="s">
        <v>1</v>
      </c>
      <c r="N146" s="237" t="s">
        <v>48</v>
      </c>
      <c r="O146" s="93"/>
      <c r="P146" s="238">
        <f>O146*H146</f>
        <v>0</v>
      </c>
      <c r="Q146" s="238">
        <v>0</v>
      </c>
      <c r="R146" s="238">
        <f>Q146*H146</f>
        <v>0</v>
      </c>
      <c r="S146" s="238">
        <v>0</v>
      </c>
      <c r="T146" s="239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40" t="s">
        <v>192</v>
      </c>
      <c r="AT146" s="240" t="s">
        <v>174</v>
      </c>
      <c r="AU146" s="240" t="s">
        <v>90</v>
      </c>
      <c r="AY146" s="18" t="s">
        <v>171</v>
      </c>
      <c r="BE146" s="241">
        <f>IF(N146="základní",J146,0)</f>
        <v>0</v>
      </c>
      <c r="BF146" s="241">
        <f>IF(N146="snížená",J146,0)</f>
        <v>0</v>
      </c>
      <c r="BG146" s="241">
        <f>IF(N146="zákl. přenesená",J146,0)</f>
        <v>0</v>
      </c>
      <c r="BH146" s="241">
        <f>IF(N146="sníž. přenesená",J146,0)</f>
        <v>0</v>
      </c>
      <c r="BI146" s="241">
        <f>IF(N146="nulová",J146,0)</f>
        <v>0</v>
      </c>
      <c r="BJ146" s="18" t="s">
        <v>90</v>
      </c>
      <c r="BK146" s="241">
        <f>ROUND(I146*H146,2)</f>
        <v>0</v>
      </c>
      <c r="BL146" s="18" t="s">
        <v>192</v>
      </c>
      <c r="BM146" s="240" t="s">
        <v>377</v>
      </c>
    </row>
    <row r="147" s="2" customFormat="1" ht="16.5" customHeight="1">
      <c r="A147" s="40"/>
      <c r="B147" s="41"/>
      <c r="C147" s="229" t="s">
        <v>327</v>
      </c>
      <c r="D147" s="229" t="s">
        <v>174</v>
      </c>
      <c r="E147" s="230" t="s">
        <v>7187</v>
      </c>
      <c r="F147" s="231" t="s">
        <v>7188</v>
      </c>
      <c r="G147" s="232" t="s">
        <v>1528</v>
      </c>
      <c r="H147" s="233">
        <v>7</v>
      </c>
      <c r="I147" s="234"/>
      <c r="J147" s="235">
        <f>ROUND(I147*H147,2)</f>
        <v>0</v>
      </c>
      <c r="K147" s="231" t="s">
        <v>331</v>
      </c>
      <c r="L147" s="46"/>
      <c r="M147" s="236" t="s">
        <v>1</v>
      </c>
      <c r="N147" s="237" t="s">
        <v>48</v>
      </c>
      <c r="O147" s="93"/>
      <c r="P147" s="238">
        <f>O147*H147</f>
        <v>0</v>
      </c>
      <c r="Q147" s="238">
        <v>0</v>
      </c>
      <c r="R147" s="238">
        <f>Q147*H147</f>
        <v>0</v>
      </c>
      <c r="S147" s="238">
        <v>0</v>
      </c>
      <c r="T147" s="239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40" t="s">
        <v>192</v>
      </c>
      <c r="AT147" s="240" t="s">
        <v>174</v>
      </c>
      <c r="AU147" s="240" t="s">
        <v>90</v>
      </c>
      <c r="AY147" s="18" t="s">
        <v>171</v>
      </c>
      <c r="BE147" s="241">
        <f>IF(N147="základní",J147,0)</f>
        <v>0</v>
      </c>
      <c r="BF147" s="241">
        <f>IF(N147="snížená",J147,0)</f>
        <v>0</v>
      </c>
      <c r="BG147" s="241">
        <f>IF(N147="zákl. přenesená",J147,0)</f>
        <v>0</v>
      </c>
      <c r="BH147" s="241">
        <f>IF(N147="sníž. přenesená",J147,0)</f>
        <v>0</v>
      </c>
      <c r="BI147" s="241">
        <f>IF(N147="nulová",J147,0)</f>
        <v>0</v>
      </c>
      <c r="BJ147" s="18" t="s">
        <v>90</v>
      </c>
      <c r="BK147" s="241">
        <f>ROUND(I147*H147,2)</f>
        <v>0</v>
      </c>
      <c r="BL147" s="18" t="s">
        <v>192</v>
      </c>
      <c r="BM147" s="240" t="s">
        <v>387</v>
      </c>
    </row>
    <row r="148" s="2" customFormat="1" ht="16.5" customHeight="1">
      <c r="A148" s="40"/>
      <c r="B148" s="41"/>
      <c r="C148" s="229" t="s">
        <v>334</v>
      </c>
      <c r="D148" s="229" t="s">
        <v>174</v>
      </c>
      <c r="E148" s="230" t="s">
        <v>7189</v>
      </c>
      <c r="F148" s="231" t="s">
        <v>7190</v>
      </c>
      <c r="G148" s="232" t="s">
        <v>1528</v>
      </c>
      <c r="H148" s="233">
        <v>7</v>
      </c>
      <c r="I148" s="234"/>
      <c r="J148" s="235">
        <f>ROUND(I148*H148,2)</f>
        <v>0</v>
      </c>
      <c r="K148" s="231" t="s">
        <v>331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0</v>
      </c>
      <c r="R148" s="238">
        <f>Q148*H148</f>
        <v>0</v>
      </c>
      <c r="S148" s="238">
        <v>0</v>
      </c>
      <c r="T148" s="239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192</v>
      </c>
      <c r="AT148" s="240" t="s">
        <v>174</v>
      </c>
      <c r="AU148" s="240" t="s">
        <v>90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192</v>
      </c>
      <c r="BM148" s="240" t="s">
        <v>398</v>
      </c>
    </row>
    <row r="149" s="12" customFormat="1" ht="25.92" customHeight="1">
      <c r="A149" s="12"/>
      <c r="B149" s="213"/>
      <c r="C149" s="214"/>
      <c r="D149" s="215" t="s">
        <v>82</v>
      </c>
      <c r="E149" s="216" t="s">
        <v>3304</v>
      </c>
      <c r="F149" s="216" t="s">
        <v>7191</v>
      </c>
      <c r="G149" s="214"/>
      <c r="H149" s="214"/>
      <c r="I149" s="217"/>
      <c r="J149" s="218">
        <f>BK149</f>
        <v>0</v>
      </c>
      <c r="K149" s="214"/>
      <c r="L149" s="219"/>
      <c r="M149" s="220"/>
      <c r="N149" s="221"/>
      <c r="O149" s="221"/>
      <c r="P149" s="222">
        <f>SUM(P150:P155)</f>
        <v>0</v>
      </c>
      <c r="Q149" s="221"/>
      <c r="R149" s="222">
        <f>SUM(R150:R155)</f>
        <v>0</v>
      </c>
      <c r="S149" s="221"/>
      <c r="T149" s="223">
        <f>SUM(T150:T155)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4" t="s">
        <v>90</v>
      </c>
      <c r="AT149" s="225" t="s">
        <v>82</v>
      </c>
      <c r="AU149" s="225" t="s">
        <v>83</v>
      </c>
      <c r="AY149" s="224" t="s">
        <v>171</v>
      </c>
      <c r="BK149" s="226">
        <f>SUM(BK150:BK155)</f>
        <v>0</v>
      </c>
    </row>
    <row r="150" s="2" customFormat="1" ht="16.5" customHeight="1">
      <c r="A150" s="40"/>
      <c r="B150" s="41"/>
      <c r="C150" s="229" t="s">
        <v>339</v>
      </c>
      <c r="D150" s="229" t="s">
        <v>174</v>
      </c>
      <c r="E150" s="230" t="s">
        <v>7192</v>
      </c>
      <c r="F150" s="231" t="s">
        <v>7193</v>
      </c>
      <c r="G150" s="232" t="s">
        <v>1528</v>
      </c>
      <c r="H150" s="233">
        <v>5</v>
      </c>
      <c r="I150" s="234"/>
      <c r="J150" s="235">
        <f>ROUND(I150*H150,2)</f>
        <v>0</v>
      </c>
      <c r="K150" s="231" t="s">
        <v>331</v>
      </c>
      <c r="L150" s="46"/>
      <c r="M150" s="236" t="s">
        <v>1</v>
      </c>
      <c r="N150" s="237" t="s">
        <v>48</v>
      </c>
      <c r="O150" s="93"/>
      <c r="P150" s="238">
        <f>O150*H150</f>
        <v>0</v>
      </c>
      <c r="Q150" s="238">
        <v>0</v>
      </c>
      <c r="R150" s="238">
        <f>Q150*H150</f>
        <v>0</v>
      </c>
      <c r="S150" s="238">
        <v>0</v>
      </c>
      <c r="T150" s="239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40" t="s">
        <v>192</v>
      </c>
      <c r="AT150" s="240" t="s">
        <v>174</v>
      </c>
      <c r="AU150" s="240" t="s">
        <v>90</v>
      </c>
      <c r="AY150" s="18" t="s">
        <v>171</v>
      </c>
      <c r="BE150" s="241">
        <f>IF(N150="základní",J150,0)</f>
        <v>0</v>
      </c>
      <c r="BF150" s="241">
        <f>IF(N150="snížená",J150,0)</f>
        <v>0</v>
      </c>
      <c r="BG150" s="241">
        <f>IF(N150="zákl. přenesená",J150,0)</f>
        <v>0</v>
      </c>
      <c r="BH150" s="241">
        <f>IF(N150="sníž. přenesená",J150,0)</f>
        <v>0</v>
      </c>
      <c r="BI150" s="241">
        <f>IF(N150="nulová",J150,0)</f>
        <v>0</v>
      </c>
      <c r="BJ150" s="18" t="s">
        <v>90</v>
      </c>
      <c r="BK150" s="241">
        <f>ROUND(I150*H150,2)</f>
        <v>0</v>
      </c>
      <c r="BL150" s="18" t="s">
        <v>192</v>
      </c>
      <c r="BM150" s="240" t="s">
        <v>407</v>
      </c>
    </row>
    <row r="151" s="2" customFormat="1" ht="16.5" customHeight="1">
      <c r="A151" s="40"/>
      <c r="B151" s="41"/>
      <c r="C151" s="229" t="s">
        <v>8</v>
      </c>
      <c r="D151" s="229" t="s">
        <v>174</v>
      </c>
      <c r="E151" s="230" t="s">
        <v>7194</v>
      </c>
      <c r="F151" s="231" t="s">
        <v>7195</v>
      </c>
      <c r="G151" s="232" t="s">
        <v>1528</v>
      </c>
      <c r="H151" s="233">
        <v>5</v>
      </c>
      <c r="I151" s="234"/>
      <c r="J151" s="235">
        <f>ROUND(I151*H151,2)</f>
        <v>0</v>
      </c>
      <c r="K151" s="231" t="s">
        <v>331</v>
      </c>
      <c r="L151" s="46"/>
      <c r="M151" s="236" t="s">
        <v>1</v>
      </c>
      <c r="N151" s="237" t="s">
        <v>48</v>
      </c>
      <c r="O151" s="93"/>
      <c r="P151" s="238">
        <f>O151*H151</f>
        <v>0</v>
      </c>
      <c r="Q151" s="238">
        <v>0</v>
      </c>
      <c r="R151" s="238">
        <f>Q151*H151</f>
        <v>0</v>
      </c>
      <c r="S151" s="238">
        <v>0</v>
      </c>
      <c r="T151" s="239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40" t="s">
        <v>192</v>
      </c>
      <c r="AT151" s="240" t="s">
        <v>174</v>
      </c>
      <c r="AU151" s="240" t="s">
        <v>90</v>
      </c>
      <c r="AY151" s="18" t="s">
        <v>171</v>
      </c>
      <c r="BE151" s="241">
        <f>IF(N151="základní",J151,0)</f>
        <v>0</v>
      </c>
      <c r="BF151" s="241">
        <f>IF(N151="snížená",J151,0)</f>
        <v>0</v>
      </c>
      <c r="BG151" s="241">
        <f>IF(N151="zákl. přenesená",J151,0)</f>
        <v>0</v>
      </c>
      <c r="BH151" s="241">
        <f>IF(N151="sníž. přenesená",J151,0)</f>
        <v>0</v>
      </c>
      <c r="BI151" s="241">
        <f>IF(N151="nulová",J151,0)</f>
        <v>0</v>
      </c>
      <c r="BJ151" s="18" t="s">
        <v>90</v>
      </c>
      <c r="BK151" s="241">
        <f>ROUND(I151*H151,2)</f>
        <v>0</v>
      </c>
      <c r="BL151" s="18" t="s">
        <v>192</v>
      </c>
      <c r="BM151" s="240" t="s">
        <v>420</v>
      </c>
    </row>
    <row r="152" s="2" customFormat="1">
      <c r="A152" s="40"/>
      <c r="B152" s="41"/>
      <c r="C152" s="229" t="s">
        <v>347</v>
      </c>
      <c r="D152" s="229" t="s">
        <v>174</v>
      </c>
      <c r="E152" s="230" t="s">
        <v>7196</v>
      </c>
      <c r="F152" s="231" t="s">
        <v>7197</v>
      </c>
      <c r="G152" s="232" t="s">
        <v>1528</v>
      </c>
      <c r="H152" s="233">
        <v>13</v>
      </c>
      <c r="I152" s="234"/>
      <c r="J152" s="235">
        <f>ROUND(I152*H152,2)</f>
        <v>0</v>
      </c>
      <c r="K152" s="231" t="s">
        <v>331</v>
      </c>
      <c r="L152" s="46"/>
      <c r="M152" s="236" t="s">
        <v>1</v>
      </c>
      <c r="N152" s="237" t="s">
        <v>48</v>
      </c>
      <c r="O152" s="93"/>
      <c r="P152" s="238">
        <f>O152*H152</f>
        <v>0</v>
      </c>
      <c r="Q152" s="238">
        <v>0</v>
      </c>
      <c r="R152" s="238">
        <f>Q152*H152</f>
        <v>0</v>
      </c>
      <c r="S152" s="238">
        <v>0</v>
      </c>
      <c r="T152" s="239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40" t="s">
        <v>192</v>
      </c>
      <c r="AT152" s="240" t="s">
        <v>174</v>
      </c>
      <c r="AU152" s="240" t="s">
        <v>90</v>
      </c>
      <c r="AY152" s="18" t="s">
        <v>171</v>
      </c>
      <c r="BE152" s="241">
        <f>IF(N152="základní",J152,0)</f>
        <v>0</v>
      </c>
      <c r="BF152" s="241">
        <f>IF(N152="snížená",J152,0)</f>
        <v>0</v>
      </c>
      <c r="BG152" s="241">
        <f>IF(N152="zákl. přenesená",J152,0)</f>
        <v>0</v>
      </c>
      <c r="BH152" s="241">
        <f>IF(N152="sníž. přenesená",J152,0)</f>
        <v>0</v>
      </c>
      <c r="BI152" s="241">
        <f>IF(N152="nulová",J152,0)</f>
        <v>0</v>
      </c>
      <c r="BJ152" s="18" t="s">
        <v>90</v>
      </c>
      <c r="BK152" s="241">
        <f>ROUND(I152*H152,2)</f>
        <v>0</v>
      </c>
      <c r="BL152" s="18" t="s">
        <v>192</v>
      </c>
      <c r="BM152" s="240" t="s">
        <v>430</v>
      </c>
    </row>
    <row r="153" s="2" customFormat="1">
      <c r="A153" s="40"/>
      <c r="B153" s="41"/>
      <c r="C153" s="229" t="s">
        <v>353</v>
      </c>
      <c r="D153" s="229" t="s">
        <v>174</v>
      </c>
      <c r="E153" s="230" t="s">
        <v>7198</v>
      </c>
      <c r="F153" s="231" t="s">
        <v>7199</v>
      </c>
      <c r="G153" s="232" t="s">
        <v>1528</v>
      </c>
      <c r="H153" s="233">
        <v>1</v>
      </c>
      <c r="I153" s="234"/>
      <c r="J153" s="235">
        <f>ROUND(I153*H153,2)</f>
        <v>0</v>
      </c>
      <c r="K153" s="231" t="s">
        <v>331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</v>
      </c>
      <c r="R153" s="238">
        <f>Q153*H153</f>
        <v>0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192</v>
      </c>
      <c r="AT153" s="240" t="s">
        <v>174</v>
      </c>
      <c r="AU153" s="240" t="s">
        <v>90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192</v>
      </c>
      <c r="BM153" s="240" t="s">
        <v>440</v>
      </c>
    </row>
    <row r="154" s="2" customFormat="1" ht="16.5" customHeight="1">
      <c r="A154" s="40"/>
      <c r="B154" s="41"/>
      <c r="C154" s="229" t="s">
        <v>357</v>
      </c>
      <c r="D154" s="229" t="s">
        <v>174</v>
      </c>
      <c r="E154" s="230" t="s">
        <v>7200</v>
      </c>
      <c r="F154" s="231" t="s">
        <v>7201</v>
      </c>
      <c r="G154" s="232" t="s">
        <v>1528</v>
      </c>
      <c r="H154" s="233">
        <v>5000</v>
      </c>
      <c r="I154" s="234"/>
      <c r="J154" s="235">
        <f>ROUND(I154*H154,2)</f>
        <v>0</v>
      </c>
      <c r="K154" s="231" t="s">
        <v>331</v>
      </c>
      <c r="L154" s="46"/>
      <c r="M154" s="236" t="s">
        <v>1</v>
      </c>
      <c r="N154" s="237" t="s">
        <v>48</v>
      </c>
      <c r="O154" s="93"/>
      <c r="P154" s="238">
        <f>O154*H154</f>
        <v>0</v>
      </c>
      <c r="Q154" s="238">
        <v>0</v>
      </c>
      <c r="R154" s="238">
        <f>Q154*H154</f>
        <v>0</v>
      </c>
      <c r="S154" s="238">
        <v>0</v>
      </c>
      <c r="T154" s="239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40" t="s">
        <v>192</v>
      </c>
      <c r="AT154" s="240" t="s">
        <v>174</v>
      </c>
      <c r="AU154" s="240" t="s">
        <v>90</v>
      </c>
      <c r="AY154" s="18" t="s">
        <v>171</v>
      </c>
      <c r="BE154" s="241">
        <f>IF(N154="základní",J154,0)</f>
        <v>0</v>
      </c>
      <c r="BF154" s="241">
        <f>IF(N154="snížená",J154,0)</f>
        <v>0</v>
      </c>
      <c r="BG154" s="241">
        <f>IF(N154="zákl. přenesená",J154,0)</f>
        <v>0</v>
      </c>
      <c r="BH154" s="241">
        <f>IF(N154="sníž. přenesená",J154,0)</f>
        <v>0</v>
      </c>
      <c r="BI154" s="241">
        <f>IF(N154="nulová",J154,0)</f>
        <v>0</v>
      </c>
      <c r="BJ154" s="18" t="s">
        <v>90</v>
      </c>
      <c r="BK154" s="241">
        <f>ROUND(I154*H154,2)</f>
        <v>0</v>
      </c>
      <c r="BL154" s="18" t="s">
        <v>192</v>
      </c>
      <c r="BM154" s="240" t="s">
        <v>450</v>
      </c>
    </row>
    <row r="155" s="2" customFormat="1" ht="16.5" customHeight="1">
      <c r="A155" s="40"/>
      <c r="B155" s="41"/>
      <c r="C155" s="229" t="s">
        <v>362</v>
      </c>
      <c r="D155" s="229" t="s">
        <v>174</v>
      </c>
      <c r="E155" s="230" t="s">
        <v>7202</v>
      </c>
      <c r="F155" s="231" t="s">
        <v>7203</v>
      </c>
      <c r="G155" s="232" t="s">
        <v>1528</v>
      </c>
      <c r="H155" s="233">
        <v>24</v>
      </c>
      <c r="I155" s="234"/>
      <c r="J155" s="235">
        <f>ROUND(I155*H155,2)</f>
        <v>0</v>
      </c>
      <c r="K155" s="231" t="s">
        <v>331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</v>
      </c>
      <c r="T155" s="239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192</v>
      </c>
      <c r="AT155" s="240" t="s">
        <v>174</v>
      </c>
      <c r="AU155" s="240" t="s">
        <v>90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192</v>
      </c>
      <c r="BM155" s="240" t="s">
        <v>460</v>
      </c>
    </row>
    <row r="156" s="12" customFormat="1" ht="25.92" customHeight="1">
      <c r="A156" s="12"/>
      <c r="B156" s="213"/>
      <c r="C156" s="214"/>
      <c r="D156" s="215" t="s">
        <v>82</v>
      </c>
      <c r="E156" s="216" t="s">
        <v>3311</v>
      </c>
      <c r="F156" s="216" t="s">
        <v>7204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SUM(P157:P161)</f>
        <v>0</v>
      </c>
      <c r="Q156" s="221"/>
      <c r="R156" s="222">
        <f>SUM(R157:R161)</f>
        <v>0</v>
      </c>
      <c r="S156" s="221"/>
      <c r="T156" s="223">
        <f>SUM(T157:T161)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90</v>
      </c>
      <c r="AT156" s="225" t="s">
        <v>82</v>
      </c>
      <c r="AU156" s="225" t="s">
        <v>83</v>
      </c>
      <c r="AY156" s="224" t="s">
        <v>171</v>
      </c>
      <c r="BK156" s="226">
        <f>SUM(BK157:BK161)</f>
        <v>0</v>
      </c>
    </row>
    <row r="157" s="2" customFormat="1" ht="16.5" customHeight="1">
      <c r="A157" s="40"/>
      <c r="B157" s="41"/>
      <c r="C157" s="229" t="s">
        <v>367</v>
      </c>
      <c r="D157" s="229" t="s">
        <v>174</v>
      </c>
      <c r="E157" s="230" t="s">
        <v>7205</v>
      </c>
      <c r="F157" s="231" t="s">
        <v>7206</v>
      </c>
      <c r="G157" s="232" t="s">
        <v>1528</v>
      </c>
      <c r="H157" s="233">
        <v>5</v>
      </c>
      <c r="I157" s="234"/>
      <c r="J157" s="235">
        <f>ROUND(I157*H157,2)</f>
        <v>0</v>
      </c>
      <c r="K157" s="231" t="s">
        <v>331</v>
      </c>
      <c r="L157" s="46"/>
      <c r="M157" s="236" t="s">
        <v>1</v>
      </c>
      <c r="N157" s="237" t="s">
        <v>48</v>
      </c>
      <c r="O157" s="93"/>
      <c r="P157" s="238">
        <f>O157*H157</f>
        <v>0</v>
      </c>
      <c r="Q157" s="238">
        <v>0</v>
      </c>
      <c r="R157" s="238">
        <f>Q157*H157</f>
        <v>0</v>
      </c>
      <c r="S157" s="238">
        <v>0</v>
      </c>
      <c r="T157" s="239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40" t="s">
        <v>192</v>
      </c>
      <c r="AT157" s="240" t="s">
        <v>174</v>
      </c>
      <c r="AU157" s="240" t="s">
        <v>90</v>
      </c>
      <c r="AY157" s="18" t="s">
        <v>171</v>
      </c>
      <c r="BE157" s="241">
        <f>IF(N157="základní",J157,0)</f>
        <v>0</v>
      </c>
      <c r="BF157" s="241">
        <f>IF(N157="snížená",J157,0)</f>
        <v>0</v>
      </c>
      <c r="BG157" s="241">
        <f>IF(N157="zákl. přenesená",J157,0)</f>
        <v>0</v>
      </c>
      <c r="BH157" s="241">
        <f>IF(N157="sníž. přenesená",J157,0)</f>
        <v>0</v>
      </c>
      <c r="BI157" s="241">
        <f>IF(N157="nulová",J157,0)</f>
        <v>0</v>
      </c>
      <c r="BJ157" s="18" t="s">
        <v>90</v>
      </c>
      <c r="BK157" s="241">
        <f>ROUND(I157*H157,2)</f>
        <v>0</v>
      </c>
      <c r="BL157" s="18" t="s">
        <v>192</v>
      </c>
      <c r="BM157" s="240" t="s">
        <v>470</v>
      </c>
    </row>
    <row r="158" s="2" customFormat="1" ht="16.5" customHeight="1">
      <c r="A158" s="40"/>
      <c r="B158" s="41"/>
      <c r="C158" s="229" t="s">
        <v>7</v>
      </c>
      <c r="D158" s="229" t="s">
        <v>174</v>
      </c>
      <c r="E158" s="230" t="s">
        <v>7207</v>
      </c>
      <c r="F158" s="231" t="s">
        <v>7208</v>
      </c>
      <c r="G158" s="232" t="s">
        <v>1528</v>
      </c>
      <c r="H158" s="233">
        <v>3</v>
      </c>
      <c r="I158" s="234"/>
      <c r="J158" s="235">
        <f>ROUND(I158*H158,2)</f>
        <v>0</v>
      </c>
      <c r="K158" s="231" t="s">
        <v>331</v>
      </c>
      <c r="L158" s="46"/>
      <c r="M158" s="236" t="s">
        <v>1</v>
      </c>
      <c r="N158" s="237" t="s">
        <v>48</v>
      </c>
      <c r="O158" s="93"/>
      <c r="P158" s="238">
        <f>O158*H158</f>
        <v>0</v>
      </c>
      <c r="Q158" s="238">
        <v>0</v>
      </c>
      <c r="R158" s="238">
        <f>Q158*H158</f>
        <v>0</v>
      </c>
      <c r="S158" s="238">
        <v>0</v>
      </c>
      <c r="T158" s="239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40" t="s">
        <v>192</v>
      </c>
      <c r="AT158" s="240" t="s">
        <v>174</v>
      </c>
      <c r="AU158" s="240" t="s">
        <v>90</v>
      </c>
      <c r="AY158" s="18" t="s">
        <v>171</v>
      </c>
      <c r="BE158" s="241">
        <f>IF(N158="základní",J158,0)</f>
        <v>0</v>
      </c>
      <c r="BF158" s="241">
        <f>IF(N158="snížená",J158,0)</f>
        <v>0</v>
      </c>
      <c r="BG158" s="241">
        <f>IF(N158="zákl. přenesená",J158,0)</f>
        <v>0</v>
      </c>
      <c r="BH158" s="241">
        <f>IF(N158="sníž. přenesená",J158,0)</f>
        <v>0</v>
      </c>
      <c r="BI158" s="241">
        <f>IF(N158="nulová",J158,0)</f>
        <v>0</v>
      </c>
      <c r="BJ158" s="18" t="s">
        <v>90</v>
      </c>
      <c r="BK158" s="241">
        <f>ROUND(I158*H158,2)</f>
        <v>0</v>
      </c>
      <c r="BL158" s="18" t="s">
        <v>192</v>
      </c>
      <c r="BM158" s="240" t="s">
        <v>479</v>
      </c>
    </row>
    <row r="159" s="2" customFormat="1" ht="16.5" customHeight="1">
      <c r="A159" s="40"/>
      <c r="B159" s="41"/>
      <c r="C159" s="229" t="s">
        <v>377</v>
      </c>
      <c r="D159" s="229" t="s">
        <v>174</v>
      </c>
      <c r="E159" s="230" t="s">
        <v>7209</v>
      </c>
      <c r="F159" s="231" t="s">
        <v>7210</v>
      </c>
      <c r="G159" s="232" t="s">
        <v>1528</v>
      </c>
      <c r="H159" s="233">
        <v>4</v>
      </c>
      <c r="I159" s="234"/>
      <c r="J159" s="235">
        <f>ROUND(I159*H159,2)</f>
        <v>0</v>
      </c>
      <c r="K159" s="231" t="s">
        <v>331</v>
      </c>
      <c r="L159" s="46"/>
      <c r="M159" s="236" t="s">
        <v>1</v>
      </c>
      <c r="N159" s="237" t="s">
        <v>48</v>
      </c>
      <c r="O159" s="93"/>
      <c r="P159" s="238">
        <f>O159*H159</f>
        <v>0</v>
      </c>
      <c r="Q159" s="238">
        <v>0</v>
      </c>
      <c r="R159" s="238">
        <f>Q159*H159</f>
        <v>0</v>
      </c>
      <c r="S159" s="238">
        <v>0</v>
      </c>
      <c r="T159" s="239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40" t="s">
        <v>192</v>
      </c>
      <c r="AT159" s="240" t="s">
        <v>174</v>
      </c>
      <c r="AU159" s="240" t="s">
        <v>90</v>
      </c>
      <c r="AY159" s="18" t="s">
        <v>171</v>
      </c>
      <c r="BE159" s="241">
        <f>IF(N159="základní",J159,0)</f>
        <v>0</v>
      </c>
      <c r="BF159" s="241">
        <f>IF(N159="snížená",J159,0)</f>
        <v>0</v>
      </c>
      <c r="BG159" s="241">
        <f>IF(N159="zákl. přenesená",J159,0)</f>
        <v>0</v>
      </c>
      <c r="BH159" s="241">
        <f>IF(N159="sníž. přenesená",J159,0)</f>
        <v>0</v>
      </c>
      <c r="BI159" s="241">
        <f>IF(N159="nulová",J159,0)</f>
        <v>0</v>
      </c>
      <c r="BJ159" s="18" t="s">
        <v>90</v>
      </c>
      <c r="BK159" s="241">
        <f>ROUND(I159*H159,2)</f>
        <v>0</v>
      </c>
      <c r="BL159" s="18" t="s">
        <v>192</v>
      </c>
      <c r="BM159" s="240" t="s">
        <v>487</v>
      </c>
    </row>
    <row r="160" s="2" customFormat="1" ht="16.5" customHeight="1">
      <c r="A160" s="40"/>
      <c r="B160" s="41"/>
      <c r="C160" s="229" t="s">
        <v>382</v>
      </c>
      <c r="D160" s="229" t="s">
        <v>174</v>
      </c>
      <c r="E160" s="230" t="s">
        <v>7211</v>
      </c>
      <c r="F160" s="231" t="s">
        <v>7212</v>
      </c>
      <c r="G160" s="232" t="s">
        <v>1528</v>
      </c>
      <c r="H160" s="233">
        <v>1</v>
      </c>
      <c r="I160" s="234"/>
      <c r="J160" s="235">
        <f>ROUND(I160*H160,2)</f>
        <v>0</v>
      </c>
      <c r="K160" s="231" t="s">
        <v>331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192</v>
      </c>
      <c r="AT160" s="240" t="s">
        <v>174</v>
      </c>
      <c r="AU160" s="240" t="s">
        <v>90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192</v>
      </c>
      <c r="BM160" s="240" t="s">
        <v>496</v>
      </c>
    </row>
    <row r="161" s="2" customFormat="1" ht="16.5" customHeight="1">
      <c r="A161" s="40"/>
      <c r="B161" s="41"/>
      <c r="C161" s="229" t="s">
        <v>387</v>
      </c>
      <c r="D161" s="229" t="s">
        <v>174</v>
      </c>
      <c r="E161" s="230" t="s">
        <v>7189</v>
      </c>
      <c r="F161" s="231" t="s">
        <v>7190</v>
      </c>
      <c r="G161" s="232" t="s">
        <v>1528</v>
      </c>
      <c r="H161" s="233">
        <v>8</v>
      </c>
      <c r="I161" s="234"/>
      <c r="J161" s="235">
        <f>ROUND(I161*H161,2)</f>
        <v>0</v>
      </c>
      <c r="K161" s="231" t="s">
        <v>331</v>
      </c>
      <c r="L161" s="46"/>
      <c r="M161" s="236" t="s">
        <v>1</v>
      </c>
      <c r="N161" s="237" t="s">
        <v>48</v>
      </c>
      <c r="O161" s="93"/>
      <c r="P161" s="238">
        <f>O161*H161</f>
        <v>0</v>
      </c>
      <c r="Q161" s="238">
        <v>0</v>
      </c>
      <c r="R161" s="238">
        <f>Q161*H161</f>
        <v>0</v>
      </c>
      <c r="S161" s="238">
        <v>0</v>
      </c>
      <c r="T161" s="239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40" t="s">
        <v>192</v>
      </c>
      <c r="AT161" s="240" t="s">
        <v>174</v>
      </c>
      <c r="AU161" s="240" t="s">
        <v>90</v>
      </c>
      <c r="AY161" s="18" t="s">
        <v>171</v>
      </c>
      <c r="BE161" s="241">
        <f>IF(N161="základní",J161,0)</f>
        <v>0</v>
      </c>
      <c r="BF161" s="241">
        <f>IF(N161="snížená",J161,0)</f>
        <v>0</v>
      </c>
      <c r="BG161" s="241">
        <f>IF(N161="zákl. přenesená",J161,0)</f>
        <v>0</v>
      </c>
      <c r="BH161" s="241">
        <f>IF(N161="sníž. přenesená",J161,0)</f>
        <v>0</v>
      </c>
      <c r="BI161" s="241">
        <f>IF(N161="nulová",J161,0)</f>
        <v>0</v>
      </c>
      <c r="BJ161" s="18" t="s">
        <v>90</v>
      </c>
      <c r="BK161" s="241">
        <f>ROUND(I161*H161,2)</f>
        <v>0</v>
      </c>
      <c r="BL161" s="18" t="s">
        <v>192</v>
      </c>
      <c r="BM161" s="240" t="s">
        <v>506</v>
      </c>
    </row>
    <row r="162" s="12" customFormat="1" ht="25.92" customHeight="1">
      <c r="A162" s="12"/>
      <c r="B162" s="213"/>
      <c r="C162" s="214"/>
      <c r="D162" s="215" t="s">
        <v>82</v>
      </c>
      <c r="E162" s="216" t="s">
        <v>3406</v>
      </c>
      <c r="F162" s="216" t="s">
        <v>7213</v>
      </c>
      <c r="G162" s="214"/>
      <c r="H162" s="214"/>
      <c r="I162" s="217"/>
      <c r="J162" s="218">
        <f>BK162</f>
        <v>0</v>
      </c>
      <c r="K162" s="214"/>
      <c r="L162" s="219"/>
      <c r="M162" s="220"/>
      <c r="N162" s="221"/>
      <c r="O162" s="221"/>
      <c r="P162" s="222">
        <f>SUM(P163:P164)</f>
        <v>0</v>
      </c>
      <c r="Q162" s="221"/>
      <c r="R162" s="222">
        <f>SUM(R163:R164)</f>
        <v>0</v>
      </c>
      <c r="S162" s="221"/>
      <c r="T162" s="223">
        <f>SUM(T163:T164)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90</v>
      </c>
      <c r="AT162" s="225" t="s">
        <v>82</v>
      </c>
      <c r="AU162" s="225" t="s">
        <v>83</v>
      </c>
      <c r="AY162" s="224" t="s">
        <v>171</v>
      </c>
      <c r="BK162" s="226">
        <f>SUM(BK163:BK164)</f>
        <v>0</v>
      </c>
    </row>
    <row r="163" s="2" customFormat="1">
      <c r="A163" s="40"/>
      <c r="B163" s="41"/>
      <c r="C163" s="229" t="s">
        <v>393</v>
      </c>
      <c r="D163" s="229" t="s">
        <v>174</v>
      </c>
      <c r="E163" s="230" t="s">
        <v>7214</v>
      </c>
      <c r="F163" s="231" t="s">
        <v>7215</v>
      </c>
      <c r="G163" s="232" t="s">
        <v>1528</v>
      </c>
      <c r="H163" s="233">
        <v>1</v>
      </c>
      <c r="I163" s="234"/>
      <c r="J163" s="235">
        <f>ROUND(I163*H163,2)</f>
        <v>0</v>
      </c>
      <c r="K163" s="231" t="s">
        <v>331</v>
      </c>
      <c r="L163" s="46"/>
      <c r="M163" s="236" t="s">
        <v>1</v>
      </c>
      <c r="N163" s="237" t="s">
        <v>48</v>
      </c>
      <c r="O163" s="93"/>
      <c r="P163" s="238">
        <f>O163*H163</f>
        <v>0</v>
      </c>
      <c r="Q163" s="238">
        <v>0</v>
      </c>
      <c r="R163" s="238">
        <f>Q163*H163</f>
        <v>0</v>
      </c>
      <c r="S163" s="238">
        <v>0</v>
      </c>
      <c r="T163" s="239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40" t="s">
        <v>192</v>
      </c>
      <c r="AT163" s="240" t="s">
        <v>174</v>
      </c>
      <c r="AU163" s="240" t="s">
        <v>90</v>
      </c>
      <c r="AY163" s="18" t="s">
        <v>171</v>
      </c>
      <c r="BE163" s="241">
        <f>IF(N163="základní",J163,0)</f>
        <v>0</v>
      </c>
      <c r="BF163" s="241">
        <f>IF(N163="snížená",J163,0)</f>
        <v>0</v>
      </c>
      <c r="BG163" s="241">
        <f>IF(N163="zákl. přenesená",J163,0)</f>
        <v>0</v>
      </c>
      <c r="BH163" s="241">
        <f>IF(N163="sníž. přenesená",J163,0)</f>
        <v>0</v>
      </c>
      <c r="BI163" s="241">
        <f>IF(N163="nulová",J163,0)</f>
        <v>0</v>
      </c>
      <c r="BJ163" s="18" t="s">
        <v>90</v>
      </c>
      <c r="BK163" s="241">
        <f>ROUND(I163*H163,2)</f>
        <v>0</v>
      </c>
      <c r="BL163" s="18" t="s">
        <v>192</v>
      </c>
      <c r="BM163" s="240" t="s">
        <v>515</v>
      </c>
    </row>
    <row r="164" s="2" customFormat="1">
      <c r="A164" s="40"/>
      <c r="B164" s="41"/>
      <c r="C164" s="229" t="s">
        <v>398</v>
      </c>
      <c r="D164" s="229" t="s">
        <v>174</v>
      </c>
      <c r="E164" s="230" t="s">
        <v>7216</v>
      </c>
      <c r="F164" s="231" t="s">
        <v>7217</v>
      </c>
      <c r="G164" s="232" t="s">
        <v>1528</v>
      </c>
      <c r="H164" s="233">
        <v>1</v>
      </c>
      <c r="I164" s="234"/>
      <c r="J164" s="235">
        <f>ROUND(I164*H164,2)</f>
        <v>0</v>
      </c>
      <c r="K164" s="231" t="s">
        <v>331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</v>
      </c>
      <c r="R164" s="238">
        <f>Q164*H164</f>
        <v>0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90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523</v>
      </c>
    </row>
    <row r="165" s="12" customFormat="1" ht="25.92" customHeight="1">
      <c r="A165" s="12"/>
      <c r="B165" s="213"/>
      <c r="C165" s="214"/>
      <c r="D165" s="215" t="s">
        <v>82</v>
      </c>
      <c r="E165" s="216" t="s">
        <v>3410</v>
      </c>
      <c r="F165" s="216" t="s">
        <v>7218</v>
      </c>
      <c r="G165" s="214"/>
      <c r="H165" s="214"/>
      <c r="I165" s="217"/>
      <c r="J165" s="218">
        <f>BK165</f>
        <v>0</v>
      </c>
      <c r="K165" s="214"/>
      <c r="L165" s="219"/>
      <c r="M165" s="220"/>
      <c r="N165" s="221"/>
      <c r="O165" s="221"/>
      <c r="P165" s="222">
        <f>SUM(P166:P169)</f>
        <v>0</v>
      </c>
      <c r="Q165" s="221"/>
      <c r="R165" s="222">
        <f>SUM(R166:R169)</f>
        <v>0</v>
      </c>
      <c r="S165" s="221"/>
      <c r="T165" s="223">
        <f>SUM(T166:T169)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90</v>
      </c>
      <c r="AT165" s="225" t="s">
        <v>82</v>
      </c>
      <c r="AU165" s="225" t="s">
        <v>83</v>
      </c>
      <c r="AY165" s="224" t="s">
        <v>171</v>
      </c>
      <c r="BK165" s="226">
        <f>SUM(BK166:BK169)</f>
        <v>0</v>
      </c>
    </row>
    <row r="166" s="2" customFormat="1" ht="16.5" customHeight="1">
      <c r="A166" s="40"/>
      <c r="B166" s="41"/>
      <c r="C166" s="229" t="s">
        <v>403</v>
      </c>
      <c r="D166" s="229" t="s">
        <v>174</v>
      </c>
      <c r="E166" s="230" t="s">
        <v>7219</v>
      </c>
      <c r="F166" s="231" t="s">
        <v>7220</v>
      </c>
      <c r="G166" s="232" t="s">
        <v>1528</v>
      </c>
      <c r="H166" s="233">
        <v>5</v>
      </c>
      <c r="I166" s="234"/>
      <c r="J166" s="235">
        <f>ROUND(I166*H166,2)</f>
        <v>0</v>
      </c>
      <c r="K166" s="231" t="s">
        <v>331</v>
      </c>
      <c r="L166" s="46"/>
      <c r="M166" s="236" t="s">
        <v>1</v>
      </c>
      <c r="N166" s="237" t="s">
        <v>48</v>
      </c>
      <c r="O166" s="93"/>
      <c r="P166" s="238">
        <f>O166*H166</f>
        <v>0</v>
      </c>
      <c r="Q166" s="238">
        <v>0</v>
      </c>
      <c r="R166" s="238">
        <f>Q166*H166</f>
        <v>0</v>
      </c>
      <c r="S166" s="238">
        <v>0</v>
      </c>
      <c r="T166" s="239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40" t="s">
        <v>192</v>
      </c>
      <c r="AT166" s="240" t="s">
        <v>174</v>
      </c>
      <c r="AU166" s="240" t="s">
        <v>90</v>
      </c>
      <c r="AY166" s="18" t="s">
        <v>171</v>
      </c>
      <c r="BE166" s="241">
        <f>IF(N166="základní",J166,0)</f>
        <v>0</v>
      </c>
      <c r="BF166" s="241">
        <f>IF(N166="snížená",J166,0)</f>
        <v>0</v>
      </c>
      <c r="BG166" s="241">
        <f>IF(N166="zákl. přenesená",J166,0)</f>
        <v>0</v>
      </c>
      <c r="BH166" s="241">
        <f>IF(N166="sníž. přenesená",J166,0)</f>
        <v>0</v>
      </c>
      <c r="BI166" s="241">
        <f>IF(N166="nulová",J166,0)</f>
        <v>0</v>
      </c>
      <c r="BJ166" s="18" t="s">
        <v>90</v>
      </c>
      <c r="BK166" s="241">
        <f>ROUND(I166*H166,2)</f>
        <v>0</v>
      </c>
      <c r="BL166" s="18" t="s">
        <v>192</v>
      </c>
      <c r="BM166" s="240" t="s">
        <v>538</v>
      </c>
    </row>
    <row r="167" s="2" customFormat="1" ht="16.5" customHeight="1">
      <c r="A167" s="40"/>
      <c r="B167" s="41"/>
      <c r="C167" s="229" t="s">
        <v>407</v>
      </c>
      <c r="D167" s="229" t="s">
        <v>174</v>
      </c>
      <c r="E167" s="230" t="s">
        <v>7221</v>
      </c>
      <c r="F167" s="231" t="s">
        <v>7222</v>
      </c>
      <c r="G167" s="232" t="s">
        <v>1528</v>
      </c>
      <c r="H167" s="233">
        <v>1</v>
      </c>
      <c r="I167" s="234"/>
      <c r="J167" s="235">
        <f>ROUND(I167*H167,2)</f>
        <v>0</v>
      </c>
      <c r="K167" s="231" t="s">
        <v>331</v>
      </c>
      <c r="L167" s="46"/>
      <c r="M167" s="236" t="s">
        <v>1</v>
      </c>
      <c r="N167" s="237" t="s">
        <v>48</v>
      </c>
      <c r="O167" s="93"/>
      <c r="P167" s="238">
        <f>O167*H167</f>
        <v>0</v>
      </c>
      <c r="Q167" s="238">
        <v>0</v>
      </c>
      <c r="R167" s="238">
        <f>Q167*H167</f>
        <v>0</v>
      </c>
      <c r="S167" s="238">
        <v>0</v>
      </c>
      <c r="T167" s="239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40" t="s">
        <v>192</v>
      </c>
      <c r="AT167" s="240" t="s">
        <v>174</v>
      </c>
      <c r="AU167" s="240" t="s">
        <v>90</v>
      </c>
      <c r="AY167" s="18" t="s">
        <v>171</v>
      </c>
      <c r="BE167" s="241">
        <f>IF(N167="základní",J167,0)</f>
        <v>0</v>
      </c>
      <c r="BF167" s="241">
        <f>IF(N167="snížená",J167,0)</f>
        <v>0</v>
      </c>
      <c r="BG167" s="241">
        <f>IF(N167="zákl. přenesená",J167,0)</f>
        <v>0</v>
      </c>
      <c r="BH167" s="241">
        <f>IF(N167="sníž. přenesená",J167,0)</f>
        <v>0</v>
      </c>
      <c r="BI167" s="241">
        <f>IF(N167="nulová",J167,0)</f>
        <v>0</v>
      </c>
      <c r="BJ167" s="18" t="s">
        <v>90</v>
      </c>
      <c r="BK167" s="241">
        <f>ROUND(I167*H167,2)</f>
        <v>0</v>
      </c>
      <c r="BL167" s="18" t="s">
        <v>192</v>
      </c>
      <c r="BM167" s="240" t="s">
        <v>546</v>
      </c>
    </row>
    <row r="168" s="2" customFormat="1" ht="16.5" customHeight="1">
      <c r="A168" s="40"/>
      <c r="B168" s="41"/>
      <c r="C168" s="229" t="s">
        <v>413</v>
      </c>
      <c r="D168" s="229" t="s">
        <v>174</v>
      </c>
      <c r="E168" s="230" t="s">
        <v>7223</v>
      </c>
      <c r="F168" s="231" t="s">
        <v>7224</v>
      </c>
      <c r="G168" s="232" t="s">
        <v>1528</v>
      </c>
      <c r="H168" s="233">
        <v>1</v>
      </c>
      <c r="I168" s="234"/>
      <c r="J168" s="235">
        <f>ROUND(I168*H168,2)</f>
        <v>0</v>
      </c>
      <c r="K168" s="231" t="s">
        <v>331</v>
      </c>
      <c r="L168" s="46"/>
      <c r="M168" s="236" t="s">
        <v>1</v>
      </c>
      <c r="N168" s="237" t="s">
        <v>48</v>
      </c>
      <c r="O168" s="93"/>
      <c r="P168" s="238">
        <f>O168*H168</f>
        <v>0</v>
      </c>
      <c r="Q168" s="238">
        <v>0</v>
      </c>
      <c r="R168" s="238">
        <f>Q168*H168</f>
        <v>0</v>
      </c>
      <c r="S168" s="238">
        <v>0</v>
      </c>
      <c r="T168" s="239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40" t="s">
        <v>192</v>
      </c>
      <c r="AT168" s="240" t="s">
        <v>174</v>
      </c>
      <c r="AU168" s="240" t="s">
        <v>90</v>
      </c>
      <c r="AY168" s="18" t="s">
        <v>171</v>
      </c>
      <c r="BE168" s="241">
        <f>IF(N168="základní",J168,0)</f>
        <v>0</v>
      </c>
      <c r="BF168" s="241">
        <f>IF(N168="snížená",J168,0)</f>
        <v>0</v>
      </c>
      <c r="BG168" s="241">
        <f>IF(N168="zákl. přenesená",J168,0)</f>
        <v>0</v>
      </c>
      <c r="BH168" s="241">
        <f>IF(N168="sníž. přenesená",J168,0)</f>
        <v>0</v>
      </c>
      <c r="BI168" s="241">
        <f>IF(N168="nulová",J168,0)</f>
        <v>0</v>
      </c>
      <c r="BJ168" s="18" t="s">
        <v>90</v>
      </c>
      <c r="BK168" s="241">
        <f>ROUND(I168*H168,2)</f>
        <v>0</v>
      </c>
      <c r="BL168" s="18" t="s">
        <v>192</v>
      </c>
      <c r="BM168" s="240" t="s">
        <v>555</v>
      </c>
    </row>
    <row r="169" s="2" customFormat="1" ht="16.5" customHeight="1">
      <c r="A169" s="40"/>
      <c r="B169" s="41"/>
      <c r="C169" s="229" t="s">
        <v>420</v>
      </c>
      <c r="D169" s="229" t="s">
        <v>174</v>
      </c>
      <c r="E169" s="230" t="s">
        <v>7189</v>
      </c>
      <c r="F169" s="231" t="s">
        <v>7190</v>
      </c>
      <c r="G169" s="232" t="s">
        <v>1528</v>
      </c>
      <c r="H169" s="233">
        <v>7</v>
      </c>
      <c r="I169" s="234"/>
      <c r="J169" s="235">
        <f>ROUND(I169*H169,2)</f>
        <v>0</v>
      </c>
      <c r="K169" s="231" t="s">
        <v>331</v>
      </c>
      <c r="L169" s="46"/>
      <c r="M169" s="236" t="s">
        <v>1</v>
      </c>
      <c r="N169" s="237" t="s">
        <v>48</v>
      </c>
      <c r="O169" s="93"/>
      <c r="P169" s="238">
        <f>O169*H169</f>
        <v>0</v>
      </c>
      <c r="Q169" s="238">
        <v>0</v>
      </c>
      <c r="R169" s="238">
        <f>Q169*H169</f>
        <v>0</v>
      </c>
      <c r="S169" s="238">
        <v>0</v>
      </c>
      <c r="T169" s="239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40" t="s">
        <v>192</v>
      </c>
      <c r="AT169" s="240" t="s">
        <v>174</v>
      </c>
      <c r="AU169" s="240" t="s">
        <v>90</v>
      </c>
      <c r="AY169" s="18" t="s">
        <v>171</v>
      </c>
      <c r="BE169" s="241">
        <f>IF(N169="základní",J169,0)</f>
        <v>0</v>
      </c>
      <c r="BF169" s="241">
        <f>IF(N169="snížená",J169,0)</f>
        <v>0</v>
      </c>
      <c r="BG169" s="241">
        <f>IF(N169="zákl. přenesená",J169,0)</f>
        <v>0</v>
      </c>
      <c r="BH169" s="241">
        <f>IF(N169="sníž. přenesená",J169,0)</f>
        <v>0</v>
      </c>
      <c r="BI169" s="241">
        <f>IF(N169="nulová",J169,0)</f>
        <v>0</v>
      </c>
      <c r="BJ169" s="18" t="s">
        <v>90</v>
      </c>
      <c r="BK169" s="241">
        <f>ROUND(I169*H169,2)</f>
        <v>0</v>
      </c>
      <c r="BL169" s="18" t="s">
        <v>192</v>
      </c>
      <c r="BM169" s="240" t="s">
        <v>563</v>
      </c>
    </row>
    <row r="170" s="12" customFormat="1" ht="25.92" customHeight="1">
      <c r="A170" s="12"/>
      <c r="B170" s="213"/>
      <c r="C170" s="214"/>
      <c r="D170" s="215" t="s">
        <v>82</v>
      </c>
      <c r="E170" s="216" t="s">
        <v>3415</v>
      </c>
      <c r="F170" s="216" t="s">
        <v>7225</v>
      </c>
      <c r="G170" s="214"/>
      <c r="H170" s="214"/>
      <c r="I170" s="217"/>
      <c r="J170" s="218">
        <f>BK170</f>
        <v>0</v>
      </c>
      <c r="K170" s="214"/>
      <c r="L170" s="219"/>
      <c r="M170" s="220"/>
      <c r="N170" s="221"/>
      <c r="O170" s="221"/>
      <c r="P170" s="222">
        <f>SUM(P171:P179)</f>
        <v>0</v>
      </c>
      <c r="Q170" s="221"/>
      <c r="R170" s="222">
        <f>SUM(R171:R179)</f>
        <v>0</v>
      </c>
      <c r="S170" s="221"/>
      <c r="T170" s="223">
        <f>SUM(T171:T179)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4" t="s">
        <v>90</v>
      </c>
      <c r="AT170" s="225" t="s">
        <v>82</v>
      </c>
      <c r="AU170" s="225" t="s">
        <v>83</v>
      </c>
      <c r="AY170" s="224" t="s">
        <v>171</v>
      </c>
      <c r="BK170" s="226">
        <f>SUM(BK171:BK179)</f>
        <v>0</v>
      </c>
    </row>
    <row r="171" s="2" customFormat="1">
      <c r="A171" s="40"/>
      <c r="B171" s="41"/>
      <c r="C171" s="229" t="s">
        <v>425</v>
      </c>
      <c r="D171" s="229" t="s">
        <v>174</v>
      </c>
      <c r="E171" s="230" t="s">
        <v>7226</v>
      </c>
      <c r="F171" s="231" t="s">
        <v>7227</v>
      </c>
      <c r="G171" s="232" t="s">
        <v>1528</v>
      </c>
      <c r="H171" s="233">
        <v>1</v>
      </c>
      <c r="I171" s="234"/>
      <c r="J171" s="235">
        <f>ROUND(I171*H171,2)</f>
        <v>0</v>
      </c>
      <c r="K171" s="231" t="s">
        <v>331</v>
      </c>
      <c r="L171" s="46"/>
      <c r="M171" s="236" t="s">
        <v>1</v>
      </c>
      <c r="N171" s="237" t="s">
        <v>48</v>
      </c>
      <c r="O171" s="93"/>
      <c r="P171" s="238">
        <f>O171*H171</f>
        <v>0</v>
      </c>
      <c r="Q171" s="238">
        <v>0</v>
      </c>
      <c r="R171" s="238">
        <f>Q171*H171</f>
        <v>0</v>
      </c>
      <c r="S171" s="238">
        <v>0</v>
      </c>
      <c r="T171" s="239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40" t="s">
        <v>192</v>
      </c>
      <c r="AT171" s="240" t="s">
        <v>174</v>
      </c>
      <c r="AU171" s="240" t="s">
        <v>90</v>
      </c>
      <c r="AY171" s="18" t="s">
        <v>171</v>
      </c>
      <c r="BE171" s="241">
        <f>IF(N171="základní",J171,0)</f>
        <v>0</v>
      </c>
      <c r="BF171" s="241">
        <f>IF(N171="snížená",J171,0)</f>
        <v>0</v>
      </c>
      <c r="BG171" s="241">
        <f>IF(N171="zákl. přenesená",J171,0)</f>
        <v>0</v>
      </c>
      <c r="BH171" s="241">
        <f>IF(N171="sníž. přenesená",J171,0)</f>
        <v>0</v>
      </c>
      <c r="BI171" s="241">
        <f>IF(N171="nulová",J171,0)</f>
        <v>0</v>
      </c>
      <c r="BJ171" s="18" t="s">
        <v>90</v>
      </c>
      <c r="BK171" s="241">
        <f>ROUND(I171*H171,2)</f>
        <v>0</v>
      </c>
      <c r="BL171" s="18" t="s">
        <v>192</v>
      </c>
      <c r="BM171" s="240" t="s">
        <v>574</v>
      </c>
    </row>
    <row r="172" s="2" customFormat="1">
      <c r="A172" s="40"/>
      <c r="B172" s="41"/>
      <c r="C172" s="229" t="s">
        <v>430</v>
      </c>
      <c r="D172" s="229" t="s">
        <v>174</v>
      </c>
      <c r="E172" s="230" t="s">
        <v>7228</v>
      </c>
      <c r="F172" s="231" t="s">
        <v>7229</v>
      </c>
      <c r="G172" s="232" t="s">
        <v>1528</v>
      </c>
      <c r="H172" s="233">
        <v>1</v>
      </c>
      <c r="I172" s="234"/>
      <c r="J172" s="235">
        <f>ROUND(I172*H172,2)</f>
        <v>0</v>
      </c>
      <c r="K172" s="231" t="s">
        <v>331</v>
      </c>
      <c r="L172" s="46"/>
      <c r="M172" s="236" t="s">
        <v>1</v>
      </c>
      <c r="N172" s="237" t="s">
        <v>48</v>
      </c>
      <c r="O172" s="93"/>
      <c r="P172" s="238">
        <f>O172*H172</f>
        <v>0</v>
      </c>
      <c r="Q172" s="238">
        <v>0</v>
      </c>
      <c r="R172" s="238">
        <f>Q172*H172</f>
        <v>0</v>
      </c>
      <c r="S172" s="238">
        <v>0</v>
      </c>
      <c r="T172" s="239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40" t="s">
        <v>192</v>
      </c>
      <c r="AT172" s="240" t="s">
        <v>174</v>
      </c>
      <c r="AU172" s="240" t="s">
        <v>90</v>
      </c>
      <c r="AY172" s="18" t="s">
        <v>171</v>
      </c>
      <c r="BE172" s="241">
        <f>IF(N172="základní",J172,0)</f>
        <v>0</v>
      </c>
      <c r="BF172" s="241">
        <f>IF(N172="snížená",J172,0)</f>
        <v>0</v>
      </c>
      <c r="BG172" s="241">
        <f>IF(N172="zákl. přenesená",J172,0)</f>
        <v>0</v>
      </c>
      <c r="BH172" s="241">
        <f>IF(N172="sníž. přenesená",J172,0)</f>
        <v>0</v>
      </c>
      <c r="BI172" s="241">
        <f>IF(N172="nulová",J172,0)</f>
        <v>0</v>
      </c>
      <c r="BJ172" s="18" t="s">
        <v>90</v>
      </c>
      <c r="BK172" s="241">
        <f>ROUND(I172*H172,2)</f>
        <v>0</v>
      </c>
      <c r="BL172" s="18" t="s">
        <v>192</v>
      </c>
      <c r="BM172" s="240" t="s">
        <v>582</v>
      </c>
    </row>
    <row r="173" s="2" customFormat="1">
      <c r="A173" s="40"/>
      <c r="B173" s="41"/>
      <c r="C173" s="42"/>
      <c r="D173" s="242" t="s">
        <v>184</v>
      </c>
      <c r="E173" s="42"/>
      <c r="F173" s="243" t="s">
        <v>7230</v>
      </c>
      <c r="G173" s="42"/>
      <c r="H173" s="42"/>
      <c r="I173" s="244"/>
      <c r="J173" s="42"/>
      <c r="K173" s="42"/>
      <c r="L173" s="46"/>
      <c r="M173" s="245"/>
      <c r="N173" s="246"/>
      <c r="O173" s="93"/>
      <c r="P173" s="93"/>
      <c r="Q173" s="93"/>
      <c r="R173" s="93"/>
      <c r="S173" s="93"/>
      <c r="T173" s="94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8" t="s">
        <v>184</v>
      </c>
      <c r="AU173" s="18" t="s">
        <v>90</v>
      </c>
    </row>
    <row r="174" s="2" customFormat="1" ht="16.5" customHeight="1">
      <c r="A174" s="40"/>
      <c r="B174" s="41"/>
      <c r="C174" s="229" t="s">
        <v>434</v>
      </c>
      <c r="D174" s="229" t="s">
        <v>174</v>
      </c>
      <c r="E174" s="230" t="s">
        <v>7231</v>
      </c>
      <c r="F174" s="231" t="s">
        <v>7232</v>
      </c>
      <c r="G174" s="232" t="s">
        <v>1528</v>
      </c>
      <c r="H174" s="233">
        <v>3</v>
      </c>
      <c r="I174" s="234"/>
      <c r="J174" s="235">
        <f>ROUND(I174*H174,2)</f>
        <v>0</v>
      </c>
      <c r="K174" s="231" t="s">
        <v>331</v>
      </c>
      <c r="L174" s="46"/>
      <c r="M174" s="236" t="s">
        <v>1</v>
      </c>
      <c r="N174" s="237" t="s">
        <v>48</v>
      </c>
      <c r="O174" s="93"/>
      <c r="P174" s="238">
        <f>O174*H174</f>
        <v>0</v>
      </c>
      <c r="Q174" s="238">
        <v>0</v>
      </c>
      <c r="R174" s="238">
        <f>Q174*H174</f>
        <v>0</v>
      </c>
      <c r="S174" s="238">
        <v>0</v>
      </c>
      <c r="T174" s="239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40" t="s">
        <v>192</v>
      </c>
      <c r="AT174" s="240" t="s">
        <v>174</v>
      </c>
      <c r="AU174" s="240" t="s">
        <v>90</v>
      </c>
      <c r="AY174" s="18" t="s">
        <v>171</v>
      </c>
      <c r="BE174" s="241">
        <f>IF(N174="základní",J174,0)</f>
        <v>0</v>
      </c>
      <c r="BF174" s="241">
        <f>IF(N174="snížená",J174,0)</f>
        <v>0</v>
      </c>
      <c r="BG174" s="241">
        <f>IF(N174="zákl. přenesená",J174,0)</f>
        <v>0</v>
      </c>
      <c r="BH174" s="241">
        <f>IF(N174="sníž. přenesená",J174,0)</f>
        <v>0</v>
      </c>
      <c r="BI174" s="241">
        <f>IF(N174="nulová",J174,0)</f>
        <v>0</v>
      </c>
      <c r="BJ174" s="18" t="s">
        <v>90</v>
      </c>
      <c r="BK174" s="241">
        <f>ROUND(I174*H174,2)</f>
        <v>0</v>
      </c>
      <c r="BL174" s="18" t="s">
        <v>192</v>
      </c>
      <c r="BM174" s="240" t="s">
        <v>592</v>
      </c>
    </row>
    <row r="175" s="2" customFormat="1" ht="16.5" customHeight="1">
      <c r="A175" s="40"/>
      <c r="B175" s="41"/>
      <c r="C175" s="229" t="s">
        <v>440</v>
      </c>
      <c r="D175" s="229" t="s">
        <v>174</v>
      </c>
      <c r="E175" s="230" t="s">
        <v>7233</v>
      </c>
      <c r="F175" s="231" t="s">
        <v>7234</v>
      </c>
      <c r="G175" s="232" t="s">
        <v>1528</v>
      </c>
      <c r="H175" s="233">
        <v>4</v>
      </c>
      <c r="I175" s="234"/>
      <c r="J175" s="235">
        <f>ROUND(I175*H175,2)</f>
        <v>0</v>
      </c>
      <c r="K175" s="231" t="s">
        <v>331</v>
      </c>
      <c r="L175" s="46"/>
      <c r="M175" s="236" t="s">
        <v>1</v>
      </c>
      <c r="N175" s="237" t="s">
        <v>48</v>
      </c>
      <c r="O175" s="93"/>
      <c r="P175" s="238">
        <f>O175*H175</f>
        <v>0</v>
      </c>
      <c r="Q175" s="238">
        <v>0</v>
      </c>
      <c r="R175" s="238">
        <f>Q175*H175</f>
        <v>0</v>
      </c>
      <c r="S175" s="238">
        <v>0</v>
      </c>
      <c r="T175" s="239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40" t="s">
        <v>192</v>
      </c>
      <c r="AT175" s="240" t="s">
        <v>174</v>
      </c>
      <c r="AU175" s="240" t="s">
        <v>90</v>
      </c>
      <c r="AY175" s="18" t="s">
        <v>171</v>
      </c>
      <c r="BE175" s="241">
        <f>IF(N175="základní",J175,0)</f>
        <v>0</v>
      </c>
      <c r="BF175" s="241">
        <f>IF(N175="snížená",J175,0)</f>
        <v>0</v>
      </c>
      <c r="BG175" s="241">
        <f>IF(N175="zákl. přenesená",J175,0)</f>
        <v>0</v>
      </c>
      <c r="BH175" s="241">
        <f>IF(N175="sníž. přenesená",J175,0)</f>
        <v>0</v>
      </c>
      <c r="BI175" s="241">
        <f>IF(N175="nulová",J175,0)</f>
        <v>0</v>
      </c>
      <c r="BJ175" s="18" t="s">
        <v>90</v>
      </c>
      <c r="BK175" s="241">
        <f>ROUND(I175*H175,2)</f>
        <v>0</v>
      </c>
      <c r="BL175" s="18" t="s">
        <v>192</v>
      </c>
      <c r="BM175" s="240" t="s">
        <v>601</v>
      </c>
    </row>
    <row r="176" s="2" customFormat="1" ht="16.5" customHeight="1">
      <c r="A176" s="40"/>
      <c r="B176" s="41"/>
      <c r="C176" s="229" t="s">
        <v>445</v>
      </c>
      <c r="D176" s="229" t="s">
        <v>174</v>
      </c>
      <c r="E176" s="230" t="s">
        <v>7235</v>
      </c>
      <c r="F176" s="231" t="s">
        <v>7236</v>
      </c>
      <c r="G176" s="232" t="s">
        <v>1528</v>
      </c>
      <c r="H176" s="233">
        <v>1</v>
      </c>
      <c r="I176" s="234"/>
      <c r="J176" s="235">
        <f>ROUND(I176*H176,2)</f>
        <v>0</v>
      </c>
      <c r="K176" s="231" t="s">
        <v>331</v>
      </c>
      <c r="L176" s="46"/>
      <c r="M176" s="236" t="s">
        <v>1</v>
      </c>
      <c r="N176" s="237" t="s">
        <v>48</v>
      </c>
      <c r="O176" s="93"/>
      <c r="P176" s="238">
        <f>O176*H176</f>
        <v>0</v>
      </c>
      <c r="Q176" s="238">
        <v>0</v>
      </c>
      <c r="R176" s="238">
        <f>Q176*H176</f>
        <v>0</v>
      </c>
      <c r="S176" s="238">
        <v>0</v>
      </c>
      <c r="T176" s="239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40" t="s">
        <v>192</v>
      </c>
      <c r="AT176" s="240" t="s">
        <v>174</v>
      </c>
      <c r="AU176" s="240" t="s">
        <v>90</v>
      </c>
      <c r="AY176" s="18" t="s">
        <v>171</v>
      </c>
      <c r="BE176" s="241">
        <f>IF(N176="základní",J176,0)</f>
        <v>0</v>
      </c>
      <c r="BF176" s="241">
        <f>IF(N176="snížená",J176,0)</f>
        <v>0</v>
      </c>
      <c r="BG176" s="241">
        <f>IF(N176="zákl. přenesená",J176,0)</f>
        <v>0</v>
      </c>
      <c r="BH176" s="241">
        <f>IF(N176="sníž. přenesená",J176,0)</f>
        <v>0</v>
      </c>
      <c r="BI176" s="241">
        <f>IF(N176="nulová",J176,0)</f>
        <v>0</v>
      </c>
      <c r="BJ176" s="18" t="s">
        <v>90</v>
      </c>
      <c r="BK176" s="241">
        <f>ROUND(I176*H176,2)</f>
        <v>0</v>
      </c>
      <c r="BL176" s="18" t="s">
        <v>192</v>
      </c>
      <c r="BM176" s="240" t="s">
        <v>609</v>
      </c>
    </row>
    <row r="177" s="2" customFormat="1" ht="16.5" customHeight="1">
      <c r="A177" s="40"/>
      <c r="B177" s="41"/>
      <c r="C177" s="229" t="s">
        <v>450</v>
      </c>
      <c r="D177" s="229" t="s">
        <v>174</v>
      </c>
      <c r="E177" s="230" t="s">
        <v>7237</v>
      </c>
      <c r="F177" s="231" t="s">
        <v>7238</v>
      </c>
      <c r="G177" s="232" t="s">
        <v>1528</v>
      </c>
      <c r="H177" s="233">
        <v>1</v>
      </c>
      <c r="I177" s="234"/>
      <c r="J177" s="235">
        <f>ROUND(I177*H177,2)</f>
        <v>0</v>
      </c>
      <c r="K177" s="231" t="s">
        <v>331</v>
      </c>
      <c r="L177" s="46"/>
      <c r="M177" s="236" t="s">
        <v>1</v>
      </c>
      <c r="N177" s="237" t="s">
        <v>48</v>
      </c>
      <c r="O177" s="93"/>
      <c r="P177" s="238">
        <f>O177*H177</f>
        <v>0</v>
      </c>
      <c r="Q177" s="238">
        <v>0</v>
      </c>
      <c r="R177" s="238">
        <f>Q177*H177</f>
        <v>0</v>
      </c>
      <c r="S177" s="238">
        <v>0</v>
      </c>
      <c r="T177" s="239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40" t="s">
        <v>192</v>
      </c>
      <c r="AT177" s="240" t="s">
        <v>174</v>
      </c>
      <c r="AU177" s="240" t="s">
        <v>90</v>
      </c>
      <c r="AY177" s="18" t="s">
        <v>171</v>
      </c>
      <c r="BE177" s="241">
        <f>IF(N177="základní",J177,0)</f>
        <v>0</v>
      </c>
      <c r="BF177" s="241">
        <f>IF(N177="snížená",J177,0)</f>
        <v>0</v>
      </c>
      <c r="BG177" s="241">
        <f>IF(N177="zákl. přenesená",J177,0)</f>
        <v>0</v>
      </c>
      <c r="BH177" s="241">
        <f>IF(N177="sníž. přenesená",J177,0)</f>
        <v>0</v>
      </c>
      <c r="BI177" s="241">
        <f>IF(N177="nulová",J177,0)</f>
        <v>0</v>
      </c>
      <c r="BJ177" s="18" t="s">
        <v>90</v>
      </c>
      <c r="BK177" s="241">
        <f>ROUND(I177*H177,2)</f>
        <v>0</v>
      </c>
      <c r="BL177" s="18" t="s">
        <v>192</v>
      </c>
      <c r="BM177" s="240" t="s">
        <v>618</v>
      </c>
    </row>
    <row r="178" s="2" customFormat="1" ht="16.5" customHeight="1">
      <c r="A178" s="40"/>
      <c r="B178" s="41"/>
      <c r="C178" s="229" t="s">
        <v>455</v>
      </c>
      <c r="D178" s="229" t="s">
        <v>174</v>
      </c>
      <c r="E178" s="230" t="s">
        <v>7239</v>
      </c>
      <c r="F178" s="231" t="s">
        <v>7240</v>
      </c>
      <c r="G178" s="232" t="s">
        <v>1528</v>
      </c>
      <c r="H178" s="233">
        <v>1</v>
      </c>
      <c r="I178" s="234"/>
      <c r="J178" s="235">
        <f>ROUND(I178*H178,2)</f>
        <v>0</v>
      </c>
      <c r="K178" s="231" t="s">
        <v>331</v>
      </c>
      <c r="L178" s="46"/>
      <c r="M178" s="236" t="s">
        <v>1</v>
      </c>
      <c r="N178" s="237" t="s">
        <v>48</v>
      </c>
      <c r="O178" s="93"/>
      <c r="P178" s="238">
        <f>O178*H178</f>
        <v>0</v>
      </c>
      <c r="Q178" s="238">
        <v>0</v>
      </c>
      <c r="R178" s="238">
        <f>Q178*H178</f>
        <v>0</v>
      </c>
      <c r="S178" s="238">
        <v>0</v>
      </c>
      <c r="T178" s="239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40" t="s">
        <v>192</v>
      </c>
      <c r="AT178" s="240" t="s">
        <v>174</v>
      </c>
      <c r="AU178" s="240" t="s">
        <v>90</v>
      </c>
      <c r="AY178" s="18" t="s">
        <v>171</v>
      </c>
      <c r="BE178" s="241">
        <f>IF(N178="základní",J178,0)</f>
        <v>0</v>
      </c>
      <c r="BF178" s="241">
        <f>IF(N178="snížená",J178,0)</f>
        <v>0</v>
      </c>
      <c r="BG178" s="241">
        <f>IF(N178="zákl. přenesená",J178,0)</f>
        <v>0</v>
      </c>
      <c r="BH178" s="241">
        <f>IF(N178="sníž. přenesená",J178,0)</f>
        <v>0</v>
      </c>
      <c r="BI178" s="241">
        <f>IF(N178="nulová",J178,0)</f>
        <v>0</v>
      </c>
      <c r="BJ178" s="18" t="s">
        <v>90</v>
      </c>
      <c r="BK178" s="241">
        <f>ROUND(I178*H178,2)</f>
        <v>0</v>
      </c>
      <c r="BL178" s="18" t="s">
        <v>192</v>
      </c>
      <c r="BM178" s="240" t="s">
        <v>627</v>
      </c>
    </row>
    <row r="179" s="2" customFormat="1" ht="16.5" customHeight="1">
      <c r="A179" s="40"/>
      <c r="B179" s="41"/>
      <c r="C179" s="229" t="s">
        <v>460</v>
      </c>
      <c r="D179" s="229" t="s">
        <v>174</v>
      </c>
      <c r="E179" s="230" t="s">
        <v>7241</v>
      </c>
      <c r="F179" s="231" t="s">
        <v>7242</v>
      </c>
      <c r="G179" s="232" t="s">
        <v>1528</v>
      </c>
      <c r="H179" s="233">
        <v>25</v>
      </c>
      <c r="I179" s="234"/>
      <c r="J179" s="235">
        <f>ROUND(I179*H179,2)</f>
        <v>0</v>
      </c>
      <c r="K179" s="231" t="s">
        <v>331</v>
      </c>
      <c r="L179" s="46"/>
      <c r="M179" s="236" t="s">
        <v>1</v>
      </c>
      <c r="N179" s="237" t="s">
        <v>48</v>
      </c>
      <c r="O179" s="93"/>
      <c r="P179" s="238">
        <f>O179*H179</f>
        <v>0</v>
      </c>
      <c r="Q179" s="238">
        <v>0</v>
      </c>
      <c r="R179" s="238">
        <f>Q179*H179</f>
        <v>0</v>
      </c>
      <c r="S179" s="238">
        <v>0</v>
      </c>
      <c r="T179" s="239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40" t="s">
        <v>192</v>
      </c>
      <c r="AT179" s="240" t="s">
        <v>174</v>
      </c>
      <c r="AU179" s="240" t="s">
        <v>90</v>
      </c>
      <c r="AY179" s="18" t="s">
        <v>171</v>
      </c>
      <c r="BE179" s="241">
        <f>IF(N179="základní",J179,0)</f>
        <v>0</v>
      </c>
      <c r="BF179" s="241">
        <f>IF(N179="snížená",J179,0)</f>
        <v>0</v>
      </c>
      <c r="BG179" s="241">
        <f>IF(N179="zákl. přenesená",J179,0)</f>
        <v>0</v>
      </c>
      <c r="BH179" s="241">
        <f>IF(N179="sníž. přenesená",J179,0)</f>
        <v>0</v>
      </c>
      <c r="BI179" s="241">
        <f>IF(N179="nulová",J179,0)</f>
        <v>0</v>
      </c>
      <c r="BJ179" s="18" t="s">
        <v>90</v>
      </c>
      <c r="BK179" s="241">
        <f>ROUND(I179*H179,2)</f>
        <v>0</v>
      </c>
      <c r="BL179" s="18" t="s">
        <v>192</v>
      </c>
      <c r="BM179" s="240" t="s">
        <v>636</v>
      </c>
    </row>
    <row r="180" s="12" customFormat="1" ht="25.92" customHeight="1">
      <c r="A180" s="12"/>
      <c r="B180" s="213"/>
      <c r="C180" s="214"/>
      <c r="D180" s="215" t="s">
        <v>82</v>
      </c>
      <c r="E180" s="216" t="s">
        <v>3423</v>
      </c>
      <c r="F180" s="216" t="s">
        <v>7243</v>
      </c>
      <c r="G180" s="214"/>
      <c r="H180" s="214"/>
      <c r="I180" s="217"/>
      <c r="J180" s="218">
        <f>BK180</f>
        <v>0</v>
      </c>
      <c r="K180" s="214"/>
      <c r="L180" s="219"/>
      <c r="M180" s="220"/>
      <c r="N180" s="221"/>
      <c r="O180" s="221"/>
      <c r="P180" s="222">
        <f>SUM(P181:P200)</f>
        <v>0</v>
      </c>
      <c r="Q180" s="221"/>
      <c r="R180" s="222">
        <f>SUM(R181:R200)</f>
        <v>0</v>
      </c>
      <c r="S180" s="221"/>
      <c r="T180" s="223">
        <f>SUM(T181:T200)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4" t="s">
        <v>90</v>
      </c>
      <c r="AT180" s="225" t="s">
        <v>82</v>
      </c>
      <c r="AU180" s="225" t="s">
        <v>83</v>
      </c>
      <c r="AY180" s="224" t="s">
        <v>171</v>
      </c>
      <c r="BK180" s="226">
        <f>SUM(BK181:BK200)</f>
        <v>0</v>
      </c>
    </row>
    <row r="181" s="2" customFormat="1" ht="16.5" customHeight="1">
      <c r="A181" s="40"/>
      <c r="B181" s="41"/>
      <c r="C181" s="229" t="s">
        <v>465</v>
      </c>
      <c r="D181" s="229" t="s">
        <v>174</v>
      </c>
      <c r="E181" s="230" t="s">
        <v>7244</v>
      </c>
      <c r="F181" s="231" t="s">
        <v>7245</v>
      </c>
      <c r="G181" s="232" t="s">
        <v>1528</v>
      </c>
      <c r="H181" s="233">
        <v>3</v>
      </c>
      <c r="I181" s="234"/>
      <c r="J181" s="235">
        <f>ROUND(I181*H181,2)</f>
        <v>0</v>
      </c>
      <c r="K181" s="231" t="s">
        <v>331</v>
      </c>
      <c r="L181" s="46"/>
      <c r="M181" s="236" t="s">
        <v>1</v>
      </c>
      <c r="N181" s="237" t="s">
        <v>48</v>
      </c>
      <c r="O181" s="93"/>
      <c r="P181" s="238">
        <f>O181*H181</f>
        <v>0</v>
      </c>
      <c r="Q181" s="238">
        <v>0</v>
      </c>
      <c r="R181" s="238">
        <f>Q181*H181</f>
        <v>0</v>
      </c>
      <c r="S181" s="238">
        <v>0</v>
      </c>
      <c r="T181" s="239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40" t="s">
        <v>192</v>
      </c>
      <c r="AT181" s="240" t="s">
        <v>174</v>
      </c>
      <c r="AU181" s="240" t="s">
        <v>90</v>
      </c>
      <c r="AY181" s="18" t="s">
        <v>171</v>
      </c>
      <c r="BE181" s="241">
        <f>IF(N181="základní",J181,0)</f>
        <v>0</v>
      </c>
      <c r="BF181" s="241">
        <f>IF(N181="snížená",J181,0)</f>
        <v>0</v>
      </c>
      <c r="BG181" s="241">
        <f>IF(N181="zákl. přenesená",J181,0)</f>
        <v>0</v>
      </c>
      <c r="BH181" s="241">
        <f>IF(N181="sníž. přenesená",J181,0)</f>
        <v>0</v>
      </c>
      <c r="BI181" s="241">
        <f>IF(N181="nulová",J181,0)</f>
        <v>0</v>
      </c>
      <c r="BJ181" s="18" t="s">
        <v>90</v>
      </c>
      <c r="BK181" s="241">
        <f>ROUND(I181*H181,2)</f>
        <v>0</v>
      </c>
      <c r="BL181" s="18" t="s">
        <v>192</v>
      </c>
      <c r="BM181" s="240" t="s">
        <v>645</v>
      </c>
    </row>
    <row r="182" s="2" customFormat="1">
      <c r="A182" s="40"/>
      <c r="B182" s="41"/>
      <c r="C182" s="42"/>
      <c r="D182" s="242" t="s">
        <v>184</v>
      </c>
      <c r="E182" s="42"/>
      <c r="F182" s="243" t="s">
        <v>7246</v>
      </c>
      <c r="G182" s="42"/>
      <c r="H182" s="42"/>
      <c r="I182" s="244"/>
      <c r="J182" s="42"/>
      <c r="K182" s="42"/>
      <c r="L182" s="46"/>
      <c r="M182" s="245"/>
      <c r="N182" s="246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8" t="s">
        <v>184</v>
      </c>
      <c r="AU182" s="18" t="s">
        <v>90</v>
      </c>
    </row>
    <row r="183" s="2" customFormat="1" ht="16.5" customHeight="1">
      <c r="A183" s="40"/>
      <c r="B183" s="41"/>
      <c r="C183" s="229" t="s">
        <v>470</v>
      </c>
      <c r="D183" s="229" t="s">
        <v>174</v>
      </c>
      <c r="E183" s="230" t="s">
        <v>7247</v>
      </c>
      <c r="F183" s="231" t="s">
        <v>7248</v>
      </c>
      <c r="G183" s="232" t="s">
        <v>1528</v>
      </c>
      <c r="H183" s="233">
        <v>3</v>
      </c>
      <c r="I183" s="234"/>
      <c r="J183" s="235">
        <f>ROUND(I183*H183,2)</f>
        <v>0</v>
      </c>
      <c r="K183" s="231" t="s">
        <v>331</v>
      </c>
      <c r="L183" s="46"/>
      <c r="M183" s="236" t="s">
        <v>1</v>
      </c>
      <c r="N183" s="237" t="s">
        <v>48</v>
      </c>
      <c r="O183" s="93"/>
      <c r="P183" s="238">
        <f>O183*H183</f>
        <v>0</v>
      </c>
      <c r="Q183" s="238">
        <v>0</v>
      </c>
      <c r="R183" s="238">
        <f>Q183*H183</f>
        <v>0</v>
      </c>
      <c r="S183" s="238">
        <v>0</v>
      </c>
      <c r="T183" s="239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40" t="s">
        <v>192</v>
      </c>
      <c r="AT183" s="240" t="s">
        <v>174</v>
      </c>
      <c r="AU183" s="240" t="s">
        <v>90</v>
      </c>
      <c r="AY183" s="18" t="s">
        <v>171</v>
      </c>
      <c r="BE183" s="241">
        <f>IF(N183="základní",J183,0)</f>
        <v>0</v>
      </c>
      <c r="BF183" s="241">
        <f>IF(N183="snížená",J183,0)</f>
        <v>0</v>
      </c>
      <c r="BG183" s="241">
        <f>IF(N183="zákl. přenesená",J183,0)</f>
        <v>0</v>
      </c>
      <c r="BH183" s="241">
        <f>IF(N183="sníž. přenesená",J183,0)</f>
        <v>0</v>
      </c>
      <c r="BI183" s="241">
        <f>IF(N183="nulová",J183,0)</f>
        <v>0</v>
      </c>
      <c r="BJ183" s="18" t="s">
        <v>90</v>
      </c>
      <c r="BK183" s="241">
        <f>ROUND(I183*H183,2)</f>
        <v>0</v>
      </c>
      <c r="BL183" s="18" t="s">
        <v>192</v>
      </c>
      <c r="BM183" s="240" t="s">
        <v>654</v>
      </c>
    </row>
    <row r="184" s="2" customFormat="1" ht="16.5" customHeight="1">
      <c r="A184" s="40"/>
      <c r="B184" s="41"/>
      <c r="C184" s="229" t="s">
        <v>475</v>
      </c>
      <c r="D184" s="229" t="s">
        <v>174</v>
      </c>
      <c r="E184" s="230" t="s">
        <v>7249</v>
      </c>
      <c r="F184" s="231" t="s">
        <v>7250</v>
      </c>
      <c r="G184" s="232" t="s">
        <v>1528</v>
      </c>
      <c r="H184" s="233">
        <v>4</v>
      </c>
      <c r="I184" s="234"/>
      <c r="J184" s="235">
        <f>ROUND(I184*H184,2)</f>
        <v>0</v>
      </c>
      <c r="K184" s="231" t="s">
        <v>331</v>
      </c>
      <c r="L184" s="46"/>
      <c r="M184" s="236" t="s">
        <v>1</v>
      </c>
      <c r="N184" s="237" t="s">
        <v>48</v>
      </c>
      <c r="O184" s="93"/>
      <c r="P184" s="238">
        <f>O184*H184</f>
        <v>0</v>
      </c>
      <c r="Q184" s="238">
        <v>0</v>
      </c>
      <c r="R184" s="238">
        <f>Q184*H184</f>
        <v>0</v>
      </c>
      <c r="S184" s="238">
        <v>0</v>
      </c>
      <c r="T184" s="239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40" t="s">
        <v>192</v>
      </c>
      <c r="AT184" s="240" t="s">
        <v>174</v>
      </c>
      <c r="AU184" s="240" t="s">
        <v>90</v>
      </c>
      <c r="AY184" s="18" t="s">
        <v>171</v>
      </c>
      <c r="BE184" s="241">
        <f>IF(N184="základní",J184,0)</f>
        <v>0</v>
      </c>
      <c r="BF184" s="241">
        <f>IF(N184="snížená",J184,0)</f>
        <v>0</v>
      </c>
      <c r="BG184" s="241">
        <f>IF(N184="zákl. přenesená",J184,0)</f>
        <v>0</v>
      </c>
      <c r="BH184" s="241">
        <f>IF(N184="sníž. přenesená",J184,0)</f>
        <v>0</v>
      </c>
      <c r="BI184" s="241">
        <f>IF(N184="nulová",J184,0)</f>
        <v>0</v>
      </c>
      <c r="BJ184" s="18" t="s">
        <v>90</v>
      </c>
      <c r="BK184" s="241">
        <f>ROUND(I184*H184,2)</f>
        <v>0</v>
      </c>
      <c r="BL184" s="18" t="s">
        <v>192</v>
      </c>
      <c r="BM184" s="240" t="s">
        <v>667</v>
      </c>
    </row>
    <row r="185" s="2" customFormat="1" ht="16.5" customHeight="1">
      <c r="A185" s="40"/>
      <c r="B185" s="41"/>
      <c r="C185" s="229" t="s">
        <v>479</v>
      </c>
      <c r="D185" s="229" t="s">
        <v>174</v>
      </c>
      <c r="E185" s="230" t="s">
        <v>7251</v>
      </c>
      <c r="F185" s="231" t="s">
        <v>7252</v>
      </c>
      <c r="G185" s="232" t="s">
        <v>1528</v>
      </c>
      <c r="H185" s="233">
        <v>8</v>
      </c>
      <c r="I185" s="234"/>
      <c r="J185" s="235">
        <f>ROUND(I185*H185,2)</f>
        <v>0</v>
      </c>
      <c r="K185" s="231" t="s">
        <v>331</v>
      </c>
      <c r="L185" s="46"/>
      <c r="M185" s="236" t="s">
        <v>1</v>
      </c>
      <c r="N185" s="237" t="s">
        <v>48</v>
      </c>
      <c r="O185" s="93"/>
      <c r="P185" s="238">
        <f>O185*H185</f>
        <v>0</v>
      </c>
      <c r="Q185" s="238">
        <v>0</v>
      </c>
      <c r="R185" s="238">
        <f>Q185*H185</f>
        <v>0</v>
      </c>
      <c r="S185" s="238">
        <v>0</v>
      </c>
      <c r="T185" s="239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40" t="s">
        <v>192</v>
      </c>
      <c r="AT185" s="240" t="s">
        <v>174</v>
      </c>
      <c r="AU185" s="240" t="s">
        <v>90</v>
      </c>
      <c r="AY185" s="18" t="s">
        <v>171</v>
      </c>
      <c r="BE185" s="241">
        <f>IF(N185="základní",J185,0)</f>
        <v>0</v>
      </c>
      <c r="BF185" s="241">
        <f>IF(N185="snížená",J185,0)</f>
        <v>0</v>
      </c>
      <c r="BG185" s="241">
        <f>IF(N185="zákl. přenesená",J185,0)</f>
        <v>0</v>
      </c>
      <c r="BH185" s="241">
        <f>IF(N185="sníž. přenesená",J185,0)</f>
        <v>0</v>
      </c>
      <c r="BI185" s="241">
        <f>IF(N185="nulová",J185,0)</f>
        <v>0</v>
      </c>
      <c r="BJ185" s="18" t="s">
        <v>90</v>
      </c>
      <c r="BK185" s="241">
        <f>ROUND(I185*H185,2)</f>
        <v>0</v>
      </c>
      <c r="BL185" s="18" t="s">
        <v>192</v>
      </c>
      <c r="BM185" s="240" t="s">
        <v>677</v>
      </c>
    </row>
    <row r="186" s="2" customFormat="1" ht="16.5" customHeight="1">
      <c r="A186" s="40"/>
      <c r="B186" s="41"/>
      <c r="C186" s="229" t="s">
        <v>483</v>
      </c>
      <c r="D186" s="229" t="s">
        <v>174</v>
      </c>
      <c r="E186" s="230" t="s">
        <v>7253</v>
      </c>
      <c r="F186" s="231" t="s">
        <v>7254</v>
      </c>
      <c r="G186" s="232" t="s">
        <v>458</v>
      </c>
      <c r="H186" s="233">
        <v>20</v>
      </c>
      <c r="I186" s="234"/>
      <c r="J186" s="235">
        <f>ROUND(I186*H186,2)</f>
        <v>0</v>
      </c>
      <c r="K186" s="231" t="s">
        <v>331</v>
      </c>
      <c r="L186" s="46"/>
      <c r="M186" s="236" t="s">
        <v>1</v>
      </c>
      <c r="N186" s="237" t="s">
        <v>48</v>
      </c>
      <c r="O186" s="93"/>
      <c r="P186" s="238">
        <f>O186*H186</f>
        <v>0</v>
      </c>
      <c r="Q186" s="238">
        <v>0</v>
      </c>
      <c r="R186" s="238">
        <f>Q186*H186</f>
        <v>0</v>
      </c>
      <c r="S186" s="238">
        <v>0</v>
      </c>
      <c r="T186" s="239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40" t="s">
        <v>192</v>
      </c>
      <c r="AT186" s="240" t="s">
        <v>174</v>
      </c>
      <c r="AU186" s="240" t="s">
        <v>90</v>
      </c>
      <c r="AY186" s="18" t="s">
        <v>171</v>
      </c>
      <c r="BE186" s="241">
        <f>IF(N186="základní",J186,0)</f>
        <v>0</v>
      </c>
      <c r="BF186" s="241">
        <f>IF(N186="snížená",J186,0)</f>
        <v>0</v>
      </c>
      <c r="BG186" s="241">
        <f>IF(N186="zákl. přenesená",J186,0)</f>
        <v>0</v>
      </c>
      <c r="BH186" s="241">
        <f>IF(N186="sníž. přenesená",J186,0)</f>
        <v>0</v>
      </c>
      <c r="BI186" s="241">
        <f>IF(N186="nulová",J186,0)</f>
        <v>0</v>
      </c>
      <c r="BJ186" s="18" t="s">
        <v>90</v>
      </c>
      <c r="BK186" s="241">
        <f>ROUND(I186*H186,2)</f>
        <v>0</v>
      </c>
      <c r="BL186" s="18" t="s">
        <v>192</v>
      </c>
      <c r="BM186" s="240" t="s">
        <v>688</v>
      </c>
    </row>
    <row r="187" s="2" customFormat="1" ht="16.5" customHeight="1">
      <c r="A187" s="40"/>
      <c r="B187" s="41"/>
      <c r="C187" s="229" t="s">
        <v>487</v>
      </c>
      <c r="D187" s="229" t="s">
        <v>174</v>
      </c>
      <c r="E187" s="230" t="s">
        <v>7255</v>
      </c>
      <c r="F187" s="231" t="s">
        <v>7256</v>
      </c>
      <c r="G187" s="232" t="s">
        <v>1528</v>
      </c>
      <c r="H187" s="233">
        <v>8</v>
      </c>
      <c r="I187" s="234"/>
      <c r="J187" s="235">
        <f>ROUND(I187*H187,2)</f>
        <v>0</v>
      </c>
      <c r="K187" s="231" t="s">
        <v>331</v>
      </c>
      <c r="L187" s="46"/>
      <c r="M187" s="236" t="s">
        <v>1</v>
      </c>
      <c r="N187" s="237" t="s">
        <v>48</v>
      </c>
      <c r="O187" s="93"/>
      <c r="P187" s="238">
        <f>O187*H187</f>
        <v>0</v>
      </c>
      <c r="Q187" s="238">
        <v>0</v>
      </c>
      <c r="R187" s="238">
        <f>Q187*H187</f>
        <v>0</v>
      </c>
      <c r="S187" s="238">
        <v>0</v>
      </c>
      <c r="T187" s="239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40" t="s">
        <v>192</v>
      </c>
      <c r="AT187" s="240" t="s">
        <v>174</v>
      </c>
      <c r="AU187" s="240" t="s">
        <v>90</v>
      </c>
      <c r="AY187" s="18" t="s">
        <v>171</v>
      </c>
      <c r="BE187" s="241">
        <f>IF(N187="základní",J187,0)</f>
        <v>0</v>
      </c>
      <c r="BF187" s="241">
        <f>IF(N187="snížená",J187,0)</f>
        <v>0</v>
      </c>
      <c r="BG187" s="241">
        <f>IF(N187="zákl. přenesená",J187,0)</f>
        <v>0</v>
      </c>
      <c r="BH187" s="241">
        <f>IF(N187="sníž. přenesená",J187,0)</f>
        <v>0</v>
      </c>
      <c r="BI187" s="241">
        <f>IF(N187="nulová",J187,0)</f>
        <v>0</v>
      </c>
      <c r="BJ187" s="18" t="s">
        <v>90</v>
      </c>
      <c r="BK187" s="241">
        <f>ROUND(I187*H187,2)</f>
        <v>0</v>
      </c>
      <c r="BL187" s="18" t="s">
        <v>192</v>
      </c>
      <c r="BM187" s="240" t="s">
        <v>702</v>
      </c>
    </row>
    <row r="188" s="2" customFormat="1" ht="16.5" customHeight="1">
      <c r="A188" s="40"/>
      <c r="B188" s="41"/>
      <c r="C188" s="229" t="s">
        <v>492</v>
      </c>
      <c r="D188" s="229" t="s">
        <v>174</v>
      </c>
      <c r="E188" s="230" t="s">
        <v>7257</v>
      </c>
      <c r="F188" s="231" t="s">
        <v>7258</v>
      </c>
      <c r="G188" s="232" t="s">
        <v>1528</v>
      </c>
      <c r="H188" s="233">
        <v>1</v>
      </c>
      <c r="I188" s="234"/>
      <c r="J188" s="235">
        <f>ROUND(I188*H188,2)</f>
        <v>0</v>
      </c>
      <c r="K188" s="231" t="s">
        <v>331</v>
      </c>
      <c r="L188" s="46"/>
      <c r="M188" s="236" t="s">
        <v>1</v>
      </c>
      <c r="N188" s="237" t="s">
        <v>48</v>
      </c>
      <c r="O188" s="93"/>
      <c r="P188" s="238">
        <f>O188*H188</f>
        <v>0</v>
      </c>
      <c r="Q188" s="238">
        <v>0</v>
      </c>
      <c r="R188" s="238">
        <f>Q188*H188</f>
        <v>0</v>
      </c>
      <c r="S188" s="238">
        <v>0</v>
      </c>
      <c r="T188" s="239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40" t="s">
        <v>192</v>
      </c>
      <c r="AT188" s="240" t="s">
        <v>174</v>
      </c>
      <c r="AU188" s="240" t="s">
        <v>90</v>
      </c>
      <c r="AY188" s="18" t="s">
        <v>171</v>
      </c>
      <c r="BE188" s="241">
        <f>IF(N188="základní",J188,0)</f>
        <v>0</v>
      </c>
      <c r="BF188" s="241">
        <f>IF(N188="snížená",J188,0)</f>
        <v>0</v>
      </c>
      <c r="BG188" s="241">
        <f>IF(N188="zákl. přenesená",J188,0)</f>
        <v>0</v>
      </c>
      <c r="BH188" s="241">
        <f>IF(N188="sníž. přenesená",J188,0)</f>
        <v>0</v>
      </c>
      <c r="BI188" s="241">
        <f>IF(N188="nulová",J188,0)</f>
        <v>0</v>
      </c>
      <c r="BJ188" s="18" t="s">
        <v>90</v>
      </c>
      <c r="BK188" s="241">
        <f>ROUND(I188*H188,2)</f>
        <v>0</v>
      </c>
      <c r="BL188" s="18" t="s">
        <v>192</v>
      </c>
      <c r="BM188" s="240" t="s">
        <v>712</v>
      </c>
    </row>
    <row r="189" s="2" customFormat="1" ht="16.5" customHeight="1">
      <c r="A189" s="40"/>
      <c r="B189" s="41"/>
      <c r="C189" s="229" t="s">
        <v>496</v>
      </c>
      <c r="D189" s="229" t="s">
        <v>174</v>
      </c>
      <c r="E189" s="230" t="s">
        <v>7259</v>
      </c>
      <c r="F189" s="231" t="s">
        <v>7260</v>
      </c>
      <c r="G189" s="232" t="s">
        <v>1528</v>
      </c>
      <c r="H189" s="233">
        <v>1</v>
      </c>
      <c r="I189" s="234"/>
      <c r="J189" s="235">
        <f>ROUND(I189*H189,2)</f>
        <v>0</v>
      </c>
      <c r="K189" s="231" t="s">
        <v>331</v>
      </c>
      <c r="L189" s="46"/>
      <c r="M189" s="236" t="s">
        <v>1</v>
      </c>
      <c r="N189" s="237" t="s">
        <v>48</v>
      </c>
      <c r="O189" s="93"/>
      <c r="P189" s="238">
        <f>O189*H189</f>
        <v>0</v>
      </c>
      <c r="Q189" s="238">
        <v>0</v>
      </c>
      <c r="R189" s="238">
        <f>Q189*H189</f>
        <v>0</v>
      </c>
      <c r="S189" s="238">
        <v>0</v>
      </c>
      <c r="T189" s="239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40" t="s">
        <v>192</v>
      </c>
      <c r="AT189" s="240" t="s">
        <v>174</v>
      </c>
      <c r="AU189" s="240" t="s">
        <v>90</v>
      </c>
      <c r="AY189" s="18" t="s">
        <v>171</v>
      </c>
      <c r="BE189" s="241">
        <f>IF(N189="základní",J189,0)</f>
        <v>0</v>
      </c>
      <c r="BF189" s="241">
        <f>IF(N189="snížená",J189,0)</f>
        <v>0</v>
      </c>
      <c r="BG189" s="241">
        <f>IF(N189="zákl. přenesená",J189,0)</f>
        <v>0</v>
      </c>
      <c r="BH189" s="241">
        <f>IF(N189="sníž. přenesená",J189,0)</f>
        <v>0</v>
      </c>
      <c r="BI189" s="241">
        <f>IF(N189="nulová",J189,0)</f>
        <v>0</v>
      </c>
      <c r="BJ189" s="18" t="s">
        <v>90</v>
      </c>
      <c r="BK189" s="241">
        <f>ROUND(I189*H189,2)</f>
        <v>0</v>
      </c>
      <c r="BL189" s="18" t="s">
        <v>192</v>
      </c>
      <c r="BM189" s="240" t="s">
        <v>722</v>
      </c>
    </row>
    <row r="190" s="2" customFormat="1" ht="16.5" customHeight="1">
      <c r="A190" s="40"/>
      <c r="B190" s="41"/>
      <c r="C190" s="229" t="s">
        <v>501</v>
      </c>
      <c r="D190" s="229" t="s">
        <v>174</v>
      </c>
      <c r="E190" s="230" t="s">
        <v>7261</v>
      </c>
      <c r="F190" s="231" t="s">
        <v>7262</v>
      </c>
      <c r="G190" s="232" t="s">
        <v>1528</v>
      </c>
      <c r="H190" s="233">
        <v>1</v>
      </c>
      <c r="I190" s="234"/>
      <c r="J190" s="235">
        <f>ROUND(I190*H190,2)</f>
        <v>0</v>
      </c>
      <c r="K190" s="231" t="s">
        <v>331</v>
      </c>
      <c r="L190" s="46"/>
      <c r="M190" s="236" t="s">
        <v>1</v>
      </c>
      <c r="N190" s="237" t="s">
        <v>48</v>
      </c>
      <c r="O190" s="93"/>
      <c r="P190" s="238">
        <f>O190*H190</f>
        <v>0</v>
      </c>
      <c r="Q190" s="238">
        <v>0</v>
      </c>
      <c r="R190" s="238">
        <f>Q190*H190</f>
        <v>0</v>
      </c>
      <c r="S190" s="238">
        <v>0</v>
      </c>
      <c r="T190" s="239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40" t="s">
        <v>192</v>
      </c>
      <c r="AT190" s="240" t="s">
        <v>174</v>
      </c>
      <c r="AU190" s="240" t="s">
        <v>90</v>
      </c>
      <c r="AY190" s="18" t="s">
        <v>171</v>
      </c>
      <c r="BE190" s="241">
        <f>IF(N190="základní",J190,0)</f>
        <v>0</v>
      </c>
      <c r="BF190" s="241">
        <f>IF(N190="snížená",J190,0)</f>
        <v>0</v>
      </c>
      <c r="BG190" s="241">
        <f>IF(N190="zákl. přenesená",J190,0)</f>
        <v>0</v>
      </c>
      <c r="BH190" s="241">
        <f>IF(N190="sníž. přenesená",J190,0)</f>
        <v>0</v>
      </c>
      <c r="BI190" s="241">
        <f>IF(N190="nulová",J190,0)</f>
        <v>0</v>
      </c>
      <c r="BJ190" s="18" t="s">
        <v>90</v>
      </c>
      <c r="BK190" s="241">
        <f>ROUND(I190*H190,2)</f>
        <v>0</v>
      </c>
      <c r="BL190" s="18" t="s">
        <v>192</v>
      </c>
      <c r="BM190" s="240" t="s">
        <v>734</v>
      </c>
    </row>
    <row r="191" s="2" customFormat="1" ht="16.5" customHeight="1">
      <c r="A191" s="40"/>
      <c r="B191" s="41"/>
      <c r="C191" s="229" t="s">
        <v>506</v>
      </c>
      <c r="D191" s="229" t="s">
        <v>174</v>
      </c>
      <c r="E191" s="230" t="s">
        <v>7263</v>
      </c>
      <c r="F191" s="231" t="s">
        <v>7264</v>
      </c>
      <c r="G191" s="232" t="s">
        <v>1528</v>
      </c>
      <c r="H191" s="233">
        <v>1</v>
      </c>
      <c r="I191" s="234"/>
      <c r="J191" s="235">
        <f>ROUND(I191*H191,2)</f>
        <v>0</v>
      </c>
      <c r="K191" s="231" t="s">
        <v>331</v>
      </c>
      <c r="L191" s="46"/>
      <c r="M191" s="236" t="s">
        <v>1</v>
      </c>
      <c r="N191" s="237" t="s">
        <v>48</v>
      </c>
      <c r="O191" s="93"/>
      <c r="P191" s="238">
        <f>O191*H191</f>
        <v>0</v>
      </c>
      <c r="Q191" s="238">
        <v>0</v>
      </c>
      <c r="R191" s="238">
        <f>Q191*H191</f>
        <v>0</v>
      </c>
      <c r="S191" s="238">
        <v>0</v>
      </c>
      <c r="T191" s="239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40" t="s">
        <v>192</v>
      </c>
      <c r="AT191" s="240" t="s">
        <v>174</v>
      </c>
      <c r="AU191" s="240" t="s">
        <v>90</v>
      </c>
      <c r="AY191" s="18" t="s">
        <v>171</v>
      </c>
      <c r="BE191" s="241">
        <f>IF(N191="základní",J191,0)</f>
        <v>0</v>
      </c>
      <c r="BF191" s="241">
        <f>IF(N191="snížená",J191,0)</f>
        <v>0</v>
      </c>
      <c r="BG191" s="241">
        <f>IF(N191="zákl. přenesená",J191,0)</f>
        <v>0</v>
      </c>
      <c r="BH191" s="241">
        <f>IF(N191="sníž. přenesená",J191,0)</f>
        <v>0</v>
      </c>
      <c r="BI191" s="241">
        <f>IF(N191="nulová",J191,0)</f>
        <v>0</v>
      </c>
      <c r="BJ191" s="18" t="s">
        <v>90</v>
      </c>
      <c r="BK191" s="241">
        <f>ROUND(I191*H191,2)</f>
        <v>0</v>
      </c>
      <c r="BL191" s="18" t="s">
        <v>192</v>
      </c>
      <c r="BM191" s="240" t="s">
        <v>744</v>
      </c>
    </row>
    <row r="192" s="2" customFormat="1" ht="16.5" customHeight="1">
      <c r="A192" s="40"/>
      <c r="B192" s="41"/>
      <c r="C192" s="229" t="s">
        <v>510</v>
      </c>
      <c r="D192" s="229" t="s">
        <v>174</v>
      </c>
      <c r="E192" s="230" t="s">
        <v>7265</v>
      </c>
      <c r="F192" s="231" t="s">
        <v>7266</v>
      </c>
      <c r="G192" s="232" t="s">
        <v>1528</v>
      </c>
      <c r="H192" s="233">
        <v>1</v>
      </c>
      <c r="I192" s="234"/>
      <c r="J192" s="235">
        <f>ROUND(I192*H192,2)</f>
        <v>0</v>
      </c>
      <c r="K192" s="231" t="s">
        <v>331</v>
      </c>
      <c r="L192" s="46"/>
      <c r="M192" s="236" t="s">
        <v>1</v>
      </c>
      <c r="N192" s="237" t="s">
        <v>48</v>
      </c>
      <c r="O192" s="93"/>
      <c r="P192" s="238">
        <f>O192*H192</f>
        <v>0</v>
      </c>
      <c r="Q192" s="238">
        <v>0</v>
      </c>
      <c r="R192" s="238">
        <f>Q192*H192</f>
        <v>0</v>
      </c>
      <c r="S192" s="238">
        <v>0</v>
      </c>
      <c r="T192" s="239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40" t="s">
        <v>192</v>
      </c>
      <c r="AT192" s="240" t="s">
        <v>174</v>
      </c>
      <c r="AU192" s="240" t="s">
        <v>90</v>
      </c>
      <c r="AY192" s="18" t="s">
        <v>171</v>
      </c>
      <c r="BE192" s="241">
        <f>IF(N192="základní",J192,0)</f>
        <v>0</v>
      </c>
      <c r="BF192" s="241">
        <f>IF(N192="snížená",J192,0)</f>
        <v>0</v>
      </c>
      <c r="BG192" s="241">
        <f>IF(N192="zákl. přenesená",J192,0)</f>
        <v>0</v>
      </c>
      <c r="BH192" s="241">
        <f>IF(N192="sníž. přenesená",J192,0)</f>
        <v>0</v>
      </c>
      <c r="BI192" s="241">
        <f>IF(N192="nulová",J192,0)</f>
        <v>0</v>
      </c>
      <c r="BJ192" s="18" t="s">
        <v>90</v>
      </c>
      <c r="BK192" s="241">
        <f>ROUND(I192*H192,2)</f>
        <v>0</v>
      </c>
      <c r="BL192" s="18" t="s">
        <v>192</v>
      </c>
      <c r="BM192" s="240" t="s">
        <v>754</v>
      </c>
    </row>
    <row r="193" s="2" customFormat="1">
      <c r="A193" s="40"/>
      <c r="B193" s="41"/>
      <c r="C193" s="42"/>
      <c r="D193" s="242" t="s">
        <v>184</v>
      </c>
      <c r="E193" s="42"/>
      <c r="F193" s="243" t="s">
        <v>7267</v>
      </c>
      <c r="G193" s="42"/>
      <c r="H193" s="42"/>
      <c r="I193" s="244"/>
      <c r="J193" s="42"/>
      <c r="K193" s="42"/>
      <c r="L193" s="46"/>
      <c r="M193" s="245"/>
      <c r="N193" s="246"/>
      <c r="O193" s="93"/>
      <c r="P193" s="93"/>
      <c r="Q193" s="93"/>
      <c r="R193" s="93"/>
      <c r="S193" s="93"/>
      <c r="T193" s="94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8" t="s">
        <v>184</v>
      </c>
      <c r="AU193" s="18" t="s">
        <v>90</v>
      </c>
    </row>
    <row r="194" s="2" customFormat="1" ht="21.75" customHeight="1">
      <c r="A194" s="40"/>
      <c r="B194" s="41"/>
      <c r="C194" s="229" t="s">
        <v>515</v>
      </c>
      <c r="D194" s="229" t="s">
        <v>174</v>
      </c>
      <c r="E194" s="230" t="s">
        <v>7268</v>
      </c>
      <c r="F194" s="231" t="s">
        <v>7269</v>
      </c>
      <c r="G194" s="232" t="s">
        <v>1528</v>
      </c>
      <c r="H194" s="233">
        <v>4</v>
      </c>
      <c r="I194" s="234"/>
      <c r="J194" s="235">
        <f>ROUND(I194*H194,2)</f>
        <v>0</v>
      </c>
      <c r="K194" s="231" t="s">
        <v>331</v>
      </c>
      <c r="L194" s="46"/>
      <c r="M194" s="236" t="s">
        <v>1</v>
      </c>
      <c r="N194" s="237" t="s">
        <v>48</v>
      </c>
      <c r="O194" s="93"/>
      <c r="P194" s="238">
        <f>O194*H194</f>
        <v>0</v>
      </c>
      <c r="Q194" s="238">
        <v>0</v>
      </c>
      <c r="R194" s="238">
        <f>Q194*H194</f>
        <v>0</v>
      </c>
      <c r="S194" s="238">
        <v>0</v>
      </c>
      <c r="T194" s="239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40" t="s">
        <v>192</v>
      </c>
      <c r="AT194" s="240" t="s">
        <v>174</v>
      </c>
      <c r="AU194" s="240" t="s">
        <v>90</v>
      </c>
      <c r="AY194" s="18" t="s">
        <v>171</v>
      </c>
      <c r="BE194" s="241">
        <f>IF(N194="základní",J194,0)</f>
        <v>0</v>
      </c>
      <c r="BF194" s="241">
        <f>IF(N194="snížená",J194,0)</f>
        <v>0</v>
      </c>
      <c r="BG194" s="241">
        <f>IF(N194="zákl. přenesená",J194,0)</f>
        <v>0</v>
      </c>
      <c r="BH194" s="241">
        <f>IF(N194="sníž. přenesená",J194,0)</f>
        <v>0</v>
      </c>
      <c r="BI194" s="241">
        <f>IF(N194="nulová",J194,0)</f>
        <v>0</v>
      </c>
      <c r="BJ194" s="18" t="s">
        <v>90</v>
      </c>
      <c r="BK194" s="241">
        <f>ROUND(I194*H194,2)</f>
        <v>0</v>
      </c>
      <c r="BL194" s="18" t="s">
        <v>192</v>
      </c>
      <c r="BM194" s="240" t="s">
        <v>763</v>
      </c>
    </row>
    <row r="195" s="2" customFormat="1" ht="16.5" customHeight="1">
      <c r="A195" s="40"/>
      <c r="B195" s="41"/>
      <c r="C195" s="229" t="s">
        <v>519</v>
      </c>
      <c r="D195" s="229" t="s">
        <v>174</v>
      </c>
      <c r="E195" s="230" t="s">
        <v>7270</v>
      </c>
      <c r="F195" s="231" t="s">
        <v>7271</v>
      </c>
      <c r="G195" s="232" t="s">
        <v>1528</v>
      </c>
      <c r="H195" s="233">
        <v>1</v>
      </c>
      <c r="I195" s="234"/>
      <c r="J195" s="235">
        <f>ROUND(I195*H195,2)</f>
        <v>0</v>
      </c>
      <c r="K195" s="231" t="s">
        <v>331</v>
      </c>
      <c r="L195" s="46"/>
      <c r="M195" s="236" t="s">
        <v>1</v>
      </c>
      <c r="N195" s="237" t="s">
        <v>48</v>
      </c>
      <c r="O195" s="93"/>
      <c r="P195" s="238">
        <f>O195*H195</f>
        <v>0</v>
      </c>
      <c r="Q195" s="238">
        <v>0</v>
      </c>
      <c r="R195" s="238">
        <f>Q195*H195</f>
        <v>0</v>
      </c>
      <c r="S195" s="238">
        <v>0</v>
      </c>
      <c r="T195" s="239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40" t="s">
        <v>192</v>
      </c>
      <c r="AT195" s="240" t="s">
        <v>174</v>
      </c>
      <c r="AU195" s="240" t="s">
        <v>90</v>
      </c>
      <c r="AY195" s="18" t="s">
        <v>171</v>
      </c>
      <c r="BE195" s="241">
        <f>IF(N195="základní",J195,0)</f>
        <v>0</v>
      </c>
      <c r="BF195" s="241">
        <f>IF(N195="snížená",J195,0)</f>
        <v>0</v>
      </c>
      <c r="BG195" s="241">
        <f>IF(N195="zákl. přenesená",J195,0)</f>
        <v>0</v>
      </c>
      <c r="BH195" s="241">
        <f>IF(N195="sníž. přenesená",J195,0)</f>
        <v>0</v>
      </c>
      <c r="BI195" s="241">
        <f>IF(N195="nulová",J195,0)</f>
        <v>0</v>
      </c>
      <c r="BJ195" s="18" t="s">
        <v>90</v>
      </c>
      <c r="BK195" s="241">
        <f>ROUND(I195*H195,2)</f>
        <v>0</v>
      </c>
      <c r="BL195" s="18" t="s">
        <v>192</v>
      </c>
      <c r="BM195" s="240" t="s">
        <v>772</v>
      </c>
    </row>
    <row r="196" s="2" customFormat="1" ht="16.5" customHeight="1">
      <c r="A196" s="40"/>
      <c r="B196" s="41"/>
      <c r="C196" s="229" t="s">
        <v>523</v>
      </c>
      <c r="D196" s="229" t="s">
        <v>174</v>
      </c>
      <c r="E196" s="230" t="s">
        <v>7272</v>
      </c>
      <c r="F196" s="231" t="s">
        <v>7273</v>
      </c>
      <c r="G196" s="232" t="s">
        <v>1528</v>
      </c>
      <c r="H196" s="233">
        <v>4</v>
      </c>
      <c r="I196" s="234"/>
      <c r="J196" s="235">
        <f>ROUND(I196*H196,2)</f>
        <v>0</v>
      </c>
      <c r="K196" s="231" t="s">
        <v>331</v>
      </c>
      <c r="L196" s="46"/>
      <c r="M196" s="236" t="s">
        <v>1</v>
      </c>
      <c r="N196" s="237" t="s">
        <v>48</v>
      </c>
      <c r="O196" s="93"/>
      <c r="P196" s="238">
        <f>O196*H196</f>
        <v>0</v>
      </c>
      <c r="Q196" s="238">
        <v>0</v>
      </c>
      <c r="R196" s="238">
        <f>Q196*H196</f>
        <v>0</v>
      </c>
      <c r="S196" s="238">
        <v>0</v>
      </c>
      <c r="T196" s="239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40" t="s">
        <v>192</v>
      </c>
      <c r="AT196" s="240" t="s">
        <v>174</v>
      </c>
      <c r="AU196" s="240" t="s">
        <v>90</v>
      </c>
      <c r="AY196" s="18" t="s">
        <v>171</v>
      </c>
      <c r="BE196" s="241">
        <f>IF(N196="základní",J196,0)</f>
        <v>0</v>
      </c>
      <c r="BF196" s="241">
        <f>IF(N196="snížená",J196,0)</f>
        <v>0</v>
      </c>
      <c r="BG196" s="241">
        <f>IF(N196="zákl. přenesená",J196,0)</f>
        <v>0</v>
      </c>
      <c r="BH196" s="241">
        <f>IF(N196="sníž. přenesená",J196,0)</f>
        <v>0</v>
      </c>
      <c r="BI196" s="241">
        <f>IF(N196="nulová",J196,0)</f>
        <v>0</v>
      </c>
      <c r="BJ196" s="18" t="s">
        <v>90</v>
      </c>
      <c r="BK196" s="241">
        <f>ROUND(I196*H196,2)</f>
        <v>0</v>
      </c>
      <c r="BL196" s="18" t="s">
        <v>192</v>
      </c>
      <c r="BM196" s="240" t="s">
        <v>780</v>
      </c>
    </row>
    <row r="197" s="2" customFormat="1" ht="16.5" customHeight="1">
      <c r="A197" s="40"/>
      <c r="B197" s="41"/>
      <c r="C197" s="229" t="s">
        <v>534</v>
      </c>
      <c r="D197" s="229" t="s">
        <v>174</v>
      </c>
      <c r="E197" s="230" t="s">
        <v>7274</v>
      </c>
      <c r="F197" s="231" t="s">
        <v>7275</v>
      </c>
      <c r="G197" s="232" t="s">
        <v>1528</v>
      </c>
      <c r="H197" s="233">
        <v>4</v>
      </c>
      <c r="I197" s="234"/>
      <c r="J197" s="235">
        <f>ROUND(I197*H197,2)</f>
        <v>0</v>
      </c>
      <c r="K197" s="231" t="s">
        <v>331</v>
      </c>
      <c r="L197" s="46"/>
      <c r="M197" s="236" t="s">
        <v>1</v>
      </c>
      <c r="N197" s="237" t="s">
        <v>48</v>
      </c>
      <c r="O197" s="93"/>
      <c r="P197" s="238">
        <f>O197*H197</f>
        <v>0</v>
      </c>
      <c r="Q197" s="238">
        <v>0</v>
      </c>
      <c r="R197" s="238">
        <f>Q197*H197</f>
        <v>0</v>
      </c>
      <c r="S197" s="238">
        <v>0</v>
      </c>
      <c r="T197" s="239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40" t="s">
        <v>192</v>
      </c>
      <c r="AT197" s="240" t="s">
        <v>174</v>
      </c>
      <c r="AU197" s="240" t="s">
        <v>90</v>
      </c>
      <c r="AY197" s="18" t="s">
        <v>171</v>
      </c>
      <c r="BE197" s="241">
        <f>IF(N197="základní",J197,0)</f>
        <v>0</v>
      </c>
      <c r="BF197" s="241">
        <f>IF(N197="snížená",J197,0)</f>
        <v>0</v>
      </c>
      <c r="BG197" s="241">
        <f>IF(N197="zákl. přenesená",J197,0)</f>
        <v>0</v>
      </c>
      <c r="BH197" s="241">
        <f>IF(N197="sníž. přenesená",J197,0)</f>
        <v>0</v>
      </c>
      <c r="BI197" s="241">
        <f>IF(N197="nulová",J197,0)</f>
        <v>0</v>
      </c>
      <c r="BJ197" s="18" t="s">
        <v>90</v>
      </c>
      <c r="BK197" s="241">
        <f>ROUND(I197*H197,2)</f>
        <v>0</v>
      </c>
      <c r="BL197" s="18" t="s">
        <v>192</v>
      </c>
      <c r="BM197" s="240" t="s">
        <v>789</v>
      </c>
    </row>
    <row r="198" s="2" customFormat="1">
      <c r="A198" s="40"/>
      <c r="B198" s="41"/>
      <c r="C198" s="229" t="s">
        <v>538</v>
      </c>
      <c r="D198" s="229" t="s">
        <v>174</v>
      </c>
      <c r="E198" s="230" t="s">
        <v>7276</v>
      </c>
      <c r="F198" s="231" t="s">
        <v>7277</v>
      </c>
      <c r="G198" s="232" t="s">
        <v>1528</v>
      </c>
      <c r="H198" s="233">
        <v>1</v>
      </c>
      <c r="I198" s="234"/>
      <c r="J198" s="235">
        <f>ROUND(I198*H198,2)</f>
        <v>0</v>
      </c>
      <c r="K198" s="231" t="s">
        <v>331</v>
      </c>
      <c r="L198" s="46"/>
      <c r="M198" s="236" t="s">
        <v>1</v>
      </c>
      <c r="N198" s="237" t="s">
        <v>48</v>
      </c>
      <c r="O198" s="93"/>
      <c r="P198" s="238">
        <f>O198*H198</f>
        <v>0</v>
      </c>
      <c r="Q198" s="238">
        <v>0</v>
      </c>
      <c r="R198" s="238">
        <f>Q198*H198</f>
        <v>0</v>
      </c>
      <c r="S198" s="238">
        <v>0</v>
      </c>
      <c r="T198" s="239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40" t="s">
        <v>192</v>
      </c>
      <c r="AT198" s="240" t="s">
        <v>174</v>
      </c>
      <c r="AU198" s="240" t="s">
        <v>90</v>
      </c>
      <c r="AY198" s="18" t="s">
        <v>171</v>
      </c>
      <c r="BE198" s="241">
        <f>IF(N198="základní",J198,0)</f>
        <v>0</v>
      </c>
      <c r="BF198" s="241">
        <f>IF(N198="snížená",J198,0)</f>
        <v>0</v>
      </c>
      <c r="BG198" s="241">
        <f>IF(N198="zákl. přenesená",J198,0)</f>
        <v>0</v>
      </c>
      <c r="BH198" s="241">
        <f>IF(N198="sníž. přenesená",J198,0)</f>
        <v>0</v>
      </c>
      <c r="BI198" s="241">
        <f>IF(N198="nulová",J198,0)</f>
        <v>0</v>
      </c>
      <c r="BJ198" s="18" t="s">
        <v>90</v>
      </c>
      <c r="BK198" s="241">
        <f>ROUND(I198*H198,2)</f>
        <v>0</v>
      </c>
      <c r="BL198" s="18" t="s">
        <v>192</v>
      </c>
      <c r="BM198" s="240" t="s">
        <v>800</v>
      </c>
    </row>
    <row r="199" s="2" customFormat="1" ht="21.75" customHeight="1">
      <c r="A199" s="40"/>
      <c r="B199" s="41"/>
      <c r="C199" s="229" t="s">
        <v>542</v>
      </c>
      <c r="D199" s="229" t="s">
        <v>174</v>
      </c>
      <c r="E199" s="230" t="s">
        <v>7278</v>
      </c>
      <c r="F199" s="231" t="s">
        <v>7279</v>
      </c>
      <c r="G199" s="232" t="s">
        <v>1528</v>
      </c>
      <c r="H199" s="233">
        <v>1</v>
      </c>
      <c r="I199" s="234"/>
      <c r="J199" s="235">
        <f>ROUND(I199*H199,2)</f>
        <v>0</v>
      </c>
      <c r="K199" s="231" t="s">
        <v>331</v>
      </c>
      <c r="L199" s="46"/>
      <c r="M199" s="236" t="s">
        <v>1</v>
      </c>
      <c r="N199" s="237" t="s">
        <v>48</v>
      </c>
      <c r="O199" s="93"/>
      <c r="P199" s="238">
        <f>O199*H199</f>
        <v>0</v>
      </c>
      <c r="Q199" s="238">
        <v>0</v>
      </c>
      <c r="R199" s="238">
        <f>Q199*H199</f>
        <v>0</v>
      </c>
      <c r="S199" s="238">
        <v>0</v>
      </c>
      <c r="T199" s="239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40" t="s">
        <v>192</v>
      </c>
      <c r="AT199" s="240" t="s">
        <v>174</v>
      </c>
      <c r="AU199" s="240" t="s">
        <v>90</v>
      </c>
      <c r="AY199" s="18" t="s">
        <v>171</v>
      </c>
      <c r="BE199" s="241">
        <f>IF(N199="základní",J199,0)</f>
        <v>0</v>
      </c>
      <c r="BF199" s="241">
        <f>IF(N199="snížená",J199,0)</f>
        <v>0</v>
      </c>
      <c r="BG199" s="241">
        <f>IF(N199="zákl. přenesená",J199,0)</f>
        <v>0</v>
      </c>
      <c r="BH199" s="241">
        <f>IF(N199="sníž. přenesená",J199,0)</f>
        <v>0</v>
      </c>
      <c r="BI199" s="241">
        <f>IF(N199="nulová",J199,0)</f>
        <v>0</v>
      </c>
      <c r="BJ199" s="18" t="s">
        <v>90</v>
      </c>
      <c r="BK199" s="241">
        <f>ROUND(I199*H199,2)</f>
        <v>0</v>
      </c>
      <c r="BL199" s="18" t="s">
        <v>192</v>
      </c>
      <c r="BM199" s="240" t="s">
        <v>810</v>
      </c>
    </row>
    <row r="200" s="2" customFormat="1" ht="16.5" customHeight="1">
      <c r="A200" s="40"/>
      <c r="B200" s="41"/>
      <c r="C200" s="229" t="s">
        <v>546</v>
      </c>
      <c r="D200" s="229" t="s">
        <v>174</v>
      </c>
      <c r="E200" s="230" t="s">
        <v>7280</v>
      </c>
      <c r="F200" s="231" t="s">
        <v>7281</v>
      </c>
      <c r="G200" s="232" t="s">
        <v>1528</v>
      </c>
      <c r="H200" s="233">
        <v>18</v>
      </c>
      <c r="I200" s="234"/>
      <c r="J200" s="235">
        <f>ROUND(I200*H200,2)</f>
        <v>0</v>
      </c>
      <c r="K200" s="231" t="s">
        <v>331</v>
      </c>
      <c r="L200" s="46"/>
      <c r="M200" s="236" t="s">
        <v>1</v>
      </c>
      <c r="N200" s="237" t="s">
        <v>48</v>
      </c>
      <c r="O200" s="93"/>
      <c r="P200" s="238">
        <f>O200*H200</f>
        <v>0</v>
      </c>
      <c r="Q200" s="238">
        <v>0</v>
      </c>
      <c r="R200" s="238">
        <f>Q200*H200</f>
        <v>0</v>
      </c>
      <c r="S200" s="238">
        <v>0</v>
      </c>
      <c r="T200" s="239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40" t="s">
        <v>192</v>
      </c>
      <c r="AT200" s="240" t="s">
        <v>174</v>
      </c>
      <c r="AU200" s="240" t="s">
        <v>90</v>
      </c>
      <c r="AY200" s="18" t="s">
        <v>171</v>
      </c>
      <c r="BE200" s="241">
        <f>IF(N200="základní",J200,0)</f>
        <v>0</v>
      </c>
      <c r="BF200" s="241">
        <f>IF(N200="snížená",J200,0)</f>
        <v>0</v>
      </c>
      <c r="BG200" s="241">
        <f>IF(N200="zákl. přenesená",J200,0)</f>
        <v>0</v>
      </c>
      <c r="BH200" s="241">
        <f>IF(N200="sníž. přenesená",J200,0)</f>
        <v>0</v>
      </c>
      <c r="BI200" s="241">
        <f>IF(N200="nulová",J200,0)</f>
        <v>0</v>
      </c>
      <c r="BJ200" s="18" t="s">
        <v>90</v>
      </c>
      <c r="BK200" s="241">
        <f>ROUND(I200*H200,2)</f>
        <v>0</v>
      </c>
      <c r="BL200" s="18" t="s">
        <v>192</v>
      </c>
      <c r="BM200" s="240" t="s">
        <v>822</v>
      </c>
    </row>
    <row r="201" s="12" customFormat="1" ht="25.92" customHeight="1">
      <c r="A201" s="12"/>
      <c r="B201" s="213"/>
      <c r="C201" s="214"/>
      <c r="D201" s="215" t="s">
        <v>82</v>
      </c>
      <c r="E201" s="216" t="s">
        <v>3432</v>
      </c>
      <c r="F201" s="216" t="s">
        <v>7282</v>
      </c>
      <c r="G201" s="214"/>
      <c r="H201" s="214"/>
      <c r="I201" s="217"/>
      <c r="J201" s="218">
        <f>BK201</f>
        <v>0</v>
      </c>
      <c r="K201" s="214"/>
      <c r="L201" s="219"/>
      <c r="M201" s="220"/>
      <c r="N201" s="221"/>
      <c r="O201" s="221"/>
      <c r="P201" s="222">
        <f>SUM(P202:P206)</f>
        <v>0</v>
      </c>
      <c r="Q201" s="221"/>
      <c r="R201" s="222">
        <f>SUM(R202:R206)</f>
        <v>0</v>
      </c>
      <c r="S201" s="221"/>
      <c r="T201" s="223">
        <f>SUM(T202:T206)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4" t="s">
        <v>90</v>
      </c>
      <c r="AT201" s="225" t="s">
        <v>82</v>
      </c>
      <c r="AU201" s="225" t="s">
        <v>83</v>
      </c>
      <c r="AY201" s="224" t="s">
        <v>171</v>
      </c>
      <c r="BK201" s="226">
        <f>SUM(BK202:BK206)</f>
        <v>0</v>
      </c>
    </row>
    <row r="202" s="2" customFormat="1" ht="16.5" customHeight="1">
      <c r="A202" s="40"/>
      <c r="B202" s="41"/>
      <c r="C202" s="229" t="s">
        <v>550</v>
      </c>
      <c r="D202" s="229" t="s">
        <v>174</v>
      </c>
      <c r="E202" s="230" t="s">
        <v>7283</v>
      </c>
      <c r="F202" s="231" t="s">
        <v>7284</v>
      </c>
      <c r="G202" s="232" t="s">
        <v>458</v>
      </c>
      <c r="H202" s="233">
        <v>398</v>
      </c>
      <c r="I202" s="234"/>
      <c r="J202" s="235">
        <f>ROUND(I202*H202,2)</f>
        <v>0</v>
      </c>
      <c r="K202" s="231" t="s">
        <v>331</v>
      </c>
      <c r="L202" s="46"/>
      <c r="M202" s="236" t="s">
        <v>1</v>
      </c>
      <c r="N202" s="237" t="s">
        <v>48</v>
      </c>
      <c r="O202" s="93"/>
      <c r="P202" s="238">
        <f>O202*H202</f>
        <v>0</v>
      </c>
      <c r="Q202" s="238">
        <v>0</v>
      </c>
      <c r="R202" s="238">
        <f>Q202*H202</f>
        <v>0</v>
      </c>
      <c r="S202" s="238">
        <v>0</v>
      </c>
      <c r="T202" s="239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40" t="s">
        <v>192</v>
      </c>
      <c r="AT202" s="240" t="s">
        <v>174</v>
      </c>
      <c r="AU202" s="240" t="s">
        <v>90</v>
      </c>
      <c r="AY202" s="18" t="s">
        <v>171</v>
      </c>
      <c r="BE202" s="241">
        <f>IF(N202="základní",J202,0)</f>
        <v>0</v>
      </c>
      <c r="BF202" s="241">
        <f>IF(N202="snížená",J202,0)</f>
        <v>0</v>
      </c>
      <c r="BG202" s="241">
        <f>IF(N202="zákl. přenesená",J202,0)</f>
        <v>0</v>
      </c>
      <c r="BH202" s="241">
        <f>IF(N202="sníž. přenesená",J202,0)</f>
        <v>0</v>
      </c>
      <c r="BI202" s="241">
        <f>IF(N202="nulová",J202,0)</f>
        <v>0</v>
      </c>
      <c r="BJ202" s="18" t="s">
        <v>90</v>
      </c>
      <c r="BK202" s="241">
        <f>ROUND(I202*H202,2)</f>
        <v>0</v>
      </c>
      <c r="BL202" s="18" t="s">
        <v>192</v>
      </c>
      <c r="BM202" s="240" t="s">
        <v>832</v>
      </c>
    </row>
    <row r="203" s="2" customFormat="1" ht="16.5" customHeight="1">
      <c r="A203" s="40"/>
      <c r="B203" s="41"/>
      <c r="C203" s="229" t="s">
        <v>555</v>
      </c>
      <c r="D203" s="229" t="s">
        <v>174</v>
      </c>
      <c r="E203" s="230" t="s">
        <v>7285</v>
      </c>
      <c r="F203" s="231" t="s">
        <v>7286</v>
      </c>
      <c r="G203" s="232" t="s">
        <v>458</v>
      </c>
      <c r="H203" s="233">
        <v>60</v>
      </c>
      <c r="I203" s="234"/>
      <c r="J203" s="235">
        <f>ROUND(I203*H203,2)</f>
        <v>0</v>
      </c>
      <c r="K203" s="231" t="s">
        <v>331</v>
      </c>
      <c r="L203" s="46"/>
      <c r="M203" s="236" t="s">
        <v>1</v>
      </c>
      <c r="N203" s="237" t="s">
        <v>48</v>
      </c>
      <c r="O203" s="93"/>
      <c r="P203" s="238">
        <f>O203*H203</f>
        <v>0</v>
      </c>
      <c r="Q203" s="238">
        <v>0</v>
      </c>
      <c r="R203" s="238">
        <f>Q203*H203</f>
        <v>0</v>
      </c>
      <c r="S203" s="238">
        <v>0</v>
      </c>
      <c r="T203" s="239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40" t="s">
        <v>192</v>
      </c>
      <c r="AT203" s="240" t="s">
        <v>174</v>
      </c>
      <c r="AU203" s="240" t="s">
        <v>90</v>
      </c>
      <c r="AY203" s="18" t="s">
        <v>171</v>
      </c>
      <c r="BE203" s="241">
        <f>IF(N203="základní",J203,0)</f>
        <v>0</v>
      </c>
      <c r="BF203" s="241">
        <f>IF(N203="snížená",J203,0)</f>
        <v>0</v>
      </c>
      <c r="BG203" s="241">
        <f>IF(N203="zákl. přenesená",J203,0)</f>
        <v>0</v>
      </c>
      <c r="BH203" s="241">
        <f>IF(N203="sníž. přenesená",J203,0)</f>
        <v>0</v>
      </c>
      <c r="BI203" s="241">
        <f>IF(N203="nulová",J203,0)</f>
        <v>0</v>
      </c>
      <c r="BJ203" s="18" t="s">
        <v>90</v>
      </c>
      <c r="BK203" s="241">
        <f>ROUND(I203*H203,2)</f>
        <v>0</v>
      </c>
      <c r="BL203" s="18" t="s">
        <v>192</v>
      </c>
      <c r="BM203" s="240" t="s">
        <v>842</v>
      </c>
    </row>
    <row r="204" s="2" customFormat="1" ht="16.5" customHeight="1">
      <c r="A204" s="40"/>
      <c r="B204" s="41"/>
      <c r="C204" s="229" t="s">
        <v>559</v>
      </c>
      <c r="D204" s="229" t="s">
        <v>174</v>
      </c>
      <c r="E204" s="230" t="s">
        <v>7287</v>
      </c>
      <c r="F204" s="231" t="s">
        <v>7288</v>
      </c>
      <c r="G204" s="232" t="s">
        <v>458</v>
      </c>
      <c r="H204" s="233">
        <v>60</v>
      </c>
      <c r="I204" s="234"/>
      <c r="J204" s="235">
        <f>ROUND(I204*H204,2)</f>
        <v>0</v>
      </c>
      <c r="K204" s="231" t="s">
        <v>331</v>
      </c>
      <c r="L204" s="46"/>
      <c r="M204" s="236" t="s">
        <v>1</v>
      </c>
      <c r="N204" s="237" t="s">
        <v>48</v>
      </c>
      <c r="O204" s="93"/>
      <c r="P204" s="238">
        <f>O204*H204</f>
        <v>0</v>
      </c>
      <c r="Q204" s="238">
        <v>0</v>
      </c>
      <c r="R204" s="238">
        <f>Q204*H204</f>
        <v>0</v>
      </c>
      <c r="S204" s="238">
        <v>0</v>
      </c>
      <c r="T204" s="239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40" t="s">
        <v>192</v>
      </c>
      <c r="AT204" s="240" t="s">
        <v>174</v>
      </c>
      <c r="AU204" s="240" t="s">
        <v>90</v>
      </c>
      <c r="AY204" s="18" t="s">
        <v>171</v>
      </c>
      <c r="BE204" s="241">
        <f>IF(N204="základní",J204,0)</f>
        <v>0</v>
      </c>
      <c r="BF204" s="241">
        <f>IF(N204="snížená",J204,0)</f>
        <v>0</v>
      </c>
      <c r="BG204" s="241">
        <f>IF(N204="zákl. přenesená",J204,0)</f>
        <v>0</v>
      </c>
      <c r="BH204" s="241">
        <f>IF(N204="sníž. přenesená",J204,0)</f>
        <v>0</v>
      </c>
      <c r="BI204" s="241">
        <f>IF(N204="nulová",J204,0)</f>
        <v>0</v>
      </c>
      <c r="BJ204" s="18" t="s">
        <v>90</v>
      </c>
      <c r="BK204" s="241">
        <f>ROUND(I204*H204,2)</f>
        <v>0</v>
      </c>
      <c r="BL204" s="18" t="s">
        <v>192</v>
      </c>
      <c r="BM204" s="240" t="s">
        <v>857</v>
      </c>
    </row>
    <row r="205" s="2" customFormat="1" ht="16.5" customHeight="1">
      <c r="A205" s="40"/>
      <c r="B205" s="41"/>
      <c r="C205" s="229" t="s">
        <v>563</v>
      </c>
      <c r="D205" s="229" t="s">
        <v>174</v>
      </c>
      <c r="E205" s="230" t="s">
        <v>7289</v>
      </c>
      <c r="F205" s="231" t="s">
        <v>7290</v>
      </c>
      <c r="G205" s="232" t="s">
        <v>458</v>
      </c>
      <c r="H205" s="233">
        <v>50</v>
      </c>
      <c r="I205" s="234"/>
      <c r="J205" s="235">
        <f>ROUND(I205*H205,2)</f>
        <v>0</v>
      </c>
      <c r="K205" s="231" t="s">
        <v>331</v>
      </c>
      <c r="L205" s="46"/>
      <c r="M205" s="236" t="s">
        <v>1</v>
      </c>
      <c r="N205" s="237" t="s">
        <v>48</v>
      </c>
      <c r="O205" s="93"/>
      <c r="P205" s="238">
        <f>O205*H205</f>
        <v>0</v>
      </c>
      <c r="Q205" s="238">
        <v>0</v>
      </c>
      <c r="R205" s="238">
        <f>Q205*H205</f>
        <v>0</v>
      </c>
      <c r="S205" s="238">
        <v>0</v>
      </c>
      <c r="T205" s="239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40" t="s">
        <v>192</v>
      </c>
      <c r="AT205" s="240" t="s">
        <v>174</v>
      </c>
      <c r="AU205" s="240" t="s">
        <v>90</v>
      </c>
      <c r="AY205" s="18" t="s">
        <v>171</v>
      </c>
      <c r="BE205" s="241">
        <f>IF(N205="základní",J205,0)</f>
        <v>0</v>
      </c>
      <c r="BF205" s="241">
        <f>IF(N205="snížená",J205,0)</f>
        <v>0</v>
      </c>
      <c r="BG205" s="241">
        <f>IF(N205="zákl. přenesená",J205,0)</f>
        <v>0</v>
      </c>
      <c r="BH205" s="241">
        <f>IF(N205="sníž. přenesená",J205,0)</f>
        <v>0</v>
      </c>
      <c r="BI205" s="241">
        <f>IF(N205="nulová",J205,0)</f>
        <v>0</v>
      </c>
      <c r="BJ205" s="18" t="s">
        <v>90</v>
      </c>
      <c r="BK205" s="241">
        <f>ROUND(I205*H205,2)</f>
        <v>0</v>
      </c>
      <c r="BL205" s="18" t="s">
        <v>192</v>
      </c>
      <c r="BM205" s="240" t="s">
        <v>868</v>
      </c>
    </row>
    <row r="206" s="2" customFormat="1" ht="16.5" customHeight="1">
      <c r="A206" s="40"/>
      <c r="B206" s="41"/>
      <c r="C206" s="229" t="s">
        <v>569</v>
      </c>
      <c r="D206" s="229" t="s">
        <v>174</v>
      </c>
      <c r="E206" s="230" t="s">
        <v>7291</v>
      </c>
      <c r="F206" s="231" t="s">
        <v>7292</v>
      </c>
      <c r="G206" s="232" t="s">
        <v>1528</v>
      </c>
      <c r="H206" s="233">
        <v>1</v>
      </c>
      <c r="I206" s="234"/>
      <c r="J206" s="235">
        <f>ROUND(I206*H206,2)</f>
        <v>0</v>
      </c>
      <c r="K206" s="231" t="s">
        <v>331</v>
      </c>
      <c r="L206" s="46"/>
      <c r="M206" s="236" t="s">
        <v>1</v>
      </c>
      <c r="N206" s="237" t="s">
        <v>48</v>
      </c>
      <c r="O206" s="93"/>
      <c r="P206" s="238">
        <f>O206*H206</f>
        <v>0</v>
      </c>
      <c r="Q206" s="238">
        <v>0</v>
      </c>
      <c r="R206" s="238">
        <f>Q206*H206</f>
        <v>0</v>
      </c>
      <c r="S206" s="238">
        <v>0</v>
      </c>
      <c r="T206" s="239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40" t="s">
        <v>192</v>
      </c>
      <c r="AT206" s="240" t="s">
        <v>174</v>
      </c>
      <c r="AU206" s="240" t="s">
        <v>90</v>
      </c>
      <c r="AY206" s="18" t="s">
        <v>171</v>
      </c>
      <c r="BE206" s="241">
        <f>IF(N206="základní",J206,0)</f>
        <v>0</v>
      </c>
      <c r="BF206" s="241">
        <f>IF(N206="snížená",J206,0)</f>
        <v>0</v>
      </c>
      <c r="BG206" s="241">
        <f>IF(N206="zákl. přenesená",J206,0)</f>
        <v>0</v>
      </c>
      <c r="BH206" s="241">
        <f>IF(N206="sníž. přenesená",J206,0)</f>
        <v>0</v>
      </c>
      <c r="BI206" s="241">
        <f>IF(N206="nulová",J206,0)</f>
        <v>0</v>
      </c>
      <c r="BJ206" s="18" t="s">
        <v>90</v>
      </c>
      <c r="BK206" s="241">
        <f>ROUND(I206*H206,2)</f>
        <v>0</v>
      </c>
      <c r="BL206" s="18" t="s">
        <v>192</v>
      </c>
      <c r="BM206" s="240" t="s">
        <v>876</v>
      </c>
    </row>
    <row r="207" s="12" customFormat="1" ht="25.92" customHeight="1">
      <c r="A207" s="12"/>
      <c r="B207" s="213"/>
      <c r="C207" s="214"/>
      <c r="D207" s="215" t="s">
        <v>82</v>
      </c>
      <c r="E207" s="216" t="s">
        <v>3438</v>
      </c>
      <c r="F207" s="216" t="s">
        <v>7293</v>
      </c>
      <c r="G207" s="214"/>
      <c r="H207" s="214"/>
      <c r="I207" s="217"/>
      <c r="J207" s="218">
        <f>BK207</f>
        <v>0</v>
      </c>
      <c r="K207" s="214"/>
      <c r="L207" s="219"/>
      <c r="M207" s="220"/>
      <c r="N207" s="221"/>
      <c r="O207" s="221"/>
      <c r="P207" s="222">
        <f>SUM(P208:P222)</f>
        <v>0</v>
      </c>
      <c r="Q207" s="221"/>
      <c r="R207" s="222">
        <f>SUM(R208:R222)</f>
        <v>0</v>
      </c>
      <c r="S207" s="221"/>
      <c r="T207" s="223">
        <f>SUM(T208:T222)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4" t="s">
        <v>90</v>
      </c>
      <c r="AT207" s="225" t="s">
        <v>82</v>
      </c>
      <c r="AU207" s="225" t="s">
        <v>83</v>
      </c>
      <c r="AY207" s="224" t="s">
        <v>171</v>
      </c>
      <c r="BK207" s="226">
        <f>SUM(BK208:BK222)</f>
        <v>0</v>
      </c>
    </row>
    <row r="208" s="2" customFormat="1" ht="16.5" customHeight="1">
      <c r="A208" s="40"/>
      <c r="B208" s="41"/>
      <c r="C208" s="229" t="s">
        <v>574</v>
      </c>
      <c r="D208" s="229" t="s">
        <v>174</v>
      </c>
      <c r="E208" s="230" t="s">
        <v>7294</v>
      </c>
      <c r="F208" s="231" t="s">
        <v>7295</v>
      </c>
      <c r="G208" s="232" t="s">
        <v>458</v>
      </c>
      <c r="H208" s="233">
        <v>225</v>
      </c>
      <c r="I208" s="234"/>
      <c r="J208" s="235">
        <f>ROUND(I208*H208,2)</f>
        <v>0</v>
      </c>
      <c r="K208" s="231" t="s">
        <v>331</v>
      </c>
      <c r="L208" s="46"/>
      <c r="M208" s="236" t="s">
        <v>1</v>
      </c>
      <c r="N208" s="237" t="s">
        <v>48</v>
      </c>
      <c r="O208" s="93"/>
      <c r="P208" s="238">
        <f>O208*H208</f>
        <v>0</v>
      </c>
      <c r="Q208" s="238">
        <v>0</v>
      </c>
      <c r="R208" s="238">
        <f>Q208*H208</f>
        <v>0</v>
      </c>
      <c r="S208" s="238">
        <v>0</v>
      </c>
      <c r="T208" s="239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40" t="s">
        <v>192</v>
      </c>
      <c r="AT208" s="240" t="s">
        <v>174</v>
      </c>
      <c r="AU208" s="240" t="s">
        <v>90</v>
      </c>
      <c r="AY208" s="18" t="s">
        <v>171</v>
      </c>
      <c r="BE208" s="241">
        <f>IF(N208="základní",J208,0)</f>
        <v>0</v>
      </c>
      <c r="BF208" s="241">
        <f>IF(N208="snížená",J208,0)</f>
        <v>0</v>
      </c>
      <c r="BG208" s="241">
        <f>IF(N208="zákl. přenesená",J208,0)</f>
        <v>0</v>
      </c>
      <c r="BH208" s="241">
        <f>IF(N208="sníž. přenesená",J208,0)</f>
        <v>0</v>
      </c>
      <c r="BI208" s="241">
        <f>IF(N208="nulová",J208,0)</f>
        <v>0</v>
      </c>
      <c r="BJ208" s="18" t="s">
        <v>90</v>
      </c>
      <c r="BK208" s="241">
        <f>ROUND(I208*H208,2)</f>
        <v>0</v>
      </c>
      <c r="BL208" s="18" t="s">
        <v>192</v>
      </c>
      <c r="BM208" s="240" t="s">
        <v>893</v>
      </c>
    </row>
    <row r="209" s="2" customFormat="1">
      <c r="A209" s="40"/>
      <c r="B209" s="41"/>
      <c r="C209" s="229" t="s">
        <v>578</v>
      </c>
      <c r="D209" s="229" t="s">
        <v>174</v>
      </c>
      <c r="E209" s="230" t="s">
        <v>7296</v>
      </c>
      <c r="F209" s="231" t="s">
        <v>7297</v>
      </c>
      <c r="G209" s="232" t="s">
        <v>1528</v>
      </c>
      <c r="H209" s="233">
        <v>43</v>
      </c>
      <c r="I209" s="234"/>
      <c r="J209" s="235">
        <f>ROUND(I209*H209,2)</f>
        <v>0</v>
      </c>
      <c r="K209" s="231" t="s">
        <v>331</v>
      </c>
      <c r="L209" s="46"/>
      <c r="M209" s="236" t="s">
        <v>1</v>
      </c>
      <c r="N209" s="237" t="s">
        <v>48</v>
      </c>
      <c r="O209" s="93"/>
      <c r="P209" s="238">
        <f>O209*H209</f>
        <v>0</v>
      </c>
      <c r="Q209" s="238">
        <v>0</v>
      </c>
      <c r="R209" s="238">
        <f>Q209*H209</f>
        <v>0</v>
      </c>
      <c r="S209" s="238">
        <v>0</v>
      </c>
      <c r="T209" s="239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40" t="s">
        <v>192</v>
      </c>
      <c r="AT209" s="240" t="s">
        <v>174</v>
      </c>
      <c r="AU209" s="240" t="s">
        <v>90</v>
      </c>
      <c r="AY209" s="18" t="s">
        <v>171</v>
      </c>
      <c r="BE209" s="241">
        <f>IF(N209="základní",J209,0)</f>
        <v>0</v>
      </c>
      <c r="BF209" s="241">
        <f>IF(N209="snížená",J209,0)</f>
        <v>0</v>
      </c>
      <c r="BG209" s="241">
        <f>IF(N209="zákl. přenesená",J209,0)</f>
        <v>0</v>
      </c>
      <c r="BH209" s="241">
        <f>IF(N209="sníž. přenesená",J209,0)</f>
        <v>0</v>
      </c>
      <c r="BI209" s="241">
        <f>IF(N209="nulová",J209,0)</f>
        <v>0</v>
      </c>
      <c r="BJ209" s="18" t="s">
        <v>90</v>
      </c>
      <c r="BK209" s="241">
        <f>ROUND(I209*H209,2)</f>
        <v>0</v>
      </c>
      <c r="BL209" s="18" t="s">
        <v>192</v>
      </c>
      <c r="BM209" s="240" t="s">
        <v>905</v>
      </c>
    </row>
    <row r="210" s="2" customFormat="1">
      <c r="A210" s="40"/>
      <c r="B210" s="41"/>
      <c r="C210" s="229" t="s">
        <v>582</v>
      </c>
      <c r="D210" s="229" t="s">
        <v>174</v>
      </c>
      <c r="E210" s="230" t="s">
        <v>7298</v>
      </c>
      <c r="F210" s="231" t="s">
        <v>7299</v>
      </c>
      <c r="G210" s="232" t="s">
        <v>1528</v>
      </c>
      <c r="H210" s="233">
        <v>15</v>
      </c>
      <c r="I210" s="234"/>
      <c r="J210" s="235">
        <f>ROUND(I210*H210,2)</f>
        <v>0</v>
      </c>
      <c r="K210" s="231" t="s">
        <v>331</v>
      </c>
      <c r="L210" s="46"/>
      <c r="M210" s="236" t="s">
        <v>1</v>
      </c>
      <c r="N210" s="237" t="s">
        <v>48</v>
      </c>
      <c r="O210" s="93"/>
      <c r="P210" s="238">
        <f>O210*H210</f>
        <v>0</v>
      </c>
      <c r="Q210" s="238">
        <v>0</v>
      </c>
      <c r="R210" s="238">
        <f>Q210*H210</f>
        <v>0</v>
      </c>
      <c r="S210" s="238">
        <v>0</v>
      </c>
      <c r="T210" s="239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40" t="s">
        <v>192</v>
      </c>
      <c r="AT210" s="240" t="s">
        <v>174</v>
      </c>
      <c r="AU210" s="240" t="s">
        <v>90</v>
      </c>
      <c r="AY210" s="18" t="s">
        <v>171</v>
      </c>
      <c r="BE210" s="241">
        <f>IF(N210="základní",J210,0)</f>
        <v>0</v>
      </c>
      <c r="BF210" s="241">
        <f>IF(N210="snížená",J210,0)</f>
        <v>0</v>
      </c>
      <c r="BG210" s="241">
        <f>IF(N210="zákl. přenesená",J210,0)</f>
        <v>0</v>
      </c>
      <c r="BH210" s="241">
        <f>IF(N210="sníž. přenesená",J210,0)</f>
        <v>0</v>
      </c>
      <c r="BI210" s="241">
        <f>IF(N210="nulová",J210,0)</f>
        <v>0</v>
      </c>
      <c r="BJ210" s="18" t="s">
        <v>90</v>
      </c>
      <c r="BK210" s="241">
        <f>ROUND(I210*H210,2)</f>
        <v>0</v>
      </c>
      <c r="BL210" s="18" t="s">
        <v>192</v>
      </c>
      <c r="BM210" s="240" t="s">
        <v>916</v>
      </c>
    </row>
    <row r="211" s="2" customFormat="1" ht="21.75" customHeight="1">
      <c r="A211" s="40"/>
      <c r="B211" s="41"/>
      <c r="C211" s="229" t="s">
        <v>586</v>
      </c>
      <c r="D211" s="229" t="s">
        <v>174</v>
      </c>
      <c r="E211" s="230" t="s">
        <v>7300</v>
      </c>
      <c r="F211" s="231" t="s">
        <v>7301</v>
      </c>
      <c r="G211" s="232" t="s">
        <v>458</v>
      </c>
      <c r="H211" s="233">
        <v>50</v>
      </c>
      <c r="I211" s="234"/>
      <c r="J211" s="235">
        <f>ROUND(I211*H211,2)</f>
        <v>0</v>
      </c>
      <c r="K211" s="231" t="s">
        <v>331</v>
      </c>
      <c r="L211" s="46"/>
      <c r="M211" s="236" t="s">
        <v>1</v>
      </c>
      <c r="N211" s="237" t="s">
        <v>48</v>
      </c>
      <c r="O211" s="93"/>
      <c r="P211" s="238">
        <f>O211*H211</f>
        <v>0</v>
      </c>
      <c r="Q211" s="238">
        <v>0</v>
      </c>
      <c r="R211" s="238">
        <f>Q211*H211</f>
        <v>0</v>
      </c>
      <c r="S211" s="238">
        <v>0</v>
      </c>
      <c r="T211" s="239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40" t="s">
        <v>192</v>
      </c>
      <c r="AT211" s="240" t="s">
        <v>174</v>
      </c>
      <c r="AU211" s="240" t="s">
        <v>90</v>
      </c>
      <c r="AY211" s="18" t="s">
        <v>171</v>
      </c>
      <c r="BE211" s="241">
        <f>IF(N211="základní",J211,0)</f>
        <v>0</v>
      </c>
      <c r="BF211" s="241">
        <f>IF(N211="snížená",J211,0)</f>
        <v>0</v>
      </c>
      <c r="BG211" s="241">
        <f>IF(N211="zákl. přenesená",J211,0)</f>
        <v>0</v>
      </c>
      <c r="BH211" s="241">
        <f>IF(N211="sníž. přenesená",J211,0)</f>
        <v>0</v>
      </c>
      <c r="BI211" s="241">
        <f>IF(N211="nulová",J211,0)</f>
        <v>0</v>
      </c>
      <c r="BJ211" s="18" t="s">
        <v>90</v>
      </c>
      <c r="BK211" s="241">
        <f>ROUND(I211*H211,2)</f>
        <v>0</v>
      </c>
      <c r="BL211" s="18" t="s">
        <v>192</v>
      </c>
      <c r="BM211" s="240" t="s">
        <v>924</v>
      </c>
    </row>
    <row r="212" s="2" customFormat="1">
      <c r="A212" s="40"/>
      <c r="B212" s="41"/>
      <c r="C212" s="229" t="s">
        <v>592</v>
      </c>
      <c r="D212" s="229" t="s">
        <v>174</v>
      </c>
      <c r="E212" s="230" t="s">
        <v>7302</v>
      </c>
      <c r="F212" s="231" t="s">
        <v>7303</v>
      </c>
      <c r="G212" s="232" t="s">
        <v>1528</v>
      </c>
      <c r="H212" s="233">
        <v>7</v>
      </c>
      <c r="I212" s="234"/>
      <c r="J212" s="235">
        <f>ROUND(I212*H212,2)</f>
        <v>0</v>
      </c>
      <c r="K212" s="231" t="s">
        <v>331</v>
      </c>
      <c r="L212" s="46"/>
      <c r="M212" s="236" t="s">
        <v>1</v>
      </c>
      <c r="N212" s="237" t="s">
        <v>48</v>
      </c>
      <c r="O212" s="93"/>
      <c r="P212" s="238">
        <f>O212*H212</f>
        <v>0</v>
      </c>
      <c r="Q212" s="238">
        <v>0</v>
      </c>
      <c r="R212" s="238">
        <f>Q212*H212</f>
        <v>0</v>
      </c>
      <c r="S212" s="238">
        <v>0</v>
      </c>
      <c r="T212" s="239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40" t="s">
        <v>192</v>
      </c>
      <c r="AT212" s="240" t="s">
        <v>174</v>
      </c>
      <c r="AU212" s="240" t="s">
        <v>90</v>
      </c>
      <c r="AY212" s="18" t="s">
        <v>171</v>
      </c>
      <c r="BE212" s="241">
        <f>IF(N212="základní",J212,0)</f>
        <v>0</v>
      </c>
      <c r="BF212" s="241">
        <f>IF(N212="snížená",J212,0)</f>
        <v>0</v>
      </c>
      <c r="BG212" s="241">
        <f>IF(N212="zákl. přenesená",J212,0)</f>
        <v>0</v>
      </c>
      <c r="BH212" s="241">
        <f>IF(N212="sníž. přenesená",J212,0)</f>
        <v>0</v>
      </c>
      <c r="BI212" s="241">
        <f>IF(N212="nulová",J212,0)</f>
        <v>0</v>
      </c>
      <c r="BJ212" s="18" t="s">
        <v>90</v>
      </c>
      <c r="BK212" s="241">
        <f>ROUND(I212*H212,2)</f>
        <v>0</v>
      </c>
      <c r="BL212" s="18" t="s">
        <v>192</v>
      </c>
      <c r="BM212" s="240" t="s">
        <v>932</v>
      </c>
    </row>
    <row r="213" s="2" customFormat="1" ht="16.5" customHeight="1">
      <c r="A213" s="40"/>
      <c r="B213" s="41"/>
      <c r="C213" s="229" t="s">
        <v>596</v>
      </c>
      <c r="D213" s="229" t="s">
        <v>174</v>
      </c>
      <c r="E213" s="230" t="s">
        <v>7304</v>
      </c>
      <c r="F213" s="231" t="s">
        <v>7305</v>
      </c>
      <c r="G213" s="232" t="s">
        <v>458</v>
      </c>
      <c r="H213" s="233">
        <v>50</v>
      </c>
      <c r="I213" s="234"/>
      <c r="J213" s="235">
        <f>ROUND(I213*H213,2)</f>
        <v>0</v>
      </c>
      <c r="K213" s="231" t="s">
        <v>331</v>
      </c>
      <c r="L213" s="46"/>
      <c r="M213" s="236" t="s">
        <v>1</v>
      </c>
      <c r="N213" s="237" t="s">
        <v>48</v>
      </c>
      <c r="O213" s="93"/>
      <c r="P213" s="238">
        <f>O213*H213</f>
        <v>0</v>
      </c>
      <c r="Q213" s="238">
        <v>0</v>
      </c>
      <c r="R213" s="238">
        <f>Q213*H213</f>
        <v>0</v>
      </c>
      <c r="S213" s="238">
        <v>0</v>
      </c>
      <c r="T213" s="239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40" t="s">
        <v>192</v>
      </c>
      <c r="AT213" s="240" t="s">
        <v>174</v>
      </c>
      <c r="AU213" s="240" t="s">
        <v>90</v>
      </c>
      <c r="AY213" s="18" t="s">
        <v>171</v>
      </c>
      <c r="BE213" s="241">
        <f>IF(N213="základní",J213,0)</f>
        <v>0</v>
      </c>
      <c r="BF213" s="241">
        <f>IF(N213="snížená",J213,0)</f>
        <v>0</v>
      </c>
      <c r="BG213" s="241">
        <f>IF(N213="zákl. přenesená",J213,0)</f>
        <v>0</v>
      </c>
      <c r="BH213" s="241">
        <f>IF(N213="sníž. přenesená",J213,0)</f>
        <v>0</v>
      </c>
      <c r="BI213" s="241">
        <f>IF(N213="nulová",J213,0)</f>
        <v>0</v>
      </c>
      <c r="BJ213" s="18" t="s">
        <v>90</v>
      </c>
      <c r="BK213" s="241">
        <f>ROUND(I213*H213,2)</f>
        <v>0</v>
      </c>
      <c r="BL213" s="18" t="s">
        <v>192</v>
      </c>
      <c r="BM213" s="240" t="s">
        <v>940</v>
      </c>
    </row>
    <row r="214" s="2" customFormat="1" ht="16.5" customHeight="1">
      <c r="A214" s="40"/>
      <c r="B214" s="41"/>
      <c r="C214" s="229" t="s">
        <v>601</v>
      </c>
      <c r="D214" s="229" t="s">
        <v>174</v>
      </c>
      <c r="E214" s="230" t="s">
        <v>7306</v>
      </c>
      <c r="F214" s="231" t="s">
        <v>7307</v>
      </c>
      <c r="G214" s="232" t="s">
        <v>1528</v>
      </c>
      <c r="H214" s="233">
        <v>16</v>
      </c>
      <c r="I214" s="234"/>
      <c r="J214" s="235">
        <f>ROUND(I214*H214,2)</f>
        <v>0</v>
      </c>
      <c r="K214" s="231" t="s">
        <v>331</v>
      </c>
      <c r="L214" s="46"/>
      <c r="M214" s="236" t="s">
        <v>1</v>
      </c>
      <c r="N214" s="237" t="s">
        <v>48</v>
      </c>
      <c r="O214" s="93"/>
      <c r="P214" s="238">
        <f>O214*H214</f>
        <v>0</v>
      </c>
      <c r="Q214" s="238">
        <v>0</v>
      </c>
      <c r="R214" s="238">
        <f>Q214*H214</f>
        <v>0</v>
      </c>
      <c r="S214" s="238">
        <v>0</v>
      </c>
      <c r="T214" s="239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40" t="s">
        <v>192</v>
      </c>
      <c r="AT214" s="240" t="s">
        <v>174</v>
      </c>
      <c r="AU214" s="240" t="s">
        <v>90</v>
      </c>
      <c r="AY214" s="18" t="s">
        <v>171</v>
      </c>
      <c r="BE214" s="241">
        <f>IF(N214="základní",J214,0)</f>
        <v>0</v>
      </c>
      <c r="BF214" s="241">
        <f>IF(N214="snížená",J214,0)</f>
        <v>0</v>
      </c>
      <c r="BG214" s="241">
        <f>IF(N214="zákl. přenesená",J214,0)</f>
        <v>0</v>
      </c>
      <c r="BH214" s="241">
        <f>IF(N214="sníž. přenesená",J214,0)</f>
        <v>0</v>
      </c>
      <c r="BI214" s="241">
        <f>IF(N214="nulová",J214,0)</f>
        <v>0</v>
      </c>
      <c r="BJ214" s="18" t="s">
        <v>90</v>
      </c>
      <c r="BK214" s="241">
        <f>ROUND(I214*H214,2)</f>
        <v>0</v>
      </c>
      <c r="BL214" s="18" t="s">
        <v>192</v>
      </c>
      <c r="BM214" s="240" t="s">
        <v>948</v>
      </c>
    </row>
    <row r="215" s="2" customFormat="1" ht="21.75" customHeight="1">
      <c r="A215" s="40"/>
      <c r="B215" s="41"/>
      <c r="C215" s="229" t="s">
        <v>605</v>
      </c>
      <c r="D215" s="229" t="s">
        <v>174</v>
      </c>
      <c r="E215" s="230" t="s">
        <v>7308</v>
      </c>
      <c r="F215" s="231" t="s">
        <v>7309</v>
      </c>
      <c r="G215" s="232" t="s">
        <v>458</v>
      </c>
      <c r="H215" s="233">
        <v>25</v>
      </c>
      <c r="I215" s="234"/>
      <c r="J215" s="235">
        <f>ROUND(I215*H215,2)</f>
        <v>0</v>
      </c>
      <c r="K215" s="231" t="s">
        <v>331</v>
      </c>
      <c r="L215" s="46"/>
      <c r="M215" s="236" t="s">
        <v>1</v>
      </c>
      <c r="N215" s="237" t="s">
        <v>48</v>
      </c>
      <c r="O215" s="93"/>
      <c r="P215" s="238">
        <f>O215*H215</f>
        <v>0</v>
      </c>
      <c r="Q215" s="238">
        <v>0</v>
      </c>
      <c r="R215" s="238">
        <f>Q215*H215</f>
        <v>0</v>
      </c>
      <c r="S215" s="238">
        <v>0</v>
      </c>
      <c r="T215" s="239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40" t="s">
        <v>192</v>
      </c>
      <c r="AT215" s="240" t="s">
        <v>174</v>
      </c>
      <c r="AU215" s="240" t="s">
        <v>90</v>
      </c>
      <c r="AY215" s="18" t="s">
        <v>171</v>
      </c>
      <c r="BE215" s="241">
        <f>IF(N215="základní",J215,0)</f>
        <v>0</v>
      </c>
      <c r="BF215" s="241">
        <f>IF(N215="snížená",J215,0)</f>
        <v>0</v>
      </c>
      <c r="BG215" s="241">
        <f>IF(N215="zákl. přenesená",J215,0)</f>
        <v>0</v>
      </c>
      <c r="BH215" s="241">
        <f>IF(N215="sníž. přenesená",J215,0)</f>
        <v>0</v>
      </c>
      <c r="BI215" s="241">
        <f>IF(N215="nulová",J215,0)</f>
        <v>0</v>
      </c>
      <c r="BJ215" s="18" t="s">
        <v>90</v>
      </c>
      <c r="BK215" s="241">
        <f>ROUND(I215*H215,2)</f>
        <v>0</v>
      </c>
      <c r="BL215" s="18" t="s">
        <v>192</v>
      </c>
      <c r="BM215" s="240" t="s">
        <v>956</v>
      </c>
    </row>
    <row r="216" s="2" customFormat="1">
      <c r="A216" s="40"/>
      <c r="B216" s="41"/>
      <c r="C216" s="229" t="s">
        <v>609</v>
      </c>
      <c r="D216" s="229" t="s">
        <v>174</v>
      </c>
      <c r="E216" s="230" t="s">
        <v>7310</v>
      </c>
      <c r="F216" s="231" t="s">
        <v>7311</v>
      </c>
      <c r="G216" s="232" t="s">
        <v>1528</v>
      </c>
      <c r="H216" s="233">
        <v>32</v>
      </c>
      <c r="I216" s="234"/>
      <c r="J216" s="235">
        <f>ROUND(I216*H216,2)</f>
        <v>0</v>
      </c>
      <c r="K216" s="231" t="s">
        <v>331</v>
      </c>
      <c r="L216" s="46"/>
      <c r="M216" s="236" t="s">
        <v>1</v>
      </c>
      <c r="N216" s="237" t="s">
        <v>48</v>
      </c>
      <c r="O216" s="93"/>
      <c r="P216" s="238">
        <f>O216*H216</f>
        <v>0</v>
      </c>
      <c r="Q216" s="238">
        <v>0</v>
      </c>
      <c r="R216" s="238">
        <f>Q216*H216</f>
        <v>0</v>
      </c>
      <c r="S216" s="238">
        <v>0</v>
      </c>
      <c r="T216" s="239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40" t="s">
        <v>192</v>
      </c>
      <c r="AT216" s="240" t="s">
        <v>174</v>
      </c>
      <c r="AU216" s="240" t="s">
        <v>90</v>
      </c>
      <c r="AY216" s="18" t="s">
        <v>171</v>
      </c>
      <c r="BE216" s="241">
        <f>IF(N216="základní",J216,0)</f>
        <v>0</v>
      </c>
      <c r="BF216" s="241">
        <f>IF(N216="snížená",J216,0)</f>
        <v>0</v>
      </c>
      <c r="BG216" s="241">
        <f>IF(N216="zákl. přenesená",J216,0)</f>
        <v>0</v>
      </c>
      <c r="BH216" s="241">
        <f>IF(N216="sníž. přenesená",J216,0)</f>
        <v>0</v>
      </c>
      <c r="BI216" s="241">
        <f>IF(N216="nulová",J216,0)</f>
        <v>0</v>
      </c>
      <c r="BJ216" s="18" t="s">
        <v>90</v>
      </c>
      <c r="BK216" s="241">
        <f>ROUND(I216*H216,2)</f>
        <v>0</v>
      </c>
      <c r="BL216" s="18" t="s">
        <v>192</v>
      </c>
      <c r="BM216" s="240" t="s">
        <v>964</v>
      </c>
    </row>
    <row r="217" s="2" customFormat="1">
      <c r="A217" s="40"/>
      <c r="B217" s="41"/>
      <c r="C217" s="229" t="s">
        <v>613</v>
      </c>
      <c r="D217" s="229" t="s">
        <v>174</v>
      </c>
      <c r="E217" s="230" t="s">
        <v>7312</v>
      </c>
      <c r="F217" s="231" t="s">
        <v>7313</v>
      </c>
      <c r="G217" s="232" t="s">
        <v>1528</v>
      </c>
      <c r="H217" s="233">
        <v>2</v>
      </c>
      <c r="I217" s="234"/>
      <c r="J217" s="235">
        <f>ROUND(I217*H217,2)</f>
        <v>0</v>
      </c>
      <c r="K217" s="231" t="s">
        <v>331</v>
      </c>
      <c r="L217" s="46"/>
      <c r="M217" s="236" t="s">
        <v>1</v>
      </c>
      <c r="N217" s="237" t="s">
        <v>48</v>
      </c>
      <c r="O217" s="93"/>
      <c r="P217" s="238">
        <f>O217*H217</f>
        <v>0</v>
      </c>
      <c r="Q217" s="238">
        <v>0</v>
      </c>
      <c r="R217" s="238">
        <f>Q217*H217</f>
        <v>0</v>
      </c>
      <c r="S217" s="238">
        <v>0</v>
      </c>
      <c r="T217" s="239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40" t="s">
        <v>192</v>
      </c>
      <c r="AT217" s="240" t="s">
        <v>174</v>
      </c>
      <c r="AU217" s="240" t="s">
        <v>90</v>
      </c>
      <c r="AY217" s="18" t="s">
        <v>171</v>
      </c>
      <c r="BE217" s="241">
        <f>IF(N217="základní",J217,0)</f>
        <v>0</v>
      </c>
      <c r="BF217" s="241">
        <f>IF(N217="snížená",J217,0)</f>
        <v>0</v>
      </c>
      <c r="BG217" s="241">
        <f>IF(N217="zákl. přenesená",J217,0)</f>
        <v>0</v>
      </c>
      <c r="BH217" s="241">
        <f>IF(N217="sníž. přenesená",J217,0)</f>
        <v>0</v>
      </c>
      <c r="BI217" s="241">
        <f>IF(N217="nulová",J217,0)</f>
        <v>0</v>
      </c>
      <c r="BJ217" s="18" t="s">
        <v>90</v>
      </c>
      <c r="BK217" s="241">
        <f>ROUND(I217*H217,2)</f>
        <v>0</v>
      </c>
      <c r="BL217" s="18" t="s">
        <v>192</v>
      </c>
      <c r="BM217" s="240" t="s">
        <v>973</v>
      </c>
    </row>
    <row r="218" s="2" customFormat="1">
      <c r="A218" s="40"/>
      <c r="B218" s="41"/>
      <c r="C218" s="229" t="s">
        <v>618</v>
      </c>
      <c r="D218" s="229" t="s">
        <v>174</v>
      </c>
      <c r="E218" s="230" t="s">
        <v>7314</v>
      </c>
      <c r="F218" s="231" t="s">
        <v>7315</v>
      </c>
      <c r="G218" s="232" t="s">
        <v>458</v>
      </c>
      <c r="H218" s="233">
        <v>70</v>
      </c>
      <c r="I218" s="234"/>
      <c r="J218" s="235">
        <f>ROUND(I218*H218,2)</f>
        <v>0</v>
      </c>
      <c r="K218" s="231" t="s">
        <v>331</v>
      </c>
      <c r="L218" s="46"/>
      <c r="M218" s="236" t="s">
        <v>1</v>
      </c>
      <c r="N218" s="237" t="s">
        <v>48</v>
      </c>
      <c r="O218" s="93"/>
      <c r="P218" s="238">
        <f>O218*H218</f>
        <v>0</v>
      </c>
      <c r="Q218" s="238">
        <v>0</v>
      </c>
      <c r="R218" s="238">
        <f>Q218*H218</f>
        <v>0</v>
      </c>
      <c r="S218" s="238">
        <v>0</v>
      </c>
      <c r="T218" s="239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40" t="s">
        <v>192</v>
      </c>
      <c r="AT218" s="240" t="s">
        <v>174</v>
      </c>
      <c r="AU218" s="240" t="s">
        <v>90</v>
      </c>
      <c r="AY218" s="18" t="s">
        <v>171</v>
      </c>
      <c r="BE218" s="241">
        <f>IF(N218="základní",J218,0)</f>
        <v>0</v>
      </c>
      <c r="BF218" s="241">
        <f>IF(N218="snížená",J218,0)</f>
        <v>0</v>
      </c>
      <c r="BG218" s="241">
        <f>IF(N218="zákl. přenesená",J218,0)</f>
        <v>0</v>
      </c>
      <c r="BH218" s="241">
        <f>IF(N218="sníž. přenesená",J218,0)</f>
        <v>0</v>
      </c>
      <c r="BI218" s="241">
        <f>IF(N218="nulová",J218,0)</f>
        <v>0</v>
      </c>
      <c r="BJ218" s="18" t="s">
        <v>90</v>
      </c>
      <c r="BK218" s="241">
        <f>ROUND(I218*H218,2)</f>
        <v>0</v>
      </c>
      <c r="BL218" s="18" t="s">
        <v>192</v>
      </c>
      <c r="BM218" s="240" t="s">
        <v>987</v>
      </c>
    </row>
    <row r="219" s="2" customFormat="1">
      <c r="A219" s="40"/>
      <c r="B219" s="41"/>
      <c r="C219" s="229" t="s">
        <v>623</v>
      </c>
      <c r="D219" s="229" t="s">
        <v>174</v>
      </c>
      <c r="E219" s="230" t="s">
        <v>7316</v>
      </c>
      <c r="F219" s="231" t="s">
        <v>7317</v>
      </c>
      <c r="G219" s="232" t="s">
        <v>1528</v>
      </c>
      <c r="H219" s="233">
        <v>40</v>
      </c>
      <c r="I219" s="234"/>
      <c r="J219" s="235">
        <f>ROUND(I219*H219,2)</f>
        <v>0</v>
      </c>
      <c r="K219" s="231" t="s">
        <v>331</v>
      </c>
      <c r="L219" s="46"/>
      <c r="M219" s="236" t="s">
        <v>1</v>
      </c>
      <c r="N219" s="237" t="s">
        <v>48</v>
      </c>
      <c r="O219" s="93"/>
      <c r="P219" s="238">
        <f>O219*H219</f>
        <v>0</v>
      </c>
      <c r="Q219" s="238">
        <v>0</v>
      </c>
      <c r="R219" s="238">
        <f>Q219*H219</f>
        <v>0</v>
      </c>
      <c r="S219" s="238">
        <v>0</v>
      </c>
      <c r="T219" s="239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40" t="s">
        <v>192</v>
      </c>
      <c r="AT219" s="240" t="s">
        <v>174</v>
      </c>
      <c r="AU219" s="240" t="s">
        <v>90</v>
      </c>
      <c r="AY219" s="18" t="s">
        <v>171</v>
      </c>
      <c r="BE219" s="241">
        <f>IF(N219="základní",J219,0)</f>
        <v>0</v>
      </c>
      <c r="BF219" s="241">
        <f>IF(N219="snížená",J219,0)</f>
        <v>0</v>
      </c>
      <c r="BG219" s="241">
        <f>IF(N219="zákl. přenesená",J219,0)</f>
        <v>0</v>
      </c>
      <c r="BH219" s="241">
        <f>IF(N219="sníž. přenesená",J219,0)</f>
        <v>0</v>
      </c>
      <c r="BI219" s="241">
        <f>IF(N219="nulová",J219,0)</f>
        <v>0</v>
      </c>
      <c r="BJ219" s="18" t="s">
        <v>90</v>
      </c>
      <c r="BK219" s="241">
        <f>ROUND(I219*H219,2)</f>
        <v>0</v>
      </c>
      <c r="BL219" s="18" t="s">
        <v>192</v>
      </c>
      <c r="BM219" s="240" t="s">
        <v>997</v>
      </c>
    </row>
    <row r="220" s="2" customFormat="1" ht="16.5" customHeight="1">
      <c r="A220" s="40"/>
      <c r="B220" s="41"/>
      <c r="C220" s="229" t="s">
        <v>627</v>
      </c>
      <c r="D220" s="229" t="s">
        <v>174</v>
      </c>
      <c r="E220" s="230" t="s">
        <v>7318</v>
      </c>
      <c r="F220" s="231" t="s">
        <v>7319</v>
      </c>
      <c r="G220" s="232" t="s">
        <v>1528</v>
      </c>
      <c r="H220" s="233">
        <v>1</v>
      </c>
      <c r="I220" s="234"/>
      <c r="J220" s="235">
        <f>ROUND(I220*H220,2)</f>
        <v>0</v>
      </c>
      <c r="K220" s="231" t="s">
        <v>331</v>
      </c>
      <c r="L220" s="46"/>
      <c r="M220" s="236" t="s">
        <v>1</v>
      </c>
      <c r="N220" s="237" t="s">
        <v>48</v>
      </c>
      <c r="O220" s="93"/>
      <c r="P220" s="238">
        <f>O220*H220</f>
        <v>0</v>
      </c>
      <c r="Q220" s="238">
        <v>0</v>
      </c>
      <c r="R220" s="238">
        <f>Q220*H220</f>
        <v>0</v>
      </c>
      <c r="S220" s="238">
        <v>0</v>
      </c>
      <c r="T220" s="239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40" t="s">
        <v>192</v>
      </c>
      <c r="AT220" s="240" t="s">
        <v>174</v>
      </c>
      <c r="AU220" s="240" t="s">
        <v>90</v>
      </c>
      <c r="AY220" s="18" t="s">
        <v>171</v>
      </c>
      <c r="BE220" s="241">
        <f>IF(N220="základní",J220,0)</f>
        <v>0</v>
      </c>
      <c r="BF220" s="241">
        <f>IF(N220="snížená",J220,0)</f>
        <v>0</v>
      </c>
      <c r="BG220" s="241">
        <f>IF(N220="zákl. přenesená",J220,0)</f>
        <v>0</v>
      </c>
      <c r="BH220" s="241">
        <f>IF(N220="sníž. přenesená",J220,0)</f>
        <v>0</v>
      </c>
      <c r="BI220" s="241">
        <f>IF(N220="nulová",J220,0)</f>
        <v>0</v>
      </c>
      <c r="BJ220" s="18" t="s">
        <v>90</v>
      </c>
      <c r="BK220" s="241">
        <f>ROUND(I220*H220,2)</f>
        <v>0</v>
      </c>
      <c r="BL220" s="18" t="s">
        <v>192</v>
      </c>
      <c r="BM220" s="240" t="s">
        <v>1022</v>
      </c>
    </row>
    <row r="221" s="2" customFormat="1" ht="16.5" customHeight="1">
      <c r="A221" s="40"/>
      <c r="B221" s="41"/>
      <c r="C221" s="229" t="s">
        <v>632</v>
      </c>
      <c r="D221" s="229" t="s">
        <v>174</v>
      </c>
      <c r="E221" s="230" t="s">
        <v>7320</v>
      </c>
      <c r="F221" s="231" t="s">
        <v>7321</v>
      </c>
      <c r="G221" s="232" t="s">
        <v>1528</v>
      </c>
      <c r="H221" s="233">
        <v>1</v>
      </c>
      <c r="I221" s="234"/>
      <c r="J221" s="235">
        <f>ROUND(I221*H221,2)</f>
        <v>0</v>
      </c>
      <c r="K221" s="231" t="s">
        <v>331</v>
      </c>
      <c r="L221" s="46"/>
      <c r="M221" s="236" t="s">
        <v>1</v>
      </c>
      <c r="N221" s="237" t="s">
        <v>48</v>
      </c>
      <c r="O221" s="93"/>
      <c r="P221" s="238">
        <f>O221*H221</f>
        <v>0</v>
      </c>
      <c r="Q221" s="238">
        <v>0</v>
      </c>
      <c r="R221" s="238">
        <f>Q221*H221</f>
        <v>0</v>
      </c>
      <c r="S221" s="238">
        <v>0</v>
      </c>
      <c r="T221" s="239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40" t="s">
        <v>192</v>
      </c>
      <c r="AT221" s="240" t="s">
        <v>174</v>
      </c>
      <c r="AU221" s="240" t="s">
        <v>90</v>
      </c>
      <c r="AY221" s="18" t="s">
        <v>171</v>
      </c>
      <c r="BE221" s="241">
        <f>IF(N221="základní",J221,0)</f>
        <v>0</v>
      </c>
      <c r="BF221" s="241">
        <f>IF(N221="snížená",J221,0)</f>
        <v>0</v>
      </c>
      <c r="BG221" s="241">
        <f>IF(N221="zákl. přenesená",J221,0)</f>
        <v>0</v>
      </c>
      <c r="BH221" s="241">
        <f>IF(N221="sníž. přenesená",J221,0)</f>
        <v>0</v>
      </c>
      <c r="BI221" s="241">
        <f>IF(N221="nulová",J221,0)</f>
        <v>0</v>
      </c>
      <c r="BJ221" s="18" t="s">
        <v>90</v>
      </c>
      <c r="BK221" s="241">
        <f>ROUND(I221*H221,2)</f>
        <v>0</v>
      </c>
      <c r="BL221" s="18" t="s">
        <v>192</v>
      </c>
      <c r="BM221" s="240" t="s">
        <v>1031</v>
      </c>
    </row>
    <row r="222" s="2" customFormat="1">
      <c r="A222" s="40"/>
      <c r="B222" s="41"/>
      <c r="C222" s="42"/>
      <c r="D222" s="242" t="s">
        <v>184</v>
      </c>
      <c r="E222" s="42"/>
      <c r="F222" s="243" t="s">
        <v>7322</v>
      </c>
      <c r="G222" s="42"/>
      <c r="H222" s="42"/>
      <c r="I222" s="244"/>
      <c r="J222" s="42"/>
      <c r="K222" s="42"/>
      <c r="L222" s="46"/>
      <c r="M222" s="245"/>
      <c r="N222" s="246"/>
      <c r="O222" s="93"/>
      <c r="P222" s="93"/>
      <c r="Q222" s="93"/>
      <c r="R222" s="93"/>
      <c r="S222" s="93"/>
      <c r="T222" s="94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8" t="s">
        <v>184</v>
      </c>
      <c r="AU222" s="18" t="s">
        <v>90</v>
      </c>
    </row>
    <row r="223" s="12" customFormat="1" ht="25.92" customHeight="1">
      <c r="A223" s="12"/>
      <c r="B223" s="213"/>
      <c r="C223" s="214"/>
      <c r="D223" s="215" t="s">
        <v>82</v>
      </c>
      <c r="E223" s="216" t="s">
        <v>3443</v>
      </c>
      <c r="F223" s="216" t="s">
        <v>7323</v>
      </c>
      <c r="G223" s="214"/>
      <c r="H223" s="214"/>
      <c r="I223" s="217"/>
      <c r="J223" s="218">
        <f>BK223</f>
        <v>0</v>
      </c>
      <c r="K223" s="214"/>
      <c r="L223" s="219"/>
      <c r="M223" s="220"/>
      <c r="N223" s="221"/>
      <c r="O223" s="221"/>
      <c r="P223" s="222">
        <f>SUM(P224:P228)</f>
        <v>0</v>
      </c>
      <c r="Q223" s="221"/>
      <c r="R223" s="222">
        <f>SUM(R224:R228)</f>
        <v>0</v>
      </c>
      <c r="S223" s="221"/>
      <c r="T223" s="223">
        <f>SUM(T224:T228)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83</v>
      </c>
      <c r="AY223" s="224" t="s">
        <v>171</v>
      </c>
      <c r="BK223" s="226">
        <f>SUM(BK224:BK228)</f>
        <v>0</v>
      </c>
    </row>
    <row r="224" s="2" customFormat="1" ht="16.5" customHeight="1">
      <c r="A224" s="40"/>
      <c r="B224" s="41"/>
      <c r="C224" s="229" t="s">
        <v>636</v>
      </c>
      <c r="D224" s="229" t="s">
        <v>174</v>
      </c>
      <c r="E224" s="230" t="s">
        <v>7324</v>
      </c>
      <c r="F224" s="231" t="s">
        <v>7325</v>
      </c>
      <c r="G224" s="232" t="s">
        <v>1528</v>
      </c>
      <c r="H224" s="233">
        <v>58</v>
      </c>
      <c r="I224" s="234"/>
      <c r="J224" s="235">
        <f>ROUND(I224*H224,2)</f>
        <v>0</v>
      </c>
      <c r="K224" s="231" t="s">
        <v>331</v>
      </c>
      <c r="L224" s="46"/>
      <c r="M224" s="236" t="s">
        <v>1</v>
      </c>
      <c r="N224" s="237" t="s">
        <v>48</v>
      </c>
      <c r="O224" s="93"/>
      <c r="P224" s="238">
        <f>O224*H224</f>
        <v>0</v>
      </c>
      <c r="Q224" s="238">
        <v>0</v>
      </c>
      <c r="R224" s="238">
        <f>Q224*H224</f>
        <v>0</v>
      </c>
      <c r="S224" s="238">
        <v>0</v>
      </c>
      <c r="T224" s="239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40" t="s">
        <v>192</v>
      </c>
      <c r="AT224" s="240" t="s">
        <v>174</v>
      </c>
      <c r="AU224" s="240" t="s">
        <v>90</v>
      </c>
      <c r="AY224" s="18" t="s">
        <v>171</v>
      </c>
      <c r="BE224" s="241">
        <f>IF(N224="základní",J224,0)</f>
        <v>0</v>
      </c>
      <c r="BF224" s="241">
        <f>IF(N224="snížená",J224,0)</f>
        <v>0</v>
      </c>
      <c r="BG224" s="241">
        <f>IF(N224="zákl. přenesená",J224,0)</f>
        <v>0</v>
      </c>
      <c r="BH224" s="241">
        <f>IF(N224="sníž. přenesená",J224,0)</f>
        <v>0</v>
      </c>
      <c r="BI224" s="241">
        <f>IF(N224="nulová",J224,0)</f>
        <v>0</v>
      </c>
      <c r="BJ224" s="18" t="s">
        <v>90</v>
      </c>
      <c r="BK224" s="241">
        <f>ROUND(I224*H224,2)</f>
        <v>0</v>
      </c>
      <c r="BL224" s="18" t="s">
        <v>192</v>
      </c>
      <c r="BM224" s="240" t="s">
        <v>1041</v>
      </c>
    </row>
    <row r="225" s="2" customFormat="1" ht="21.75" customHeight="1">
      <c r="A225" s="40"/>
      <c r="B225" s="41"/>
      <c r="C225" s="229" t="s">
        <v>640</v>
      </c>
      <c r="D225" s="229" t="s">
        <v>174</v>
      </c>
      <c r="E225" s="230" t="s">
        <v>7326</v>
      </c>
      <c r="F225" s="231" t="s">
        <v>7327</v>
      </c>
      <c r="G225" s="232" t="s">
        <v>1528</v>
      </c>
      <c r="H225" s="233">
        <v>58</v>
      </c>
      <c r="I225" s="234"/>
      <c r="J225" s="235">
        <f>ROUND(I225*H225,2)</f>
        <v>0</v>
      </c>
      <c r="K225" s="231" t="s">
        <v>331</v>
      </c>
      <c r="L225" s="46"/>
      <c r="M225" s="236" t="s">
        <v>1</v>
      </c>
      <c r="N225" s="237" t="s">
        <v>48</v>
      </c>
      <c r="O225" s="93"/>
      <c r="P225" s="238">
        <f>O225*H225</f>
        <v>0</v>
      </c>
      <c r="Q225" s="238">
        <v>0</v>
      </c>
      <c r="R225" s="238">
        <f>Q225*H225</f>
        <v>0</v>
      </c>
      <c r="S225" s="238">
        <v>0</v>
      </c>
      <c r="T225" s="239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40" t="s">
        <v>192</v>
      </c>
      <c r="AT225" s="240" t="s">
        <v>174</v>
      </c>
      <c r="AU225" s="240" t="s">
        <v>90</v>
      </c>
      <c r="AY225" s="18" t="s">
        <v>171</v>
      </c>
      <c r="BE225" s="241">
        <f>IF(N225="základní",J225,0)</f>
        <v>0</v>
      </c>
      <c r="BF225" s="241">
        <f>IF(N225="snížená",J225,0)</f>
        <v>0</v>
      </c>
      <c r="BG225" s="241">
        <f>IF(N225="zákl. přenesená",J225,0)</f>
        <v>0</v>
      </c>
      <c r="BH225" s="241">
        <f>IF(N225="sníž. přenesená",J225,0)</f>
        <v>0</v>
      </c>
      <c r="BI225" s="241">
        <f>IF(N225="nulová",J225,0)</f>
        <v>0</v>
      </c>
      <c r="BJ225" s="18" t="s">
        <v>90</v>
      </c>
      <c r="BK225" s="241">
        <f>ROUND(I225*H225,2)</f>
        <v>0</v>
      </c>
      <c r="BL225" s="18" t="s">
        <v>192</v>
      </c>
      <c r="BM225" s="240" t="s">
        <v>1051</v>
      </c>
    </row>
    <row r="226" s="2" customFormat="1" ht="16.5" customHeight="1">
      <c r="A226" s="40"/>
      <c r="B226" s="41"/>
      <c r="C226" s="229" t="s">
        <v>645</v>
      </c>
      <c r="D226" s="229" t="s">
        <v>174</v>
      </c>
      <c r="E226" s="230" t="s">
        <v>7328</v>
      </c>
      <c r="F226" s="231" t="s">
        <v>7329</v>
      </c>
      <c r="G226" s="232" t="s">
        <v>1528</v>
      </c>
      <c r="H226" s="233">
        <v>58</v>
      </c>
      <c r="I226" s="234"/>
      <c r="J226" s="235">
        <f>ROUND(I226*H226,2)</f>
        <v>0</v>
      </c>
      <c r="K226" s="231" t="s">
        <v>331</v>
      </c>
      <c r="L226" s="46"/>
      <c r="M226" s="236" t="s">
        <v>1</v>
      </c>
      <c r="N226" s="237" t="s">
        <v>48</v>
      </c>
      <c r="O226" s="93"/>
      <c r="P226" s="238">
        <f>O226*H226</f>
        <v>0</v>
      </c>
      <c r="Q226" s="238">
        <v>0</v>
      </c>
      <c r="R226" s="238">
        <f>Q226*H226</f>
        <v>0</v>
      </c>
      <c r="S226" s="238">
        <v>0</v>
      </c>
      <c r="T226" s="239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40" t="s">
        <v>192</v>
      </c>
      <c r="AT226" s="240" t="s">
        <v>174</v>
      </c>
      <c r="AU226" s="240" t="s">
        <v>90</v>
      </c>
      <c r="AY226" s="18" t="s">
        <v>171</v>
      </c>
      <c r="BE226" s="241">
        <f>IF(N226="základní",J226,0)</f>
        <v>0</v>
      </c>
      <c r="BF226" s="241">
        <f>IF(N226="snížená",J226,0)</f>
        <v>0</v>
      </c>
      <c r="BG226" s="241">
        <f>IF(N226="zákl. přenesená",J226,0)</f>
        <v>0</v>
      </c>
      <c r="BH226" s="241">
        <f>IF(N226="sníž. přenesená",J226,0)</f>
        <v>0</v>
      </c>
      <c r="BI226" s="241">
        <f>IF(N226="nulová",J226,0)</f>
        <v>0</v>
      </c>
      <c r="BJ226" s="18" t="s">
        <v>90</v>
      </c>
      <c r="BK226" s="241">
        <f>ROUND(I226*H226,2)</f>
        <v>0</v>
      </c>
      <c r="BL226" s="18" t="s">
        <v>192</v>
      </c>
      <c r="BM226" s="240" t="s">
        <v>1060</v>
      </c>
    </row>
    <row r="227" s="2" customFormat="1" ht="16.5" customHeight="1">
      <c r="A227" s="40"/>
      <c r="B227" s="41"/>
      <c r="C227" s="229" t="s">
        <v>649</v>
      </c>
      <c r="D227" s="229" t="s">
        <v>174</v>
      </c>
      <c r="E227" s="230" t="s">
        <v>7330</v>
      </c>
      <c r="F227" s="231" t="s">
        <v>7331</v>
      </c>
      <c r="G227" s="232" t="s">
        <v>1528</v>
      </c>
      <c r="H227" s="233">
        <v>1</v>
      </c>
      <c r="I227" s="234"/>
      <c r="J227" s="235">
        <f>ROUND(I227*H227,2)</f>
        <v>0</v>
      </c>
      <c r="K227" s="231" t="s">
        <v>331</v>
      </c>
      <c r="L227" s="46"/>
      <c r="M227" s="236" t="s">
        <v>1</v>
      </c>
      <c r="N227" s="237" t="s">
        <v>48</v>
      </c>
      <c r="O227" s="93"/>
      <c r="P227" s="238">
        <f>O227*H227</f>
        <v>0</v>
      </c>
      <c r="Q227" s="238">
        <v>0</v>
      </c>
      <c r="R227" s="238">
        <f>Q227*H227</f>
        <v>0</v>
      </c>
      <c r="S227" s="238">
        <v>0</v>
      </c>
      <c r="T227" s="239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40" t="s">
        <v>192</v>
      </c>
      <c r="AT227" s="240" t="s">
        <v>174</v>
      </c>
      <c r="AU227" s="240" t="s">
        <v>90</v>
      </c>
      <c r="AY227" s="18" t="s">
        <v>171</v>
      </c>
      <c r="BE227" s="241">
        <f>IF(N227="základní",J227,0)</f>
        <v>0</v>
      </c>
      <c r="BF227" s="241">
        <f>IF(N227="snížená",J227,0)</f>
        <v>0</v>
      </c>
      <c r="BG227" s="241">
        <f>IF(N227="zákl. přenesená",J227,0)</f>
        <v>0</v>
      </c>
      <c r="BH227" s="241">
        <f>IF(N227="sníž. přenesená",J227,0)</f>
        <v>0</v>
      </c>
      <c r="BI227" s="241">
        <f>IF(N227="nulová",J227,0)</f>
        <v>0</v>
      </c>
      <c r="BJ227" s="18" t="s">
        <v>90</v>
      </c>
      <c r="BK227" s="241">
        <f>ROUND(I227*H227,2)</f>
        <v>0</v>
      </c>
      <c r="BL227" s="18" t="s">
        <v>192</v>
      </c>
      <c r="BM227" s="240" t="s">
        <v>1071</v>
      </c>
    </row>
    <row r="228" s="2" customFormat="1" ht="16.5" customHeight="1">
      <c r="A228" s="40"/>
      <c r="B228" s="41"/>
      <c r="C228" s="229" t="s">
        <v>654</v>
      </c>
      <c r="D228" s="229" t="s">
        <v>174</v>
      </c>
      <c r="E228" s="230" t="s">
        <v>7332</v>
      </c>
      <c r="F228" s="231" t="s">
        <v>7333</v>
      </c>
      <c r="G228" s="232" t="s">
        <v>1528</v>
      </c>
      <c r="H228" s="233">
        <v>58</v>
      </c>
      <c r="I228" s="234"/>
      <c r="J228" s="235">
        <f>ROUND(I228*H228,2)</f>
        <v>0</v>
      </c>
      <c r="K228" s="231" t="s">
        <v>331</v>
      </c>
      <c r="L228" s="46"/>
      <c r="M228" s="236" t="s">
        <v>1</v>
      </c>
      <c r="N228" s="237" t="s">
        <v>48</v>
      </c>
      <c r="O228" s="93"/>
      <c r="P228" s="238">
        <f>O228*H228</f>
        <v>0</v>
      </c>
      <c r="Q228" s="238">
        <v>0</v>
      </c>
      <c r="R228" s="238">
        <f>Q228*H228</f>
        <v>0</v>
      </c>
      <c r="S228" s="238">
        <v>0</v>
      </c>
      <c r="T228" s="239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40" t="s">
        <v>192</v>
      </c>
      <c r="AT228" s="240" t="s">
        <v>174</v>
      </c>
      <c r="AU228" s="240" t="s">
        <v>90</v>
      </c>
      <c r="AY228" s="18" t="s">
        <v>171</v>
      </c>
      <c r="BE228" s="241">
        <f>IF(N228="základní",J228,0)</f>
        <v>0</v>
      </c>
      <c r="BF228" s="241">
        <f>IF(N228="snížená",J228,0)</f>
        <v>0</v>
      </c>
      <c r="BG228" s="241">
        <f>IF(N228="zákl. přenesená",J228,0)</f>
        <v>0</v>
      </c>
      <c r="BH228" s="241">
        <f>IF(N228="sníž. přenesená",J228,0)</f>
        <v>0</v>
      </c>
      <c r="BI228" s="241">
        <f>IF(N228="nulová",J228,0)</f>
        <v>0</v>
      </c>
      <c r="BJ228" s="18" t="s">
        <v>90</v>
      </c>
      <c r="BK228" s="241">
        <f>ROUND(I228*H228,2)</f>
        <v>0</v>
      </c>
      <c r="BL228" s="18" t="s">
        <v>192</v>
      </c>
      <c r="BM228" s="240" t="s">
        <v>1085</v>
      </c>
    </row>
    <row r="229" s="12" customFormat="1" ht="25.92" customHeight="1">
      <c r="A229" s="12"/>
      <c r="B229" s="213"/>
      <c r="C229" s="214"/>
      <c r="D229" s="215" t="s">
        <v>82</v>
      </c>
      <c r="E229" s="216" t="s">
        <v>3448</v>
      </c>
      <c r="F229" s="216" t="s">
        <v>7334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SUM(P230:P239)</f>
        <v>0</v>
      </c>
      <c r="Q229" s="221"/>
      <c r="R229" s="222">
        <f>SUM(R230:R239)</f>
        <v>0</v>
      </c>
      <c r="S229" s="221"/>
      <c r="T229" s="223">
        <f>SUM(T230:T239)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90</v>
      </c>
      <c r="AT229" s="225" t="s">
        <v>82</v>
      </c>
      <c r="AU229" s="225" t="s">
        <v>83</v>
      </c>
      <c r="AY229" s="224" t="s">
        <v>171</v>
      </c>
      <c r="BK229" s="226">
        <f>SUM(BK230:BK239)</f>
        <v>0</v>
      </c>
    </row>
    <row r="230" s="2" customFormat="1" ht="16.5" customHeight="1">
      <c r="A230" s="40"/>
      <c r="B230" s="41"/>
      <c r="C230" s="229" t="s">
        <v>658</v>
      </c>
      <c r="D230" s="229" t="s">
        <v>174</v>
      </c>
      <c r="E230" s="230" t="s">
        <v>7335</v>
      </c>
      <c r="F230" s="231" t="s">
        <v>7336</v>
      </c>
      <c r="G230" s="232" t="s">
        <v>1528</v>
      </c>
      <c r="H230" s="233">
        <v>1</v>
      </c>
      <c r="I230" s="234"/>
      <c r="J230" s="235">
        <f>ROUND(I230*H230,2)</f>
        <v>0</v>
      </c>
      <c r="K230" s="231" t="s">
        <v>331</v>
      </c>
      <c r="L230" s="46"/>
      <c r="M230" s="236" t="s">
        <v>1</v>
      </c>
      <c r="N230" s="237" t="s">
        <v>48</v>
      </c>
      <c r="O230" s="93"/>
      <c r="P230" s="238">
        <f>O230*H230</f>
        <v>0</v>
      </c>
      <c r="Q230" s="238">
        <v>0</v>
      </c>
      <c r="R230" s="238">
        <f>Q230*H230</f>
        <v>0</v>
      </c>
      <c r="S230" s="238">
        <v>0</v>
      </c>
      <c r="T230" s="239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40" t="s">
        <v>192</v>
      </c>
      <c r="AT230" s="240" t="s">
        <v>174</v>
      </c>
      <c r="AU230" s="240" t="s">
        <v>90</v>
      </c>
      <c r="AY230" s="18" t="s">
        <v>171</v>
      </c>
      <c r="BE230" s="241">
        <f>IF(N230="základní",J230,0)</f>
        <v>0</v>
      </c>
      <c r="BF230" s="241">
        <f>IF(N230="snížená",J230,0)</f>
        <v>0</v>
      </c>
      <c r="BG230" s="241">
        <f>IF(N230="zákl. přenesená",J230,0)</f>
        <v>0</v>
      </c>
      <c r="BH230" s="241">
        <f>IF(N230="sníž. přenesená",J230,0)</f>
        <v>0</v>
      </c>
      <c r="BI230" s="241">
        <f>IF(N230="nulová",J230,0)</f>
        <v>0</v>
      </c>
      <c r="BJ230" s="18" t="s">
        <v>90</v>
      </c>
      <c r="BK230" s="241">
        <f>ROUND(I230*H230,2)</f>
        <v>0</v>
      </c>
      <c r="BL230" s="18" t="s">
        <v>192</v>
      </c>
      <c r="BM230" s="240" t="s">
        <v>1094</v>
      </c>
    </row>
    <row r="231" s="2" customFormat="1" ht="16.5" customHeight="1">
      <c r="A231" s="40"/>
      <c r="B231" s="41"/>
      <c r="C231" s="229" t="s">
        <v>667</v>
      </c>
      <c r="D231" s="229" t="s">
        <v>174</v>
      </c>
      <c r="E231" s="230" t="s">
        <v>7337</v>
      </c>
      <c r="F231" s="231" t="s">
        <v>7338</v>
      </c>
      <c r="G231" s="232" t="s">
        <v>1528</v>
      </c>
      <c r="H231" s="233">
        <v>1</v>
      </c>
      <c r="I231" s="234"/>
      <c r="J231" s="235">
        <f>ROUND(I231*H231,2)</f>
        <v>0</v>
      </c>
      <c r="K231" s="231" t="s">
        <v>331</v>
      </c>
      <c r="L231" s="46"/>
      <c r="M231" s="236" t="s">
        <v>1</v>
      </c>
      <c r="N231" s="237" t="s">
        <v>48</v>
      </c>
      <c r="O231" s="93"/>
      <c r="P231" s="238">
        <f>O231*H231</f>
        <v>0</v>
      </c>
      <c r="Q231" s="238">
        <v>0</v>
      </c>
      <c r="R231" s="238">
        <f>Q231*H231</f>
        <v>0</v>
      </c>
      <c r="S231" s="238">
        <v>0</v>
      </c>
      <c r="T231" s="239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40" t="s">
        <v>192</v>
      </c>
      <c r="AT231" s="240" t="s">
        <v>174</v>
      </c>
      <c r="AU231" s="240" t="s">
        <v>90</v>
      </c>
      <c r="AY231" s="18" t="s">
        <v>171</v>
      </c>
      <c r="BE231" s="241">
        <f>IF(N231="základní",J231,0)</f>
        <v>0</v>
      </c>
      <c r="BF231" s="241">
        <f>IF(N231="snížená",J231,0)</f>
        <v>0</v>
      </c>
      <c r="BG231" s="241">
        <f>IF(N231="zákl. přenesená",J231,0)</f>
        <v>0</v>
      </c>
      <c r="BH231" s="241">
        <f>IF(N231="sníž. přenesená",J231,0)</f>
        <v>0</v>
      </c>
      <c r="BI231" s="241">
        <f>IF(N231="nulová",J231,0)</f>
        <v>0</v>
      </c>
      <c r="BJ231" s="18" t="s">
        <v>90</v>
      </c>
      <c r="BK231" s="241">
        <f>ROUND(I231*H231,2)</f>
        <v>0</v>
      </c>
      <c r="BL231" s="18" t="s">
        <v>192</v>
      </c>
      <c r="BM231" s="240" t="s">
        <v>1100</v>
      </c>
    </row>
    <row r="232" s="2" customFormat="1">
      <c r="A232" s="40"/>
      <c r="B232" s="41"/>
      <c r="C232" s="42"/>
      <c r="D232" s="242" t="s">
        <v>184</v>
      </c>
      <c r="E232" s="42"/>
      <c r="F232" s="243" t="s">
        <v>7339</v>
      </c>
      <c r="G232" s="42"/>
      <c r="H232" s="42"/>
      <c r="I232" s="244"/>
      <c r="J232" s="42"/>
      <c r="K232" s="42"/>
      <c r="L232" s="46"/>
      <c r="M232" s="245"/>
      <c r="N232" s="246"/>
      <c r="O232" s="93"/>
      <c r="P232" s="93"/>
      <c r="Q232" s="93"/>
      <c r="R232" s="93"/>
      <c r="S232" s="93"/>
      <c r="T232" s="94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8" t="s">
        <v>184</v>
      </c>
      <c r="AU232" s="18" t="s">
        <v>90</v>
      </c>
    </row>
    <row r="233" s="2" customFormat="1" ht="16.5" customHeight="1">
      <c r="A233" s="40"/>
      <c r="B233" s="41"/>
      <c r="C233" s="229" t="s">
        <v>672</v>
      </c>
      <c r="D233" s="229" t="s">
        <v>174</v>
      </c>
      <c r="E233" s="230" t="s">
        <v>7340</v>
      </c>
      <c r="F233" s="231" t="s">
        <v>7341</v>
      </c>
      <c r="G233" s="232" t="s">
        <v>1528</v>
      </c>
      <c r="H233" s="233">
        <v>1</v>
      </c>
      <c r="I233" s="234"/>
      <c r="J233" s="235">
        <f>ROUND(I233*H233,2)</f>
        <v>0</v>
      </c>
      <c r="K233" s="231" t="s">
        <v>331</v>
      </c>
      <c r="L233" s="46"/>
      <c r="M233" s="236" t="s">
        <v>1</v>
      </c>
      <c r="N233" s="237" t="s">
        <v>48</v>
      </c>
      <c r="O233" s="93"/>
      <c r="P233" s="238">
        <f>O233*H233</f>
        <v>0</v>
      </c>
      <c r="Q233" s="238">
        <v>0</v>
      </c>
      <c r="R233" s="238">
        <f>Q233*H233</f>
        <v>0</v>
      </c>
      <c r="S233" s="238">
        <v>0</v>
      </c>
      <c r="T233" s="239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40" t="s">
        <v>192</v>
      </c>
      <c r="AT233" s="240" t="s">
        <v>174</v>
      </c>
      <c r="AU233" s="240" t="s">
        <v>90</v>
      </c>
      <c r="AY233" s="18" t="s">
        <v>171</v>
      </c>
      <c r="BE233" s="241">
        <f>IF(N233="základní",J233,0)</f>
        <v>0</v>
      </c>
      <c r="BF233" s="241">
        <f>IF(N233="snížená",J233,0)</f>
        <v>0</v>
      </c>
      <c r="BG233" s="241">
        <f>IF(N233="zákl. přenesená",J233,0)</f>
        <v>0</v>
      </c>
      <c r="BH233" s="241">
        <f>IF(N233="sníž. přenesená",J233,0)</f>
        <v>0</v>
      </c>
      <c r="BI233" s="241">
        <f>IF(N233="nulová",J233,0)</f>
        <v>0</v>
      </c>
      <c r="BJ233" s="18" t="s">
        <v>90</v>
      </c>
      <c r="BK233" s="241">
        <f>ROUND(I233*H233,2)</f>
        <v>0</v>
      </c>
      <c r="BL233" s="18" t="s">
        <v>192</v>
      </c>
      <c r="BM233" s="240" t="s">
        <v>1108</v>
      </c>
    </row>
    <row r="234" s="2" customFormat="1" ht="16.5" customHeight="1">
      <c r="A234" s="40"/>
      <c r="B234" s="41"/>
      <c r="C234" s="229" t="s">
        <v>677</v>
      </c>
      <c r="D234" s="229" t="s">
        <v>174</v>
      </c>
      <c r="E234" s="230" t="s">
        <v>7342</v>
      </c>
      <c r="F234" s="231" t="s">
        <v>7343</v>
      </c>
      <c r="G234" s="232" t="s">
        <v>1528</v>
      </c>
      <c r="H234" s="233">
        <v>1</v>
      </c>
      <c r="I234" s="234"/>
      <c r="J234" s="235">
        <f>ROUND(I234*H234,2)</f>
        <v>0</v>
      </c>
      <c r="K234" s="231" t="s">
        <v>331</v>
      </c>
      <c r="L234" s="46"/>
      <c r="M234" s="236" t="s">
        <v>1</v>
      </c>
      <c r="N234" s="237" t="s">
        <v>48</v>
      </c>
      <c r="O234" s="93"/>
      <c r="P234" s="238">
        <f>O234*H234</f>
        <v>0</v>
      </c>
      <c r="Q234" s="238">
        <v>0</v>
      </c>
      <c r="R234" s="238">
        <f>Q234*H234</f>
        <v>0</v>
      </c>
      <c r="S234" s="238">
        <v>0</v>
      </c>
      <c r="T234" s="239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40" t="s">
        <v>192</v>
      </c>
      <c r="AT234" s="240" t="s">
        <v>174</v>
      </c>
      <c r="AU234" s="240" t="s">
        <v>90</v>
      </c>
      <c r="AY234" s="18" t="s">
        <v>171</v>
      </c>
      <c r="BE234" s="241">
        <f>IF(N234="základní",J234,0)</f>
        <v>0</v>
      </c>
      <c r="BF234" s="241">
        <f>IF(N234="snížená",J234,0)</f>
        <v>0</v>
      </c>
      <c r="BG234" s="241">
        <f>IF(N234="zákl. přenesená",J234,0)</f>
        <v>0</v>
      </c>
      <c r="BH234" s="241">
        <f>IF(N234="sníž. přenesená",J234,0)</f>
        <v>0</v>
      </c>
      <c r="BI234" s="241">
        <f>IF(N234="nulová",J234,0)</f>
        <v>0</v>
      </c>
      <c r="BJ234" s="18" t="s">
        <v>90</v>
      </c>
      <c r="BK234" s="241">
        <f>ROUND(I234*H234,2)</f>
        <v>0</v>
      </c>
      <c r="BL234" s="18" t="s">
        <v>192</v>
      </c>
      <c r="BM234" s="240" t="s">
        <v>1117</v>
      </c>
    </row>
    <row r="235" s="2" customFormat="1" ht="16.5" customHeight="1">
      <c r="A235" s="40"/>
      <c r="B235" s="41"/>
      <c r="C235" s="229" t="s">
        <v>684</v>
      </c>
      <c r="D235" s="229" t="s">
        <v>174</v>
      </c>
      <c r="E235" s="230" t="s">
        <v>7344</v>
      </c>
      <c r="F235" s="231" t="s">
        <v>7345</v>
      </c>
      <c r="G235" s="232" t="s">
        <v>1528</v>
      </c>
      <c r="H235" s="233">
        <v>1</v>
      </c>
      <c r="I235" s="234"/>
      <c r="J235" s="235">
        <f>ROUND(I235*H235,2)</f>
        <v>0</v>
      </c>
      <c r="K235" s="231" t="s">
        <v>331</v>
      </c>
      <c r="L235" s="46"/>
      <c r="M235" s="236" t="s">
        <v>1</v>
      </c>
      <c r="N235" s="237" t="s">
        <v>48</v>
      </c>
      <c r="O235" s="93"/>
      <c r="P235" s="238">
        <f>O235*H235</f>
        <v>0</v>
      </c>
      <c r="Q235" s="238">
        <v>0</v>
      </c>
      <c r="R235" s="238">
        <f>Q235*H235</f>
        <v>0</v>
      </c>
      <c r="S235" s="238">
        <v>0</v>
      </c>
      <c r="T235" s="239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40" t="s">
        <v>192</v>
      </c>
      <c r="AT235" s="240" t="s">
        <v>174</v>
      </c>
      <c r="AU235" s="240" t="s">
        <v>90</v>
      </c>
      <c r="AY235" s="18" t="s">
        <v>171</v>
      </c>
      <c r="BE235" s="241">
        <f>IF(N235="základní",J235,0)</f>
        <v>0</v>
      </c>
      <c r="BF235" s="241">
        <f>IF(N235="snížená",J235,0)</f>
        <v>0</v>
      </c>
      <c r="BG235" s="241">
        <f>IF(N235="zákl. přenesená",J235,0)</f>
        <v>0</v>
      </c>
      <c r="BH235" s="241">
        <f>IF(N235="sníž. přenesená",J235,0)</f>
        <v>0</v>
      </c>
      <c r="BI235" s="241">
        <f>IF(N235="nulová",J235,0)</f>
        <v>0</v>
      </c>
      <c r="BJ235" s="18" t="s">
        <v>90</v>
      </c>
      <c r="BK235" s="241">
        <f>ROUND(I235*H235,2)</f>
        <v>0</v>
      </c>
      <c r="BL235" s="18" t="s">
        <v>192</v>
      </c>
      <c r="BM235" s="240" t="s">
        <v>1122</v>
      </c>
    </row>
    <row r="236" s="2" customFormat="1" ht="16.5" customHeight="1">
      <c r="A236" s="40"/>
      <c r="B236" s="41"/>
      <c r="C236" s="229" t="s">
        <v>688</v>
      </c>
      <c r="D236" s="229" t="s">
        <v>174</v>
      </c>
      <c r="E236" s="230" t="s">
        <v>7346</v>
      </c>
      <c r="F236" s="231" t="s">
        <v>7347</v>
      </c>
      <c r="G236" s="232" t="s">
        <v>1528</v>
      </c>
      <c r="H236" s="233">
        <v>1</v>
      </c>
      <c r="I236" s="234"/>
      <c r="J236" s="235">
        <f>ROUND(I236*H236,2)</f>
        <v>0</v>
      </c>
      <c r="K236" s="231" t="s">
        <v>331</v>
      </c>
      <c r="L236" s="46"/>
      <c r="M236" s="236" t="s">
        <v>1</v>
      </c>
      <c r="N236" s="237" t="s">
        <v>48</v>
      </c>
      <c r="O236" s="93"/>
      <c r="P236" s="238">
        <f>O236*H236</f>
        <v>0</v>
      </c>
      <c r="Q236" s="238">
        <v>0</v>
      </c>
      <c r="R236" s="238">
        <f>Q236*H236</f>
        <v>0</v>
      </c>
      <c r="S236" s="238">
        <v>0</v>
      </c>
      <c r="T236" s="239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40" t="s">
        <v>192</v>
      </c>
      <c r="AT236" s="240" t="s">
        <v>174</v>
      </c>
      <c r="AU236" s="240" t="s">
        <v>90</v>
      </c>
      <c r="AY236" s="18" t="s">
        <v>171</v>
      </c>
      <c r="BE236" s="241">
        <f>IF(N236="základní",J236,0)</f>
        <v>0</v>
      </c>
      <c r="BF236" s="241">
        <f>IF(N236="snížená",J236,0)</f>
        <v>0</v>
      </c>
      <c r="BG236" s="241">
        <f>IF(N236="zákl. přenesená",J236,0)</f>
        <v>0</v>
      </c>
      <c r="BH236" s="241">
        <f>IF(N236="sníž. přenesená",J236,0)</f>
        <v>0</v>
      </c>
      <c r="BI236" s="241">
        <f>IF(N236="nulová",J236,0)</f>
        <v>0</v>
      </c>
      <c r="BJ236" s="18" t="s">
        <v>90</v>
      </c>
      <c r="BK236" s="241">
        <f>ROUND(I236*H236,2)</f>
        <v>0</v>
      </c>
      <c r="BL236" s="18" t="s">
        <v>192</v>
      </c>
      <c r="BM236" s="240" t="s">
        <v>1130</v>
      </c>
    </row>
    <row r="237" s="2" customFormat="1" ht="16.5" customHeight="1">
      <c r="A237" s="40"/>
      <c r="B237" s="41"/>
      <c r="C237" s="229" t="s">
        <v>695</v>
      </c>
      <c r="D237" s="229" t="s">
        <v>174</v>
      </c>
      <c r="E237" s="230" t="s">
        <v>7348</v>
      </c>
      <c r="F237" s="231" t="s">
        <v>7349</v>
      </c>
      <c r="G237" s="232" t="s">
        <v>1528</v>
      </c>
      <c r="H237" s="233">
        <v>1</v>
      </c>
      <c r="I237" s="234"/>
      <c r="J237" s="235">
        <f>ROUND(I237*H237,2)</f>
        <v>0</v>
      </c>
      <c r="K237" s="231" t="s">
        <v>331</v>
      </c>
      <c r="L237" s="46"/>
      <c r="M237" s="236" t="s">
        <v>1</v>
      </c>
      <c r="N237" s="237" t="s">
        <v>48</v>
      </c>
      <c r="O237" s="93"/>
      <c r="P237" s="238">
        <f>O237*H237</f>
        <v>0</v>
      </c>
      <c r="Q237" s="238">
        <v>0</v>
      </c>
      <c r="R237" s="238">
        <f>Q237*H237</f>
        <v>0</v>
      </c>
      <c r="S237" s="238">
        <v>0</v>
      </c>
      <c r="T237" s="239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40" t="s">
        <v>192</v>
      </c>
      <c r="AT237" s="240" t="s">
        <v>174</v>
      </c>
      <c r="AU237" s="240" t="s">
        <v>90</v>
      </c>
      <c r="AY237" s="18" t="s">
        <v>171</v>
      </c>
      <c r="BE237" s="241">
        <f>IF(N237="základní",J237,0)</f>
        <v>0</v>
      </c>
      <c r="BF237" s="241">
        <f>IF(N237="snížená",J237,0)</f>
        <v>0</v>
      </c>
      <c r="BG237" s="241">
        <f>IF(N237="zákl. přenesená",J237,0)</f>
        <v>0</v>
      </c>
      <c r="BH237" s="241">
        <f>IF(N237="sníž. přenesená",J237,0)</f>
        <v>0</v>
      </c>
      <c r="BI237" s="241">
        <f>IF(N237="nulová",J237,0)</f>
        <v>0</v>
      </c>
      <c r="BJ237" s="18" t="s">
        <v>90</v>
      </c>
      <c r="BK237" s="241">
        <f>ROUND(I237*H237,2)</f>
        <v>0</v>
      </c>
      <c r="BL237" s="18" t="s">
        <v>192</v>
      </c>
      <c r="BM237" s="240" t="s">
        <v>1143</v>
      </c>
    </row>
    <row r="238" s="2" customFormat="1" ht="16.5" customHeight="1">
      <c r="A238" s="40"/>
      <c r="B238" s="41"/>
      <c r="C238" s="229" t="s">
        <v>702</v>
      </c>
      <c r="D238" s="229" t="s">
        <v>174</v>
      </c>
      <c r="E238" s="230" t="s">
        <v>7350</v>
      </c>
      <c r="F238" s="231" t="s">
        <v>7351</v>
      </c>
      <c r="G238" s="232" t="s">
        <v>7352</v>
      </c>
      <c r="H238" s="233">
        <v>4</v>
      </c>
      <c r="I238" s="234"/>
      <c r="J238" s="235">
        <f>ROUND(I238*H238,2)</f>
        <v>0</v>
      </c>
      <c r="K238" s="231" t="s">
        <v>331</v>
      </c>
      <c r="L238" s="46"/>
      <c r="M238" s="236" t="s">
        <v>1</v>
      </c>
      <c r="N238" s="237" t="s">
        <v>48</v>
      </c>
      <c r="O238" s="93"/>
      <c r="P238" s="238">
        <f>O238*H238</f>
        <v>0</v>
      </c>
      <c r="Q238" s="238">
        <v>0</v>
      </c>
      <c r="R238" s="238">
        <f>Q238*H238</f>
        <v>0</v>
      </c>
      <c r="S238" s="238">
        <v>0</v>
      </c>
      <c r="T238" s="239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40" t="s">
        <v>192</v>
      </c>
      <c r="AT238" s="240" t="s">
        <v>174</v>
      </c>
      <c r="AU238" s="240" t="s">
        <v>90</v>
      </c>
      <c r="AY238" s="18" t="s">
        <v>171</v>
      </c>
      <c r="BE238" s="241">
        <f>IF(N238="základní",J238,0)</f>
        <v>0</v>
      </c>
      <c r="BF238" s="241">
        <f>IF(N238="snížená",J238,0)</f>
        <v>0</v>
      </c>
      <c r="BG238" s="241">
        <f>IF(N238="zákl. přenesená",J238,0)</f>
        <v>0</v>
      </c>
      <c r="BH238" s="241">
        <f>IF(N238="sníž. přenesená",J238,0)</f>
        <v>0</v>
      </c>
      <c r="BI238" s="241">
        <f>IF(N238="nulová",J238,0)</f>
        <v>0</v>
      </c>
      <c r="BJ238" s="18" t="s">
        <v>90</v>
      </c>
      <c r="BK238" s="241">
        <f>ROUND(I238*H238,2)</f>
        <v>0</v>
      </c>
      <c r="BL238" s="18" t="s">
        <v>192</v>
      </c>
      <c r="BM238" s="240" t="s">
        <v>1155</v>
      </c>
    </row>
    <row r="239" s="2" customFormat="1" ht="21.75" customHeight="1">
      <c r="A239" s="40"/>
      <c r="B239" s="41"/>
      <c r="C239" s="229" t="s">
        <v>707</v>
      </c>
      <c r="D239" s="229" t="s">
        <v>174</v>
      </c>
      <c r="E239" s="230" t="s">
        <v>7353</v>
      </c>
      <c r="F239" s="231" t="s">
        <v>7354</v>
      </c>
      <c r="G239" s="232" t="s">
        <v>7352</v>
      </c>
      <c r="H239" s="233">
        <v>2</v>
      </c>
      <c r="I239" s="234"/>
      <c r="J239" s="235">
        <f>ROUND(I239*H239,2)</f>
        <v>0</v>
      </c>
      <c r="K239" s="231" t="s">
        <v>331</v>
      </c>
      <c r="L239" s="46"/>
      <c r="M239" s="311" t="s">
        <v>1</v>
      </c>
      <c r="N239" s="312" t="s">
        <v>48</v>
      </c>
      <c r="O239" s="249"/>
      <c r="P239" s="313">
        <f>O239*H239</f>
        <v>0</v>
      </c>
      <c r="Q239" s="313">
        <v>0</v>
      </c>
      <c r="R239" s="313">
        <f>Q239*H239</f>
        <v>0</v>
      </c>
      <c r="S239" s="313">
        <v>0</v>
      </c>
      <c r="T239" s="314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40" t="s">
        <v>192</v>
      </c>
      <c r="AT239" s="240" t="s">
        <v>174</v>
      </c>
      <c r="AU239" s="240" t="s">
        <v>90</v>
      </c>
      <c r="AY239" s="18" t="s">
        <v>171</v>
      </c>
      <c r="BE239" s="241">
        <f>IF(N239="základní",J239,0)</f>
        <v>0</v>
      </c>
      <c r="BF239" s="241">
        <f>IF(N239="snížená",J239,0)</f>
        <v>0</v>
      </c>
      <c r="BG239" s="241">
        <f>IF(N239="zákl. přenesená",J239,0)</f>
        <v>0</v>
      </c>
      <c r="BH239" s="241">
        <f>IF(N239="sníž. přenesená",J239,0)</f>
        <v>0</v>
      </c>
      <c r="BI239" s="241">
        <f>IF(N239="nulová",J239,0)</f>
        <v>0</v>
      </c>
      <c r="BJ239" s="18" t="s">
        <v>90</v>
      </c>
      <c r="BK239" s="241">
        <f>ROUND(I239*H239,2)</f>
        <v>0</v>
      </c>
      <c r="BL239" s="18" t="s">
        <v>192</v>
      </c>
      <c r="BM239" s="240" t="s">
        <v>1161</v>
      </c>
    </row>
    <row r="240" s="2" customFormat="1" ht="6.96" customHeight="1">
      <c r="A240" s="40"/>
      <c r="B240" s="68"/>
      <c r="C240" s="69"/>
      <c r="D240" s="69"/>
      <c r="E240" s="69"/>
      <c r="F240" s="69"/>
      <c r="G240" s="69"/>
      <c r="H240" s="69"/>
      <c r="I240" s="69"/>
      <c r="J240" s="69"/>
      <c r="K240" s="69"/>
      <c r="L240" s="46"/>
      <c r="M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</sheetData>
  <sheetProtection sheet="1" autoFilter="0" formatColumns="0" formatRows="0" objects="1" scenarios="1" spinCount="100000" saltValue="1+IbGFlYTeaW4kwQfkZaCAFc7HqhqttvOBizSz5fGutpenQX4IAdsfjWUPdcIyafI88rnCmy1KyX7I4s9whIHA==" hashValue="0QVUK79zeFyKsiuR9CbpTMgzP+KMGKNKozZ99CYI613SwWhEKglDiv6sXRxUKhBo3mIdt0wRucoP6r2fXu+d0w==" algorithmName="SHA-512" password="E785"/>
  <autoFilter ref="C130:K23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91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2" customFormat="1" ht="12" customHeight="1">
      <c r="A8" s="40"/>
      <c r="B8" s="46"/>
      <c r="C8" s="40"/>
      <c r="D8" s="153" t="s">
        <v>142</v>
      </c>
      <c r="E8" s="40"/>
      <c r="F8" s="40"/>
      <c r="G8" s="40"/>
      <c r="H8" s="40"/>
      <c r="I8" s="40"/>
      <c r="J8" s="40"/>
      <c r="K8" s="40"/>
      <c r="L8" s="65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55" t="s">
        <v>143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53" t="s">
        <v>18</v>
      </c>
      <c r="E11" s="40"/>
      <c r="F11" s="143" t="s">
        <v>19</v>
      </c>
      <c r="G11" s="40"/>
      <c r="H11" s="40"/>
      <c r="I11" s="153" t="s">
        <v>20</v>
      </c>
      <c r="J11" s="143" t="s">
        <v>1</v>
      </c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53" t="s">
        <v>22</v>
      </c>
      <c r="E12" s="40"/>
      <c r="F12" s="143" t="s">
        <v>23</v>
      </c>
      <c r="G12" s="40"/>
      <c r="H12" s="40"/>
      <c r="I12" s="153" t="s">
        <v>24</v>
      </c>
      <c r="J12" s="156" t="str">
        <f>'Rekapitulace stavby'!AN8</f>
        <v>27. 1. 2021</v>
      </c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30</v>
      </c>
      <c r="E14" s="40"/>
      <c r="F14" s="40"/>
      <c r="G14" s="40"/>
      <c r="H14" s="40"/>
      <c r="I14" s="153" t="s">
        <v>31</v>
      </c>
      <c r="J14" s="143" t="s">
        <v>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43" t="s">
        <v>32</v>
      </c>
      <c r="F15" s="40"/>
      <c r="G15" s="40"/>
      <c r="H15" s="40"/>
      <c r="I15" s="153" t="s">
        <v>33</v>
      </c>
      <c r="J15" s="143" t="s">
        <v>1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53" t="s">
        <v>34</v>
      </c>
      <c r="E17" s="40"/>
      <c r="F17" s="40"/>
      <c r="G17" s="40"/>
      <c r="H17" s="40"/>
      <c r="I17" s="153" t="s">
        <v>31</v>
      </c>
      <c r="J17" s="34" t="str">
        <f>'Rekapitulace stavby'!AN13</f>
        <v>Vyplň údaj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4" t="str">
        <f>'Rekapitulace stavby'!E14</f>
        <v>Vyplň údaj</v>
      </c>
      <c r="F18" s="143"/>
      <c r="G18" s="143"/>
      <c r="H18" s="143"/>
      <c r="I18" s="153" t="s">
        <v>33</v>
      </c>
      <c r="J18" s="34" t="str">
        <f>'Rekapitulace stavby'!AN14</f>
        <v>Vyplň údaj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53" t="s">
        <v>36</v>
      </c>
      <c r="E20" s="40"/>
      <c r="F20" s="40"/>
      <c r="G20" s="40"/>
      <c r="H20" s="40"/>
      <c r="I20" s="153" t="s">
        <v>31</v>
      </c>
      <c r="J20" s="143" t="s">
        <v>1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43" t="s">
        <v>37</v>
      </c>
      <c r="F21" s="40"/>
      <c r="G21" s="40"/>
      <c r="H21" s="40"/>
      <c r="I21" s="153" t="s">
        <v>33</v>
      </c>
      <c r="J21" s="143" t="s">
        <v>1</v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53" t="s">
        <v>39</v>
      </c>
      <c r="E23" s="40"/>
      <c r="F23" s="40"/>
      <c r="G23" s="40"/>
      <c r="H23" s="40"/>
      <c r="I23" s="153" t="s">
        <v>31</v>
      </c>
      <c r="J23" s="143" t="str">
        <f>IF('Rekapitulace stavby'!AN19="","",'Rekapitulace stavby'!AN19)</f>
        <v/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43" t="str">
        <f>IF('Rekapitulace stavby'!E20="","",'Rekapitulace stavby'!E20)</f>
        <v xml:space="preserve"> </v>
      </c>
      <c r="F24" s="40"/>
      <c r="G24" s="40"/>
      <c r="H24" s="40"/>
      <c r="I24" s="153" t="s">
        <v>33</v>
      </c>
      <c r="J24" s="143" t="str">
        <f>IF('Rekapitulace stavby'!AN20="","",'Rekapitulace stavby'!AN20)</f>
        <v/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53" t="s">
        <v>41</v>
      </c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71.25" customHeight="1">
      <c r="A27" s="157"/>
      <c r="B27" s="158"/>
      <c r="C27" s="157"/>
      <c r="D27" s="157"/>
      <c r="E27" s="159" t="s">
        <v>42</v>
      </c>
      <c r="F27" s="159"/>
      <c r="G27" s="159"/>
      <c r="H27" s="159"/>
      <c r="I27" s="157"/>
      <c r="J27" s="157"/>
      <c r="K27" s="157"/>
      <c r="L27" s="160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61"/>
      <c r="E29" s="161"/>
      <c r="F29" s="161"/>
      <c r="G29" s="161"/>
      <c r="H29" s="161"/>
      <c r="I29" s="161"/>
      <c r="J29" s="161"/>
      <c r="K29" s="161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62" t="s">
        <v>43</v>
      </c>
      <c r="E30" s="40"/>
      <c r="F30" s="40"/>
      <c r="G30" s="40"/>
      <c r="H30" s="40"/>
      <c r="I30" s="40"/>
      <c r="J30" s="163">
        <f>ROUND(J123, 2)</f>
        <v>0</v>
      </c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64" t="s">
        <v>45</v>
      </c>
      <c r="G32" s="40"/>
      <c r="H32" s="40"/>
      <c r="I32" s="164" t="s">
        <v>44</v>
      </c>
      <c r="J32" s="164" t="s">
        <v>46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65" t="s">
        <v>47</v>
      </c>
      <c r="E33" s="153" t="s">
        <v>48</v>
      </c>
      <c r="F33" s="166">
        <f>ROUND((SUM(BE123:BE151)),  2)</f>
        <v>0</v>
      </c>
      <c r="G33" s="40"/>
      <c r="H33" s="40"/>
      <c r="I33" s="167">
        <v>0.20999999999999999</v>
      </c>
      <c r="J33" s="166">
        <f>ROUND(((SUM(BE123:BE151))*I33),  2)</f>
        <v>0</v>
      </c>
      <c r="K33" s="40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53" t="s">
        <v>49</v>
      </c>
      <c r="F34" s="166">
        <f>ROUND((SUM(BF123:BF151)),  2)</f>
        <v>0</v>
      </c>
      <c r="G34" s="40"/>
      <c r="H34" s="40"/>
      <c r="I34" s="167">
        <v>0.14999999999999999</v>
      </c>
      <c r="J34" s="166">
        <f>ROUND(((SUM(BF123:BF151))*I34), 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53" t="s">
        <v>50</v>
      </c>
      <c r="F35" s="166">
        <f>ROUND((SUM(BG123:BG151)),  2)</f>
        <v>0</v>
      </c>
      <c r="G35" s="40"/>
      <c r="H35" s="40"/>
      <c r="I35" s="167">
        <v>0.20999999999999999</v>
      </c>
      <c r="J35" s="166">
        <f>0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53" t="s">
        <v>51</v>
      </c>
      <c r="F36" s="166">
        <f>ROUND((SUM(BH123:BH151)),  2)</f>
        <v>0</v>
      </c>
      <c r="G36" s="40"/>
      <c r="H36" s="40"/>
      <c r="I36" s="167">
        <v>0.14999999999999999</v>
      </c>
      <c r="J36" s="166">
        <f>0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52</v>
      </c>
      <c r="F37" s="166">
        <f>ROUND((SUM(BI123:BI151)),  2)</f>
        <v>0</v>
      </c>
      <c r="G37" s="40"/>
      <c r="H37" s="40"/>
      <c r="I37" s="167">
        <v>0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8"/>
      <c r="D39" s="169" t="s">
        <v>53</v>
      </c>
      <c r="E39" s="170"/>
      <c r="F39" s="170"/>
      <c r="G39" s="171" t="s">
        <v>54</v>
      </c>
      <c r="H39" s="172" t="s">
        <v>55</v>
      </c>
      <c r="I39" s="170"/>
      <c r="J39" s="173">
        <f>SUM(J30:J37)</f>
        <v>0</v>
      </c>
      <c r="K39" s="174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3" t="s">
        <v>142</v>
      </c>
      <c r="D86" s="42"/>
      <c r="E86" s="42"/>
      <c r="F86" s="42"/>
      <c r="G86" s="42"/>
      <c r="H86" s="42"/>
      <c r="I86" s="42"/>
      <c r="J86" s="42"/>
      <c r="K86" s="42"/>
      <c r="L86" s="65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8" t="str">
        <f>E9</f>
        <v>VON - Vedlejší a ostatní náklady stavby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3" t="s">
        <v>22</v>
      </c>
      <c r="D89" s="42"/>
      <c r="E89" s="42"/>
      <c r="F89" s="28" t="str">
        <f>F12</f>
        <v>Opava</v>
      </c>
      <c r="G89" s="42"/>
      <c r="H89" s="42"/>
      <c r="I89" s="33" t="s">
        <v>24</v>
      </c>
      <c r="J89" s="81" t="str">
        <f>IF(J12="","",J12)</f>
        <v>27. 1. 2021</v>
      </c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5.65" customHeight="1">
      <c r="A91" s="40"/>
      <c r="B91" s="41"/>
      <c r="C91" s="33" t="s">
        <v>30</v>
      </c>
      <c r="D91" s="42"/>
      <c r="E91" s="42"/>
      <c r="F91" s="28" t="str">
        <f>E15</f>
        <v>Moravskoslezský kraj</v>
      </c>
      <c r="G91" s="42"/>
      <c r="H91" s="42"/>
      <c r="I91" s="33" t="s">
        <v>36</v>
      </c>
      <c r="J91" s="38" t="str">
        <f>E21</f>
        <v>CHVÁLEK ATELIÉR s.r.o.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3" t="s">
        <v>34</v>
      </c>
      <c r="D92" s="42"/>
      <c r="E92" s="42"/>
      <c r="F92" s="28" t="str">
        <f>IF(E18="","",E18)</f>
        <v>Vyplň údaj</v>
      </c>
      <c r="G92" s="42"/>
      <c r="H92" s="42"/>
      <c r="I92" s="33" t="s">
        <v>39</v>
      </c>
      <c r="J92" s="38" t="str">
        <f>E24</f>
        <v xml:space="preserve"> </v>
      </c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29.28" customHeight="1">
      <c r="A94" s="40"/>
      <c r="B94" s="41"/>
      <c r="C94" s="187" t="s">
        <v>145</v>
      </c>
      <c r="D94" s="188"/>
      <c r="E94" s="188"/>
      <c r="F94" s="188"/>
      <c r="G94" s="188"/>
      <c r="H94" s="188"/>
      <c r="I94" s="188"/>
      <c r="J94" s="189" t="s">
        <v>146</v>
      </c>
      <c r="K94" s="188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2.8" customHeight="1">
      <c r="A96" s="40"/>
      <c r="B96" s="41"/>
      <c r="C96" s="190" t="s">
        <v>147</v>
      </c>
      <c r="D96" s="42"/>
      <c r="E96" s="42"/>
      <c r="F96" s="42"/>
      <c r="G96" s="42"/>
      <c r="H96" s="42"/>
      <c r="I96" s="42"/>
      <c r="J96" s="112">
        <f>J123</f>
        <v>0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U96" s="18" t="s">
        <v>148</v>
      </c>
    </row>
    <row r="97" s="9" customFormat="1" ht="24.96" customHeight="1">
      <c r="A97" s="9"/>
      <c r="B97" s="191"/>
      <c r="C97" s="192"/>
      <c r="D97" s="193" t="s">
        <v>149</v>
      </c>
      <c r="E97" s="194"/>
      <c r="F97" s="194"/>
      <c r="G97" s="194"/>
      <c r="H97" s="194"/>
      <c r="I97" s="194"/>
      <c r="J97" s="195">
        <f>J124</f>
        <v>0</v>
      </c>
      <c r="K97" s="192"/>
      <c r="L97" s="196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7"/>
      <c r="C98" s="135"/>
      <c r="D98" s="198" t="s">
        <v>150</v>
      </c>
      <c r="E98" s="199"/>
      <c r="F98" s="199"/>
      <c r="G98" s="199"/>
      <c r="H98" s="199"/>
      <c r="I98" s="199"/>
      <c r="J98" s="200">
        <f>J125</f>
        <v>0</v>
      </c>
      <c r="K98" s="135"/>
      <c r="L98" s="20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97"/>
      <c r="C99" s="135"/>
      <c r="D99" s="198" t="s">
        <v>151</v>
      </c>
      <c r="E99" s="199"/>
      <c r="F99" s="199"/>
      <c r="G99" s="199"/>
      <c r="H99" s="199"/>
      <c r="I99" s="199"/>
      <c r="J99" s="200">
        <f>J131</f>
        <v>0</v>
      </c>
      <c r="K99" s="135"/>
      <c r="L99" s="20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97"/>
      <c r="C100" s="135"/>
      <c r="D100" s="198" t="s">
        <v>152</v>
      </c>
      <c r="E100" s="199"/>
      <c r="F100" s="199"/>
      <c r="G100" s="199"/>
      <c r="H100" s="199"/>
      <c r="I100" s="199"/>
      <c r="J100" s="200">
        <f>J134</f>
        <v>0</v>
      </c>
      <c r="K100" s="135"/>
      <c r="L100" s="20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7"/>
      <c r="C101" s="135"/>
      <c r="D101" s="198" t="s">
        <v>153</v>
      </c>
      <c r="E101" s="199"/>
      <c r="F101" s="199"/>
      <c r="G101" s="199"/>
      <c r="H101" s="199"/>
      <c r="I101" s="199"/>
      <c r="J101" s="200">
        <f>J141</f>
        <v>0</v>
      </c>
      <c r="K101" s="135"/>
      <c r="L101" s="20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7"/>
      <c r="C102" s="135"/>
      <c r="D102" s="198" t="s">
        <v>154</v>
      </c>
      <c r="E102" s="199"/>
      <c r="F102" s="199"/>
      <c r="G102" s="199"/>
      <c r="H102" s="199"/>
      <c r="I102" s="199"/>
      <c r="J102" s="200">
        <f>J146</f>
        <v>0</v>
      </c>
      <c r="K102" s="135"/>
      <c r="L102" s="20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7"/>
      <c r="C103" s="135"/>
      <c r="D103" s="198" t="s">
        <v>155</v>
      </c>
      <c r="E103" s="199"/>
      <c r="F103" s="199"/>
      <c r="G103" s="199"/>
      <c r="H103" s="199"/>
      <c r="I103" s="199"/>
      <c r="J103" s="200">
        <f>J149</f>
        <v>0</v>
      </c>
      <c r="K103" s="135"/>
      <c r="L103" s="20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65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6.96" customHeight="1">
      <c r="A105" s="40"/>
      <c r="B105" s="68"/>
      <c r="C105" s="69"/>
      <c r="D105" s="69"/>
      <c r="E105" s="69"/>
      <c r="F105" s="69"/>
      <c r="G105" s="69"/>
      <c r="H105" s="69"/>
      <c r="I105" s="69"/>
      <c r="J105" s="69"/>
      <c r="K105" s="69"/>
      <c r="L105" s="65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9" s="2" customFormat="1" ht="6.96" customHeight="1">
      <c r="A109" s="40"/>
      <c r="B109" s="70"/>
      <c r="C109" s="71"/>
      <c r="D109" s="71"/>
      <c r="E109" s="71"/>
      <c r="F109" s="71"/>
      <c r="G109" s="71"/>
      <c r="H109" s="71"/>
      <c r="I109" s="71"/>
      <c r="J109" s="71"/>
      <c r="K109" s="71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24.96" customHeight="1">
      <c r="A110" s="40"/>
      <c r="B110" s="41"/>
      <c r="C110" s="24" t="s">
        <v>156</v>
      </c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6.96" customHeight="1">
      <c r="A111" s="40"/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2" customHeight="1">
      <c r="A112" s="40"/>
      <c r="B112" s="41"/>
      <c r="C112" s="33" t="s">
        <v>16</v>
      </c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6.5" customHeight="1">
      <c r="A113" s="40"/>
      <c r="B113" s="41"/>
      <c r="C113" s="42"/>
      <c r="D113" s="42"/>
      <c r="E113" s="186" t="str">
        <f>E7</f>
        <v>Pavilon L - stavební úpravy / Slezská nemocnice v Opavě, p.o.</v>
      </c>
      <c r="F113" s="33"/>
      <c r="G113" s="33"/>
      <c r="H113" s="33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3" t="s">
        <v>142</v>
      </c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6.5" customHeight="1">
      <c r="A115" s="40"/>
      <c r="B115" s="41"/>
      <c r="C115" s="42"/>
      <c r="D115" s="42"/>
      <c r="E115" s="78" t="str">
        <f>E9</f>
        <v>VON - Vedlejší a ostatní náklady stavby</v>
      </c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6.96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2" customHeight="1">
      <c r="A117" s="40"/>
      <c r="B117" s="41"/>
      <c r="C117" s="33" t="s">
        <v>22</v>
      </c>
      <c r="D117" s="42"/>
      <c r="E117" s="42"/>
      <c r="F117" s="28" t="str">
        <f>F12</f>
        <v>Opava</v>
      </c>
      <c r="G117" s="42"/>
      <c r="H117" s="42"/>
      <c r="I117" s="33" t="s">
        <v>24</v>
      </c>
      <c r="J117" s="81" t="str">
        <f>IF(J12="","",J12)</f>
        <v>27. 1. 2021</v>
      </c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6.96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25.65" customHeight="1">
      <c r="A119" s="40"/>
      <c r="B119" s="41"/>
      <c r="C119" s="33" t="s">
        <v>30</v>
      </c>
      <c r="D119" s="42"/>
      <c r="E119" s="42"/>
      <c r="F119" s="28" t="str">
        <f>E15</f>
        <v>Moravskoslezský kraj</v>
      </c>
      <c r="G119" s="42"/>
      <c r="H119" s="42"/>
      <c r="I119" s="33" t="s">
        <v>36</v>
      </c>
      <c r="J119" s="38" t="str">
        <f>E21</f>
        <v>CHVÁLEK ATELIÉR s.r.o.</v>
      </c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5.15" customHeight="1">
      <c r="A120" s="40"/>
      <c r="B120" s="41"/>
      <c r="C120" s="33" t="s">
        <v>34</v>
      </c>
      <c r="D120" s="42"/>
      <c r="E120" s="42"/>
      <c r="F120" s="28" t="str">
        <f>IF(E18="","",E18)</f>
        <v>Vyplň údaj</v>
      </c>
      <c r="G120" s="42"/>
      <c r="H120" s="42"/>
      <c r="I120" s="33" t="s">
        <v>39</v>
      </c>
      <c r="J120" s="38" t="str">
        <f>E24</f>
        <v xml:space="preserve"> </v>
      </c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0.32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11" customFormat="1" ht="29.28" customHeight="1">
      <c r="A122" s="202"/>
      <c r="B122" s="203"/>
      <c r="C122" s="204" t="s">
        <v>157</v>
      </c>
      <c r="D122" s="205" t="s">
        <v>68</v>
      </c>
      <c r="E122" s="205" t="s">
        <v>64</v>
      </c>
      <c r="F122" s="205" t="s">
        <v>65</v>
      </c>
      <c r="G122" s="205" t="s">
        <v>158</v>
      </c>
      <c r="H122" s="205" t="s">
        <v>159</v>
      </c>
      <c r="I122" s="205" t="s">
        <v>160</v>
      </c>
      <c r="J122" s="205" t="s">
        <v>146</v>
      </c>
      <c r="K122" s="206" t="s">
        <v>161</v>
      </c>
      <c r="L122" s="207"/>
      <c r="M122" s="102" t="s">
        <v>1</v>
      </c>
      <c r="N122" s="103" t="s">
        <v>47</v>
      </c>
      <c r="O122" s="103" t="s">
        <v>162</v>
      </c>
      <c r="P122" s="103" t="s">
        <v>163</v>
      </c>
      <c r="Q122" s="103" t="s">
        <v>164</v>
      </c>
      <c r="R122" s="103" t="s">
        <v>165</v>
      </c>
      <c r="S122" s="103" t="s">
        <v>166</v>
      </c>
      <c r="T122" s="104" t="s">
        <v>167</v>
      </c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</row>
    <row r="123" s="2" customFormat="1" ht="22.8" customHeight="1">
      <c r="A123" s="40"/>
      <c r="B123" s="41"/>
      <c r="C123" s="109" t="s">
        <v>168</v>
      </c>
      <c r="D123" s="42"/>
      <c r="E123" s="42"/>
      <c r="F123" s="42"/>
      <c r="G123" s="42"/>
      <c r="H123" s="42"/>
      <c r="I123" s="42"/>
      <c r="J123" s="208">
        <f>BK123</f>
        <v>0</v>
      </c>
      <c r="K123" s="42"/>
      <c r="L123" s="46"/>
      <c r="M123" s="105"/>
      <c r="N123" s="209"/>
      <c r="O123" s="106"/>
      <c r="P123" s="210">
        <f>P124</f>
        <v>0</v>
      </c>
      <c r="Q123" s="106"/>
      <c r="R123" s="210">
        <f>R124</f>
        <v>0</v>
      </c>
      <c r="S123" s="106"/>
      <c r="T123" s="211">
        <f>T124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8" t="s">
        <v>82</v>
      </c>
      <c r="AU123" s="18" t="s">
        <v>148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82</v>
      </c>
      <c r="E124" s="216" t="s">
        <v>169</v>
      </c>
      <c r="F124" s="216" t="s">
        <v>169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P125+P131+P134+P141+P146+P149</f>
        <v>0</v>
      </c>
      <c r="Q124" s="221"/>
      <c r="R124" s="222">
        <f>R125+R131+R134+R141+R146+R149</f>
        <v>0</v>
      </c>
      <c r="S124" s="221"/>
      <c r="T124" s="223">
        <f>T125+T131+T134+T141+T146+T149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170</v>
      </c>
      <c r="AT124" s="225" t="s">
        <v>82</v>
      </c>
      <c r="AU124" s="225" t="s">
        <v>83</v>
      </c>
      <c r="AY124" s="224" t="s">
        <v>171</v>
      </c>
      <c r="BK124" s="226">
        <f>BK125+BK131+BK134+BK141+BK146+BK149</f>
        <v>0</v>
      </c>
    </row>
    <row r="125" s="12" customFormat="1" ht="22.8" customHeight="1">
      <c r="A125" s="12"/>
      <c r="B125" s="213"/>
      <c r="C125" s="214"/>
      <c r="D125" s="215" t="s">
        <v>82</v>
      </c>
      <c r="E125" s="227" t="s">
        <v>172</v>
      </c>
      <c r="F125" s="227" t="s">
        <v>173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SUM(P126:P130)</f>
        <v>0</v>
      </c>
      <c r="Q125" s="221"/>
      <c r="R125" s="222">
        <f>SUM(R126:R130)</f>
        <v>0</v>
      </c>
      <c r="S125" s="221"/>
      <c r="T125" s="223">
        <f>SUM(T126:T130)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170</v>
      </c>
      <c r="AT125" s="225" t="s">
        <v>82</v>
      </c>
      <c r="AU125" s="225" t="s">
        <v>90</v>
      </c>
      <c r="AY125" s="224" t="s">
        <v>171</v>
      </c>
      <c r="BK125" s="226">
        <f>SUM(BK126:BK130)</f>
        <v>0</v>
      </c>
    </row>
    <row r="126" s="2" customFormat="1" ht="16.5" customHeight="1">
      <c r="A126" s="40"/>
      <c r="B126" s="41"/>
      <c r="C126" s="229" t="s">
        <v>90</v>
      </c>
      <c r="D126" s="229" t="s">
        <v>174</v>
      </c>
      <c r="E126" s="230" t="s">
        <v>175</v>
      </c>
      <c r="F126" s="231" t="s">
        <v>176</v>
      </c>
      <c r="G126" s="232" t="s">
        <v>177</v>
      </c>
      <c r="H126" s="233">
        <v>1</v>
      </c>
      <c r="I126" s="234"/>
      <c r="J126" s="235">
        <f>ROUND(I126*H126,2)</f>
        <v>0</v>
      </c>
      <c r="K126" s="231" t="s">
        <v>178</v>
      </c>
      <c r="L126" s="46"/>
      <c r="M126" s="236" t="s">
        <v>1</v>
      </c>
      <c r="N126" s="237" t="s">
        <v>48</v>
      </c>
      <c r="O126" s="93"/>
      <c r="P126" s="238">
        <f>O126*H126</f>
        <v>0</v>
      </c>
      <c r="Q126" s="238">
        <v>0</v>
      </c>
      <c r="R126" s="238">
        <f>Q126*H126</f>
        <v>0</v>
      </c>
      <c r="S126" s="238">
        <v>0</v>
      </c>
      <c r="T126" s="239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40" t="s">
        <v>179</v>
      </c>
      <c r="AT126" s="240" t="s">
        <v>174</v>
      </c>
      <c r="AU126" s="240" t="s">
        <v>92</v>
      </c>
      <c r="AY126" s="18" t="s">
        <v>171</v>
      </c>
      <c r="BE126" s="241">
        <f>IF(N126="základní",J126,0)</f>
        <v>0</v>
      </c>
      <c r="BF126" s="241">
        <f>IF(N126="snížená",J126,0)</f>
        <v>0</v>
      </c>
      <c r="BG126" s="241">
        <f>IF(N126="zákl. přenesená",J126,0)</f>
        <v>0</v>
      </c>
      <c r="BH126" s="241">
        <f>IF(N126="sníž. přenesená",J126,0)</f>
        <v>0</v>
      </c>
      <c r="BI126" s="241">
        <f>IF(N126="nulová",J126,0)</f>
        <v>0</v>
      </c>
      <c r="BJ126" s="18" t="s">
        <v>90</v>
      </c>
      <c r="BK126" s="241">
        <f>ROUND(I126*H126,2)</f>
        <v>0</v>
      </c>
      <c r="BL126" s="18" t="s">
        <v>179</v>
      </c>
      <c r="BM126" s="240" t="s">
        <v>180</v>
      </c>
    </row>
    <row r="127" s="2" customFormat="1" ht="16.5" customHeight="1">
      <c r="A127" s="40"/>
      <c r="B127" s="41"/>
      <c r="C127" s="229" t="s">
        <v>92</v>
      </c>
      <c r="D127" s="229" t="s">
        <v>174</v>
      </c>
      <c r="E127" s="230" t="s">
        <v>181</v>
      </c>
      <c r="F127" s="231" t="s">
        <v>182</v>
      </c>
      <c r="G127" s="232" t="s">
        <v>177</v>
      </c>
      <c r="H127" s="233">
        <v>1</v>
      </c>
      <c r="I127" s="234"/>
      <c r="J127" s="235">
        <f>ROUND(I127*H127,2)</f>
        <v>0</v>
      </c>
      <c r="K127" s="231" t="s">
        <v>178</v>
      </c>
      <c r="L127" s="46"/>
      <c r="M127" s="236" t="s">
        <v>1</v>
      </c>
      <c r="N127" s="237" t="s">
        <v>48</v>
      </c>
      <c r="O127" s="93"/>
      <c r="P127" s="238">
        <f>O127*H127</f>
        <v>0</v>
      </c>
      <c r="Q127" s="238">
        <v>0</v>
      </c>
      <c r="R127" s="238">
        <f>Q127*H127</f>
        <v>0</v>
      </c>
      <c r="S127" s="238">
        <v>0</v>
      </c>
      <c r="T127" s="239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40" t="s">
        <v>179</v>
      </c>
      <c r="AT127" s="240" t="s">
        <v>174</v>
      </c>
      <c r="AU127" s="240" t="s">
        <v>92</v>
      </c>
      <c r="AY127" s="18" t="s">
        <v>171</v>
      </c>
      <c r="BE127" s="241">
        <f>IF(N127="základní",J127,0)</f>
        <v>0</v>
      </c>
      <c r="BF127" s="241">
        <f>IF(N127="snížená",J127,0)</f>
        <v>0</v>
      </c>
      <c r="BG127" s="241">
        <f>IF(N127="zákl. přenesená",J127,0)</f>
        <v>0</v>
      </c>
      <c r="BH127" s="241">
        <f>IF(N127="sníž. přenesená",J127,0)</f>
        <v>0</v>
      </c>
      <c r="BI127" s="241">
        <f>IF(N127="nulová",J127,0)</f>
        <v>0</v>
      </c>
      <c r="BJ127" s="18" t="s">
        <v>90</v>
      </c>
      <c r="BK127" s="241">
        <f>ROUND(I127*H127,2)</f>
        <v>0</v>
      </c>
      <c r="BL127" s="18" t="s">
        <v>179</v>
      </c>
      <c r="BM127" s="240" t="s">
        <v>183</v>
      </c>
    </row>
    <row r="128" s="2" customFormat="1">
      <c r="A128" s="40"/>
      <c r="B128" s="41"/>
      <c r="C128" s="42"/>
      <c r="D128" s="242" t="s">
        <v>184</v>
      </c>
      <c r="E128" s="42"/>
      <c r="F128" s="243" t="s">
        <v>185</v>
      </c>
      <c r="G128" s="42"/>
      <c r="H128" s="42"/>
      <c r="I128" s="244"/>
      <c r="J128" s="42"/>
      <c r="K128" s="42"/>
      <c r="L128" s="46"/>
      <c r="M128" s="245"/>
      <c r="N128" s="246"/>
      <c r="O128" s="93"/>
      <c r="P128" s="93"/>
      <c r="Q128" s="93"/>
      <c r="R128" s="93"/>
      <c r="S128" s="93"/>
      <c r="T128" s="94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8" t="s">
        <v>184</v>
      </c>
      <c r="AU128" s="18" t="s">
        <v>92</v>
      </c>
    </row>
    <row r="129" s="2" customFormat="1" ht="16.5" customHeight="1">
      <c r="A129" s="40"/>
      <c r="B129" s="41"/>
      <c r="C129" s="229" t="s">
        <v>118</v>
      </c>
      <c r="D129" s="229" t="s">
        <v>174</v>
      </c>
      <c r="E129" s="230" t="s">
        <v>186</v>
      </c>
      <c r="F129" s="231" t="s">
        <v>187</v>
      </c>
      <c r="G129" s="232" t="s">
        <v>177</v>
      </c>
      <c r="H129" s="233">
        <v>1</v>
      </c>
      <c r="I129" s="234"/>
      <c r="J129" s="235">
        <f>ROUND(I129*H129,2)</f>
        <v>0</v>
      </c>
      <c r="K129" s="231" t="s">
        <v>178</v>
      </c>
      <c r="L129" s="46"/>
      <c r="M129" s="236" t="s">
        <v>1</v>
      </c>
      <c r="N129" s="237" t="s">
        <v>48</v>
      </c>
      <c r="O129" s="93"/>
      <c r="P129" s="238">
        <f>O129*H129</f>
        <v>0</v>
      </c>
      <c r="Q129" s="238">
        <v>0</v>
      </c>
      <c r="R129" s="238">
        <f>Q129*H129</f>
        <v>0</v>
      </c>
      <c r="S129" s="238">
        <v>0</v>
      </c>
      <c r="T129" s="239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40" t="s">
        <v>179</v>
      </c>
      <c r="AT129" s="240" t="s">
        <v>174</v>
      </c>
      <c r="AU129" s="240" t="s">
        <v>92</v>
      </c>
      <c r="AY129" s="18" t="s">
        <v>171</v>
      </c>
      <c r="BE129" s="241">
        <f>IF(N129="základní",J129,0)</f>
        <v>0</v>
      </c>
      <c r="BF129" s="241">
        <f>IF(N129="snížená",J129,0)</f>
        <v>0</v>
      </c>
      <c r="BG129" s="241">
        <f>IF(N129="zákl. přenesená",J129,0)</f>
        <v>0</v>
      </c>
      <c r="BH129" s="241">
        <f>IF(N129="sníž. přenesená",J129,0)</f>
        <v>0</v>
      </c>
      <c r="BI129" s="241">
        <f>IF(N129="nulová",J129,0)</f>
        <v>0</v>
      </c>
      <c r="BJ129" s="18" t="s">
        <v>90</v>
      </c>
      <c r="BK129" s="241">
        <f>ROUND(I129*H129,2)</f>
        <v>0</v>
      </c>
      <c r="BL129" s="18" t="s">
        <v>179</v>
      </c>
      <c r="BM129" s="240" t="s">
        <v>188</v>
      </c>
    </row>
    <row r="130" s="2" customFormat="1">
      <c r="A130" s="40"/>
      <c r="B130" s="41"/>
      <c r="C130" s="42"/>
      <c r="D130" s="242" t="s">
        <v>184</v>
      </c>
      <c r="E130" s="42"/>
      <c r="F130" s="243" t="s">
        <v>189</v>
      </c>
      <c r="G130" s="42"/>
      <c r="H130" s="42"/>
      <c r="I130" s="244"/>
      <c r="J130" s="42"/>
      <c r="K130" s="42"/>
      <c r="L130" s="46"/>
      <c r="M130" s="245"/>
      <c r="N130" s="246"/>
      <c r="O130" s="93"/>
      <c r="P130" s="93"/>
      <c r="Q130" s="93"/>
      <c r="R130" s="93"/>
      <c r="S130" s="93"/>
      <c r="T130" s="94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8" t="s">
        <v>184</v>
      </c>
      <c r="AU130" s="18" t="s">
        <v>92</v>
      </c>
    </row>
    <row r="131" s="12" customFormat="1" ht="22.8" customHeight="1">
      <c r="A131" s="12"/>
      <c r="B131" s="213"/>
      <c r="C131" s="214"/>
      <c r="D131" s="215" t="s">
        <v>82</v>
      </c>
      <c r="E131" s="227" t="s">
        <v>190</v>
      </c>
      <c r="F131" s="227" t="s">
        <v>191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SUM(P132:P133)</f>
        <v>0</v>
      </c>
      <c r="Q131" s="221"/>
      <c r="R131" s="222">
        <f>SUM(R132:R133)</f>
        <v>0</v>
      </c>
      <c r="S131" s="221"/>
      <c r="T131" s="223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170</v>
      </c>
      <c r="AT131" s="225" t="s">
        <v>82</v>
      </c>
      <c r="AU131" s="225" t="s">
        <v>90</v>
      </c>
      <c r="AY131" s="224" t="s">
        <v>171</v>
      </c>
      <c r="BK131" s="226">
        <f>SUM(BK132:BK133)</f>
        <v>0</v>
      </c>
    </row>
    <row r="132" s="2" customFormat="1" ht="16.5" customHeight="1">
      <c r="A132" s="40"/>
      <c r="B132" s="41"/>
      <c r="C132" s="229" t="s">
        <v>192</v>
      </c>
      <c r="D132" s="229" t="s">
        <v>174</v>
      </c>
      <c r="E132" s="230" t="s">
        <v>193</v>
      </c>
      <c r="F132" s="231" t="s">
        <v>194</v>
      </c>
      <c r="G132" s="232" t="s">
        <v>177</v>
      </c>
      <c r="H132" s="233">
        <v>1</v>
      </c>
      <c r="I132" s="234"/>
      <c r="J132" s="235">
        <f>ROUND(I132*H132,2)</f>
        <v>0</v>
      </c>
      <c r="K132" s="231" t="s">
        <v>178</v>
      </c>
      <c r="L132" s="46"/>
      <c r="M132" s="236" t="s">
        <v>1</v>
      </c>
      <c r="N132" s="237" t="s">
        <v>48</v>
      </c>
      <c r="O132" s="93"/>
      <c r="P132" s="238">
        <f>O132*H132</f>
        <v>0</v>
      </c>
      <c r="Q132" s="238">
        <v>0</v>
      </c>
      <c r="R132" s="238">
        <f>Q132*H132</f>
        <v>0</v>
      </c>
      <c r="S132" s="238">
        <v>0</v>
      </c>
      <c r="T132" s="239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40" t="s">
        <v>179</v>
      </c>
      <c r="AT132" s="240" t="s">
        <v>174</v>
      </c>
      <c r="AU132" s="240" t="s">
        <v>92</v>
      </c>
      <c r="AY132" s="18" t="s">
        <v>171</v>
      </c>
      <c r="BE132" s="241">
        <f>IF(N132="základní",J132,0)</f>
        <v>0</v>
      </c>
      <c r="BF132" s="241">
        <f>IF(N132="snížená",J132,0)</f>
        <v>0</v>
      </c>
      <c r="BG132" s="241">
        <f>IF(N132="zákl. přenesená",J132,0)</f>
        <v>0</v>
      </c>
      <c r="BH132" s="241">
        <f>IF(N132="sníž. přenesená",J132,0)</f>
        <v>0</v>
      </c>
      <c r="BI132" s="241">
        <f>IF(N132="nulová",J132,0)</f>
        <v>0</v>
      </c>
      <c r="BJ132" s="18" t="s">
        <v>90</v>
      </c>
      <c r="BK132" s="241">
        <f>ROUND(I132*H132,2)</f>
        <v>0</v>
      </c>
      <c r="BL132" s="18" t="s">
        <v>179</v>
      </c>
      <c r="BM132" s="240" t="s">
        <v>195</v>
      </c>
    </row>
    <row r="133" s="2" customFormat="1">
      <c r="A133" s="40"/>
      <c r="B133" s="41"/>
      <c r="C133" s="42"/>
      <c r="D133" s="242" t="s">
        <v>184</v>
      </c>
      <c r="E133" s="42"/>
      <c r="F133" s="243" t="s">
        <v>196</v>
      </c>
      <c r="G133" s="42"/>
      <c r="H133" s="42"/>
      <c r="I133" s="244"/>
      <c r="J133" s="42"/>
      <c r="K133" s="42"/>
      <c r="L133" s="46"/>
      <c r="M133" s="245"/>
      <c r="N133" s="246"/>
      <c r="O133" s="93"/>
      <c r="P133" s="93"/>
      <c r="Q133" s="93"/>
      <c r="R133" s="93"/>
      <c r="S133" s="93"/>
      <c r="T133" s="94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8" t="s">
        <v>184</v>
      </c>
      <c r="AU133" s="18" t="s">
        <v>92</v>
      </c>
    </row>
    <row r="134" s="12" customFormat="1" ht="22.8" customHeight="1">
      <c r="A134" s="12"/>
      <c r="B134" s="213"/>
      <c r="C134" s="214"/>
      <c r="D134" s="215" t="s">
        <v>82</v>
      </c>
      <c r="E134" s="227" t="s">
        <v>197</v>
      </c>
      <c r="F134" s="227" t="s">
        <v>198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SUM(P135:P140)</f>
        <v>0</v>
      </c>
      <c r="Q134" s="221"/>
      <c r="R134" s="222">
        <f>SUM(R135:R140)</f>
        <v>0</v>
      </c>
      <c r="S134" s="221"/>
      <c r="T134" s="223">
        <f>SUM(T135:T140)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170</v>
      </c>
      <c r="AT134" s="225" t="s">
        <v>82</v>
      </c>
      <c r="AU134" s="225" t="s">
        <v>90</v>
      </c>
      <c r="AY134" s="224" t="s">
        <v>171</v>
      </c>
      <c r="BK134" s="226">
        <f>SUM(BK135:BK140)</f>
        <v>0</v>
      </c>
    </row>
    <row r="135" s="2" customFormat="1" ht="16.5" customHeight="1">
      <c r="A135" s="40"/>
      <c r="B135" s="41"/>
      <c r="C135" s="229" t="s">
        <v>170</v>
      </c>
      <c r="D135" s="229" t="s">
        <v>174</v>
      </c>
      <c r="E135" s="230" t="s">
        <v>199</v>
      </c>
      <c r="F135" s="231" t="s">
        <v>200</v>
      </c>
      <c r="G135" s="232" t="s">
        <v>177</v>
      </c>
      <c r="H135" s="233">
        <v>1</v>
      </c>
      <c r="I135" s="234"/>
      <c r="J135" s="235">
        <f>ROUND(I135*H135,2)</f>
        <v>0</v>
      </c>
      <c r="K135" s="231" t="s">
        <v>178</v>
      </c>
      <c r="L135" s="46"/>
      <c r="M135" s="236" t="s">
        <v>1</v>
      </c>
      <c r="N135" s="237" t="s">
        <v>48</v>
      </c>
      <c r="O135" s="93"/>
      <c r="P135" s="238">
        <f>O135*H135</f>
        <v>0</v>
      </c>
      <c r="Q135" s="238">
        <v>0</v>
      </c>
      <c r="R135" s="238">
        <f>Q135*H135</f>
        <v>0</v>
      </c>
      <c r="S135" s="238">
        <v>0</v>
      </c>
      <c r="T135" s="239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40" t="s">
        <v>179</v>
      </c>
      <c r="AT135" s="240" t="s">
        <v>174</v>
      </c>
      <c r="AU135" s="240" t="s">
        <v>92</v>
      </c>
      <c r="AY135" s="18" t="s">
        <v>171</v>
      </c>
      <c r="BE135" s="241">
        <f>IF(N135="základní",J135,0)</f>
        <v>0</v>
      </c>
      <c r="BF135" s="241">
        <f>IF(N135="snížená",J135,0)</f>
        <v>0</v>
      </c>
      <c r="BG135" s="241">
        <f>IF(N135="zákl. přenesená",J135,0)</f>
        <v>0</v>
      </c>
      <c r="BH135" s="241">
        <f>IF(N135="sníž. přenesená",J135,0)</f>
        <v>0</v>
      </c>
      <c r="BI135" s="241">
        <f>IF(N135="nulová",J135,0)</f>
        <v>0</v>
      </c>
      <c r="BJ135" s="18" t="s">
        <v>90</v>
      </c>
      <c r="BK135" s="241">
        <f>ROUND(I135*H135,2)</f>
        <v>0</v>
      </c>
      <c r="BL135" s="18" t="s">
        <v>179</v>
      </c>
      <c r="BM135" s="240" t="s">
        <v>201</v>
      </c>
    </row>
    <row r="136" s="2" customFormat="1">
      <c r="A136" s="40"/>
      <c r="B136" s="41"/>
      <c r="C136" s="42"/>
      <c r="D136" s="242" t="s">
        <v>184</v>
      </c>
      <c r="E136" s="42"/>
      <c r="F136" s="243" t="s">
        <v>202</v>
      </c>
      <c r="G136" s="42"/>
      <c r="H136" s="42"/>
      <c r="I136" s="244"/>
      <c r="J136" s="42"/>
      <c r="K136" s="42"/>
      <c r="L136" s="46"/>
      <c r="M136" s="245"/>
      <c r="N136" s="246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8" t="s">
        <v>184</v>
      </c>
      <c r="AU136" s="18" t="s">
        <v>92</v>
      </c>
    </row>
    <row r="137" s="2" customFormat="1" ht="16.5" customHeight="1">
      <c r="A137" s="40"/>
      <c r="B137" s="41"/>
      <c r="C137" s="229" t="s">
        <v>203</v>
      </c>
      <c r="D137" s="229" t="s">
        <v>174</v>
      </c>
      <c r="E137" s="230" t="s">
        <v>204</v>
      </c>
      <c r="F137" s="231" t="s">
        <v>205</v>
      </c>
      <c r="G137" s="232" t="s">
        <v>177</v>
      </c>
      <c r="H137" s="233">
        <v>1</v>
      </c>
      <c r="I137" s="234"/>
      <c r="J137" s="235">
        <f>ROUND(I137*H137,2)</f>
        <v>0</v>
      </c>
      <c r="K137" s="231" t="s">
        <v>178</v>
      </c>
      <c r="L137" s="46"/>
      <c r="M137" s="236" t="s">
        <v>1</v>
      </c>
      <c r="N137" s="237" t="s">
        <v>48</v>
      </c>
      <c r="O137" s="93"/>
      <c r="P137" s="238">
        <f>O137*H137</f>
        <v>0</v>
      </c>
      <c r="Q137" s="238">
        <v>0</v>
      </c>
      <c r="R137" s="238">
        <f>Q137*H137</f>
        <v>0</v>
      </c>
      <c r="S137" s="238">
        <v>0</v>
      </c>
      <c r="T137" s="239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40" t="s">
        <v>179</v>
      </c>
      <c r="AT137" s="240" t="s">
        <v>174</v>
      </c>
      <c r="AU137" s="240" t="s">
        <v>92</v>
      </c>
      <c r="AY137" s="18" t="s">
        <v>171</v>
      </c>
      <c r="BE137" s="241">
        <f>IF(N137="základní",J137,0)</f>
        <v>0</v>
      </c>
      <c r="BF137" s="241">
        <f>IF(N137="snížená",J137,0)</f>
        <v>0</v>
      </c>
      <c r="BG137" s="241">
        <f>IF(N137="zákl. přenesená",J137,0)</f>
        <v>0</v>
      </c>
      <c r="BH137" s="241">
        <f>IF(N137="sníž. přenesená",J137,0)</f>
        <v>0</v>
      </c>
      <c r="BI137" s="241">
        <f>IF(N137="nulová",J137,0)</f>
        <v>0</v>
      </c>
      <c r="BJ137" s="18" t="s">
        <v>90</v>
      </c>
      <c r="BK137" s="241">
        <f>ROUND(I137*H137,2)</f>
        <v>0</v>
      </c>
      <c r="BL137" s="18" t="s">
        <v>179</v>
      </c>
      <c r="BM137" s="240" t="s">
        <v>206</v>
      </c>
    </row>
    <row r="138" s="2" customFormat="1">
      <c r="A138" s="40"/>
      <c r="B138" s="41"/>
      <c r="C138" s="42"/>
      <c r="D138" s="242" t="s">
        <v>184</v>
      </c>
      <c r="E138" s="42"/>
      <c r="F138" s="243" t="s">
        <v>207</v>
      </c>
      <c r="G138" s="42"/>
      <c r="H138" s="42"/>
      <c r="I138" s="244"/>
      <c r="J138" s="42"/>
      <c r="K138" s="42"/>
      <c r="L138" s="46"/>
      <c r="M138" s="245"/>
      <c r="N138" s="246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8" t="s">
        <v>184</v>
      </c>
      <c r="AU138" s="18" t="s">
        <v>92</v>
      </c>
    </row>
    <row r="139" s="2" customFormat="1" ht="16.5" customHeight="1">
      <c r="A139" s="40"/>
      <c r="B139" s="41"/>
      <c r="C139" s="229" t="s">
        <v>208</v>
      </c>
      <c r="D139" s="229" t="s">
        <v>174</v>
      </c>
      <c r="E139" s="230" t="s">
        <v>209</v>
      </c>
      <c r="F139" s="231" t="s">
        <v>210</v>
      </c>
      <c r="G139" s="232" t="s">
        <v>177</v>
      </c>
      <c r="H139" s="233">
        <v>1</v>
      </c>
      <c r="I139" s="234"/>
      <c r="J139" s="235">
        <f>ROUND(I139*H139,2)</f>
        <v>0</v>
      </c>
      <c r="K139" s="231" t="s">
        <v>178</v>
      </c>
      <c r="L139" s="46"/>
      <c r="M139" s="236" t="s">
        <v>1</v>
      </c>
      <c r="N139" s="237" t="s">
        <v>48</v>
      </c>
      <c r="O139" s="93"/>
      <c r="P139" s="238">
        <f>O139*H139</f>
        <v>0</v>
      </c>
      <c r="Q139" s="238">
        <v>0</v>
      </c>
      <c r="R139" s="238">
        <f>Q139*H139</f>
        <v>0</v>
      </c>
      <c r="S139" s="238">
        <v>0</v>
      </c>
      <c r="T139" s="239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40" t="s">
        <v>179</v>
      </c>
      <c r="AT139" s="240" t="s">
        <v>174</v>
      </c>
      <c r="AU139" s="240" t="s">
        <v>92</v>
      </c>
      <c r="AY139" s="18" t="s">
        <v>171</v>
      </c>
      <c r="BE139" s="241">
        <f>IF(N139="základní",J139,0)</f>
        <v>0</v>
      </c>
      <c r="BF139" s="241">
        <f>IF(N139="snížená",J139,0)</f>
        <v>0</v>
      </c>
      <c r="BG139" s="241">
        <f>IF(N139="zákl. přenesená",J139,0)</f>
        <v>0</v>
      </c>
      <c r="BH139" s="241">
        <f>IF(N139="sníž. přenesená",J139,0)</f>
        <v>0</v>
      </c>
      <c r="BI139" s="241">
        <f>IF(N139="nulová",J139,0)</f>
        <v>0</v>
      </c>
      <c r="BJ139" s="18" t="s">
        <v>90</v>
      </c>
      <c r="BK139" s="241">
        <f>ROUND(I139*H139,2)</f>
        <v>0</v>
      </c>
      <c r="BL139" s="18" t="s">
        <v>179</v>
      </c>
      <c r="BM139" s="240" t="s">
        <v>211</v>
      </c>
    </row>
    <row r="140" s="2" customFormat="1">
      <c r="A140" s="40"/>
      <c r="B140" s="41"/>
      <c r="C140" s="42"/>
      <c r="D140" s="242" t="s">
        <v>184</v>
      </c>
      <c r="E140" s="42"/>
      <c r="F140" s="243" t="s">
        <v>212</v>
      </c>
      <c r="G140" s="42"/>
      <c r="H140" s="42"/>
      <c r="I140" s="244"/>
      <c r="J140" s="42"/>
      <c r="K140" s="42"/>
      <c r="L140" s="46"/>
      <c r="M140" s="245"/>
      <c r="N140" s="246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8" t="s">
        <v>184</v>
      </c>
      <c r="AU140" s="18" t="s">
        <v>92</v>
      </c>
    </row>
    <row r="141" s="12" customFormat="1" ht="22.8" customHeight="1">
      <c r="A141" s="12"/>
      <c r="B141" s="213"/>
      <c r="C141" s="214"/>
      <c r="D141" s="215" t="s">
        <v>82</v>
      </c>
      <c r="E141" s="227" t="s">
        <v>213</v>
      </c>
      <c r="F141" s="227" t="s">
        <v>214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SUM(P142:P145)</f>
        <v>0</v>
      </c>
      <c r="Q141" s="221"/>
      <c r="R141" s="222">
        <f>SUM(R142:R145)</f>
        <v>0</v>
      </c>
      <c r="S141" s="221"/>
      <c r="T141" s="223">
        <f>SUM(T142:T145)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170</v>
      </c>
      <c r="AT141" s="225" t="s">
        <v>82</v>
      </c>
      <c r="AU141" s="225" t="s">
        <v>90</v>
      </c>
      <c r="AY141" s="224" t="s">
        <v>171</v>
      </c>
      <c r="BK141" s="226">
        <f>SUM(BK142:BK145)</f>
        <v>0</v>
      </c>
    </row>
    <row r="142" s="2" customFormat="1" ht="16.5" customHeight="1">
      <c r="A142" s="40"/>
      <c r="B142" s="41"/>
      <c r="C142" s="229" t="s">
        <v>215</v>
      </c>
      <c r="D142" s="229" t="s">
        <v>174</v>
      </c>
      <c r="E142" s="230" t="s">
        <v>216</v>
      </c>
      <c r="F142" s="231" t="s">
        <v>217</v>
      </c>
      <c r="G142" s="232" t="s">
        <v>177</v>
      </c>
      <c r="H142" s="233">
        <v>1</v>
      </c>
      <c r="I142" s="234"/>
      <c r="J142" s="235">
        <f>ROUND(I142*H142,2)</f>
        <v>0</v>
      </c>
      <c r="K142" s="231" t="s">
        <v>178</v>
      </c>
      <c r="L142" s="46"/>
      <c r="M142" s="236" t="s">
        <v>1</v>
      </c>
      <c r="N142" s="237" t="s">
        <v>48</v>
      </c>
      <c r="O142" s="93"/>
      <c r="P142" s="238">
        <f>O142*H142</f>
        <v>0</v>
      </c>
      <c r="Q142" s="238">
        <v>0</v>
      </c>
      <c r="R142" s="238">
        <f>Q142*H142</f>
        <v>0</v>
      </c>
      <c r="S142" s="238">
        <v>0</v>
      </c>
      <c r="T142" s="239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40" t="s">
        <v>179</v>
      </c>
      <c r="AT142" s="240" t="s">
        <v>174</v>
      </c>
      <c r="AU142" s="240" t="s">
        <v>92</v>
      </c>
      <c r="AY142" s="18" t="s">
        <v>171</v>
      </c>
      <c r="BE142" s="241">
        <f>IF(N142="základní",J142,0)</f>
        <v>0</v>
      </c>
      <c r="BF142" s="241">
        <f>IF(N142="snížená",J142,0)</f>
        <v>0</v>
      </c>
      <c r="BG142" s="241">
        <f>IF(N142="zákl. přenesená",J142,0)</f>
        <v>0</v>
      </c>
      <c r="BH142" s="241">
        <f>IF(N142="sníž. přenesená",J142,0)</f>
        <v>0</v>
      </c>
      <c r="BI142" s="241">
        <f>IF(N142="nulová",J142,0)</f>
        <v>0</v>
      </c>
      <c r="BJ142" s="18" t="s">
        <v>90</v>
      </c>
      <c r="BK142" s="241">
        <f>ROUND(I142*H142,2)</f>
        <v>0</v>
      </c>
      <c r="BL142" s="18" t="s">
        <v>179</v>
      </c>
      <c r="BM142" s="240" t="s">
        <v>218</v>
      </c>
    </row>
    <row r="143" s="2" customFormat="1">
      <c r="A143" s="40"/>
      <c r="B143" s="41"/>
      <c r="C143" s="42"/>
      <c r="D143" s="242" t="s">
        <v>184</v>
      </c>
      <c r="E143" s="42"/>
      <c r="F143" s="243" t="s">
        <v>219</v>
      </c>
      <c r="G143" s="42"/>
      <c r="H143" s="42"/>
      <c r="I143" s="244"/>
      <c r="J143" s="42"/>
      <c r="K143" s="42"/>
      <c r="L143" s="46"/>
      <c r="M143" s="245"/>
      <c r="N143" s="246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8" t="s">
        <v>184</v>
      </c>
      <c r="AU143" s="18" t="s">
        <v>92</v>
      </c>
    </row>
    <row r="144" s="2" customFormat="1" ht="16.5" customHeight="1">
      <c r="A144" s="40"/>
      <c r="B144" s="41"/>
      <c r="C144" s="229" t="s">
        <v>220</v>
      </c>
      <c r="D144" s="229" t="s">
        <v>174</v>
      </c>
      <c r="E144" s="230" t="s">
        <v>221</v>
      </c>
      <c r="F144" s="231" t="s">
        <v>222</v>
      </c>
      <c r="G144" s="232" t="s">
        <v>177</v>
      </c>
      <c r="H144" s="233">
        <v>1</v>
      </c>
      <c r="I144" s="234"/>
      <c r="J144" s="235">
        <f>ROUND(I144*H144,2)</f>
        <v>0</v>
      </c>
      <c r="K144" s="231" t="s">
        <v>178</v>
      </c>
      <c r="L144" s="46"/>
      <c r="M144" s="236" t="s">
        <v>1</v>
      </c>
      <c r="N144" s="237" t="s">
        <v>48</v>
      </c>
      <c r="O144" s="93"/>
      <c r="P144" s="238">
        <f>O144*H144</f>
        <v>0</v>
      </c>
      <c r="Q144" s="238">
        <v>0</v>
      </c>
      <c r="R144" s="238">
        <f>Q144*H144</f>
        <v>0</v>
      </c>
      <c r="S144" s="238">
        <v>0</v>
      </c>
      <c r="T144" s="239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40" t="s">
        <v>179</v>
      </c>
      <c r="AT144" s="240" t="s">
        <v>174</v>
      </c>
      <c r="AU144" s="240" t="s">
        <v>92</v>
      </c>
      <c r="AY144" s="18" t="s">
        <v>171</v>
      </c>
      <c r="BE144" s="241">
        <f>IF(N144="základní",J144,0)</f>
        <v>0</v>
      </c>
      <c r="BF144" s="241">
        <f>IF(N144="snížená",J144,0)</f>
        <v>0</v>
      </c>
      <c r="BG144" s="241">
        <f>IF(N144="zákl. přenesená",J144,0)</f>
        <v>0</v>
      </c>
      <c r="BH144" s="241">
        <f>IF(N144="sníž. přenesená",J144,0)</f>
        <v>0</v>
      </c>
      <c r="BI144" s="241">
        <f>IF(N144="nulová",J144,0)</f>
        <v>0</v>
      </c>
      <c r="BJ144" s="18" t="s">
        <v>90</v>
      </c>
      <c r="BK144" s="241">
        <f>ROUND(I144*H144,2)</f>
        <v>0</v>
      </c>
      <c r="BL144" s="18" t="s">
        <v>179</v>
      </c>
      <c r="BM144" s="240" t="s">
        <v>223</v>
      </c>
    </row>
    <row r="145" s="2" customFormat="1">
      <c r="A145" s="40"/>
      <c r="B145" s="41"/>
      <c r="C145" s="42"/>
      <c r="D145" s="242" t="s">
        <v>184</v>
      </c>
      <c r="E145" s="42"/>
      <c r="F145" s="243" t="s">
        <v>224</v>
      </c>
      <c r="G145" s="42"/>
      <c r="H145" s="42"/>
      <c r="I145" s="244"/>
      <c r="J145" s="42"/>
      <c r="K145" s="42"/>
      <c r="L145" s="46"/>
      <c r="M145" s="245"/>
      <c r="N145" s="246"/>
      <c r="O145" s="93"/>
      <c r="P145" s="93"/>
      <c r="Q145" s="93"/>
      <c r="R145" s="93"/>
      <c r="S145" s="93"/>
      <c r="T145" s="94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8" t="s">
        <v>184</v>
      </c>
      <c r="AU145" s="18" t="s">
        <v>92</v>
      </c>
    </row>
    <row r="146" s="12" customFormat="1" ht="22.8" customHeight="1">
      <c r="A146" s="12"/>
      <c r="B146" s="213"/>
      <c r="C146" s="214"/>
      <c r="D146" s="215" t="s">
        <v>82</v>
      </c>
      <c r="E146" s="227" t="s">
        <v>225</v>
      </c>
      <c r="F146" s="227" t="s">
        <v>226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SUM(P147:P148)</f>
        <v>0</v>
      </c>
      <c r="Q146" s="221"/>
      <c r="R146" s="222">
        <f>SUM(R147:R148)</f>
        <v>0</v>
      </c>
      <c r="S146" s="221"/>
      <c r="T146" s="223">
        <f>SUM(T147:T148)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170</v>
      </c>
      <c r="AT146" s="225" t="s">
        <v>82</v>
      </c>
      <c r="AU146" s="225" t="s">
        <v>90</v>
      </c>
      <c r="AY146" s="224" t="s">
        <v>171</v>
      </c>
      <c r="BK146" s="226">
        <f>SUM(BK147:BK148)</f>
        <v>0</v>
      </c>
    </row>
    <row r="147" s="2" customFormat="1" ht="16.5" customHeight="1">
      <c r="A147" s="40"/>
      <c r="B147" s="41"/>
      <c r="C147" s="229" t="s">
        <v>227</v>
      </c>
      <c r="D147" s="229" t="s">
        <v>174</v>
      </c>
      <c r="E147" s="230" t="s">
        <v>228</v>
      </c>
      <c r="F147" s="231" t="s">
        <v>229</v>
      </c>
      <c r="G147" s="232" t="s">
        <v>177</v>
      </c>
      <c r="H147" s="233">
        <v>1</v>
      </c>
      <c r="I147" s="234"/>
      <c r="J147" s="235">
        <f>ROUND(I147*H147,2)</f>
        <v>0</v>
      </c>
      <c r="K147" s="231" t="s">
        <v>178</v>
      </c>
      <c r="L147" s="46"/>
      <c r="M147" s="236" t="s">
        <v>1</v>
      </c>
      <c r="N147" s="237" t="s">
        <v>48</v>
      </c>
      <c r="O147" s="93"/>
      <c r="P147" s="238">
        <f>O147*H147</f>
        <v>0</v>
      </c>
      <c r="Q147" s="238">
        <v>0</v>
      </c>
      <c r="R147" s="238">
        <f>Q147*H147</f>
        <v>0</v>
      </c>
      <c r="S147" s="238">
        <v>0</v>
      </c>
      <c r="T147" s="239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40" t="s">
        <v>179</v>
      </c>
      <c r="AT147" s="240" t="s">
        <v>174</v>
      </c>
      <c r="AU147" s="240" t="s">
        <v>92</v>
      </c>
      <c r="AY147" s="18" t="s">
        <v>171</v>
      </c>
      <c r="BE147" s="241">
        <f>IF(N147="základní",J147,0)</f>
        <v>0</v>
      </c>
      <c r="BF147" s="241">
        <f>IF(N147="snížená",J147,0)</f>
        <v>0</v>
      </c>
      <c r="BG147" s="241">
        <f>IF(N147="zákl. přenesená",J147,0)</f>
        <v>0</v>
      </c>
      <c r="BH147" s="241">
        <f>IF(N147="sníž. přenesená",J147,0)</f>
        <v>0</v>
      </c>
      <c r="BI147" s="241">
        <f>IF(N147="nulová",J147,0)</f>
        <v>0</v>
      </c>
      <c r="BJ147" s="18" t="s">
        <v>90</v>
      </c>
      <c r="BK147" s="241">
        <f>ROUND(I147*H147,2)</f>
        <v>0</v>
      </c>
      <c r="BL147" s="18" t="s">
        <v>179</v>
      </c>
      <c r="BM147" s="240" t="s">
        <v>230</v>
      </c>
    </row>
    <row r="148" s="2" customFormat="1">
      <c r="A148" s="40"/>
      <c r="B148" s="41"/>
      <c r="C148" s="42"/>
      <c r="D148" s="242" t="s">
        <v>184</v>
      </c>
      <c r="E148" s="42"/>
      <c r="F148" s="243" t="s">
        <v>231</v>
      </c>
      <c r="G148" s="42"/>
      <c r="H148" s="42"/>
      <c r="I148" s="244"/>
      <c r="J148" s="42"/>
      <c r="K148" s="42"/>
      <c r="L148" s="46"/>
      <c r="M148" s="245"/>
      <c r="N148" s="246"/>
      <c r="O148" s="93"/>
      <c r="P148" s="93"/>
      <c r="Q148" s="93"/>
      <c r="R148" s="93"/>
      <c r="S148" s="93"/>
      <c r="T148" s="94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8" t="s">
        <v>184</v>
      </c>
      <c r="AU148" s="18" t="s">
        <v>92</v>
      </c>
    </row>
    <row r="149" s="12" customFormat="1" ht="22.8" customHeight="1">
      <c r="A149" s="12"/>
      <c r="B149" s="213"/>
      <c r="C149" s="214"/>
      <c r="D149" s="215" t="s">
        <v>82</v>
      </c>
      <c r="E149" s="227" t="s">
        <v>232</v>
      </c>
      <c r="F149" s="227" t="s">
        <v>233</v>
      </c>
      <c r="G149" s="214"/>
      <c r="H149" s="214"/>
      <c r="I149" s="217"/>
      <c r="J149" s="228">
        <f>BK149</f>
        <v>0</v>
      </c>
      <c r="K149" s="214"/>
      <c r="L149" s="219"/>
      <c r="M149" s="220"/>
      <c r="N149" s="221"/>
      <c r="O149" s="221"/>
      <c r="P149" s="222">
        <f>SUM(P150:P151)</f>
        <v>0</v>
      </c>
      <c r="Q149" s="221"/>
      <c r="R149" s="222">
        <f>SUM(R150:R151)</f>
        <v>0</v>
      </c>
      <c r="S149" s="221"/>
      <c r="T149" s="223">
        <f>SUM(T150:T151)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4" t="s">
        <v>170</v>
      </c>
      <c r="AT149" s="225" t="s">
        <v>82</v>
      </c>
      <c r="AU149" s="225" t="s">
        <v>90</v>
      </c>
      <c r="AY149" s="224" t="s">
        <v>171</v>
      </c>
      <c r="BK149" s="226">
        <f>SUM(BK150:BK151)</f>
        <v>0</v>
      </c>
    </row>
    <row r="150" s="2" customFormat="1" ht="16.5" customHeight="1">
      <c r="A150" s="40"/>
      <c r="B150" s="41"/>
      <c r="C150" s="229" t="s">
        <v>234</v>
      </c>
      <c r="D150" s="229" t="s">
        <v>174</v>
      </c>
      <c r="E150" s="230" t="s">
        <v>235</v>
      </c>
      <c r="F150" s="231" t="s">
        <v>233</v>
      </c>
      <c r="G150" s="232" t="s">
        <v>177</v>
      </c>
      <c r="H150" s="233">
        <v>1</v>
      </c>
      <c r="I150" s="234"/>
      <c r="J150" s="235">
        <f>ROUND(I150*H150,2)</f>
        <v>0</v>
      </c>
      <c r="K150" s="231" t="s">
        <v>178</v>
      </c>
      <c r="L150" s="46"/>
      <c r="M150" s="236" t="s">
        <v>1</v>
      </c>
      <c r="N150" s="237" t="s">
        <v>48</v>
      </c>
      <c r="O150" s="93"/>
      <c r="P150" s="238">
        <f>O150*H150</f>
        <v>0</v>
      </c>
      <c r="Q150" s="238">
        <v>0</v>
      </c>
      <c r="R150" s="238">
        <f>Q150*H150</f>
        <v>0</v>
      </c>
      <c r="S150" s="238">
        <v>0</v>
      </c>
      <c r="T150" s="239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40" t="s">
        <v>179</v>
      </c>
      <c r="AT150" s="240" t="s">
        <v>174</v>
      </c>
      <c r="AU150" s="240" t="s">
        <v>92</v>
      </c>
      <c r="AY150" s="18" t="s">
        <v>171</v>
      </c>
      <c r="BE150" s="241">
        <f>IF(N150="základní",J150,0)</f>
        <v>0</v>
      </c>
      <c r="BF150" s="241">
        <f>IF(N150="snížená",J150,0)</f>
        <v>0</v>
      </c>
      <c r="BG150" s="241">
        <f>IF(N150="zákl. přenesená",J150,0)</f>
        <v>0</v>
      </c>
      <c r="BH150" s="241">
        <f>IF(N150="sníž. přenesená",J150,0)</f>
        <v>0</v>
      </c>
      <c r="BI150" s="241">
        <f>IF(N150="nulová",J150,0)</f>
        <v>0</v>
      </c>
      <c r="BJ150" s="18" t="s">
        <v>90</v>
      </c>
      <c r="BK150" s="241">
        <f>ROUND(I150*H150,2)</f>
        <v>0</v>
      </c>
      <c r="BL150" s="18" t="s">
        <v>179</v>
      </c>
      <c r="BM150" s="240" t="s">
        <v>236</v>
      </c>
    </row>
    <row r="151" s="2" customFormat="1">
      <c r="A151" s="40"/>
      <c r="B151" s="41"/>
      <c r="C151" s="42"/>
      <c r="D151" s="242" t="s">
        <v>184</v>
      </c>
      <c r="E151" s="42"/>
      <c r="F151" s="243" t="s">
        <v>237</v>
      </c>
      <c r="G151" s="42"/>
      <c r="H151" s="42"/>
      <c r="I151" s="244"/>
      <c r="J151" s="42"/>
      <c r="K151" s="42"/>
      <c r="L151" s="46"/>
      <c r="M151" s="247"/>
      <c r="N151" s="248"/>
      <c r="O151" s="249"/>
      <c r="P151" s="249"/>
      <c r="Q151" s="249"/>
      <c r="R151" s="249"/>
      <c r="S151" s="249"/>
      <c r="T151" s="25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8" t="s">
        <v>184</v>
      </c>
      <c r="AU151" s="18" t="s">
        <v>92</v>
      </c>
    </row>
    <row r="152" s="2" customFormat="1" ht="6.96" customHeight="1">
      <c r="A152" s="40"/>
      <c r="B152" s="68"/>
      <c r="C152" s="69"/>
      <c r="D152" s="69"/>
      <c r="E152" s="69"/>
      <c r="F152" s="69"/>
      <c r="G152" s="69"/>
      <c r="H152" s="69"/>
      <c r="I152" s="69"/>
      <c r="J152" s="69"/>
      <c r="K152" s="69"/>
      <c r="L152" s="46"/>
      <c r="M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</sheetData>
  <sheetProtection sheet="1" autoFilter="0" formatColumns="0" formatRows="0" objects="1" scenarios="1" spinCount="100000" saltValue="0E9NVbmV+dWwcZpKGyy188FcoN/ieO+oG6JJX3+yjx3N1DkVrj6wWuIkPhiuI39SJ5Cncvr7YxLsWamT5cwrww==" hashValue="XAJBtC7yDa1HG8mihCkKpOoDvjXZdbIdrsk1zw5cpRTDItdUZdw5UyjYegNyCgRbiOvOMIIE9n1ryTPNnUdKLw==" algorithmName="SHA-512" password="E785"/>
  <autoFilter ref="C122:K151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240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19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23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">
        <v>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">
        <v>32</v>
      </c>
      <c r="F17" s="40"/>
      <c r="G17" s="40"/>
      <c r="H17" s="40"/>
      <c r="I17" s="153" t="s">
        <v>33</v>
      </c>
      <c r="J17" s="143" t="s">
        <v>1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">
        <v>1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">
        <v>37</v>
      </c>
      <c r="F23" s="40"/>
      <c r="G23" s="40"/>
      <c r="H23" s="40"/>
      <c r="I23" s="153" t="s">
        <v>33</v>
      </c>
      <c r="J23" s="143" t="s">
        <v>1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tr">
        <f>IF('Rekapitulace stavby'!AN19="","",'Rekapitulace stavby'!AN19)</f>
        <v/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tr">
        <f>IF('Rekapitulace stavby'!E20="","",'Rekapitulace stavby'!E20)</f>
        <v xml:space="preserve"> </v>
      </c>
      <c r="F26" s="40"/>
      <c r="G26" s="40"/>
      <c r="H26" s="40"/>
      <c r="I26" s="153" t="s">
        <v>33</v>
      </c>
      <c r="J26" s="143" t="str">
        <f>IF('Rekapitulace stavby'!AN20="","",'Rekapitulace stavby'!AN20)</f>
        <v/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57"/>
      <c r="B29" s="158"/>
      <c r="C29" s="157"/>
      <c r="D29" s="157"/>
      <c r="E29" s="159" t="s">
        <v>42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ROUND(J152,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ROUND((SUM(BE152:BE1902)),  2)</f>
        <v>0</v>
      </c>
      <c r="G35" s="40"/>
      <c r="H35" s="40"/>
      <c r="I35" s="167">
        <v>0.20999999999999999</v>
      </c>
      <c r="J35" s="166">
        <f>ROUND(((SUM(BE152:BE1902))*I35),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ROUND((SUM(BF152:BF1902)),  2)</f>
        <v>0</v>
      </c>
      <c r="G36" s="40"/>
      <c r="H36" s="40"/>
      <c r="I36" s="167">
        <v>0.14999999999999999</v>
      </c>
      <c r="J36" s="166">
        <f>ROUND(((SUM(BF152:BF1902))*I36),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ROUND((SUM(BG152:BG1902)),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ROUND((SUM(BH152:BH1902)),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ROUND((SUM(BI152:BI1902)),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D.1.1 - Architektonicko - stavební řešení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>Opava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CHVÁLEK ATELIÉR s.r.o.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 xml:space="preserve"> 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J152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241</v>
      </c>
      <c r="E99" s="194"/>
      <c r="F99" s="194"/>
      <c r="G99" s="194"/>
      <c r="H99" s="194"/>
      <c r="I99" s="194"/>
      <c r="J99" s="195">
        <f>J153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7"/>
      <c r="C100" s="135"/>
      <c r="D100" s="198" t="s">
        <v>242</v>
      </c>
      <c r="E100" s="199"/>
      <c r="F100" s="199"/>
      <c r="G100" s="199"/>
      <c r="H100" s="199"/>
      <c r="I100" s="199"/>
      <c r="J100" s="200">
        <f>J154</f>
        <v>0</v>
      </c>
      <c r="K100" s="135"/>
      <c r="L100" s="20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7"/>
      <c r="C101" s="135"/>
      <c r="D101" s="198" t="s">
        <v>243</v>
      </c>
      <c r="E101" s="199"/>
      <c r="F101" s="199"/>
      <c r="G101" s="199"/>
      <c r="H101" s="199"/>
      <c r="I101" s="199"/>
      <c r="J101" s="200">
        <f>J223</f>
        <v>0</v>
      </c>
      <c r="K101" s="135"/>
      <c r="L101" s="20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7"/>
      <c r="C102" s="135"/>
      <c r="D102" s="198" t="s">
        <v>244</v>
      </c>
      <c r="E102" s="199"/>
      <c r="F102" s="199"/>
      <c r="G102" s="199"/>
      <c r="H102" s="199"/>
      <c r="I102" s="199"/>
      <c r="J102" s="200">
        <f>J254</f>
        <v>0</v>
      </c>
      <c r="K102" s="135"/>
      <c r="L102" s="20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7"/>
      <c r="C103" s="135"/>
      <c r="D103" s="198" t="s">
        <v>245</v>
      </c>
      <c r="E103" s="199"/>
      <c r="F103" s="199"/>
      <c r="G103" s="199"/>
      <c r="H103" s="199"/>
      <c r="I103" s="199"/>
      <c r="J103" s="200">
        <f>J285</f>
        <v>0</v>
      </c>
      <c r="K103" s="135"/>
      <c r="L103" s="20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7"/>
      <c r="C104" s="135"/>
      <c r="D104" s="198" t="s">
        <v>246</v>
      </c>
      <c r="E104" s="199"/>
      <c r="F104" s="199"/>
      <c r="G104" s="199"/>
      <c r="H104" s="199"/>
      <c r="I104" s="199"/>
      <c r="J104" s="200">
        <f>J324</f>
        <v>0</v>
      </c>
      <c r="K104" s="135"/>
      <c r="L104" s="20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7"/>
      <c r="C105" s="135"/>
      <c r="D105" s="198" t="s">
        <v>247</v>
      </c>
      <c r="E105" s="199"/>
      <c r="F105" s="199"/>
      <c r="G105" s="199"/>
      <c r="H105" s="199"/>
      <c r="I105" s="199"/>
      <c r="J105" s="200">
        <f>J489</f>
        <v>0</v>
      </c>
      <c r="K105" s="135"/>
      <c r="L105" s="20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7"/>
      <c r="C106" s="135"/>
      <c r="D106" s="198" t="s">
        <v>248</v>
      </c>
      <c r="E106" s="199"/>
      <c r="F106" s="199"/>
      <c r="G106" s="199"/>
      <c r="H106" s="199"/>
      <c r="I106" s="199"/>
      <c r="J106" s="200">
        <f>J685</f>
        <v>0</v>
      </c>
      <c r="K106" s="135"/>
      <c r="L106" s="20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7"/>
      <c r="C107" s="135"/>
      <c r="D107" s="198" t="s">
        <v>249</v>
      </c>
      <c r="E107" s="199"/>
      <c r="F107" s="199"/>
      <c r="G107" s="199"/>
      <c r="H107" s="199"/>
      <c r="I107" s="199"/>
      <c r="J107" s="200">
        <f>J696</f>
        <v>0</v>
      </c>
      <c r="K107" s="135"/>
      <c r="L107" s="20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1"/>
      <c r="C108" s="192"/>
      <c r="D108" s="193" t="s">
        <v>250</v>
      </c>
      <c r="E108" s="194"/>
      <c r="F108" s="194"/>
      <c r="G108" s="194"/>
      <c r="H108" s="194"/>
      <c r="I108" s="194"/>
      <c r="J108" s="195">
        <f>J701</f>
        <v>0</v>
      </c>
      <c r="K108" s="192"/>
      <c r="L108" s="196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7"/>
      <c r="C109" s="135"/>
      <c r="D109" s="198" t="s">
        <v>251</v>
      </c>
      <c r="E109" s="199"/>
      <c r="F109" s="199"/>
      <c r="G109" s="199"/>
      <c r="H109" s="199"/>
      <c r="I109" s="199"/>
      <c r="J109" s="200">
        <f>J702</f>
        <v>0</v>
      </c>
      <c r="K109" s="135"/>
      <c r="L109" s="20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7"/>
      <c r="C110" s="135"/>
      <c r="D110" s="198" t="s">
        <v>252</v>
      </c>
      <c r="E110" s="199"/>
      <c r="F110" s="199"/>
      <c r="G110" s="199"/>
      <c r="H110" s="199"/>
      <c r="I110" s="199"/>
      <c r="J110" s="200">
        <f>J751</f>
        <v>0</v>
      </c>
      <c r="K110" s="135"/>
      <c r="L110" s="20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7"/>
      <c r="C111" s="135"/>
      <c r="D111" s="198" t="s">
        <v>253</v>
      </c>
      <c r="E111" s="199"/>
      <c r="F111" s="199"/>
      <c r="G111" s="199"/>
      <c r="H111" s="199"/>
      <c r="I111" s="199"/>
      <c r="J111" s="200">
        <f>J795</f>
        <v>0</v>
      </c>
      <c r="K111" s="135"/>
      <c r="L111" s="20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7"/>
      <c r="C112" s="135"/>
      <c r="D112" s="198" t="s">
        <v>254</v>
      </c>
      <c r="E112" s="199"/>
      <c r="F112" s="199"/>
      <c r="G112" s="199"/>
      <c r="H112" s="199"/>
      <c r="I112" s="199"/>
      <c r="J112" s="200">
        <f>J838</f>
        <v>0</v>
      </c>
      <c r="K112" s="135"/>
      <c r="L112" s="20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7"/>
      <c r="C113" s="135"/>
      <c r="D113" s="198" t="s">
        <v>255</v>
      </c>
      <c r="E113" s="199"/>
      <c r="F113" s="199"/>
      <c r="G113" s="199"/>
      <c r="H113" s="199"/>
      <c r="I113" s="199"/>
      <c r="J113" s="200">
        <f>J864</f>
        <v>0</v>
      </c>
      <c r="K113" s="135"/>
      <c r="L113" s="20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7"/>
      <c r="C114" s="135"/>
      <c r="D114" s="198" t="s">
        <v>256</v>
      </c>
      <c r="E114" s="199"/>
      <c r="F114" s="199"/>
      <c r="G114" s="199"/>
      <c r="H114" s="199"/>
      <c r="I114" s="199"/>
      <c r="J114" s="200">
        <f>J996</f>
        <v>0</v>
      </c>
      <c r="K114" s="135"/>
      <c r="L114" s="20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7"/>
      <c r="C115" s="135"/>
      <c r="D115" s="198" t="s">
        <v>257</v>
      </c>
      <c r="E115" s="199"/>
      <c r="F115" s="199"/>
      <c r="G115" s="199"/>
      <c r="H115" s="199"/>
      <c r="I115" s="199"/>
      <c r="J115" s="200">
        <f>J1032</f>
        <v>0</v>
      </c>
      <c r="K115" s="135"/>
      <c r="L115" s="20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7"/>
      <c r="C116" s="135"/>
      <c r="D116" s="198" t="s">
        <v>258</v>
      </c>
      <c r="E116" s="199"/>
      <c r="F116" s="199"/>
      <c r="G116" s="199"/>
      <c r="H116" s="199"/>
      <c r="I116" s="199"/>
      <c r="J116" s="200">
        <f>J1418</f>
        <v>0</v>
      </c>
      <c r="K116" s="135"/>
      <c r="L116" s="20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7"/>
      <c r="C117" s="135"/>
      <c r="D117" s="198" t="s">
        <v>259</v>
      </c>
      <c r="E117" s="199"/>
      <c r="F117" s="199"/>
      <c r="G117" s="199"/>
      <c r="H117" s="199"/>
      <c r="I117" s="199"/>
      <c r="J117" s="200">
        <f>J1526</f>
        <v>0</v>
      </c>
      <c r="K117" s="135"/>
      <c r="L117" s="20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7"/>
      <c r="C118" s="135"/>
      <c r="D118" s="198" t="s">
        <v>260</v>
      </c>
      <c r="E118" s="199"/>
      <c r="F118" s="199"/>
      <c r="G118" s="199"/>
      <c r="H118" s="199"/>
      <c r="I118" s="199"/>
      <c r="J118" s="200">
        <f>J1570</f>
        <v>0</v>
      </c>
      <c r="K118" s="135"/>
      <c r="L118" s="20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7"/>
      <c r="C119" s="135"/>
      <c r="D119" s="198" t="s">
        <v>261</v>
      </c>
      <c r="E119" s="199"/>
      <c r="F119" s="199"/>
      <c r="G119" s="199"/>
      <c r="H119" s="199"/>
      <c r="I119" s="199"/>
      <c r="J119" s="200">
        <f>J1584</f>
        <v>0</v>
      </c>
      <c r="K119" s="135"/>
      <c r="L119" s="20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7"/>
      <c r="C120" s="135"/>
      <c r="D120" s="198" t="s">
        <v>262</v>
      </c>
      <c r="E120" s="199"/>
      <c r="F120" s="199"/>
      <c r="G120" s="199"/>
      <c r="H120" s="199"/>
      <c r="I120" s="199"/>
      <c r="J120" s="200">
        <f>J1643</f>
        <v>0</v>
      </c>
      <c r="K120" s="135"/>
      <c r="L120" s="20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7"/>
      <c r="C121" s="135"/>
      <c r="D121" s="198" t="s">
        <v>263</v>
      </c>
      <c r="E121" s="199"/>
      <c r="F121" s="199"/>
      <c r="G121" s="199"/>
      <c r="H121" s="199"/>
      <c r="I121" s="199"/>
      <c r="J121" s="200">
        <f>J1656</f>
        <v>0</v>
      </c>
      <c r="K121" s="135"/>
      <c r="L121" s="20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7"/>
      <c r="C122" s="135"/>
      <c r="D122" s="198" t="s">
        <v>264</v>
      </c>
      <c r="E122" s="199"/>
      <c r="F122" s="199"/>
      <c r="G122" s="199"/>
      <c r="H122" s="199"/>
      <c r="I122" s="199"/>
      <c r="J122" s="200">
        <f>J1707</f>
        <v>0</v>
      </c>
      <c r="K122" s="135"/>
      <c r="L122" s="20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7"/>
      <c r="C123" s="135"/>
      <c r="D123" s="198" t="s">
        <v>265</v>
      </c>
      <c r="E123" s="199"/>
      <c r="F123" s="199"/>
      <c r="G123" s="199"/>
      <c r="H123" s="199"/>
      <c r="I123" s="199"/>
      <c r="J123" s="200">
        <f>J1758</f>
        <v>0</v>
      </c>
      <c r="K123" s="135"/>
      <c r="L123" s="20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9" customFormat="1" ht="24.96" customHeight="1">
      <c r="A124" s="9"/>
      <c r="B124" s="191"/>
      <c r="C124" s="192"/>
      <c r="D124" s="193" t="s">
        <v>266</v>
      </c>
      <c r="E124" s="194"/>
      <c r="F124" s="194"/>
      <c r="G124" s="194"/>
      <c r="H124" s="194"/>
      <c r="I124" s="194"/>
      <c r="J124" s="195">
        <f>J1766</f>
        <v>0</v>
      </c>
      <c r="K124" s="192"/>
      <c r="L124" s="196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="10" customFormat="1" ht="19.92" customHeight="1">
      <c r="A125" s="10"/>
      <c r="B125" s="197"/>
      <c r="C125" s="135"/>
      <c r="D125" s="198" t="s">
        <v>267</v>
      </c>
      <c r="E125" s="199"/>
      <c r="F125" s="199"/>
      <c r="G125" s="199"/>
      <c r="H125" s="199"/>
      <c r="I125" s="199"/>
      <c r="J125" s="200">
        <f>J1767</f>
        <v>0</v>
      </c>
      <c r="K125" s="135"/>
      <c r="L125" s="20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9" customFormat="1" ht="24.96" customHeight="1">
      <c r="A126" s="9"/>
      <c r="B126" s="191"/>
      <c r="C126" s="192"/>
      <c r="D126" s="193" t="s">
        <v>268</v>
      </c>
      <c r="E126" s="194"/>
      <c r="F126" s="194"/>
      <c r="G126" s="194"/>
      <c r="H126" s="194"/>
      <c r="I126" s="194"/>
      <c r="J126" s="195">
        <f>J1774</f>
        <v>0</v>
      </c>
      <c r="K126" s="192"/>
      <c r="L126" s="196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s="9" customFormat="1" ht="24.96" customHeight="1">
      <c r="A127" s="9"/>
      <c r="B127" s="191"/>
      <c r="C127" s="192"/>
      <c r="D127" s="193" t="s">
        <v>269</v>
      </c>
      <c r="E127" s="194"/>
      <c r="F127" s="194"/>
      <c r="G127" s="194"/>
      <c r="H127" s="194"/>
      <c r="I127" s="194"/>
      <c r="J127" s="195">
        <f>J1816</f>
        <v>0</v>
      </c>
      <c r="K127" s="192"/>
      <c r="L127" s="196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</row>
    <row r="128" s="10" customFormat="1" ht="19.92" customHeight="1">
      <c r="A128" s="10"/>
      <c r="B128" s="197"/>
      <c r="C128" s="135"/>
      <c r="D128" s="198" t="s">
        <v>270</v>
      </c>
      <c r="E128" s="199"/>
      <c r="F128" s="199"/>
      <c r="G128" s="199"/>
      <c r="H128" s="199"/>
      <c r="I128" s="199"/>
      <c r="J128" s="200">
        <f>J1817</f>
        <v>0</v>
      </c>
      <c r="K128" s="135"/>
      <c r="L128" s="20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7"/>
      <c r="C129" s="135"/>
      <c r="D129" s="198" t="s">
        <v>271</v>
      </c>
      <c r="E129" s="199"/>
      <c r="F129" s="199"/>
      <c r="G129" s="199"/>
      <c r="H129" s="199"/>
      <c r="I129" s="199"/>
      <c r="J129" s="200">
        <f>J1823</f>
        <v>0</v>
      </c>
      <c r="K129" s="135"/>
      <c r="L129" s="20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7"/>
      <c r="C130" s="135"/>
      <c r="D130" s="198" t="s">
        <v>272</v>
      </c>
      <c r="E130" s="199"/>
      <c r="F130" s="199"/>
      <c r="G130" s="199"/>
      <c r="H130" s="199"/>
      <c r="I130" s="199"/>
      <c r="J130" s="200">
        <f>J1880</f>
        <v>0</v>
      </c>
      <c r="K130" s="135"/>
      <c r="L130" s="20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2" customFormat="1" ht="21.84" customHeight="1">
      <c r="A131" s="40"/>
      <c r="B131" s="41"/>
      <c r="C131" s="42"/>
      <c r="D131" s="42"/>
      <c r="E131" s="42"/>
      <c r="F131" s="42"/>
      <c r="G131" s="42"/>
      <c r="H131" s="42"/>
      <c r="I131" s="42"/>
      <c r="J131" s="42"/>
      <c r="K131" s="42"/>
      <c r="L131" s="65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="2" customFormat="1" ht="6.96" customHeight="1">
      <c r="A132" s="40"/>
      <c r="B132" s="68"/>
      <c r="C132" s="69"/>
      <c r="D132" s="69"/>
      <c r="E132" s="69"/>
      <c r="F132" s="69"/>
      <c r="G132" s="69"/>
      <c r="H132" s="69"/>
      <c r="I132" s="69"/>
      <c r="J132" s="69"/>
      <c r="K132" s="69"/>
      <c r="L132" s="65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6" s="2" customFormat="1" ht="6.96" customHeight="1">
      <c r="A136" s="40"/>
      <c r="B136" s="70"/>
      <c r="C136" s="71"/>
      <c r="D136" s="71"/>
      <c r="E136" s="71"/>
      <c r="F136" s="71"/>
      <c r="G136" s="71"/>
      <c r="H136" s="71"/>
      <c r="I136" s="71"/>
      <c r="J136" s="71"/>
      <c r="K136" s="71"/>
      <c r="L136" s="65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="2" customFormat="1" ht="24.96" customHeight="1">
      <c r="A137" s="40"/>
      <c r="B137" s="41"/>
      <c r="C137" s="24" t="s">
        <v>156</v>
      </c>
      <c r="D137" s="42"/>
      <c r="E137" s="42"/>
      <c r="F137" s="42"/>
      <c r="G137" s="42"/>
      <c r="H137" s="42"/>
      <c r="I137" s="42"/>
      <c r="J137" s="42"/>
      <c r="K137" s="42"/>
      <c r="L137" s="65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="2" customFormat="1" ht="6.96" customHeight="1">
      <c r="A138" s="40"/>
      <c r="B138" s="41"/>
      <c r="C138" s="42"/>
      <c r="D138" s="42"/>
      <c r="E138" s="42"/>
      <c r="F138" s="42"/>
      <c r="G138" s="42"/>
      <c r="H138" s="42"/>
      <c r="I138" s="42"/>
      <c r="J138" s="42"/>
      <c r="K138" s="42"/>
      <c r="L138" s="65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="2" customFormat="1" ht="12" customHeight="1">
      <c r="A139" s="40"/>
      <c r="B139" s="41"/>
      <c r="C139" s="33" t="s">
        <v>16</v>
      </c>
      <c r="D139" s="42"/>
      <c r="E139" s="42"/>
      <c r="F139" s="42"/>
      <c r="G139" s="42"/>
      <c r="H139" s="42"/>
      <c r="I139" s="42"/>
      <c r="J139" s="42"/>
      <c r="K139" s="42"/>
      <c r="L139" s="65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="2" customFormat="1" ht="16.5" customHeight="1">
      <c r="A140" s="40"/>
      <c r="B140" s="41"/>
      <c r="C140" s="42"/>
      <c r="D140" s="42"/>
      <c r="E140" s="186" t="str">
        <f>E7</f>
        <v>Pavilon L - stavební úpravy / Slezská nemocnice v Opavě, p.o.</v>
      </c>
      <c r="F140" s="33"/>
      <c r="G140" s="33"/>
      <c r="H140" s="33"/>
      <c r="I140" s="42"/>
      <c r="J140" s="42"/>
      <c r="K140" s="42"/>
      <c r="L140" s="65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="1" customFormat="1" ht="12" customHeight="1">
      <c r="B141" s="22"/>
      <c r="C141" s="33" t="s">
        <v>142</v>
      </c>
      <c r="D141" s="23"/>
      <c r="E141" s="23"/>
      <c r="F141" s="23"/>
      <c r="G141" s="23"/>
      <c r="H141" s="23"/>
      <c r="I141" s="23"/>
      <c r="J141" s="23"/>
      <c r="K141" s="23"/>
      <c r="L141" s="21"/>
    </row>
    <row r="142" s="2" customFormat="1" ht="16.5" customHeight="1">
      <c r="A142" s="40"/>
      <c r="B142" s="41"/>
      <c r="C142" s="42"/>
      <c r="D142" s="42"/>
      <c r="E142" s="186" t="s">
        <v>238</v>
      </c>
      <c r="F142" s="42"/>
      <c r="G142" s="42"/>
      <c r="H142" s="42"/>
      <c r="I142" s="42"/>
      <c r="J142" s="42"/>
      <c r="K142" s="42"/>
      <c r="L142" s="65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="2" customFormat="1" ht="12" customHeight="1">
      <c r="A143" s="40"/>
      <c r="B143" s="41"/>
      <c r="C143" s="33" t="s">
        <v>239</v>
      </c>
      <c r="D143" s="42"/>
      <c r="E143" s="42"/>
      <c r="F143" s="42"/>
      <c r="G143" s="42"/>
      <c r="H143" s="42"/>
      <c r="I143" s="42"/>
      <c r="J143" s="42"/>
      <c r="K143" s="42"/>
      <c r="L143" s="65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="2" customFormat="1" ht="16.5" customHeight="1">
      <c r="A144" s="40"/>
      <c r="B144" s="41"/>
      <c r="C144" s="42"/>
      <c r="D144" s="42"/>
      <c r="E144" s="78" t="str">
        <f>E11</f>
        <v>D.1.1 - Architektonicko - stavební řešení</v>
      </c>
      <c r="F144" s="42"/>
      <c r="G144" s="42"/>
      <c r="H144" s="42"/>
      <c r="I144" s="42"/>
      <c r="J144" s="42"/>
      <c r="K144" s="42"/>
      <c r="L144" s="65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="2" customFormat="1" ht="6.96" customHeight="1">
      <c r="A145" s="40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65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="2" customFormat="1" ht="12" customHeight="1">
      <c r="A146" s="40"/>
      <c r="B146" s="41"/>
      <c r="C146" s="33" t="s">
        <v>22</v>
      </c>
      <c r="D146" s="42"/>
      <c r="E146" s="42"/>
      <c r="F146" s="28" t="str">
        <f>F14</f>
        <v>Opava</v>
      </c>
      <c r="G146" s="42"/>
      <c r="H146" s="42"/>
      <c r="I146" s="33" t="s">
        <v>24</v>
      </c>
      <c r="J146" s="81" t="str">
        <f>IF(J14="","",J14)</f>
        <v>27. 1. 2021</v>
      </c>
      <c r="K146" s="42"/>
      <c r="L146" s="65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="2" customFormat="1" ht="6.96" customHeight="1">
      <c r="A147" s="40"/>
      <c r="B147" s="41"/>
      <c r="C147" s="42"/>
      <c r="D147" s="42"/>
      <c r="E147" s="42"/>
      <c r="F147" s="42"/>
      <c r="G147" s="42"/>
      <c r="H147" s="42"/>
      <c r="I147" s="42"/>
      <c r="J147" s="42"/>
      <c r="K147" s="42"/>
      <c r="L147" s="65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="2" customFormat="1" ht="25.65" customHeight="1">
      <c r="A148" s="40"/>
      <c r="B148" s="41"/>
      <c r="C148" s="33" t="s">
        <v>30</v>
      </c>
      <c r="D148" s="42"/>
      <c r="E148" s="42"/>
      <c r="F148" s="28" t="str">
        <f>E17</f>
        <v>Moravskoslezský kraj</v>
      </c>
      <c r="G148" s="42"/>
      <c r="H148" s="42"/>
      <c r="I148" s="33" t="s">
        <v>36</v>
      </c>
      <c r="J148" s="38" t="str">
        <f>E23</f>
        <v>CHVÁLEK ATELIÉR s.r.o.</v>
      </c>
      <c r="K148" s="42"/>
      <c r="L148" s="65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="2" customFormat="1" ht="15.15" customHeight="1">
      <c r="A149" s="40"/>
      <c r="B149" s="41"/>
      <c r="C149" s="33" t="s">
        <v>34</v>
      </c>
      <c r="D149" s="42"/>
      <c r="E149" s="42"/>
      <c r="F149" s="28" t="str">
        <f>IF(E20="","",E20)</f>
        <v>Vyplň údaj</v>
      </c>
      <c r="G149" s="42"/>
      <c r="H149" s="42"/>
      <c r="I149" s="33" t="s">
        <v>39</v>
      </c>
      <c r="J149" s="38" t="str">
        <f>E26</f>
        <v xml:space="preserve"> </v>
      </c>
      <c r="K149" s="42"/>
      <c r="L149" s="65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="2" customFormat="1" ht="10.32" customHeight="1">
      <c r="A150" s="40"/>
      <c r="B150" s="41"/>
      <c r="C150" s="42"/>
      <c r="D150" s="42"/>
      <c r="E150" s="42"/>
      <c r="F150" s="42"/>
      <c r="G150" s="42"/>
      <c r="H150" s="42"/>
      <c r="I150" s="42"/>
      <c r="J150" s="42"/>
      <c r="K150" s="42"/>
      <c r="L150" s="65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="11" customFormat="1" ht="29.28" customHeight="1">
      <c r="A151" s="202"/>
      <c r="B151" s="203"/>
      <c r="C151" s="204" t="s">
        <v>157</v>
      </c>
      <c r="D151" s="205" t="s">
        <v>68</v>
      </c>
      <c r="E151" s="205" t="s">
        <v>64</v>
      </c>
      <c r="F151" s="205" t="s">
        <v>65</v>
      </c>
      <c r="G151" s="205" t="s">
        <v>158</v>
      </c>
      <c r="H151" s="205" t="s">
        <v>159</v>
      </c>
      <c r="I151" s="205" t="s">
        <v>160</v>
      </c>
      <c r="J151" s="205" t="s">
        <v>146</v>
      </c>
      <c r="K151" s="206" t="s">
        <v>161</v>
      </c>
      <c r="L151" s="207"/>
      <c r="M151" s="102" t="s">
        <v>1</v>
      </c>
      <c r="N151" s="103" t="s">
        <v>47</v>
      </c>
      <c r="O151" s="103" t="s">
        <v>162</v>
      </c>
      <c r="P151" s="103" t="s">
        <v>163</v>
      </c>
      <c r="Q151" s="103" t="s">
        <v>164</v>
      </c>
      <c r="R151" s="103" t="s">
        <v>165</v>
      </c>
      <c r="S151" s="103" t="s">
        <v>166</v>
      </c>
      <c r="T151" s="104" t="s">
        <v>167</v>
      </c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</row>
    <row r="152" s="2" customFormat="1" ht="22.8" customHeight="1">
      <c r="A152" s="40"/>
      <c r="B152" s="41"/>
      <c r="C152" s="109" t="s">
        <v>168</v>
      </c>
      <c r="D152" s="42"/>
      <c r="E152" s="42"/>
      <c r="F152" s="42"/>
      <c r="G152" s="42"/>
      <c r="H152" s="42"/>
      <c r="I152" s="42"/>
      <c r="J152" s="208">
        <f>BK152</f>
        <v>0</v>
      </c>
      <c r="K152" s="42"/>
      <c r="L152" s="46"/>
      <c r="M152" s="105"/>
      <c r="N152" s="209"/>
      <c r="O152" s="106"/>
      <c r="P152" s="210">
        <f>P153+P701+P1766+P1774+P1816</f>
        <v>0</v>
      </c>
      <c r="Q152" s="106"/>
      <c r="R152" s="210">
        <f>R153+R701+R1766+R1774+R1816</f>
        <v>2756.1618846299998</v>
      </c>
      <c r="S152" s="106"/>
      <c r="T152" s="211">
        <f>T153+T701+T1766+T1774+T1816</f>
        <v>4439.9370567000005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8" t="s">
        <v>82</v>
      </c>
      <c r="AU152" s="18" t="s">
        <v>148</v>
      </c>
      <c r="BK152" s="212">
        <f>BK153+BK701+BK1766+BK1774+BK1816</f>
        <v>0</v>
      </c>
    </row>
    <row r="153" s="12" customFormat="1" ht="25.92" customHeight="1">
      <c r="A153" s="12"/>
      <c r="B153" s="213"/>
      <c r="C153" s="214"/>
      <c r="D153" s="215" t="s">
        <v>82</v>
      </c>
      <c r="E153" s="216" t="s">
        <v>273</v>
      </c>
      <c r="F153" s="216" t="s">
        <v>274</v>
      </c>
      <c r="G153" s="214"/>
      <c r="H153" s="214"/>
      <c r="I153" s="217"/>
      <c r="J153" s="218">
        <f>BK153</f>
        <v>0</v>
      </c>
      <c r="K153" s="214"/>
      <c r="L153" s="219"/>
      <c r="M153" s="220"/>
      <c r="N153" s="221"/>
      <c r="O153" s="221"/>
      <c r="P153" s="222">
        <f>P154+P223+P254+P285+P324+P489+P685+P696</f>
        <v>0</v>
      </c>
      <c r="Q153" s="221"/>
      <c r="R153" s="222">
        <f>R154+R223+R254+R285+R324+R489+R685+R696</f>
        <v>2486.7690518199997</v>
      </c>
      <c r="S153" s="221"/>
      <c r="T153" s="223">
        <f>T154+T223+T254+T285+T324+T489+T685+T696</f>
        <v>4417.7313327000002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90</v>
      </c>
      <c r="AT153" s="225" t="s">
        <v>82</v>
      </c>
      <c r="AU153" s="225" t="s">
        <v>83</v>
      </c>
      <c r="AY153" s="224" t="s">
        <v>171</v>
      </c>
      <c r="BK153" s="226">
        <f>BK154+BK223+BK254+BK285+BK324+BK489+BK685+BK696</f>
        <v>0</v>
      </c>
    </row>
    <row r="154" s="12" customFormat="1" ht="22.8" customHeight="1">
      <c r="A154" s="12"/>
      <c r="B154" s="213"/>
      <c r="C154" s="214"/>
      <c r="D154" s="215" t="s">
        <v>82</v>
      </c>
      <c r="E154" s="227" t="s">
        <v>90</v>
      </c>
      <c r="F154" s="227" t="s">
        <v>275</v>
      </c>
      <c r="G154" s="214"/>
      <c r="H154" s="214"/>
      <c r="I154" s="217"/>
      <c r="J154" s="228">
        <f>BK154</f>
        <v>0</v>
      </c>
      <c r="K154" s="214"/>
      <c r="L154" s="219"/>
      <c r="M154" s="220"/>
      <c r="N154" s="221"/>
      <c r="O154" s="221"/>
      <c r="P154" s="222">
        <f>SUM(P155:P222)</f>
        <v>0</v>
      </c>
      <c r="Q154" s="221"/>
      <c r="R154" s="222">
        <f>SUM(R155:R222)</f>
        <v>417.74400000000003</v>
      </c>
      <c r="S154" s="221"/>
      <c r="T154" s="223">
        <f>SUM(T155:T222)</f>
        <v>10.324999999999999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4" t="s">
        <v>90</v>
      </c>
      <c r="AT154" s="225" t="s">
        <v>82</v>
      </c>
      <c r="AU154" s="225" t="s">
        <v>90</v>
      </c>
      <c r="AY154" s="224" t="s">
        <v>171</v>
      </c>
      <c r="BK154" s="226">
        <f>SUM(BK155:BK222)</f>
        <v>0</v>
      </c>
    </row>
    <row r="155" s="2" customFormat="1" ht="16.5" customHeight="1">
      <c r="A155" s="40"/>
      <c r="B155" s="41"/>
      <c r="C155" s="229" t="s">
        <v>90</v>
      </c>
      <c r="D155" s="229" t="s">
        <v>174</v>
      </c>
      <c r="E155" s="230" t="s">
        <v>276</v>
      </c>
      <c r="F155" s="231" t="s">
        <v>277</v>
      </c>
      <c r="G155" s="232" t="s">
        <v>278</v>
      </c>
      <c r="H155" s="233">
        <v>35</v>
      </c>
      <c r="I155" s="234"/>
      <c r="J155" s="235">
        <f>ROUND(I155*H155,2)</f>
        <v>0</v>
      </c>
      <c r="K155" s="231" t="s">
        <v>178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0.29499999999999998</v>
      </c>
      <c r="T155" s="239">
        <f>S155*H155</f>
        <v>10.324999999999999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192</v>
      </c>
      <c r="AT155" s="240" t="s">
        <v>174</v>
      </c>
      <c r="AU155" s="240" t="s">
        <v>92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192</v>
      </c>
      <c r="BM155" s="240" t="s">
        <v>279</v>
      </c>
    </row>
    <row r="156" s="2" customFormat="1" ht="16.5" customHeight="1">
      <c r="A156" s="40"/>
      <c r="B156" s="41"/>
      <c r="C156" s="229" t="s">
        <v>92</v>
      </c>
      <c r="D156" s="229" t="s">
        <v>174</v>
      </c>
      <c r="E156" s="230" t="s">
        <v>280</v>
      </c>
      <c r="F156" s="231" t="s">
        <v>281</v>
      </c>
      <c r="G156" s="232" t="s">
        <v>282</v>
      </c>
      <c r="H156" s="233">
        <v>1.2</v>
      </c>
      <c r="I156" s="234"/>
      <c r="J156" s="235">
        <f>ROUND(I156*H156,2)</f>
        <v>0</v>
      </c>
      <c r="K156" s="231" t="s">
        <v>178</v>
      </c>
      <c r="L156" s="46"/>
      <c r="M156" s="236" t="s">
        <v>1</v>
      </c>
      <c r="N156" s="237" t="s">
        <v>48</v>
      </c>
      <c r="O156" s="93"/>
      <c r="P156" s="238">
        <f>O156*H156</f>
        <v>0</v>
      </c>
      <c r="Q156" s="238">
        <v>0</v>
      </c>
      <c r="R156" s="238">
        <f>Q156*H156</f>
        <v>0</v>
      </c>
      <c r="S156" s="238">
        <v>0</v>
      </c>
      <c r="T156" s="239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40" t="s">
        <v>192</v>
      </c>
      <c r="AT156" s="240" t="s">
        <v>174</v>
      </c>
      <c r="AU156" s="240" t="s">
        <v>92</v>
      </c>
      <c r="AY156" s="18" t="s">
        <v>171</v>
      </c>
      <c r="BE156" s="241">
        <f>IF(N156="základní",J156,0)</f>
        <v>0</v>
      </c>
      <c r="BF156" s="241">
        <f>IF(N156="snížená",J156,0)</f>
        <v>0</v>
      </c>
      <c r="BG156" s="241">
        <f>IF(N156="zákl. přenesená",J156,0)</f>
        <v>0</v>
      </c>
      <c r="BH156" s="241">
        <f>IF(N156="sníž. přenesená",J156,0)</f>
        <v>0</v>
      </c>
      <c r="BI156" s="241">
        <f>IF(N156="nulová",J156,0)</f>
        <v>0</v>
      </c>
      <c r="BJ156" s="18" t="s">
        <v>90</v>
      </c>
      <c r="BK156" s="241">
        <f>ROUND(I156*H156,2)</f>
        <v>0</v>
      </c>
      <c r="BL156" s="18" t="s">
        <v>192</v>
      </c>
      <c r="BM156" s="240" t="s">
        <v>283</v>
      </c>
    </row>
    <row r="157" s="13" customFormat="1">
      <c r="A157" s="13"/>
      <c r="B157" s="251"/>
      <c r="C157" s="252"/>
      <c r="D157" s="242" t="s">
        <v>284</v>
      </c>
      <c r="E157" s="253" t="s">
        <v>1</v>
      </c>
      <c r="F157" s="254" t="s">
        <v>285</v>
      </c>
      <c r="G157" s="252"/>
      <c r="H157" s="253" t="s">
        <v>1</v>
      </c>
      <c r="I157" s="255"/>
      <c r="J157" s="252"/>
      <c r="K157" s="252"/>
      <c r="L157" s="256"/>
      <c r="M157" s="257"/>
      <c r="N157" s="258"/>
      <c r="O157" s="258"/>
      <c r="P157" s="258"/>
      <c r="Q157" s="258"/>
      <c r="R157" s="258"/>
      <c r="S157" s="258"/>
      <c r="T157" s="259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60" t="s">
        <v>284</v>
      </c>
      <c r="AU157" s="260" t="s">
        <v>92</v>
      </c>
      <c r="AV157" s="13" t="s">
        <v>90</v>
      </c>
      <c r="AW157" s="13" t="s">
        <v>38</v>
      </c>
      <c r="AX157" s="13" t="s">
        <v>83</v>
      </c>
      <c r="AY157" s="260" t="s">
        <v>171</v>
      </c>
    </row>
    <row r="158" s="14" customFormat="1">
      <c r="A158" s="14"/>
      <c r="B158" s="261"/>
      <c r="C158" s="262"/>
      <c r="D158" s="242" t="s">
        <v>284</v>
      </c>
      <c r="E158" s="263" t="s">
        <v>1</v>
      </c>
      <c r="F158" s="264" t="s">
        <v>286</v>
      </c>
      <c r="G158" s="262"/>
      <c r="H158" s="265">
        <v>1.2</v>
      </c>
      <c r="I158" s="266"/>
      <c r="J158" s="262"/>
      <c r="K158" s="262"/>
      <c r="L158" s="267"/>
      <c r="M158" s="268"/>
      <c r="N158" s="269"/>
      <c r="O158" s="269"/>
      <c r="P158" s="269"/>
      <c r="Q158" s="269"/>
      <c r="R158" s="269"/>
      <c r="S158" s="269"/>
      <c r="T158" s="27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71" t="s">
        <v>284</v>
      </c>
      <c r="AU158" s="271" t="s">
        <v>92</v>
      </c>
      <c r="AV158" s="14" t="s">
        <v>92</v>
      </c>
      <c r="AW158" s="14" t="s">
        <v>38</v>
      </c>
      <c r="AX158" s="14" t="s">
        <v>83</v>
      </c>
      <c r="AY158" s="271" t="s">
        <v>171</v>
      </c>
    </row>
    <row r="159" s="15" customFormat="1">
      <c r="A159" s="15"/>
      <c r="B159" s="272"/>
      <c r="C159" s="273"/>
      <c r="D159" s="242" t="s">
        <v>284</v>
      </c>
      <c r="E159" s="274" t="s">
        <v>1</v>
      </c>
      <c r="F159" s="275" t="s">
        <v>287</v>
      </c>
      <c r="G159" s="273"/>
      <c r="H159" s="276">
        <v>1.2</v>
      </c>
      <c r="I159" s="277"/>
      <c r="J159" s="273"/>
      <c r="K159" s="273"/>
      <c r="L159" s="278"/>
      <c r="M159" s="279"/>
      <c r="N159" s="280"/>
      <c r="O159" s="280"/>
      <c r="P159" s="280"/>
      <c r="Q159" s="280"/>
      <c r="R159" s="280"/>
      <c r="S159" s="280"/>
      <c r="T159" s="281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2" t="s">
        <v>284</v>
      </c>
      <c r="AU159" s="282" t="s">
        <v>92</v>
      </c>
      <c r="AV159" s="15" t="s">
        <v>192</v>
      </c>
      <c r="AW159" s="15" t="s">
        <v>38</v>
      </c>
      <c r="AX159" s="15" t="s">
        <v>90</v>
      </c>
      <c r="AY159" s="282" t="s">
        <v>171</v>
      </c>
    </row>
    <row r="160" s="2" customFormat="1" ht="16.5" customHeight="1">
      <c r="A160" s="40"/>
      <c r="B160" s="41"/>
      <c r="C160" s="229" t="s">
        <v>118</v>
      </c>
      <c r="D160" s="229" t="s">
        <v>174</v>
      </c>
      <c r="E160" s="230" t="s">
        <v>288</v>
      </c>
      <c r="F160" s="231" t="s">
        <v>289</v>
      </c>
      <c r="G160" s="232" t="s">
        <v>282</v>
      </c>
      <c r="H160" s="233">
        <v>52.649999999999999</v>
      </c>
      <c r="I160" s="234"/>
      <c r="J160" s="235">
        <f>ROUND(I160*H160,2)</f>
        <v>0</v>
      </c>
      <c r="K160" s="231" t="s">
        <v>178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192</v>
      </c>
      <c r="AT160" s="240" t="s">
        <v>174</v>
      </c>
      <c r="AU160" s="240" t="s">
        <v>92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192</v>
      </c>
      <c r="BM160" s="240" t="s">
        <v>290</v>
      </c>
    </row>
    <row r="161" s="13" customFormat="1">
      <c r="A161" s="13"/>
      <c r="B161" s="251"/>
      <c r="C161" s="252"/>
      <c r="D161" s="242" t="s">
        <v>284</v>
      </c>
      <c r="E161" s="253" t="s">
        <v>1</v>
      </c>
      <c r="F161" s="254" t="s">
        <v>285</v>
      </c>
      <c r="G161" s="252"/>
      <c r="H161" s="253" t="s">
        <v>1</v>
      </c>
      <c r="I161" s="255"/>
      <c r="J161" s="252"/>
      <c r="K161" s="252"/>
      <c r="L161" s="256"/>
      <c r="M161" s="257"/>
      <c r="N161" s="258"/>
      <c r="O161" s="258"/>
      <c r="P161" s="258"/>
      <c r="Q161" s="258"/>
      <c r="R161" s="258"/>
      <c r="S161" s="258"/>
      <c r="T161" s="259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60" t="s">
        <v>284</v>
      </c>
      <c r="AU161" s="260" t="s">
        <v>92</v>
      </c>
      <c r="AV161" s="13" t="s">
        <v>90</v>
      </c>
      <c r="AW161" s="13" t="s">
        <v>38</v>
      </c>
      <c r="AX161" s="13" t="s">
        <v>83</v>
      </c>
      <c r="AY161" s="260" t="s">
        <v>171</v>
      </c>
    </row>
    <row r="162" s="14" customFormat="1">
      <c r="A162" s="14"/>
      <c r="B162" s="261"/>
      <c r="C162" s="262"/>
      <c r="D162" s="242" t="s">
        <v>284</v>
      </c>
      <c r="E162" s="263" t="s">
        <v>1</v>
      </c>
      <c r="F162" s="264" t="s">
        <v>291</v>
      </c>
      <c r="G162" s="262"/>
      <c r="H162" s="265">
        <v>52.649999999999999</v>
      </c>
      <c r="I162" s="266"/>
      <c r="J162" s="262"/>
      <c r="K162" s="262"/>
      <c r="L162" s="267"/>
      <c r="M162" s="268"/>
      <c r="N162" s="269"/>
      <c r="O162" s="269"/>
      <c r="P162" s="269"/>
      <c r="Q162" s="269"/>
      <c r="R162" s="269"/>
      <c r="S162" s="269"/>
      <c r="T162" s="27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71" t="s">
        <v>284</v>
      </c>
      <c r="AU162" s="271" t="s">
        <v>92</v>
      </c>
      <c r="AV162" s="14" t="s">
        <v>92</v>
      </c>
      <c r="AW162" s="14" t="s">
        <v>38</v>
      </c>
      <c r="AX162" s="14" t="s">
        <v>83</v>
      </c>
      <c r="AY162" s="271" t="s">
        <v>171</v>
      </c>
    </row>
    <row r="163" s="15" customFormat="1">
      <c r="A163" s="15"/>
      <c r="B163" s="272"/>
      <c r="C163" s="273"/>
      <c r="D163" s="242" t="s">
        <v>284</v>
      </c>
      <c r="E163" s="274" t="s">
        <v>1</v>
      </c>
      <c r="F163" s="275" t="s">
        <v>287</v>
      </c>
      <c r="G163" s="273"/>
      <c r="H163" s="276">
        <v>52.649999999999999</v>
      </c>
      <c r="I163" s="277"/>
      <c r="J163" s="273"/>
      <c r="K163" s="273"/>
      <c r="L163" s="278"/>
      <c r="M163" s="279"/>
      <c r="N163" s="280"/>
      <c r="O163" s="280"/>
      <c r="P163" s="280"/>
      <c r="Q163" s="280"/>
      <c r="R163" s="280"/>
      <c r="S163" s="280"/>
      <c r="T163" s="281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82" t="s">
        <v>284</v>
      </c>
      <c r="AU163" s="282" t="s">
        <v>92</v>
      </c>
      <c r="AV163" s="15" t="s">
        <v>192</v>
      </c>
      <c r="AW163" s="15" t="s">
        <v>38</v>
      </c>
      <c r="AX163" s="15" t="s">
        <v>90</v>
      </c>
      <c r="AY163" s="282" t="s">
        <v>171</v>
      </c>
    </row>
    <row r="164" s="2" customFormat="1" ht="16.5" customHeight="1">
      <c r="A164" s="40"/>
      <c r="B164" s="41"/>
      <c r="C164" s="229" t="s">
        <v>192</v>
      </c>
      <c r="D164" s="229" t="s">
        <v>174</v>
      </c>
      <c r="E164" s="230" t="s">
        <v>292</v>
      </c>
      <c r="F164" s="231" t="s">
        <v>293</v>
      </c>
      <c r="G164" s="232" t="s">
        <v>282</v>
      </c>
      <c r="H164" s="233">
        <v>305.88</v>
      </c>
      <c r="I164" s="234"/>
      <c r="J164" s="235">
        <f>ROUND(I164*H164,2)</f>
        <v>0</v>
      </c>
      <c r="K164" s="231" t="s">
        <v>178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</v>
      </c>
      <c r="R164" s="238">
        <f>Q164*H164</f>
        <v>0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92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294</v>
      </c>
    </row>
    <row r="165" s="13" customFormat="1">
      <c r="A165" s="13"/>
      <c r="B165" s="251"/>
      <c r="C165" s="252"/>
      <c r="D165" s="242" t="s">
        <v>284</v>
      </c>
      <c r="E165" s="253" t="s">
        <v>1</v>
      </c>
      <c r="F165" s="254" t="s">
        <v>295</v>
      </c>
      <c r="G165" s="252"/>
      <c r="H165" s="253" t="s">
        <v>1</v>
      </c>
      <c r="I165" s="255"/>
      <c r="J165" s="252"/>
      <c r="K165" s="252"/>
      <c r="L165" s="256"/>
      <c r="M165" s="257"/>
      <c r="N165" s="258"/>
      <c r="O165" s="258"/>
      <c r="P165" s="258"/>
      <c r="Q165" s="258"/>
      <c r="R165" s="258"/>
      <c r="S165" s="258"/>
      <c r="T165" s="259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60" t="s">
        <v>284</v>
      </c>
      <c r="AU165" s="260" t="s">
        <v>92</v>
      </c>
      <c r="AV165" s="13" t="s">
        <v>90</v>
      </c>
      <c r="AW165" s="13" t="s">
        <v>38</v>
      </c>
      <c r="AX165" s="13" t="s">
        <v>83</v>
      </c>
      <c r="AY165" s="260" t="s">
        <v>171</v>
      </c>
    </row>
    <row r="166" s="14" customFormat="1">
      <c r="A166" s="14"/>
      <c r="B166" s="261"/>
      <c r="C166" s="262"/>
      <c r="D166" s="242" t="s">
        <v>284</v>
      </c>
      <c r="E166" s="263" t="s">
        <v>1</v>
      </c>
      <c r="F166" s="264" t="s">
        <v>296</v>
      </c>
      <c r="G166" s="262"/>
      <c r="H166" s="265">
        <v>123</v>
      </c>
      <c r="I166" s="266"/>
      <c r="J166" s="262"/>
      <c r="K166" s="262"/>
      <c r="L166" s="267"/>
      <c r="M166" s="268"/>
      <c r="N166" s="269"/>
      <c r="O166" s="269"/>
      <c r="P166" s="269"/>
      <c r="Q166" s="269"/>
      <c r="R166" s="269"/>
      <c r="S166" s="269"/>
      <c r="T166" s="27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71" t="s">
        <v>284</v>
      </c>
      <c r="AU166" s="271" t="s">
        <v>92</v>
      </c>
      <c r="AV166" s="14" t="s">
        <v>92</v>
      </c>
      <c r="AW166" s="14" t="s">
        <v>38</v>
      </c>
      <c r="AX166" s="14" t="s">
        <v>83</v>
      </c>
      <c r="AY166" s="271" t="s">
        <v>171</v>
      </c>
    </row>
    <row r="167" s="14" customFormat="1">
      <c r="A167" s="14"/>
      <c r="B167" s="261"/>
      <c r="C167" s="262"/>
      <c r="D167" s="242" t="s">
        <v>284</v>
      </c>
      <c r="E167" s="263" t="s">
        <v>1</v>
      </c>
      <c r="F167" s="264" t="s">
        <v>297</v>
      </c>
      <c r="G167" s="262"/>
      <c r="H167" s="265">
        <v>182.88</v>
      </c>
      <c r="I167" s="266"/>
      <c r="J167" s="262"/>
      <c r="K167" s="262"/>
      <c r="L167" s="267"/>
      <c r="M167" s="268"/>
      <c r="N167" s="269"/>
      <c r="O167" s="269"/>
      <c r="P167" s="269"/>
      <c r="Q167" s="269"/>
      <c r="R167" s="269"/>
      <c r="S167" s="269"/>
      <c r="T167" s="270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71" t="s">
        <v>284</v>
      </c>
      <c r="AU167" s="271" t="s">
        <v>92</v>
      </c>
      <c r="AV167" s="14" t="s">
        <v>92</v>
      </c>
      <c r="AW167" s="14" t="s">
        <v>38</v>
      </c>
      <c r="AX167" s="14" t="s">
        <v>83</v>
      </c>
      <c r="AY167" s="271" t="s">
        <v>171</v>
      </c>
    </row>
    <row r="168" s="15" customFormat="1">
      <c r="A168" s="15"/>
      <c r="B168" s="272"/>
      <c r="C168" s="273"/>
      <c r="D168" s="242" t="s">
        <v>284</v>
      </c>
      <c r="E168" s="274" t="s">
        <v>1</v>
      </c>
      <c r="F168" s="275" t="s">
        <v>287</v>
      </c>
      <c r="G168" s="273"/>
      <c r="H168" s="276">
        <v>305.88</v>
      </c>
      <c r="I168" s="277"/>
      <c r="J168" s="273"/>
      <c r="K168" s="273"/>
      <c r="L168" s="278"/>
      <c r="M168" s="279"/>
      <c r="N168" s="280"/>
      <c r="O168" s="280"/>
      <c r="P168" s="280"/>
      <c r="Q168" s="280"/>
      <c r="R168" s="280"/>
      <c r="S168" s="280"/>
      <c r="T168" s="281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82" t="s">
        <v>284</v>
      </c>
      <c r="AU168" s="282" t="s">
        <v>92</v>
      </c>
      <c r="AV168" s="15" t="s">
        <v>192</v>
      </c>
      <c r="AW168" s="15" t="s">
        <v>38</v>
      </c>
      <c r="AX168" s="15" t="s">
        <v>90</v>
      </c>
      <c r="AY168" s="282" t="s">
        <v>171</v>
      </c>
    </row>
    <row r="169" s="2" customFormat="1" ht="16.5" customHeight="1">
      <c r="A169" s="40"/>
      <c r="B169" s="41"/>
      <c r="C169" s="229" t="s">
        <v>170</v>
      </c>
      <c r="D169" s="229" t="s">
        <v>174</v>
      </c>
      <c r="E169" s="230" t="s">
        <v>298</v>
      </c>
      <c r="F169" s="231" t="s">
        <v>299</v>
      </c>
      <c r="G169" s="232" t="s">
        <v>282</v>
      </c>
      <c r="H169" s="233">
        <v>232.08000000000001</v>
      </c>
      <c r="I169" s="234"/>
      <c r="J169" s="235">
        <f>ROUND(I169*H169,2)</f>
        <v>0</v>
      </c>
      <c r="K169" s="231" t="s">
        <v>178</v>
      </c>
      <c r="L169" s="46"/>
      <c r="M169" s="236" t="s">
        <v>1</v>
      </c>
      <c r="N169" s="237" t="s">
        <v>48</v>
      </c>
      <c r="O169" s="93"/>
      <c r="P169" s="238">
        <f>O169*H169</f>
        <v>0</v>
      </c>
      <c r="Q169" s="238">
        <v>0</v>
      </c>
      <c r="R169" s="238">
        <f>Q169*H169</f>
        <v>0</v>
      </c>
      <c r="S169" s="238">
        <v>0</v>
      </c>
      <c r="T169" s="239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40" t="s">
        <v>192</v>
      </c>
      <c r="AT169" s="240" t="s">
        <v>174</v>
      </c>
      <c r="AU169" s="240" t="s">
        <v>92</v>
      </c>
      <c r="AY169" s="18" t="s">
        <v>171</v>
      </c>
      <c r="BE169" s="241">
        <f>IF(N169="základní",J169,0)</f>
        <v>0</v>
      </c>
      <c r="BF169" s="241">
        <f>IF(N169="snížená",J169,0)</f>
        <v>0</v>
      </c>
      <c r="BG169" s="241">
        <f>IF(N169="zákl. přenesená",J169,0)</f>
        <v>0</v>
      </c>
      <c r="BH169" s="241">
        <f>IF(N169="sníž. přenesená",J169,0)</f>
        <v>0</v>
      </c>
      <c r="BI169" s="241">
        <f>IF(N169="nulová",J169,0)</f>
        <v>0</v>
      </c>
      <c r="BJ169" s="18" t="s">
        <v>90</v>
      </c>
      <c r="BK169" s="241">
        <f>ROUND(I169*H169,2)</f>
        <v>0</v>
      </c>
      <c r="BL169" s="18" t="s">
        <v>192</v>
      </c>
      <c r="BM169" s="240" t="s">
        <v>300</v>
      </c>
    </row>
    <row r="170" s="13" customFormat="1">
      <c r="A170" s="13"/>
      <c r="B170" s="251"/>
      <c r="C170" s="252"/>
      <c r="D170" s="242" t="s">
        <v>284</v>
      </c>
      <c r="E170" s="253" t="s">
        <v>1</v>
      </c>
      <c r="F170" s="254" t="s">
        <v>295</v>
      </c>
      <c r="G170" s="252"/>
      <c r="H170" s="253" t="s">
        <v>1</v>
      </c>
      <c r="I170" s="255"/>
      <c r="J170" s="252"/>
      <c r="K170" s="252"/>
      <c r="L170" s="256"/>
      <c r="M170" s="257"/>
      <c r="N170" s="258"/>
      <c r="O170" s="258"/>
      <c r="P170" s="258"/>
      <c r="Q170" s="258"/>
      <c r="R170" s="258"/>
      <c r="S170" s="258"/>
      <c r="T170" s="259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60" t="s">
        <v>284</v>
      </c>
      <c r="AU170" s="260" t="s">
        <v>92</v>
      </c>
      <c r="AV170" s="13" t="s">
        <v>90</v>
      </c>
      <c r="AW170" s="13" t="s">
        <v>38</v>
      </c>
      <c r="AX170" s="13" t="s">
        <v>83</v>
      </c>
      <c r="AY170" s="260" t="s">
        <v>171</v>
      </c>
    </row>
    <row r="171" s="14" customFormat="1">
      <c r="A171" s="14"/>
      <c r="B171" s="261"/>
      <c r="C171" s="262"/>
      <c r="D171" s="242" t="s">
        <v>284</v>
      </c>
      <c r="E171" s="263" t="s">
        <v>1</v>
      </c>
      <c r="F171" s="264" t="s">
        <v>301</v>
      </c>
      <c r="G171" s="262"/>
      <c r="H171" s="265">
        <v>49.200000000000003</v>
      </c>
      <c r="I171" s="266"/>
      <c r="J171" s="262"/>
      <c r="K171" s="262"/>
      <c r="L171" s="267"/>
      <c r="M171" s="268"/>
      <c r="N171" s="269"/>
      <c r="O171" s="269"/>
      <c r="P171" s="269"/>
      <c r="Q171" s="269"/>
      <c r="R171" s="269"/>
      <c r="S171" s="269"/>
      <c r="T171" s="270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71" t="s">
        <v>284</v>
      </c>
      <c r="AU171" s="271" t="s">
        <v>92</v>
      </c>
      <c r="AV171" s="14" t="s">
        <v>92</v>
      </c>
      <c r="AW171" s="14" t="s">
        <v>38</v>
      </c>
      <c r="AX171" s="14" t="s">
        <v>83</v>
      </c>
      <c r="AY171" s="271" t="s">
        <v>171</v>
      </c>
    </row>
    <row r="172" s="14" customFormat="1">
      <c r="A172" s="14"/>
      <c r="B172" s="261"/>
      <c r="C172" s="262"/>
      <c r="D172" s="242" t="s">
        <v>284</v>
      </c>
      <c r="E172" s="263" t="s">
        <v>1</v>
      </c>
      <c r="F172" s="264" t="s">
        <v>302</v>
      </c>
      <c r="G172" s="262"/>
      <c r="H172" s="265">
        <v>182.88</v>
      </c>
      <c r="I172" s="266"/>
      <c r="J172" s="262"/>
      <c r="K172" s="262"/>
      <c r="L172" s="267"/>
      <c r="M172" s="268"/>
      <c r="N172" s="269"/>
      <c r="O172" s="269"/>
      <c r="P172" s="269"/>
      <c r="Q172" s="269"/>
      <c r="R172" s="269"/>
      <c r="S172" s="269"/>
      <c r="T172" s="270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71" t="s">
        <v>284</v>
      </c>
      <c r="AU172" s="271" t="s">
        <v>92</v>
      </c>
      <c r="AV172" s="14" t="s">
        <v>92</v>
      </c>
      <c r="AW172" s="14" t="s">
        <v>38</v>
      </c>
      <c r="AX172" s="14" t="s">
        <v>83</v>
      </c>
      <c r="AY172" s="271" t="s">
        <v>171</v>
      </c>
    </row>
    <row r="173" s="15" customFormat="1">
      <c r="A173" s="15"/>
      <c r="B173" s="272"/>
      <c r="C173" s="273"/>
      <c r="D173" s="242" t="s">
        <v>284</v>
      </c>
      <c r="E173" s="274" t="s">
        <v>1</v>
      </c>
      <c r="F173" s="275" t="s">
        <v>287</v>
      </c>
      <c r="G173" s="273"/>
      <c r="H173" s="276">
        <v>232.08000000000001</v>
      </c>
      <c r="I173" s="277"/>
      <c r="J173" s="273"/>
      <c r="K173" s="273"/>
      <c r="L173" s="278"/>
      <c r="M173" s="279"/>
      <c r="N173" s="280"/>
      <c r="O173" s="280"/>
      <c r="P173" s="280"/>
      <c r="Q173" s="280"/>
      <c r="R173" s="280"/>
      <c r="S173" s="280"/>
      <c r="T173" s="281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82" t="s">
        <v>284</v>
      </c>
      <c r="AU173" s="282" t="s">
        <v>92</v>
      </c>
      <c r="AV173" s="15" t="s">
        <v>192</v>
      </c>
      <c r="AW173" s="15" t="s">
        <v>38</v>
      </c>
      <c r="AX173" s="15" t="s">
        <v>90</v>
      </c>
      <c r="AY173" s="282" t="s">
        <v>171</v>
      </c>
    </row>
    <row r="174" s="2" customFormat="1" ht="16.5" customHeight="1">
      <c r="A174" s="40"/>
      <c r="B174" s="41"/>
      <c r="C174" s="229" t="s">
        <v>203</v>
      </c>
      <c r="D174" s="229" t="s">
        <v>174</v>
      </c>
      <c r="E174" s="230" t="s">
        <v>303</v>
      </c>
      <c r="F174" s="231" t="s">
        <v>304</v>
      </c>
      <c r="G174" s="232" t="s">
        <v>282</v>
      </c>
      <c r="H174" s="233">
        <v>232.08000000000001</v>
      </c>
      <c r="I174" s="234"/>
      <c r="J174" s="235">
        <f>ROUND(I174*H174,2)</f>
        <v>0</v>
      </c>
      <c r="K174" s="231" t="s">
        <v>178</v>
      </c>
      <c r="L174" s="46"/>
      <c r="M174" s="236" t="s">
        <v>1</v>
      </c>
      <c r="N174" s="237" t="s">
        <v>48</v>
      </c>
      <c r="O174" s="93"/>
      <c r="P174" s="238">
        <f>O174*H174</f>
        <v>0</v>
      </c>
      <c r="Q174" s="238">
        <v>0</v>
      </c>
      <c r="R174" s="238">
        <f>Q174*H174</f>
        <v>0</v>
      </c>
      <c r="S174" s="238">
        <v>0</v>
      </c>
      <c r="T174" s="239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40" t="s">
        <v>192</v>
      </c>
      <c r="AT174" s="240" t="s">
        <v>174</v>
      </c>
      <c r="AU174" s="240" t="s">
        <v>92</v>
      </c>
      <c r="AY174" s="18" t="s">
        <v>171</v>
      </c>
      <c r="BE174" s="241">
        <f>IF(N174="základní",J174,0)</f>
        <v>0</v>
      </c>
      <c r="BF174" s="241">
        <f>IF(N174="snížená",J174,0)</f>
        <v>0</v>
      </c>
      <c r="BG174" s="241">
        <f>IF(N174="zákl. přenesená",J174,0)</f>
        <v>0</v>
      </c>
      <c r="BH174" s="241">
        <f>IF(N174="sníž. přenesená",J174,0)</f>
        <v>0</v>
      </c>
      <c r="BI174" s="241">
        <f>IF(N174="nulová",J174,0)</f>
        <v>0</v>
      </c>
      <c r="BJ174" s="18" t="s">
        <v>90</v>
      </c>
      <c r="BK174" s="241">
        <f>ROUND(I174*H174,2)</f>
        <v>0</v>
      </c>
      <c r="BL174" s="18" t="s">
        <v>192</v>
      </c>
      <c r="BM174" s="240" t="s">
        <v>305</v>
      </c>
    </row>
    <row r="175" s="13" customFormat="1">
      <c r="A175" s="13"/>
      <c r="B175" s="251"/>
      <c r="C175" s="252"/>
      <c r="D175" s="242" t="s">
        <v>284</v>
      </c>
      <c r="E175" s="253" t="s">
        <v>1</v>
      </c>
      <c r="F175" s="254" t="s">
        <v>295</v>
      </c>
      <c r="G175" s="252"/>
      <c r="H175" s="253" t="s">
        <v>1</v>
      </c>
      <c r="I175" s="255"/>
      <c r="J175" s="252"/>
      <c r="K175" s="252"/>
      <c r="L175" s="256"/>
      <c r="M175" s="257"/>
      <c r="N175" s="258"/>
      <c r="O175" s="258"/>
      <c r="P175" s="258"/>
      <c r="Q175" s="258"/>
      <c r="R175" s="258"/>
      <c r="S175" s="258"/>
      <c r="T175" s="259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60" t="s">
        <v>284</v>
      </c>
      <c r="AU175" s="260" t="s">
        <v>92</v>
      </c>
      <c r="AV175" s="13" t="s">
        <v>90</v>
      </c>
      <c r="AW175" s="13" t="s">
        <v>38</v>
      </c>
      <c r="AX175" s="13" t="s">
        <v>83</v>
      </c>
      <c r="AY175" s="260" t="s">
        <v>171</v>
      </c>
    </row>
    <row r="176" s="14" customFormat="1">
      <c r="A176" s="14"/>
      <c r="B176" s="261"/>
      <c r="C176" s="262"/>
      <c r="D176" s="242" t="s">
        <v>284</v>
      </c>
      <c r="E176" s="263" t="s">
        <v>1</v>
      </c>
      <c r="F176" s="264" t="s">
        <v>301</v>
      </c>
      <c r="G176" s="262"/>
      <c r="H176" s="265">
        <v>49.200000000000003</v>
      </c>
      <c r="I176" s="266"/>
      <c r="J176" s="262"/>
      <c r="K176" s="262"/>
      <c r="L176" s="267"/>
      <c r="M176" s="268"/>
      <c r="N176" s="269"/>
      <c r="O176" s="269"/>
      <c r="P176" s="269"/>
      <c r="Q176" s="269"/>
      <c r="R176" s="269"/>
      <c r="S176" s="269"/>
      <c r="T176" s="27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71" t="s">
        <v>284</v>
      </c>
      <c r="AU176" s="271" t="s">
        <v>92</v>
      </c>
      <c r="AV176" s="14" t="s">
        <v>92</v>
      </c>
      <c r="AW176" s="14" t="s">
        <v>38</v>
      </c>
      <c r="AX176" s="14" t="s">
        <v>83</v>
      </c>
      <c r="AY176" s="271" t="s">
        <v>171</v>
      </c>
    </row>
    <row r="177" s="14" customFormat="1">
      <c r="A177" s="14"/>
      <c r="B177" s="261"/>
      <c r="C177" s="262"/>
      <c r="D177" s="242" t="s">
        <v>284</v>
      </c>
      <c r="E177" s="263" t="s">
        <v>1</v>
      </c>
      <c r="F177" s="264" t="s">
        <v>302</v>
      </c>
      <c r="G177" s="262"/>
      <c r="H177" s="265">
        <v>182.88</v>
      </c>
      <c r="I177" s="266"/>
      <c r="J177" s="262"/>
      <c r="K177" s="262"/>
      <c r="L177" s="267"/>
      <c r="M177" s="268"/>
      <c r="N177" s="269"/>
      <c r="O177" s="269"/>
      <c r="P177" s="269"/>
      <c r="Q177" s="269"/>
      <c r="R177" s="269"/>
      <c r="S177" s="269"/>
      <c r="T177" s="270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71" t="s">
        <v>284</v>
      </c>
      <c r="AU177" s="271" t="s">
        <v>92</v>
      </c>
      <c r="AV177" s="14" t="s">
        <v>92</v>
      </c>
      <c r="AW177" s="14" t="s">
        <v>38</v>
      </c>
      <c r="AX177" s="14" t="s">
        <v>83</v>
      </c>
      <c r="AY177" s="271" t="s">
        <v>171</v>
      </c>
    </row>
    <row r="178" s="15" customFormat="1">
      <c r="A178" s="15"/>
      <c r="B178" s="272"/>
      <c r="C178" s="273"/>
      <c r="D178" s="242" t="s">
        <v>284</v>
      </c>
      <c r="E178" s="274" t="s">
        <v>1</v>
      </c>
      <c r="F178" s="275" t="s">
        <v>287</v>
      </c>
      <c r="G178" s="273"/>
      <c r="H178" s="276">
        <v>232.08000000000001</v>
      </c>
      <c r="I178" s="277"/>
      <c r="J178" s="273"/>
      <c r="K178" s="273"/>
      <c r="L178" s="278"/>
      <c r="M178" s="279"/>
      <c r="N178" s="280"/>
      <c r="O178" s="280"/>
      <c r="P178" s="280"/>
      <c r="Q178" s="280"/>
      <c r="R178" s="280"/>
      <c r="S178" s="280"/>
      <c r="T178" s="281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82" t="s">
        <v>284</v>
      </c>
      <c r="AU178" s="282" t="s">
        <v>92</v>
      </c>
      <c r="AV178" s="15" t="s">
        <v>192</v>
      </c>
      <c r="AW178" s="15" t="s">
        <v>38</v>
      </c>
      <c r="AX178" s="15" t="s">
        <v>90</v>
      </c>
      <c r="AY178" s="282" t="s">
        <v>171</v>
      </c>
    </row>
    <row r="179" s="2" customFormat="1" ht="21.75" customHeight="1">
      <c r="A179" s="40"/>
      <c r="B179" s="41"/>
      <c r="C179" s="229" t="s">
        <v>208</v>
      </c>
      <c r="D179" s="229" t="s">
        <v>174</v>
      </c>
      <c r="E179" s="230" t="s">
        <v>306</v>
      </c>
      <c r="F179" s="231" t="s">
        <v>307</v>
      </c>
      <c r="G179" s="232" t="s">
        <v>282</v>
      </c>
      <c r="H179" s="233">
        <v>1160.4000000000001</v>
      </c>
      <c r="I179" s="234"/>
      <c r="J179" s="235">
        <f>ROUND(I179*H179,2)</f>
        <v>0</v>
      </c>
      <c r="K179" s="231" t="s">
        <v>178</v>
      </c>
      <c r="L179" s="46"/>
      <c r="M179" s="236" t="s">
        <v>1</v>
      </c>
      <c r="N179" s="237" t="s">
        <v>48</v>
      </c>
      <c r="O179" s="93"/>
      <c r="P179" s="238">
        <f>O179*H179</f>
        <v>0</v>
      </c>
      <c r="Q179" s="238">
        <v>0</v>
      </c>
      <c r="R179" s="238">
        <f>Q179*H179</f>
        <v>0</v>
      </c>
      <c r="S179" s="238">
        <v>0</v>
      </c>
      <c r="T179" s="239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40" t="s">
        <v>192</v>
      </c>
      <c r="AT179" s="240" t="s">
        <v>174</v>
      </c>
      <c r="AU179" s="240" t="s">
        <v>92</v>
      </c>
      <c r="AY179" s="18" t="s">
        <v>171</v>
      </c>
      <c r="BE179" s="241">
        <f>IF(N179="základní",J179,0)</f>
        <v>0</v>
      </c>
      <c r="BF179" s="241">
        <f>IF(N179="snížená",J179,0)</f>
        <v>0</v>
      </c>
      <c r="BG179" s="241">
        <f>IF(N179="zákl. přenesená",J179,0)</f>
        <v>0</v>
      </c>
      <c r="BH179" s="241">
        <f>IF(N179="sníž. přenesená",J179,0)</f>
        <v>0</v>
      </c>
      <c r="BI179" s="241">
        <f>IF(N179="nulová",J179,0)</f>
        <v>0</v>
      </c>
      <c r="BJ179" s="18" t="s">
        <v>90</v>
      </c>
      <c r="BK179" s="241">
        <f>ROUND(I179*H179,2)</f>
        <v>0</v>
      </c>
      <c r="BL179" s="18" t="s">
        <v>192</v>
      </c>
      <c r="BM179" s="240" t="s">
        <v>308</v>
      </c>
    </row>
    <row r="180" s="14" customFormat="1">
      <c r="A180" s="14"/>
      <c r="B180" s="261"/>
      <c r="C180" s="262"/>
      <c r="D180" s="242" t="s">
        <v>284</v>
      </c>
      <c r="E180" s="262"/>
      <c r="F180" s="264" t="s">
        <v>309</v>
      </c>
      <c r="G180" s="262"/>
      <c r="H180" s="265">
        <v>1160.4000000000001</v>
      </c>
      <c r="I180" s="266"/>
      <c r="J180" s="262"/>
      <c r="K180" s="262"/>
      <c r="L180" s="267"/>
      <c r="M180" s="268"/>
      <c r="N180" s="269"/>
      <c r="O180" s="269"/>
      <c r="P180" s="269"/>
      <c r="Q180" s="269"/>
      <c r="R180" s="269"/>
      <c r="S180" s="269"/>
      <c r="T180" s="27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71" t="s">
        <v>284</v>
      </c>
      <c r="AU180" s="271" t="s">
        <v>92</v>
      </c>
      <c r="AV180" s="14" t="s">
        <v>92</v>
      </c>
      <c r="AW180" s="14" t="s">
        <v>4</v>
      </c>
      <c r="AX180" s="14" t="s">
        <v>90</v>
      </c>
      <c r="AY180" s="271" t="s">
        <v>171</v>
      </c>
    </row>
    <row r="181" s="2" customFormat="1" ht="16.5" customHeight="1">
      <c r="A181" s="40"/>
      <c r="B181" s="41"/>
      <c r="C181" s="229" t="s">
        <v>215</v>
      </c>
      <c r="D181" s="229" t="s">
        <v>174</v>
      </c>
      <c r="E181" s="230" t="s">
        <v>310</v>
      </c>
      <c r="F181" s="231" t="s">
        <v>311</v>
      </c>
      <c r="G181" s="232" t="s">
        <v>282</v>
      </c>
      <c r="H181" s="233">
        <v>28.263999999999999</v>
      </c>
      <c r="I181" s="234"/>
      <c r="J181" s="235">
        <f>ROUND(I181*H181,2)</f>
        <v>0</v>
      </c>
      <c r="K181" s="231" t="s">
        <v>178</v>
      </c>
      <c r="L181" s="46"/>
      <c r="M181" s="236" t="s">
        <v>1</v>
      </c>
      <c r="N181" s="237" t="s">
        <v>48</v>
      </c>
      <c r="O181" s="93"/>
      <c r="P181" s="238">
        <f>O181*H181</f>
        <v>0</v>
      </c>
      <c r="Q181" s="238">
        <v>0</v>
      </c>
      <c r="R181" s="238">
        <f>Q181*H181</f>
        <v>0</v>
      </c>
      <c r="S181" s="238">
        <v>0</v>
      </c>
      <c r="T181" s="239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40" t="s">
        <v>192</v>
      </c>
      <c r="AT181" s="240" t="s">
        <v>174</v>
      </c>
      <c r="AU181" s="240" t="s">
        <v>92</v>
      </c>
      <c r="AY181" s="18" t="s">
        <v>171</v>
      </c>
      <c r="BE181" s="241">
        <f>IF(N181="základní",J181,0)</f>
        <v>0</v>
      </c>
      <c r="BF181" s="241">
        <f>IF(N181="snížená",J181,0)</f>
        <v>0</v>
      </c>
      <c r="BG181" s="241">
        <f>IF(N181="zákl. přenesená",J181,0)</f>
        <v>0</v>
      </c>
      <c r="BH181" s="241">
        <f>IF(N181="sníž. přenesená",J181,0)</f>
        <v>0</v>
      </c>
      <c r="BI181" s="241">
        <f>IF(N181="nulová",J181,0)</f>
        <v>0</v>
      </c>
      <c r="BJ181" s="18" t="s">
        <v>90</v>
      </c>
      <c r="BK181" s="241">
        <f>ROUND(I181*H181,2)</f>
        <v>0</v>
      </c>
      <c r="BL181" s="18" t="s">
        <v>192</v>
      </c>
      <c r="BM181" s="240" t="s">
        <v>312</v>
      </c>
    </row>
    <row r="182" s="2" customFormat="1">
      <c r="A182" s="40"/>
      <c r="B182" s="41"/>
      <c r="C182" s="42"/>
      <c r="D182" s="242" t="s">
        <v>184</v>
      </c>
      <c r="E182" s="42"/>
      <c r="F182" s="243" t="s">
        <v>313</v>
      </c>
      <c r="G182" s="42"/>
      <c r="H182" s="42"/>
      <c r="I182" s="244"/>
      <c r="J182" s="42"/>
      <c r="K182" s="42"/>
      <c r="L182" s="46"/>
      <c r="M182" s="245"/>
      <c r="N182" s="246"/>
      <c r="O182" s="93"/>
      <c r="P182" s="93"/>
      <c r="Q182" s="93"/>
      <c r="R182" s="93"/>
      <c r="S182" s="93"/>
      <c r="T182" s="94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8" t="s">
        <v>184</v>
      </c>
      <c r="AU182" s="18" t="s">
        <v>92</v>
      </c>
    </row>
    <row r="183" s="14" customFormat="1">
      <c r="A183" s="14"/>
      <c r="B183" s="261"/>
      <c r="C183" s="262"/>
      <c r="D183" s="242" t="s">
        <v>284</v>
      </c>
      <c r="E183" s="262"/>
      <c r="F183" s="264" t="s">
        <v>314</v>
      </c>
      <c r="G183" s="262"/>
      <c r="H183" s="265">
        <v>28.263999999999999</v>
      </c>
      <c r="I183" s="266"/>
      <c r="J183" s="262"/>
      <c r="K183" s="262"/>
      <c r="L183" s="267"/>
      <c r="M183" s="268"/>
      <c r="N183" s="269"/>
      <c r="O183" s="269"/>
      <c r="P183" s="269"/>
      <c r="Q183" s="269"/>
      <c r="R183" s="269"/>
      <c r="S183" s="269"/>
      <c r="T183" s="27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71" t="s">
        <v>284</v>
      </c>
      <c r="AU183" s="271" t="s">
        <v>92</v>
      </c>
      <c r="AV183" s="14" t="s">
        <v>92</v>
      </c>
      <c r="AW183" s="14" t="s">
        <v>4</v>
      </c>
      <c r="AX183" s="14" t="s">
        <v>90</v>
      </c>
      <c r="AY183" s="271" t="s">
        <v>171</v>
      </c>
    </row>
    <row r="184" s="2" customFormat="1" ht="16.5" customHeight="1">
      <c r="A184" s="40"/>
      <c r="B184" s="41"/>
      <c r="C184" s="229" t="s">
        <v>220</v>
      </c>
      <c r="D184" s="229" t="s">
        <v>174</v>
      </c>
      <c r="E184" s="230" t="s">
        <v>315</v>
      </c>
      <c r="F184" s="231" t="s">
        <v>316</v>
      </c>
      <c r="G184" s="232" t="s">
        <v>282</v>
      </c>
      <c r="H184" s="233">
        <v>271.798</v>
      </c>
      <c r="I184" s="234"/>
      <c r="J184" s="235">
        <f>ROUND(I184*H184,2)</f>
        <v>0</v>
      </c>
      <c r="K184" s="231" t="s">
        <v>178</v>
      </c>
      <c r="L184" s="46"/>
      <c r="M184" s="236" t="s">
        <v>1</v>
      </c>
      <c r="N184" s="237" t="s">
        <v>48</v>
      </c>
      <c r="O184" s="93"/>
      <c r="P184" s="238">
        <f>O184*H184</f>
        <v>0</v>
      </c>
      <c r="Q184" s="238">
        <v>0</v>
      </c>
      <c r="R184" s="238">
        <f>Q184*H184</f>
        <v>0</v>
      </c>
      <c r="S184" s="238">
        <v>0</v>
      </c>
      <c r="T184" s="239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40" t="s">
        <v>192</v>
      </c>
      <c r="AT184" s="240" t="s">
        <v>174</v>
      </c>
      <c r="AU184" s="240" t="s">
        <v>92</v>
      </c>
      <c r="AY184" s="18" t="s">
        <v>171</v>
      </c>
      <c r="BE184" s="241">
        <f>IF(N184="základní",J184,0)</f>
        <v>0</v>
      </c>
      <c r="BF184" s="241">
        <f>IF(N184="snížená",J184,0)</f>
        <v>0</v>
      </c>
      <c r="BG184" s="241">
        <f>IF(N184="zákl. přenesená",J184,0)</f>
        <v>0</v>
      </c>
      <c r="BH184" s="241">
        <f>IF(N184="sníž. přenesená",J184,0)</f>
        <v>0</v>
      </c>
      <c r="BI184" s="241">
        <f>IF(N184="nulová",J184,0)</f>
        <v>0</v>
      </c>
      <c r="BJ184" s="18" t="s">
        <v>90</v>
      </c>
      <c r="BK184" s="241">
        <f>ROUND(I184*H184,2)</f>
        <v>0</v>
      </c>
      <c r="BL184" s="18" t="s">
        <v>192</v>
      </c>
      <c r="BM184" s="240" t="s">
        <v>317</v>
      </c>
    </row>
    <row r="185" s="13" customFormat="1">
      <c r="A185" s="13"/>
      <c r="B185" s="251"/>
      <c r="C185" s="252"/>
      <c r="D185" s="242" t="s">
        <v>284</v>
      </c>
      <c r="E185" s="253" t="s">
        <v>1</v>
      </c>
      <c r="F185" s="254" t="s">
        <v>295</v>
      </c>
      <c r="G185" s="252"/>
      <c r="H185" s="253" t="s">
        <v>1</v>
      </c>
      <c r="I185" s="255"/>
      <c r="J185" s="252"/>
      <c r="K185" s="252"/>
      <c r="L185" s="256"/>
      <c r="M185" s="257"/>
      <c r="N185" s="258"/>
      <c r="O185" s="258"/>
      <c r="P185" s="258"/>
      <c r="Q185" s="258"/>
      <c r="R185" s="258"/>
      <c r="S185" s="258"/>
      <c r="T185" s="259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60" t="s">
        <v>284</v>
      </c>
      <c r="AU185" s="260" t="s">
        <v>92</v>
      </c>
      <c r="AV185" s="13" t="s">
        <v>90</v>
      </c>
      <c r="AW185" s="13" t="s">
        <v>38</v>
      </c>
      <c r="AX185" s="13" t="s">
        <v>83</v>
      </c>
      <c r="AY185" s="260" t="s">
        <v>171</v>
      </c>
    </row>
    <row r="186" s="14" customFormat="1">
      <c r="A186" s="14"/>
      <c r="B186" s="261"/>
      <c r="C186" s="262"/>
      <c r="D186" s="242" t="s">
        <v>284</v>
      </c>
      <c r="E186" s="263" t="s">
        <v>1</v>
      </c>
      <c r="F186" s="264" t="s">
        <v>301</v>
      </c>
      <c r="G186" s="262"/>
      <c r="H186" s="265">
        <v>49.200000000000003</v>
      </c>
      <c r="I186" s="266"/>
      <c r="J186" s="262"/>
      <c r="K186" s="262"/>
      <c r="L186" s="267"/>
      <c r="M186" s="268"/>
      <c r="N186" s="269"/>
      <c r="O186" s="269"/>
      <c r="P186" s="269"/>
      <c r="Q186" s="269"/>
      <c r="R186" s="269"/>
      <c r="S186" s="269"/>
      <c r="T186" s="27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71" t="s">
        <v>284</v>
      </c>
      <c r="AU186" s="271" t="s">
        <v>92</v>
      </c>
      <c r="AV186" s="14" t="s">
        <v>92</v>
      </c>
      <c r="AW186" s="14" t="s">
        <v>38</v>
      </c>
      <c r="AX186" s="14" t="s">
        <v>83</v>
      </c>
      <c r="AY186" s="271" t="s">
        <v>171</v>
      </c>
    </row>
    <row r="187" s="14" customFormat="1">
      <c r="A187" s="14"/>
      <c r="B187" s="261"/>
      <c r="C187" s="262"/>
      <c r="D187" s="242" t="s">
        <v>284</v>
      </c>
      <c r="E187" s="263" t="s">
        <v>1</v>
      </c>
      <c r="F187" s="264" t="s">
        <v>302</v>
      </c>
      <c r="G187" s="262"/>
      <c r="H187" s="265">
        <v>182.88</v>
      </c>
      <c r="I187" s="266"/>
      <c r="J187" s="262"/>
      <c r="K187" s="262"/>
      <c r="L187" s="267"/>
      <c r="M187" s="268"/>
      <c r="N187" s="269"/>
      <c r="O187" s="269"/>
      <c r="P187" s="269"/>
      <c r="Q187" s="269"/>
      <c r="R187" s="269"/>
      <c r="S187" s="269"/>
      <c r="T187" s="27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71" t="s">
        <v>284</v>
      </c>
      <c r="AU187" s="271" t="s">
        <v>92</v>
      </c>
      <c r="AV187" s="14" t="s">
        <v>92</v>
      </c>
      <c r="AW187" s="14" t="s">
        <v>38</v>
      </c>
      <c r="AX187" s="14" t="s">
        <v>83</v>
      </c>
      <c r="AY187" s="271" t="s">
        <v>171</v>
      </c>
    </row>
    <row r="188" s="14" customFormat="1">
      <c r="A188" s="14"/>
      <c r="B188" s="261"/>
      <c r="C188" s="262"/>
      <c r="D188" s="242" t="s">
        <v>284</v>
      </c>
      <c r="E188" s="263" t="s">
        <v>1</v>
      </c>
      <c r="F188" s="264" t="s">
        <v>318</v>
      </c>
      <c r="G188" s="262"/>
      <c r="H188" s="265">
        <v>39.488</v>
      </c>
      <c r="I188" s="266"/>
      <c r="J188" s="262"/>
      <c r="K188" s="262"/>
      <c r="L188" s="267"/>
      <c r="M188" s="268"/>
      <c r="N188" s="269"/>
      <c r="O188" s="269"/>
      <c r="P188" s="269"/>
      <c r="Q188" s="269"/>
      <c r="R188" s="269"/>
      <c r="S188" s="269"/>
      <c r="T188" s="27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71" t="s">
        <v>284</v>
      </c>
      <c r="AU188" s="271" t="s">
        <v>92</v>
      </c>
      <c r="AV188" s="14" t="s">
        <v>92</v>
      </c>
      <c r="AW188" s="14" t="s">
        <v>38</v>
      </c>
      <c r="AX188" s="14" t="s">
        <v>83</v>
      </c>
      <c r="AY188" s="271" t="s">
        <v>171</v>
      </c>
    </row>
    <row r="189" s="14" customFormat="1">
      <c r="A189" s="14"/>
      <c r="B189" s="261"/>
      <c r="C189" s="262"/>
      <c r="D189" s="242" t="s">
        <v>284</v>
      </c>
      <c r="E189" s="263" t="s">
        <v>1</v>
      </c>
      <c r="F189" s="264" t="s">
        <v>319</v>
      </c>
      <c r="G189" s="262"/>
      <c r="H189" s="265">
        <v>0.23000000000000001</v>
      </c>
      <c r="I189" s="266"/>
      <c r="J189" s="262"/>
      <c r="K189" s="262"/>
      <c r="L189" s="267"/>
      <c r="M189" s="268"/>
      <c r="N189" s="269"/>
      <c r="O189" s="269"/>
      <c r="P189" s="269"/>
      <c r="Q189" s="269"/>
      <c r="R189" s="269"/>
      <c r="S189" s="269"/>
      <c r="T189" s="270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71" t="s">
        <v>284</v>
      </c>
      <c r="AU189" s="271" t="s">
        <v>92</v>
      </c>
      <c r="AV189" s="14" t="s">
        <v>92</v>
      </c>
      <c r="AW189" s="14" t="s">
        <v>38</v>
      </c>
      <c r="AX189" s="14" t="s">
        <v>83</v>
      </c>
      <c r="AY189" s="271" t="s">
        <v>171</v>
      </c>
    </row>
    <row r="190" s="15" customFormat="1">
      <c r="A190" s="15"/>
      <c r="B190" s="272"/>
      <c r="C190" s="273"/>
      <c r="D190" s="242" t="s">
        <v>284</v>
      </c>
      <c r="E190" s="274" t="s">
        <v>1</v>
      </c>
      <c r="F190" s="275" t="s">
        <v>287</v>
      </c>
      <c r="G190" s="273"/>
      <c r="H190" s="276">
        <v>271.798</v>
      </c>
      <c r="I190" s="277"/>
      <c r="J190" s="273"/>
      <c r="K190" s="273"/>
      <c r="L190" s="278"/>
      <c r="M190" s="279"/>
      <c r="N190" s="280"/>
      <c r="O190" s="280"/>
      <c r="P190" s="280"/>
      <c r="Q190" s="280"/>
      <c r="R190" s="280"/>
      <c r="S190" s="280"/>
      <c r="T190" s="281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82" t="s">
        <v>284</v>
      </c>
      <c r="AU190" s="282" t="s">
        <v>92</v>
      </c>
      <c r="AV190" s="15" t="s">
        <v>192</v>
      </c>
      <c r="AW190" s="15" t="s">
        <v>38</v>
      </c>
      <c r="AX190" s="15" t="s">
        <v>90</v>
      </c>
      <c r="AY190" s="282" t="s">
        <v>171</v>
      </c>
    </row>
    <row r="191" s="2" customFormat="1">
      <c r="A191" s="40"/>
      <c r="B191" s="41"/>
      <c r="C191" s="229" t="s">
        <v>227</v>
      </c>
      <c r="D191" s="229" t="s">
        <v>174</v>
      </c>
      <c r="E191" s="230" t="s">
        <v>320</v>
      </c>
      <c r="F191" s="231" t="s">
        <v>321</v>
      </c>
      <c r="G191" s="232" t="s">
        <v>282</v>
      </c>
      <c r="H191" s="233">
        <v>2717.98</v>
      </c>
      <c r="I191" s="234"/>
      <c r="J191" s="235">
        <f>ROUND(I191*H191,2)</f>
        <v>0</v>
      </c>
      <c r="K191" s="231" t="s">
        <v>178</v>
      </c>
      <c r="L191" s="46"/>
      <c r="M191" s="236" t="s">
        <v>1</v>
      </c>
      <c r="N191" s="237" t="s">
        <v>48</v>
      </c>
      <c r="O191" s="93"/>
      <c r="P191" s="238">
        <f>O191*H191</f>
        <v>0</v>
      </c>
      <c r="Q191" s="238">
        <v>0</v>
      </c>
      <c r="R191" s="238">
        <f>Q191*H191</f>
        <v>0</v>
      </c>
      <c r="S191" s="238">
        <v>0</v>
      </c>
      <c r="T191" s="239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40" t="s">
        <v>192</v>
      </c>
      <c r="AT191" s="240" t="s">
        <v>174</v>
      </c>
      <c r="AU191" s="240" t="s">
        <v>92</v>
      </c>
      <c r="AY191" s="18" t="s">
        <v>171</v>
      </c>
      <c r="BE191" s="241">
        <f>IF(N191="základní",J191,0)</f>
        <v>0</v>
      </c>
      <c r="BF191" s="241">
        <f>IF(N191="snížená",J191,0)</f>
        <v>0</v>
      </c>
      <c r="BG191" s="241">
        <f>IF(N191="zákl. přenesená",J191,0)</f>
        <v>0</v>
      </c>
      <c r="BH191" s="241">
        <f>IF(N191="sníž. přenesená",J191,0)</f>
        <v>0</v>
      </c>
      <c r="BI191" s="241">
        <f>IF(N191="nulová",J191,0)</f>
        <v>0</v>
      </c>
      <c r="BJ191" s="18" t="s">
        <v>90</v>
      </c>
      <c r="BK191" s="241">
        <f>ROUND(I191*H191,2)</f>
        <v>0</v>
      </c>
      <c r="BL191" s="18" t="s">
        <v>192</v>
      </c>
      <c r="BM191" s="240" t="s">
        <v>322</v>
      </c>
    </row>
    <row r="192" s="14" customFormat="1">
      <c r="A192" s="14"/>
      <c r="B192" s="261"/>
      <c r="C192" s="262"/>
      <c r="D192" s="242" t="s">
        <v>284</v>
      </c>
      <c r="E192" s="262"/>
      <c r="F192" s="264" t="s">
        <v>323</v>
      </c>
      <c r="G192" s="262"/>
      <c r="H192" s="265">
        <v>2717.98</v>
      </c>
      <c r="I192" s="266"/>
      <c r="J192" s="262"/>
      <c r="K192" s="262"/>
      <c r="L192" s="267"/>
      <c r="M192" s="268"/>
      <c r="N192" s="269"/>
      <c r="O192" s="269"/>
      <c r="P192" s="269"/>
      <c r="Q192" s="269"/>
      <c r="R192" s="269"/>
      <c r="S192" s="269"/>
      <c r="T192" s="27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71" t="s">
        <v>284</v>
      </c>
      <c r="AU192" s="271" t="s">
        <v>92</v>
      </c>
      <c r="AV192" s="14" t="s">
        <v>92</v>
      </c>
      <c r="AW192" s="14" t="s">
        <v>4</v>
      </c>
      <c r="AX192" s="14" t="s">
        <v>90</v>
      </c>
      <c r="AY192" s="271" t="s">
        <v>171</v>
      </c>
    </row>
    <row r="193" s="2" customFormat="1" ht="16.5" customHeight="1">
      <c r="A193" s="40"/>
      <c r="B193" s="41"/>
      <c r="C193" s="229" t="s">
        <v>234</v>
      </c>
      <c r="D193" s="229" t="s">
        <v>174</v>
      </c>
      <c r="E193" s="230" t="s">
        <v>324</v>
      </c>
      <c r="F193" s="231" t="s">
        <v>325</v>
      </c>
      <c r="G193" s="232" t="s">
        <v>282</v>
      </c>
      <c r="H193" s="233">
        <v>271.798</v>
      </c>
      <c r="I193" s="234"/>
      <c r="J193" s="235">
        <f>ROUND(I193*H193,2)</f>
        <v>0</v>
      </c>
      <c r="K193" s="231" t="s">
        <v>178</v>
      </c>
      <c r="L193" s="46"/>
      <c r="M193" s="236" t="s">
        <v>1</v>
      </c>
      <c r="N193" s="237" t="s">
        <v>48</v>
      </c>
      <c r="O193" s="93"/>
      <c r="P193" s="238">
        <f>O193*H193</f>
        <v>0</v>
      </c>
      <c r="Q193" s="238">
        <v>0</v>
      </c>
      <c r="R193" s="238">
        <f>Q193*H193</f>
        <v>0</v>
      </c>
      <c r="S193" s="238">
        <v>0</v>
      </c>
      <c r="T193" s="239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40" t="s">
        <v>192</v>
      </c>
      <c r="AT193" s="240" t="s">
        <v>174</v>
      </c>
      <c r="AU193" s="240" t="s">
        <v>92</v>
      </c>
      <c r="AY193" s="18" t="s">
        <v>171</v>
      </c>
      <c r="BE193" s="241">
        <f>IF(N193="základní",J193,0)</f>
        <v>0</v>
      </c>
      <c r="BF193" s="241">
        <f>IF(N193="snížená",J193,0)</f>
        <v>0</v>
      </c>
      <c r="BG193" s="241">
        <f>IF(N193="zákl. přenesená",J193,0)</f>
        <v>0</v>
      </c>
      <c r="BH193" s="241">
        <f>IF(N193="sníž. přenesená",J193,0)</f>
        <v>0</v>
      </c>
      <c r="BI193" s="241">
        <f>IF(N193="nulová",J193,0)</f>
        <v>0</v>
      </c>
      <c r="BJ193" s="18" t="s">
        <v>90</v>
      </c>
      <c r="BK193" s="241">
        <f>ROUND(I193*H193,2)</f>
        <v>0</v>
      </c>
      <c r="BL193" s="18" t="s">
        <v>192</v>
      </c>
      <c r="BM193" s="240" t="s">
        <v>326</v>
      </c>
    </row>
    <row r="194" s="2" customFormat="1" ht="16.5" customHeight="1">
      <c r="A194" s="40"/>
      <c r="B194" s="41"/>
      <c r="C194" s="229" t="s">
        <v>327</v>
      </c>
      <c r="D194" s="229" t="s">
        <v>174</v>
      </c>
      <c r="E194" s="230" t="s">
        <v>328</v>
      </c>
      <c r="F194" s="231" t="s">
        <v>329</v>
      </c>
      <c r="G194" s="232" t="s">
        <v>330</v>
      </c>
      <c r="H194" s="233">
        <v>489.23599999999999</v>
      </c>
      <c r="I194" s="234"/>
      <c r="J194" s="235">
        <f>ROUND(I194*H194,2)</f>
        <v>0</v>
      </c>
      <c r="K194" s="231" t="s">
        <v>331</v>
      </c>
      <c r="L194" s="46"/>
      <c r="M194" s="236" t="s">
        <v>1</v>
      </c>
      <c r="N194" s="237" t="s">
        <v>48</v>
      </c>
      <c r="O194" s="93"/>
      <c r="P194" s="238">
        <f>O194*H194</f>
        <v>0</v>
      </c>
      <c r="Q194" s="238">
        <v>0</v>
      </c>
      <c r="R194" s="238">
        <f>Q194*H194</f>
        <v>0</v>
      </c>
      <c r="S194" s="238">
        <v>0</v>
      </c>
      <c r="T194" s="239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40" t="s">
        <v>192</v>
      </c>
      <c r="AT194" s="240" t="s">
        <v>174</v>
      </c>
      <c r="AU194" s="240" t="s">
        <v>92</v>
      </c>
      <c r="AY194" s="18" t="s">
        <v>171</v>
      </c>
      <c r="BE194" s="241">
        <f>IF(N194="základní",J194,0)</f>
        <v>0</v>
      </c>
      <c r="BF194" s="241">
        <f>IF(N194="snížená",J194,0)</f>
        <v>0</v>
      </c>
      <c r="BG194" s="241">
        <f>IF(N194="zákl. přenesená",J194,0)</f>
        <v>0</v>
      </c>
      <c r="BH194" s="241">
        <f>IF(N194="sníž. přenesená",J194,0)</f>
        <v>0</v>
      </c>
      <c r="BI194" s="241">
        <f>IF(N194="nulová",J194,0)</f>
        <v>0</v>
      </c>
      <c r="BJ194" s="18" t="s">
        <v>90</v>
      </c>
      <c r="BK194" s="241">
        <f>ROUND(I194*H194,2)</f>
        <v>0</v>
      </c>
      <c r="BL194" s="18" t="s">
        <v>192</v>
      </c>
      <c r="BM194" s="240" t="s">
        <v>332</v>
      </c>
    </row>
    <row r="195" s="14" customFormat="1">
      <c r="A195" s="14"/>
      <c r="B195" s="261"/>
      <c r="C195" s="262"/>
      <c r="D195" s="242" t="s">
        <v>284</v>
      </c>
      <c r="E195" s="262"/>
      <c r="F195" s="264" t="s">
        <v>333</v>
      </c>
      <c r="G195" s="262"/>
      <c r="H195" s="265">
        <v>489.23599999999999</v>
      </c>
      <c r="I195" s="266"/>
      <c r="J195" s="262"/>
      <c r="K195" s="262"/>
      <c r="L195" s="267"/>
      <c r="M195" s="268"/>
      <c r="N195" s="269"/>
      <c r="O195" s="269"/>
      <c r="P195" s="269"/>
      <c r="Q195" s="269"/>
      <c r="R195" s="269"/>
      <c r="S195" s="269"/>
      <c r="T195" s="270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71" t="s">
        <v>284</v>
      </c>
      <c r="AU195" s="271" t="s">
        <v>92</v>
      </c>
      <c r="AV195" s="14" t="s">
        <v>92</v>
      </c>
      <c r="AW195" s="14" t="s">
        <v>4</v>
      </c>
      <c r="AX195" s="14" t="s">
        <v>90</v>
      </c>
      <c r="AY195" s="271" t="s">
        <v>171</v>
      </c>
    </row>
    <row r="196" s="2" customFormat="1" ht="16.5" customHeight="1">
      <c r="A196" s="40"/>
      <c r="B196" s="41"/>
      <c r="C196" s="229" t="s">
        <v>334</v>
      </c>
      <c r="D196" s="229" t="s">
        <v>174</v>
      </c>
      <c r="E196" s="230" t="s">
        <v>335</v>
      </c>
      <c r="F196" s="231" t="s">
        <v>336</v>
      </c>
      <c r="G196" s="232" t="s">
        <v>282</v>
      </c>
      <c r="H196" s="233">
        <v>73.799999999999997</v>
      </c>
      <c r="I196" s="234"/>
      <c r="J196" s="235">
        <f>ROUND(I196*H196,2)</f>
        <v>0</v>
      </c>
      <c r="K196" s="231" t="s">
        <v>178</v>
      </c>
      <c r="L196" s="46"/>
      <c r="M196" s="236" t="s">
        <v>1</v>
      </c>
      <c r="N196" s="237" t="s">
        <v>48</v>
      </c>
      <c r="O196" s="93"/>
      <c r="P196" s="238">
        <f>O196*H196</f>
        <v>0</v>
      </c>
      <c r="Q196" s="238">
        <v>0</v>
      </c>
      <c r="R196" s="238">
        <f>Q196*H196</f>
        <v>0</v>
      </c>
      <c r="S196" s="238">
        <v>0</v>
      </c>
      <c r="T196" s="239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40" t="s">
        <v>192</v>
      </c>
      <c r="AT196" s="240" t="s">
        <v>174</v>
      </c>
      <c r="AU196" s="240" t="s">
        <v>92</v>
      </c>
      <c r="AY196" s="18" t="s">
        <v>171</v>
      </c>
      <c r="BE196" s="241">
        <f>IF(N196="základní",J196,0)</f>
        <v>0</v>
      </c>
      <c r="BF196" s="241">
        <f>IF(N196="snížená",J196,0)</f>
        <v>0</v>
      </c>
      <c r="BG196" s="241">
        <f>IF(N196="zákl. přenesená",J196,0)</f>
        <v>0</v>
      </c>
      <c r="BH196" s="241">
        <f>IF(N196="sníž. přenesená",J196,0)</f>
        <v>0</v>
      </c>
      <c r="BI196" s="241">
        <f>IF(N196="nulová",J196,0)</f>
        <v>0</v>
      </c>
      <c r="BJ196" s="18" t="s">
        <v>90</v>
      </c>
      <c r="BK196" s="241">
        <f>ROUND(I196*H196,2)</f>
        <v>0</v>
      </c>
      <c r="BL196" s="18" t="s">
        <v>192</v>
      </c>
      <c r="BM196" s="240" t="s">
        <v>337</v>
      </c>
    </row>
    <row r="197" s="13" customFormat="1">
      <c r="A197" s="13"/>
      <c r="B197" s="251"/>
      <c r="C197" s="252"/>
      <c r="D197" s="242" t="s">
        <v>284</v>
      </c>
      <c r="E197" s="253" t="s">
        <v>1</v>
      </c>
      <c r="F197" s="254" t="s">
        <v>295</v>
      </c>
      <c r="G197" s="252"/>
      <c r="H197" s="253" t="s">
        <v>1</v>
      </c>
      <c r="I197" s="255"/>
      <c r="J197" s="252"/>
      <c r="K197" s="252"/>
      <c r="L197" s="256"/>
      <c r="M197" s="257"/>
      <c r="N197" s="258"/>
      <c r="O197" s="258"/>
      <c r="P197" s="258"/>
      <c r="Q197" s="258"/>
      <c r="R197" s="258"/>
      <c r="S197" s="258"/>
      <c r="T197" s="259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60" t="s">
        <v>284</v>
      </c>
      <c r="AU197" s="260" t="s">
        <v>92</v>
      </c>
      <c r="AV197" s="13" t="s">
        <v>90</v>
      </c>
      <c r="AW197" s="13" t="s">
        <v>38</v>
      </c>
      <c r="AX197" s="13" t="s">
        <v>83</v>
      </c>
      <c r="AY197" s="260" t="s">
        <v>171</v>
      </c>
    </row>
    <row r="198" s="14" customFormat="1">
      <c r="A198" s="14"/>
      <c r="B198" s="261"/>
      <c r="C198" s="262"/>
      <c r="D198" s="242" t="s">
        <v>284</v>
      </c>
      <c r="E198" s="263" t="s">
        <v>1</v>
      </c>
      <c r="F198" s="264" t="s">
        <v>338</v>
      </c>
      <c r="G198" s="262"/>
      <c r="H198" s="265">
        <v>73.799999999999997</v>
      </c>
      <c r="I198" s="266"/>
      <c r="J198" s="262"/>
      <c r="K198" s="262"/>
      <c r="L198" s="267"/>
      <c r="M198" s="268"/>
      <c r="N198" s="269"/>
      <c r="O198" s="269"/>
      <c r="P198" s="269"/>
      <c r="Q198" s="269"/>
      <c r="R198" s="269"/>
      <c r="S198" s="269"/>
      <c r="T198" s="27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71" t="s">
        <v>284</v>
      </c>
      <c r="AU198" s="271" t="s">
        <v>92</v>
      </c>
      <c r="AV198" s="14" t="s">
        <v>92</v>
      </c>
      <c r="AW198" s="14" t="s">
        <v>38</v>
      </c>
      <c r="AX198" s="14" t="s">
        <v>83</v>
      </c>
      <c r="AY198" s="271" t="s">
        <v>171</v>
      </c>
    </row>
    <row r="199" s="15" customFormat="1">
      <c r="A199" s="15"/>
      <c r="B199" s="272"/>
      <c r="C199" s="273"/>
      <c r="D199" s="242" t="s">
        <v>284</v>
      </c>
      <c r="E199" s="274" t="s">
        <v>1</v>
      </c>
      <c r="F199" s="275" t="s">
        <v>287</v>
      </c>
      <c r="G199" s="273"/>
      <c r="H199" s="276">
        <v>73.799999999999997</v>
      </c>
      <c r="I199" s="277"/>
      <c r="J199" s="273"/>
      <c r="K199" s="273"/>
      <c r="L199" s="278"/>
      <c r="M199" s="279"/>
      <c r="N199" s="280"/>
      <c r="O199" s="280"/>
      <c r="P199" s="280"/>
      <c r="Q199" s="280"/>
      <c r="R199" s="280"/>
      <c r="S199" s="280"/>
      <c r="T199" s="281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82" t="s">
        <v>284</v>
      </c>
      <c r="AU199" s="282" t="s">
        <v>92</v>
      </c>
      <c r="AV199" s="15" t="s">
        <v>192</v>
      </c>
      <c r="AW199" s="15" t="s">
        <v>38</v>
      </c>
      <c r="AX199" s="15" t="s">
        <v>90</v>
      </c>
      <c r="AY199" s="282" t="s">
        <v>171</v>
      </c>
    </row>
    <row r="200" s="2" customFormat="1" ht="16.5" customHeight="1">
      <c r="A200" s="40"/>
      <c r="B200" s="41"/>
      <c r="C200" s="229" t="s">
        <v>339</v>
      </c>
      <c r="D200" s="229" t="s">
        <v>174</v>
      </c>
      <c r="E200" s="230" t="s">
        <v>335</v>
      </c>
      <c r="F200" s="231" t="s">
        <v>336</v>
      </c>
      <c r="G200" s="232" t="s">
        <v>282</v>
      </c>
      <c r="H200" s="233">
        <v>182.88</v>
      </c>
      <c r="I200" s="234"/>
      <c r="J200" s="235">
        <f>ROUND(I200*H200,2)</f>
        <v>0</v>
      </c>
      <c r="K200" s="231" t="s">
        <v>178</v>
      </c>
      <c r="L200" s="46"/>
      <c r="M200" s="236" t="s">
        <v>1</v>
      </c>
      <c r="N200" s="237" t="s">
        <v>48</v>
      </c>
      <c r="O200" s="93"/>
      <c r="P200" s="238">
        <f>O200*H200</f>
        <v>0</v>
      </c>
      <c r="Q200" s="238">
        <v>0</v>
      </c>
      <c r="R200" s="238">
        <f>Q200*H200</f>
        <v>0</v>
      </c>
      <c r="S200" s="238">
        <v>0</v>
      </c>
      <c r="T200" s="239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40" t="s">
        <v>192</v>
      </c>
      <c r="AT200" s="240" t="s">
        <v>174</v>
      </c>
      <c r="AU200" s="240" t="s">
        <v>92</v>
      </c>
      <c r="AY200" s="18" t="s">
        <v>171</v>
      </c>
      <c r="BE200" s="241">
        <f>IF(N200="základní",J200,0)</f>
        <v>0</v>
      </c>
      <c r="BF200" s="241">
        <f>IF(N200="snížená",J200,0)</f>
        <v>0</v>
      </c>
      <c r="BG200" s="241">
        <f>IF(N200="zákl. přenesená",J200,0)</f>
        <v>0</v>
      </c>
      <c r="BH200" s="241">
        <f>IF(N200="sníž. přenesená",J200,0)</f>
        <v>0</v>
      </c>
      <c r="BI200" s="241">
        <f>IF(N200="nulová",J200,0)</f>
        <v>0</v>
      </c>
      <c r="BJ200" s="18" t="s">
        <v>90</v>
      </c>
      <c r="BK200" s="241">
        <f>ROUND(I200*H200,2)</f>
        <v>0</v>
      </c>
      <c r="BL200" s="18" t="s">
        <v>192</v>
      </c>
      <c r="BM200" s="240" t="s">
        <v>340</v>
      </c>
    </row>
    <row r="201" s="2" customFormat="1">
      <c r="A201" s="40"/>
      <c r="B201" s="41"/>
      <c r="C201" s="42"/>
      <c r="D201" s="242" t="s">
        <v>184</v>
      </c>
      <c r="E201" s="42"/>
      <c r="F201" s="243" t="s">
        <v>341</v>
      </c>
      <c r="G201" s="42"/>
      <c r="H201" s="42"/>
      <c r="I201" s="244"/>
      <c r="J201" s="42"/>
      <c r="K201" s="42"/>
      <c r="L201" s="46"/>
      <c r="M201" s="245"/>
      <c r="N201" s="246"/>
      <c r="O201" s="93"/>
      <c r="P201" s="93"/>
      <c r="Q201" s="93"/>
      <c r="R201" s="93"/>
      <c r="S201" s="93"/>
      <c r="T201" s="94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8" t="s">
        <v>184</v>
      </c>
      <c r="AU201" s="18" t="s">
        <v>92</v>
      </c>
    </row>
    <row r="202" s="13" customFormat="1">
      <c r="A202" s="13"/>
      <c r="B202" s="251"/>
      <c r="C202" s="252"/>
      <c r="D202" s="242" t="s">
        <v>284</v>
      </c>
      <c r="E202" s="253" t="s">
        <v>1</v>
      </c>
      <c r="F202" s="254" t="s">
        <v>295</v>
      </c>
      <c r="G202" s="252"/>
      <c r="H202" s="253" t="s">
        <v>1</v>
      </c>
      <c r="I202" s="255"/>
      <c r="J202" s="252"/>
      <c r="K202" s="252"/>
      <c r="L202" s="256"/>
      <c r="M202" s="257"/>
      <c r="N202" s="258"/>
      <c r="O202" s="258"/>
      <c r="P202" s="258"/>
      <c r="Q202" s="258"/>
      <c r="R202" s="258"/>
      <c r="S202" s="258"/>
      <c r="T202" s="259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60" t="s">
        <v>284</v>
      </c>
      <c r="AU202" s="260" t="s">
        <v>92</v>
      </c>
      <c r="AV202" s="13" t="s">
        <v>90</v>
      </c>
      <c r="AW202" s="13" t="s">
        <v>38</v>
      </c>
      <c r="AX202" s="13" t="s">
        <v>83</v>
      </c>
      <c r="AY202" s="260" t="s">
        <v>171</v>
      </c>
    </row>
    <row r="203" s="14" customFormat="1">
      <c r="A203" s="14"/>
      <c r="B203" s="261"/>
      <c r="C203" s="262"/>
      <c r="D203" s="242" t="s">
        <v>284</v>
      </c>
      <c r="E203" s="263" t="s">
        <v>1</v>
      </c>
      <c r="F203" s="264" t="s">
        <v>302</v>
      </c>
      <c r="G203" s="262"/>
      <c r="H203" s="265">
        <v>182.88</v>
      </c>
      <c r="I203" s="266"/>
      <c r="J203" s="262"/>
      <c r="K203" s="262"/>
      <c r="L203" s="267"/>
      <c r="M203" s="268"/>
      <c r="N203" s="269"/>
      <c r="O203" s="269"/>
      <c r="P203" s="269"/>
      <c r="Q203" s="269"/>
      <c r="R203" s="269"/>
      <c r="S203" s="269"/>
      <c r="T203" s="27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71" t="s">
        <v>284</v>
      </c>
      <c r="AU203" s="271" t="s">
        <v>92</v>
      </c>
      <c r="AV203" s="14" t="s">
        <v>92</v>
      </c>
      <c r="AW203" s="14" t="s">
        <v>38</v>
      </c>
      <c r="AX203" s="14" t="s">
        <v>83</v>
      </c>
      <c r="AY203" s="271" t="s">
        <v>171</v>
      </c>
    </row>
    <row r="204" s="15" customFormat="1">
      <c r="A204" s="15"/>
      <c r="B204" s="272"/>
      <c r="C204" s="273"/>
      <c r="D204" s="242" t="s">
        <v>284</v>
      </c>
      <c r="E204" s="274" t="s">
        <v>1</v>
      </c>
      <c r="F204" s="275" t="s">
        <v>287</v>
      </c>
      <c r="G204" s="273"/>
      <c r="H204" s="276">
        <v>182.88</v>
      </c>
      <c r="I204" s="277"/>
      <c r="J204" s="273"/>
      <c r="K204" s="273"/>
      <c r="L204" s="278"/>
      <c r="M204" s="279"/>
      <c r="N204" s="280"/>
      <c r="O204" s="280"/>
      <c r="P204" s="280"/>
      <c r="Q204" s="280"/>
      <c r="R204" s="280"/>
      <c r="S204" s="280"/>
      <c r="T204" s="281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82" t="s">
        <v>284</v>
      </c>
      <c r="AU204" s="282" t="s">
        <v>92</v>
      </c>
      <c r="AV204" s="15" t="s">
        <v>192</v>
      </c>
      <c r="AW204" s="15" t="s">
        <v>38</v>
      </c>
      <c r="AX204" s="15" t="s">
        <v>90</v>
      </c>
      <c r="AY204" s="282" t="s">
        <v>171</v>
      </c>
    </row>
    <row r="205" s="2" customFormat="1" ht="16.5" customHeight="1">
      <c r="A205" s="40"/>
      <c r="B205" s="41"/>
      <c r="C205" s="283" t="s">
        <v>8</v>
      </c>
      <c r="D205" s="283" t="s">
        <v>342</v>
      </c>
      <c r="E205" s="284" t="s">
        <v>343</v>
      </c>
      <c r="F205" s="285" t="s">
        <v>344</v>
      </c>
      <c r="G205" s="286" t="s">
        <v>330</v>
      </c>
      <c r="H205" s="287">
        <v>329.18400000000003</v>
      </c>
      <c r="I205" s="288"/>
      <c r="J205" s="289">
        <f>ROUND(I205*H205,2)</f>
        <v>0</v>
      </c>
      <c r="K205" s="285" t="s">
        <v>331</v>
      </c>
      <c r="L205" s="290"/>
      <c r="M205" s="291" t="s">
        <v>1</v>
      </c>
      <c r="N205" s="292" t="s">
        <v>48</v>
      </c>
      <c r="O205" s="93"/>
      <c r="P205" s="238">
        <f>O205*H205</f>
        <v>0</v>
      </c>
      <c r="Q205" s="238">
        <v>1</v>
      </c>
      <c r="R205" s="238">
        <f>Q205*H205</f>
        <v>329.18400000000003</v>
      </c>
      <c r="S205" s="238">
        <v>0</v>
      </c>
      <c r="T205" s="239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40" t="s">
        <v>215</v>
      </c>
      <c r="AT205" s="240" t="s">
        <v>342</v>
      </c>
      <c r="AU205" s="240" t="s">
        <v>92</v>
      </c>
      <c r="AY205" s="18" t="s">
        <v>171</v>
      </c>
      <c r="BE205" s="241">
        <f>IF(N205="základní",J205,0)</f>
        <v>0</v>
      </c>
      <c r="BF205" s="241">
        <f>IF(N205="snížená",J205,0)</f>
        <v>0</v>
      </c>
      <c r="BG205" s="241">
        <f>IF(N205="zákl. přenesená",J205,0)</f>
        <v>0</v>
      </c>
      <c r="BH205" s="241">
        <f>IF(N205="sníž. přenesená",J205,0)</f>
        <v>0</v>
      </c>
      <c r="BI205" s="241">
        <f>IF(N205="nulová",J205,0)</f>
        <v>0</v>
      </c>
      <c r="BJ205" s="18" t="s">
        <v>90</v>
      </c>
      <c r="BK205" s="241">
        <f>ROUND(I205*H205,2)</f>
        <v>0</v>
      </c>
      <c r="BL205" s="18" t="s">
        <v>192</v>
      </c>
      <c r="BM205" s="240" t="s">
        <v>345</v>
      </c>
    </row>
    <row r="206" s="14" customFormat="1">
      <c r="A206" s="14"/>
      <c r="B206" s="261"/>
      <c r="C206" s="262"/>
      <c r="D206" s="242" t="s">
        <v>284</v>
      </c>
      <c r="E206" s="262"/>
      <c r="F206" s="264" t="s">
        <v>346</v>
      </c>
      <c r="G206" s="262"/>
      <c r="H206" s="265">
        <v>329.18400000000003</v>
      </c>
      <c r="I206" s="266"/>
      <c r="J206" s="262"/>
      <c r="K206" s="262"/>
      <c r="L206" s="267"/>
      <c r="M206" s="268"/>
      <c r="N206" s="269"/>
      <c r="O206" s="269"/>
      <c r="P206" s="269"/>
      <c r="Q206" s="269"/>
      <c r="R206" s="269"/>
      <c r="S206" s="269"/>
      <c r="T206" s="27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71" t="s">
        <v>284</v>
      </c>
      <c r="AU206" s="271" t="s">
        <v>92</v>
      </c>
      <c r="AV206" s="14" t="s">
        <v>92</v>
      </c>
      <c r="AW206" s="14" t="s">
        <v>4</v>
      </c>
      <c r="AX206" s="14" t="s">
        <v>90</v>
      </c>
      <c r="AY206" s="271" t="s">
        <v>171</v>
      </c>
    </row>
    <row r="207" s="2" customFormat="1" ht="16.5" customHeight="1">
      <c r="A207" s="40"/>
      <c r="B207" s="41"/>
      <c r="C207" s="229" t="s">
        <v>347</v>
      </c>
      <c r="D207" s="229" t="s">
        <v>174</v>
      </c>
      <c r="E207" s="230" t="s">
        <v>348</v>
      </c>
      <c r="F207" s="231" t="s">
        <v>349</v>
      </c>
      <c r="G207" s="232" t="s">
        <v>282</v>
      </c>
      <c r="H207" s="233">
        <v>14.132</v>
      </c>
      <c r="I207" s="234"/>
      <c r="J207" s="235">
        <f>ROUND(I207*H207,2)</f>
        <v>0</v>
      </c>
      <c r="K207" s="231" t="s">
        <v>178</v>
      </c>
      <c r="L207" s="46"/>
      <c r="M207" s="236" t="s">
        <v>1</v>
      </c>
      <c r="N207" s="237" t="s">
        <v>48</v>
      </c>
      <c r="O207" s="93"/>
      <c r="P207" s="238">
        <f>O207*H207</f>
        <v>0</v>
      </c>
      <c r="Q207" s="238">
        <v>0</v>
      </c>
      <c r="R207" s="238">
        <f>Q207*H207</f>
        <v>0</v>
      </c>
      <c r="S207" s="238">
        <v>0</v>
      </c>
      <c r="T207" s="239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40" t="s">
        <v>192</v>
      </c>
      <c r="AT207" s="240" t="s">
        <v>174</v>
      </c>
      <c r="AU207" s="240" t="s">
        <v>92</v>
      </c>
      <c r="AY207" s="18" t="s">
        <v>171</v>
      </c>
      <c r="BE207" s="241">
        <f>IF(N207="základní",J207,0)</f>
        <v>0</v>
      </c>
      <c r="BF207" s="241">
        <f>IF(N207="snížená",J207,0)</f>
        <v>0</v>
      </c>
      <c r="BG207" s="241">
        <f>IF(N207="zákl. přenesená",J207,0)</f>
        <v>0</v>
      </c>
      <c r="BH207" s="241">
        <f>IF(N207="sníž. přenesená",J207,0)</f>
        <v>0</v>
      </c>
      <c r="BI207" s="241">
        <f>IF(N207="nulová",J207,0)</f>
        <v>0</v>
      </c>
      <c r="BJ207" s="18" t="s">
        <v>90</v>
      </c>
      <c r="BK207" s="241">
        <f>ROUND(I207*H207,2)</f>
        <v>0</v>
      </c>
      <c r="BL207" s="18" t="s">
        <v>192</v>
      </c>
      <c r="BM207" s="240" t="s">
        <v>350</v>
      </c>
    </row>
    <row r="208" s="14" customFormat="1">
      <c r="A208" s="14"/>
      <c r="B208" s="261"/>
      <c r="C208" s="262"/>
      <c r="D208" s="242" t="s">
        <v>284</v>
      </c>
      <c r="E208" s="263" t="s">
        <v>1</v>
      </c>
      <c r="F208" s="264" t="s">
        <v>351</v>
      </c>
      <c r="G208" s="262"/>
      <c r="H208" s="265">
        <v>13.162000000000001</v>
      </c>
      <c r="I208" s="266"/>
      <c r="J208" s="262"/>
      <c r="K208" s="262"/>
      <c r="L208" s="267"/>
      <c r="M208" s="268"/>
      <c r="N208" s="269"/>
      <c r="O208" s="269"/>
      <c r="P208" s="269"/>
      <c r="Q208" s="269"/>
      <c r="R208" s="269"/>
      <c r="S208" s="269"/>
      <c r="T208" s="27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71" t="s">
        <v>284</v>
      </c>
      <c r="AU208" s="271" t="s">
        <v>92</v>
      </c>
      <c r="AV208" s="14" t="s">
        <v>92</v>
      </c>
      <c r="AW208" s="14" t="s">
        <v>38</v>
      </c>
      <c r="AX208" s="14" t="s">
        <v>83</v>
      </c>
      <c r="AY208" s="271" t="s">
        <v>171</v>
      </c>
    </row>
    <row r="209" s="14" customFormat="1">
      <c r="A209" s="14"/>
      <c r="B209" s="261"/>
      <c r="C209" s="262"/>
      <c r="D209" s="242" t="s">
        <v>284</v>
      </c>
      <c r="E209" s="263" t="s">
        <v>1</v>
      </c>
      <c r="F209" s="264" t="s">
        <v>352</v>
      </c>
      <c r="G209" s="262"/>
      <c r="H209" s="265">
        <v>0.96999999999999997</v>
      </c>
      <c r="I209" s="266"/>
      <c r="J209" s="262"/>
      <c r="K209" s="262"/>
      <c r="L209" s="267"/>
      <c r="M209" s="268"/>
      <c r="N209" s="269"/>
      <c r="O209" s="269"/>
      <c r="P209" s="269"/>
      <c r="Q209" s="269"/>
      <c r="R209" s="269"/>
      <c r="S209" s="269"/>
      <c r="T209" s="270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71" t="s">
        <v>284</v>
      </c>
      <c r="AU209" s="271" t="s">
        <v>92</v>
      </c>
      <c r="AV209" s="14" t="s">
        <v>92</v>
      </c>
      <c r="AW209" s="14" t="s">
        <v>38</v>
      </c>
      <c r="AX209" s="14" t="s">
        <v>83</v>
      </c>
      <c r="AY209" s="271" t="s">
        <v>171</v>
      </c>
    </row>
    <row r="210" s="15" customFormat="1">
      <c r="A210" s="15"/>
      <c r="B210" s="272"/>
      <c r="C210" s="273"/>
      <c r="D210" s="242" t="s">
        <v>284</v>
      </c>
      <c r="E210" s="274" t="s">
        <v>1</v>
      </c>
      <c r="F210" s="275" t="s">
        <v>287</v>
      </c>
      <c r="G210" s="273"/>
      <c r="H210" s="276">
        <v>14.132</v>
      </c>
      <c r="I210" s="277"/>
      <c r="J210" s="273"/>
      <c r="K210" s="273"/>
      <c r="L210" s="278"/>
      <c r="M210" s="279"/>
      <c r="N210" s="280"/>
      <c r="O210" s="280"/>
      <c r="P210" s="280"/>
      <c r="Q210" s="280"/>
      <c r="R210" s="280"/>
      <c r="S210" s="280"/>
      <c r="T210" s="281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82" t="s">
        <v>284</v>
      </c>
      <c r="AU210" s="282" t="s">
        <v>92</v>
      </c>
      <c r="AV210" s="15" t="s">
        <v>192</v>
      </c>
      <c r="AW210" s="15" t="s">
        <v>38</v>
      </c>
      <c r="AX210" s="15" t="s">
        <v>90</v>
      </c>
      <c r="AY210" s="282" t="s">
        <v>171</v>
      </c>
    </row>
    <row r="211" s="2" customFormat="1" ht="16.5" customHeight="1">
      <c r="A211" s="40"/>
      <c r="B211" s="41"/>
      <c r="C211" s="229" t="s">
        <v>353</v>
      </c>
      <c r="D211" s="229" t="s">
        <v>174</v>
      </c>
      <c r="E211" s="230" t="s">
        <v>354</v>
      </c>
      <c r="F211" s="231" t="s">
        <v>355</v>
      </c>
      <c r="G211" s="232" t="s">
        <v>282</v>
      </c>
      <c r="H211" s="233">
        <v>49.200000000000003</v>
      </c>
      <c r="I211" s="234"/>
      <c r="J211" s="235">
        <f>ROUND(I211*H211,2)</f>
        <v>0</v>
      </c>
      <c r="K211" s="231" t="s">
        <v>178</v>
      </c>
      <c r="L211" s="46"/>
      <c r="M211" s="236" t="s">
        <v>1</v>
      </c>
      <c r="N211" s="237" t="s">
        <v>48</v>
      </c>
      <c r="O211" s="93"/>
      <c r="P211" s="238">
        <f>O211*H211</f>
        <v>0</v>
      </c>
      <c r="Q211" s="238">
        <v>0</v>
      </c>
      <c r="R211" s="238">
        <f>Q211*H211</f>
        <v>0</v>
      </c>
      <c r="S211" s="238">
        <v>0</v>
      </c>
      <c r="T211" s="239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40" t="s">
        <v>192</v>
      </c>
      <c r="AT211" s="240" t="s">
        <v>174</v>
      </c>
      <c r="AU211" s="240" t="s">
        <v>92</v>
      </c>
      <c r="AY211" s="18" t="s">
        <v>171</v>
      </c>
      <c r="BE211" s="241">
        <f>IF(N211="základní",J211,0)</f>
        <v>0</v>
      </c>
      <c r="BF211" s="241">
        <f>IF(N211="snížená",J211,0)</f>
        <v>0</v>
      </c>
      <c r="BG211" s="241">
        <f>IF(N211="zákl. přenesená",J211,0)</f>
        <v>0</v>
      </c>
      <c r="BH211" s="241">
        <f>IF(N211="sníž. přenesená",J211,0)</f>
        <v>0</v>
      </c>
      <c r="BI211" s="241">
        <f>IF(N211="nulová",J211,0)</f>
        <v>0</v>
      </c>
      <c r="BJ211" s="18" t="s">
        <v>90</v>
      </c>
      <c r="BK211" s="241">
        <f>ROUND(I211*H211,2)</f>
        <v>0</v>
      </c>
      <c r="BL211" s="18" t="s">
        <v>192</v>
      </c>
      <c r="BM211" s="240" t="s">
        <v>356</v>
      </c>
    </row>
    <row r="212" s="13" customFormat="1">
      <c r="A212" s="13"/>
      <c r="B212" s="251"/>
      <c r="C212" s="252"/>
      <c r="D212" s="242" t="s">
        <v>284</v>
      </c>
      <c r="E212" s="253" t="s">
        <v>1</v>
      </c>
      <c r="F212" s="254" t="s">
        <v>295</v>
      </c>
      <c r="G212" s="252"/>
      <c r="H212" s="253" t="s">
        <v>1</v>
      </c>
      <c r="I212" s="255"/>
      <c r="J212" s="252"/>
      <c r="K212" s="252"/>
      <c r="L212" s="256"/>
      <c r="M212" s="257"/>
      <c r="N212" s="258"/>
      <c r="O212" s="258"/>
      <c r="P212" s="258"/>
      <c r="Q212" s="258"/>
      <c r="R212" s="258"/>
      <c r="S212" s="258"/>
      <c r="T212" s="259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60" t="s">
        <v>284</v>
      </c>
      <c r="AU212" s="260" t="s">
        <v>92</v>
      </c>
      <c r="AV212" s="13" t="s">
        <v>90</v>
      </c>
      <c r="AW212" s="13" t="s">
        <v>38</v>
      </c>
      <c r="AX212" s="13" t="s">
        <v>83</v>
      </c>
      <c r="AY212" s="260" t="s">
        <v>171</v>
      </c>
    </row>
    <row r="213" s="14" customFormat="1">
      <c r="A213" s="14"/>
      <c r="B213" s="261"/>
      <c r="C213" s="262"/>
      <c r="D213" s="242" t="s">
        <v>284</v>
      </c>
      <c r="E213" s="263" t="s">
        <v>1</v>
      </c>
      <c r="F213" s="264" t="s">
        <v>301</v>
      </c>
      <c r="G213" s="262"/>
      <c r="H213" s="265">
        <v>49.200000000000003</v>
      </c>
      <c r="I213" s="266"/>
      <c r="J213" s="262"/>
      <c r="K213" s="262"/>
      <c r="L213" s="267"/>
      <c r="M213" s="268"/>
      <c r="N213" s="269"/>
      <c r="O213" s="269"/>
      <c r="P213" s="269"/>
      <c r="Q213" s="269"/>
      <c r="R213" s="269"/>
      <c r="S213" s="269"/>
      <c r="T213" s="270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71" t="s">
        <v>284</v>
      </c>
      <c r="AU213" s="271" t="s">
        <v>92</v>
      </c>
      <c r="AV213" s="14" t="s">
        <v>92</v>
      </c>
      <c r="AW213" s="14" t="s">
        <v>38</v>
      </c>
      <c r="AX213" s="14" t="s">
        <v>83</v>
      </c>
      <c r="AY213" s="271" t="s">
        <v>171</v>
      </c>
    </row>
    <row r="214" s="15" customFormat="1">
      <c r="A214" s="15"/>
      <c r="B214" s="272"/>
      <c r="C214" s="273"/>
      <c r="D214" s="242" t="s">
        <v>284</v>
      </c>
      <c r="E214" s="274" t="s">
        <v>1</v>
      </c>
      <c r="F214" s="275" t="s">
        <v>287</v>
      </c>
      <c r="G214" s="273"/>
      <c r="H214" s="276">
        <v>49.200000000000003</v>
      </c>
      <c r="I214" s="277"/>
      <c r="J214" s="273"/>
      <c r="K214" s="273"/>
      <c r="L214" s="278"/>
      <c r="M214" s="279"/>
      <c r="N214" s="280"/>
      <c r="O214" s="280"/>
      <c r="P214" s="280"/>
      <c r="Q214" s="280"/>
      <c r="R214" s="280"/>
      <c r="S214" s="280"/>
      <c r="T214" s="281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82" t="s">
        <v>284</v>
      </c>
      <c r="AU214" s="282" t="s">
        <v>92</v>
      </c>
      <c r="AV214" s="15" t="s">
        <v>192</v>
      </c>
      <c r="AW214" s="15" t="s">
        <v>38</v>
      </c>
      <c r="AX214" s="15" t="s">
        <v>90</v>
      </c>
      <c r="AY214" s="282" t="s">
        <v>171</v>
      </c>
    </row>
    <row r="215" s="2" customFormat="1" ht="16.5" customHeight="1">
      <c r="A215" s="40"/>
      <c r="B215" s="41"/>
      <c r="C215" s="283" t="s">
        <v>357</v>
      </c>
      <c r="D215" s="283" t="s">
        <v>342</v>
      </c>
      <c r="E215" s="284" t="s">
        <v>358</v>
      </c>
      <c r="F215" s="285" t="s">
        <v>359</v>
      </c>
      <c r="G215" s="286" t="s">
        <v>330</v>
      </c>
      <c r="H215" s="287">
        <v>88.560000000000002</v>
      </c>
      <c r="I215" s="288"/>
      <c r="J215" s="289">
        <f>ROUND(I215*H215,2)</f>
        <v>0</v>
      </c>
      <c r="K215" s="285" t="s">
        <v>178</v>
      </c>
      <c r="L215" s="290"/>
      <c r="M215" s="291" t="s">
        <v>1</v>
      </c>
      <c r="N215" s="292" t="s">
        <v>48</v>
      </c>
      <c r="O215" s="93"/>
      <c r="P215" s="238">
        <f>O215*H215</f>
        <v>0</v>
      </c>
      <c r="Q215" s="238">
        <v>1</v>
      </c>
      <c r="R215" s="238">
        <f>Q215*H215</f>
        <v>88.560000000000002</v>
      </c>
      <c r="S215" s="238">
        <v>0</v>
      </c>
      <c r="T215" s="239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40" t="s">
        <v>215</v>
      </c>
      <c r="AT215" s="240" t="s">
        <v>342</v>
      </c>
      <c r="AU215" s="240" t="s">
        <v>92</v>
      </c>
      <c r="AY215" s="18" t="s">
        <v>171</v>
      </c>
      <c r="BE215" s="241">
        <f>IF(N215="základní",J215,0)</f>
        <v>0</v>
      </c>
      <c r="BF215" s="241">
        <f>IF(N215="snížená",J215,0)</f>
        <v>0</v>
      </c>
      <c r="BG215" s="241">
        <f>IF(N215="zákl. přenesená",J215,0)</f>
        <v>0</v>
      </c>
      <c r="BH215" s="241">
        <f>IF(N215="sníž. přenesená",J215,0)</f>
        <v>0</v>
      </c>
      <c r="BI215" s="241">
        <f>IF(N215="nulová",J215,0)</f>
        <v>0</v>
      </c>
      <c r="BJ215" s="18" t="s">
        <v>90</v>
      </c>
      <c r="BK215" s="241">
        <f>ROUND(I215*H215,2)</f>
        <v>0</v>
      </c>
      <c r="BL215" s="18" t="s">
        <v>192</v>
      </c>
      <c r="BM215" s="240" t="s">
        <v>360</v>
      </c>
    </row>
    <row r="216" s="14" customFormat="1">
      <c r="A216" s="14"/>
      <c r="B216" s="261"/>
      <c r="C216" s="262"/>
      <c r="D216" s="242" t="s">
        <v>284</v>
      </c>
      <c r="E216" s="262"/>
      <c r="F216" s="264" t="s">
        <v>361</v>
      </c>
      <c r="G216" s="262"/>
      <c r="H216" s="265">
        <v>88.560000000000002</v>
      </c>
      <c r="I216" s="266"/>
      <c r="J216" s="262"/>
      <c r="K216" s="262"/>
      <c r="L216" s="267"/>
      <c r="M216" s="268"/>
      <c r="N216" s="269"/>
      <c r="O216" s="269"/>
      <c r="P216" s="269"/>
      <c r="Q216" s="269"/>
      <c r="R216" s="269"/>
      <c r="S216" s="269"/>
      <c r="T216" s="27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71" t="s">
        <v>284</v>
      </c>
      <c r="AU216" s="271" t="s">
        <v>92</v>
      </c>
      <c r="AV216" s="14" t="s">
        <v>92</v>
      </c>
      <c r="AW216" s="14" t="s">
        <v>4</v>
      </c>
      <c r="AX216" s="14" t="s">
        <v>90</v>
      </c>
      <c r="AY216" s="271" t="s">
        <v>171</v>
      </c>
    </row>
    <row r="217" s="2" customFormat="1" ht="16.5" customHeight="1">
      <c r="A217" s="40"/>
      <c r="B217" s="41"/>
      <c r="C217" s="229" t="s">
        <v>362</v>
      </c>
      <c r="D217" s="229" t="s">
        <v>174</v>
      </c>
      <c r="E217" s="230" t="s">
        <v>363</v>
      </c>
      <c r="F217" s="231" t="s">
        <v>364</v>
      </c>
      <c r="G217" s="232" t="s">
        <v>278</v>
      </c>
      <c r="H217" s="233">
        <v>198.52000000000001</v>
      </c>
      <c r="I217" s="234"/>
      <c r="J217" s="235">
        <f>ROUND(I217*H217,2)</f>
        <v>0</v>
      </c>
      <c r="K217" s="231" t="s">
        <v>178</v>
      </c>
      <c r="L217" s="46"/>
      <c r="M217" s="236" t="s">
        <v>1</v>
      </c>
      <c r="N217" s="237" t="s">
        <v>48</v>
      </c>
      <c r="O217" s="93"/>
      <c r="P217" s="238">
        <f>O217*H217</f>
        <v>0</v>
      </c>
      <c r="Q217" s="238">
        <v>0</v>
      </c>
      <c r="R217" s="238">
        <f>Q217*H217</f>
        <v>0</v>
      </c>
      <c r="S217" s="238">
        <v>0</v>
      </c>
      <c r="T217" s="239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40" t="s">
        <v>192</v>
      </c>
      <c r="AT217" s="240" t="s">
        <v>174</v>
      </c>
      <c r="AU217" s="240" t="s">
        <v>92</v>
      </c>
      <c r="AY217" s="18" t="s">
        <v>171</v>
      </c>
      <c r="BE217" s="241">
        <f>IF(N217="základní",J217,0)</f>
        <v>0</v>
      </c>
      <c r="BF217" s="241">
        <f>IF(N217="snížená",J217,0)</f>
        <v>0</v>
      </c>
      <c r="BG217" s="241">
        <f>IF(N217="zákl. přenesená",J217,0)</f>
        <v>0</v>
      </c>
      <c r="BH217" s="241">
        <f>IF(N217="sníž. přenesená",J217,0)</f>
        <v>0</v>
      </c>
      <c r="BI217" s="241">
        <f>IF(N217="nulová",J217,0)</f>
        <v>0</v>
      </c>
      <c r="BJ217" s="18" t="s">
        <v>90</v>
      </c>
      <c r="BK217" s="241">
        <f>ROUND(I217*H217,2)</f>
        <v>0</v>
      </c>
      <c r="BL217" s="18" t="s">
        <v>192</v>
      </c>
      <c r="BM217" s="240" t="s">
        <v>365</v>
      </c>
    </row>
    <row r="218" s="13" customFormat="1">
      <c r="A218" s="13"/>
      <c r="B218" s="251"/>
      <c r="C218" s="252"/>
      <c r="D218" s="242" t="s">
        <v>284</v>
      </c>
      <c r="E218" s="253" t="s">
        <v>1</v>
      </c>
      <c r="F218" s="254" t="s">
        <v>295</v>
      </c>
      <c r="G218" s="252"/>
      <c r="H218" s="253" t="s">
        <v>1</v>
      </c>
      <c r="I218" s="255"/>
      <c r="J218" s="252"/>
      <c r="K218" s="252"/>
      <c r="L218" s="256"/>
      <c r="M218" s="257"/>
      <c r="N218" s="258"/>
      <c r="O218" s="258"/>
      <c r="P218" s="258"/>
      <c r="Q218" s="258"/>
      <c r="R218" s="258"/>
      <c r="S218" s="258"/>
      <c r="T218" s="259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60" t="s">
        <v>284</v>
      </c>
      <c r="AU218" s="260" t="s">
        <v>92</v>
      </c>
      <c r="AV218" s="13" t="s">
        <v>90</v>
      </c>
      <c r="AW218" s="13" t="s">
        <v>38</v>
      </c>
      <c r="AX218" s="13" t="s">
        <v>83</v>
      </c>
      <c r="AY218" s="260" t="s">
        <v>171</v>
      </c>
    </row>
    <row r="219" s="14" customFormat="1">
      <c r="A219" s="14"/>
      <c r="B219" s="261"/>
      <c r="C219" s="262"/>
      <c r="D219" s="242" t="s">
        <v>284</v>
      </c>
      <c r="E219" s="263" t="s">
        <v>1</v>
      </c>
      <c r="F219" s="264" t="s">
        <v>302</v>
      </c>
      <c r="G219" s="262"/>
      <c r="H219" s="265">
        <v>182.88</v>
      </c>
      <c r="I219" s="266"/>
      <c r="J219" s="262"/>
      <c r="K219" s="262"/>
      <c r="L219" s="267"/>
      <c r="M219" s="268"/>
      <c r="N219" s="269"/>
      <c r="O219" s="269"/>
      <c r="P219" s="269"/>
      <c r="Q219" s="269"/>
      <c r="R219" s="269"/>
      <c r="S219" s="269"/>
      <c r="T219" s="27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71" t="s">
        <v>284</v>
      </c>
      <c r="AU219" s="271" t="s">
        <v>92</v>
      </c>
      <c r="AV219" s="14" t="s">
        <v>92</v>
      </c>
      <c r="AW219" s="14" t="s">
        <v>38</v>
      </c>
      <c r="AX219" s="14" t="s">
        <v>83</v>
      </c>
      <c r="AY219" s="271" t="s">
        <v>171</v>
      </c>
    </row>
    <row r="220" s="14" customFormat="1">
      <c r="A220" s="14"/>
      <c r="B220" s="261"/>
      <c r="C220" s="262"/>
      <c r="D220" s="242" t="s">
        <v>284</v>
      </c>
      <c r="E220" s="263" t="s">
        <v>1</v>
      </c>
      <c r="F220" s="264" t="s">
        <v>366</v>
      </c>
      <c r="G220" s="262"/>
      <c r="H220" s="265">
        <v>15.640000000000001</v>
      </c>
      <c r="I220" s="266"/>
      <c r="J220" s="262"/>
      <c r="K220" s="262"/>
      <c r="L220" s="267"/>
      <c r="M220" s="268"/>
      <c r="N220" s="269"/>
      <c r="O220" s="269"/>
      <c r="P220" s="269"/>
      <c r="Q220" s="269"/>
      <c r="R220" s="269"/>
      <c r="S220" s="269"/>
      <c r="T220" s="27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71" t="s">
        <v>284</v>
      </c>
      <c r="AU220" s="271" t="s">
        <v>92</v>
      </c>
      <c r="AV220" s="14" t="s">
        <v>92</v>
      </c>
      <c r="AW220" s="14" t="s">
        <v>38</v>
      </c>
      <c r="AX220" s="14" t="s">
        <v>83</v>
      </c>
      <c r="AY220" s="271" t="s">
        <v>171</v>
      </c>
    </row>
    <row r="221" s="15" customFormat="1">
      <c r="A221" s="15"/>
      <c r="B221" s="272"/>
      <c r="C221" s="273"/>
      <c r="D221" s="242" t="s">
        <v>284</v>
      </c>
      <c r="E221" s="274" t="s">
        <v>1</v>
      </c>
      <c r="F221" s="275" t="s">
        <v>287</v>
      </c>
      <c r="G221" s="273"/>
      <c r="H221" s="276">
        <v>198.52000000000001</v>
      </c>
      <c r="I221" s="277"/>
      <c r="J221" s="273"/>
      <c r="K221" s="273"/>
      <c r="L221" s="278"/>
      <c r="M221" s="279"/>
      <c r="N221" s="280"/>
      <c r="O221" s="280"/>
      <c r="P221" s="280"/>
      <c r="Q221" s="280"/>
      <c r="R221" s="280"/>
      <c r="S221" s="280"/>
      <c r="T221" s="281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82" t="s">
        <v>284</v>
      </c>
      <c r="AU221" s="282" t="s">
        <v>92</v>
      </c>
      <c r="AV221" s="15" t="s">
        <v>192</v>
      </c>
      <c r="AW221" s="15" t="s">
        <v>38</v>
      </c>
      <c r="AX221" s="15" t="s">
        <v>90</v>
      </c>
      <c r="AY221" s="282" t="s">
        <v>171</v>
      </c>
    </row>
    <row r="222" s="2" customFormat="1" ht="16.5" customHeight="1">
      <c r="A222" s="40"/>
      <c r="B222" s="41"/>
      <c r="C222" s="229" t="s">
        <v>367</v>
      </c>
      <c r="D222" s="229" t="s">
        <v>174</v>
      </c>
      <c r="E222" s="230" t="s">
        <v>368</v>
      </c>
      <c r="F222" s="231" t="s">
        <v>369</v>
      </c>
      <c r="G222" s="232" t="s">
        <v>282</v>
      </c>
      <c r="H222" s="233">
        <v>14.132</v>
      </c>
      <c r="I222" s="234"/>
      <c r="J222" s="235">
        <f>ROUND(I222*H222,2)</f>
        <v>0</v>
      </c>
      <c r="K222" s="231" t="s">
        <v>178</v>
      </c>
      <c r="L222" s="46"/>
      <c r="M222" s="236" t="s">
        <v>1</v>
      </c>
      <c r="N222" s="237" t="s">
        <v>48</v>
      </c>
      <c r="O222" s="93"/>
      <c r="P222" s="238">
        <f>O222*H222</f>
        <v>0</v>
      </c>
      <c r="Q222" s="238">
        <v>0</v>
      </c>
      <c r="R222" s="238">
        <f>Q222*H222</f>
        <v>0</v>
      </c>
      <c r="S222" s="238">
        <v>0</v>
      </c>
      <c r="T222" s="239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40" t="s">
        <v>192</v>
      </c>
      <c r="AT222" s="240" t="s">
        <v>174</v>
      </c>
      <c r="AU222" s="240" t="s">
        <v>92</v>
      </c>
      <c r="AY222" s="18" t="s">
        <v>171</v>
      </c>
      <c r="BE222" s="241">
        <f>IF(N222="základní",J222,0)</f>
        <v>0</v>
      </c>
      <c r="BF222" s="241">
        <f>IF(N222="snížená",J222,0)</f>
        <v>0</v>
      </c>
      <c r="BG222" s="241">
        <f>IF(N222="zákl. přenesená",J222,0)</f>
        <v>0</v>
      </c>
      <c r="BH222" s="241">
        <f>IF(N222="sníž. přenesená",J222,0)</f>
        <v>0</v>
      </c>
      <c r="BI222" s="241">
        <f>IF(N222="nulová",J222,0)</f>
        <v>0</v>
      </c>
      <c r="BJ222" s="18" t="s">
        <v>90</v>
      </c>
      <c r="BK222" s="241">
        <f>ROUND(I222*H222,2)</f>
        <v>0</v>
      </c>
      <c r="BL222" s="18" t="s">
        <v>192</v>
      </c>
      <c r="BM222" s="240" t="s">
        <v>370</v>
      </c>
    </row>
    <row r="223" s="12" customFormat="1" ht="22.8" customHeight="1">
      <c r="A223" s="12"/>
      <c r="B223" s="213"/>
      <c r="C223" s="214"/>
      <c r="D223" s="215" t="s">
        <v>82</v>
      </c>
      <c r="E223" s="227" t="s">
        <v>92</v>
      </c>
      <c r="F223" s="227" t="s">
        <v>371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SUM(P224:P253)</f>
        <v>0</v>
      </c>
      <c r="Q223" s="221"/>
      <c r="R223" s="222">
        <f>SUM(R224:R253)</f>
        <v>69.111797329999987</v>
      </c>
      <c r="S223" s="221"/>
      <c r="T223" s="223">
        <f>SUM(T224:T253)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90</v>
      </c>
      <c r="AT223" s="225" t="s">
        <v>82</v>
      </c>
      <c r="AU223" s="225" t="s">
        <v>90</v>
      </c>
      <c r="AY223" s="224" t="s">
        <v>171</v>
      </c>
      <c r="BK223" s="226">
        <f>SUM(BK224:BK253)</f>
        <v>0</v>
      </c>
    </row>
    <row r="224" s="2" customFormat="1" ht="16.5" customHeight="1">
      <c r="A224" s="40"/>
      <c r="B224" s="41"/>
      <c r="C224" s="229" t="s">
        <v>7</v>
      </c>
      <c r="D224" s="229" t="s">
        <v>174</v>
      </c>
      <c r="E224" s="230" t="s">
        <v>372</v>
      </c>
      <c r="F224" s="231" t="s">
        <v>373</v>
      </c>
      <c r="G224" s="232" t="s">
        <v>282</v>
      </c>
      <c r="H224" s="233">
        <v>4.484</v>
      </c>
      <c r="I224" s="234"/>
      <c r="J224" s="235">
        <f>ROUND(I224*H224,2)</f>
        <v>0</v>
      </c>
      <c r="K224" s="231" t="s">
        <v>178</v>
      </c>
      <c r="L224" s="46"/>
      <c r="M224" s="236" t="s">
        <v>1</v>
      </c>
      <c r="N224" s="237" t="s">
        <v>48</v>
      </c>
      <c r="O224" s="93"/>
      <c r="P224" s="238">
        <f>O224*H224</f>
        <v>0</v>
      </c>
      <c r="Q224" s="238">
        <v>2.1600000000000001</v>
      </c>
      <c r="R224" s="238">
        <f>Q224*H224</f>
        <v>9.6854399999999998</v>
      </c>
      <c r="S224" s="238">
        <v>0</v>
      </c>
      <c r="T224" s="239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40" t="s">
        <v>192</v>
      </c>
      <c r="AT224" s="240" t="s">
        <v>174</v>
      </c>
      <c r="AU224" s="240" t="s">
        <v>92</v>
      </c>
      <c r="AY224" s="18" t="s">
        <v>171</v>
      </c>
      <c r="BE224" s="241">
        <f>IF(N224="základní",J224,0)</f>
        <v>0</v>
      </c>
      <c r="BF224" s="241">
        <f>IF(N224="snížená",J224,0)</f>
        <v>0</v>
      </c>
      <c r="BG224" s="241">
        <f>IF(N224="zákl. přenesená",J224,0)</f>
        <v>0</v>
      </c>
      <c r="BH224" s="241">
        <f>IF(N224="sníž. přenesená",J224,0)</f>
        <v>0</v>
      </c>
      <c r="BI224" s="241">
        <f>IF(N224="nulová",J224,0)</f>
        <v>0</v>
      </c>
      <c r="BJ224" s="18" t="s">
        <v>90</v>
      </c>
      <c r="BK224" s="241">
        <f>ROUND(I224*H224,2)</f>
        <v>0</v>
      </c>
      <c r="BL224" s="18" t="s">
        <v>192</v>
      </c>
      <c r="BM224" s="240" t="s">
        <v>374</v>
      </c>
    </row>
    <row r="225" s="13" customFormat="1">
      <c r="A225" s="13"/>
      <c r="B225" s="251"/>
      <c r="C225" s="252"/>
      <c r="D225" s="242" t="s">
        <v>284</v>
      </c>
      <c r="E225" s="253" t="s">
        <v>1</v>
      </c>
      <c r="F225" s="254" t="s">
        <v>285</v>
      </c>
      <c r="G225" s="252"/>
      <c r="H225" s="253" t="s">
        <v>1</v>
      </c>
      <c r="I225" s="255"/>
      <c r="J225" s="252"/>
      <c r="K225" s="252"/>
      <c r="L225" s="256"/>
      <c r="M225" s="257"/>
      <c r="N225" s="258"/>
      <c r="O225" s="258"/>
      <c r="P225" s="258"/>
      <c r="Q225" s="258"/>
      <c r="R225" s="258"/>
      <c r="S225" s="258"/>
      <c r="T225" s="259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60" t="s">
        <v>284</v>
      </c>
      <c r="AU225" s="260" t="s">
        <v>92</v>
      </c>
      <c r="AV225" s="13" t="s">
        <v>90</v>
      </c>
      <c r="AW225" s="13" t="s">
        <v>38</v>
      </c>
      <c r="AX225" s="13" t="s">
        <v>83</v>
      </c>
      <c r="AY225" s="260" t="s">
        <v>171</v>
      </c>
    </row>
    <row r="226" s="14" customFormat="1">
      <c r="A226" s="14"/>
      <c r="B226" s="261"/>
      <c r="C226" s="262"/>
      <c r="D226" s="242" t="s">
        <v>284</v>
      </c>
      <c r="E226" s="263" t="s">
        <v>1</v>
      </c>
      <c r="F226" s="264" t="s">
        <v>375</v>
      </c>
      <c r="G226" s="262"/>
      <c r="H226" s="265">
        <v>4.3879999999999999</v>
      </c>
      <c r="I226" s="266"/>
      <c r="J226" s="262"/>
      <c r="K226" s="262"/>
      <c r="L226" s="267"/>
      <c r="M226" s="268"/>
      <c r="N226" s="269"/>
      <c r="O226" s="269"/>
      <c r="P226" s="269"/>
      <c r="Q226" s="269"/>
      <c r="R226" s="269"/>
      <c r="S226" s="269"/>
      <c r="T226" s="27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71" t="s">
        <v>284</v>
      </c>
      <c r="AU226" s="271" t="s">
        <v>92</v>
      </c>
      <c r="AV226" s="14" t="s">
        <v>92</v>
      </c>
      <c r="AW226" s="14" t="s">
        <v>38</v>
      </c>
      <c r="AX226" s="14" t="s">
        <v>83</v>
      </c>
      <c r="AY226" s="271" t="s">
        <v>171</v>
      </c>
    </row>
    <row r="227" s="14" customFormat="1">
      <c r="A227" s="14"/>
      <c r="B227" s="261"/>
      <c r="C227" s="262"/>
      <c r="D227" s="242" t="s">
        <v>284</v>
      </c>
      <c r="E227" s="263" t="s">
        <v>1</v>
      </c>
      <c r="F227" s="264" t="s">
        <v>376</v>
      </c>
      <c r="G227" s="262"/>
      <c r="H227" s="265">
        <v>0.096000000000000002</v>
      </c>
      <c r="I227" s="266"/>
      <c r="J227" s="262"/>
      <c r="K227" s="262"/>
      <c r="L227" s="267"/>
      <c r="M227" s="268"/>
      <c r="N227" s="269"/>
      <c r="O227" s="269"/>
      <c r="P227" s="269"/>
      <c r="Q227" s="269"/>
      <c r="R227" s="269"/>
      <c r="S227" s="269"/>
      <c r="T227" s="270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71" t="s">
        <v>284</v>
      </c>
      <c r="AU227" s="271" t="s">
        <v>92</v>
      </c>
      <c r="AV227" s="14" t="s">
        <v>92</v>
      </c>
      <c r="AW227" s="14" t="s">
        <v>38</v>
      </c>
      <c r="AX227" s="14" t="s">
        <v>83</v>
      </c>
      <c r="AY227" s="271" t="s">
        <v>171</v>
      </c>
    </row>
    <row r="228" s="15" customFormat="1">
      <c r="A228" s="15"/>
      <c r="B228" s="272"/>
      <c r="C228" s="273"/>
      <c r="D228" s="242" t="s">
        <v>284</v>
      </c>
      <c r="E228" s="274" t="s">
        <v>1</v>
      </c>
      <c r="F228" s="275" t="s">
        <v>287</v>
      </c>
      <c r="G228" s="273"/>
      <c r="H228" s="276">
        <v>4.484</v>
      </c>
      <c r="I228" s="277"/>
      <c r="J228" s="273"/>
      <c r="K228" s="273"/>
      <c r="L228" s="278"/>
      <c r="M228" s="279"/>
      <c r="N228" s="280"/>
      <c r="O228" s="280"/>
      <c r="P228" s="280"/>
      <c r="Q228" s="280"/>
      <c r="R228" s="280"/>
      <c r="S228" s="280"/>
      <c r="T228" s="281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82" t="s">
        <v>284</v>
      </c>
      <c r="AU228" s="282" t="s">
        <v>92</v>
      </c>
      <c r="AV228" s="15" t="s">
        <v>192</v>
      </c>
      <c r="AW228" s="15" t="s">
        <v>38</v>
      </c>
      <c r="AX228" s="15" t="s">
        <v>90</v>
      </c>
      <c r="AY228" s="282" t="s">
        <v>171</v>
      </c>
    </row>
    <row r="229" s="2" customFormat="1" ht="16.5" customHeight="1">
      <c r="A229" s="40"/>
      <c r="B229" s="41"/>
      <c r="C229" s="229" t="s">
        <v>377</v>
      </c>
      <c r="D229" s="229" t="s">
        <v>174</v>
      </c>
      <c r="E229" s="230" t="s">
        <v>378</v>
      </c>
      <c r="F229" s="231" t="s">
        <v>379</v>
      </c>
      <c r="G229" s="232" t="s">
        <v>282</v>
      </c>
      <c r="H229" s="233">
        <v>18.288</v>
      </c>
      <c r="I229" s="234"/>
      <c r="J229" s="235">
        <f>ROUND(I229*H229,2)</f>
        <v>0</v>
      </c>
      <c r="K229" s="231" t="s">
        <v>178</v>
      </c>
      <c r="L229" s="46"/>
      <c r="M229" s="236" t="s">
        <v>1</v>
      </c>
      <c r="N229" s="237" t="s">
        <v>48</v>
      </c>
      <c r="O229" s="93"/>
      <c r="P229" s="238">
        <f>O229*H229</f>
        <v>0</v>
      </c>
      <c r="Q229" s="238">
        <v>2.45329</v>
      </c>
      <c r="R229" s="238">
        <f>Q229*H229</f>
        <v>44.865767519999999</v>
      </c>
      <c r="S229" s="238">
        <v>0</v>
      </c>
      <c r="T229" s="239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40" t="s">
        <v>192</v>
      </c>
      <c r="AT229" s="240" t="s">
        <v>174</v>
      </c>
      <c r="AU229" s="240" t="s">
        <v>92</v>
      </c>
      <c r="AY229" s="18" t="s">
        <v>171</v>
      </c>
      <c r="BE229" s="241">
        <f>IF(N229="základní",J229,0)</f>
        <v>0</v>
      </c>
      <c r="BF229" s="241">
        <f>IF(N229="snížená",J229,0)</f>
        <v>0</v>
      </c>
      <c r="BG229" s="241">
        <f>IF(N229="zákl. přenesená",J229,0)</f>
        <v>0</v>
      </c>
      <c r="BH229" s="241">
        <f>IF(N229="sníž. přenesená",J229,0)</f>
        <v>0</v>
      </c>
      <c r="BI229" s="241">
        <f>IF(N229="nulová",J229,0)</f>
        <v>0</v>
      </c>
      <c r="BJ229" s="18" t="s">
        <v>90</v>
      </c>
      <c r="BK229" s="241">
        <f>ROUND(I229*H229,2)</f>
        <v>0</v>
      </c>
      <c r="BL229" s="18" t="s">
        <v>192</v>
      </c>
      <c r="BM229" s="240" t="s">
        <v>380</v>
      </c>
    </row>
    <row r="230" s="13" customFormat="1">
      <c r="A230" s="13"/>
      <c r="B230" s="251"/>
      <c r="C230" s="252"/>
      <c r="D230" s="242" t="s">
        <v>284</v>
      </c>
      <c r="E230" s="253" t="s">
        <v>1</v>
      </c>
      <c r="F230" s="254" t="s">
        <v>295</v>
      </c>
      <c r="G230" s="252"/>
      <c r="H230" s="253" t="s">
        <v>1</v>
      </c>
      <c r="I230" s="255"/>
      <c r="J230" s="252"/>
      <c r="K230" s="252"/>
      <c r="L230" s="256"/>
      <c r="M230" s="257"/>
      <c r="N230" s="258"/>
      <c r="O230" s="258"/>
      <c r="P230" s="258"/>
      <c r="Q230" s="258"/>
      <c r="R230" s="258"/>
      <c r="S230" s="258"/>
      <c r="T230" s="259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60" t="s">
        <v>284</v>
      </c>
      <c r="AU230" s="260" t="s">
        <v>92</v>
      </c>
      <c r="AV230" s="13" t="s">
        <v>90</v>
      </c>
      <c r="AW230" s="13" t="s">
        <v>38</v>
      </c>
      <c r="AX230" s="13" t="s">
        <v>83</v>
      </c>
      <c r="AY230" s="260" t="s">
        <v>171</v>
      </c>
    </row>
    <row r="231" s="14" customFormat="1">
      <c r="A231" s="14"/>
      <c r="B231" s="261"/>
      <c r="C231" s="262"/>
      <c r="D231" s="242" t="s">
        <v>284</v>
      </c>
      <c r="E231" s="263" t="s">
        <v>1</v>
      </c>
      <c r="F231" s="264" t="s">
        <v>381</v>
      </c>
      <c r="G231" s="262"/>
      <c r="H231" s="265">
        <v>18.288</v>
      </c>
      <c r="I231" s="266"/>
      <c r="J231" s="262"/>
      <c r="K231" s="262"/>
      <c r="L231" s="267"/>
      <c r="M231" s="268"/>
      <c r="N231" s="269"/>
      <c r="O231" s="269"/>
      <c r="P231" s="269"/>
      <c r="Q231" s="269"/>
      <c r="R231" s="269"/>
      <c r="S231" s="269"/>
      <c r="T231" s="270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71" t="s">
        <v>284</v>
      </c>
      <c r="AU231" s="271" t="s">
        <v>92</v>
      </c>
      <c r="AV231" s="14" t="s">
        <v>92</v>
      </c>
      <c r="AW231" s="14" t="s">
        <v>38</v>
      </c>
      <c r="AX231" s="14" t="s">
        <v>83</v>
      </c>
      <c r="AY231" s="271" t="s">
        <v>171</v>
      </c>
    </row>
    <row r="232" s="15" customFormat="1">
      <c r="A232" s="15"/>
      <c r="B232" s="272"/>
      <c r="C232" s="273"/>
      <c r="D232" s="242" t="s">
        <v>284</v>
      </c>
      <c r="E232" s="274" t="s">
        <v>1</v>
      </c>
      <c r="F232" s="275" t="s">
        <v>287</v>
      </c>
      <c r="G232" s="273"/>
      <c r="H232" s="276">
        <v>18.288</v>
      </c>
      <c r="I232" s="277"/>
      <c r="J232" s="273"/>
      <c r="K232" s="273"/>
      <c r="L232" s="278"/>
      <c r="M232" s="279"/>
      <c r="N232" s="280"/>
      <c r="O232" s="280"/>
      <c r="P232" s="280"/>
      <c r="Q232" s="280"/>
      <c r="R232" s="280"/>
      <c r="S232" s="280"/>
      <c r="T232" s="281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82" t="s">
        <v>284</v>
      </c>
      <c r="AU232" s="282" t="s">
        <v>92</v>
      </c>
      <c r="AV232" s="15" t="s">
        <v>192</v>
      </c>
      <c r="AW232" s="15" t="s">
        <v>38</v>
      </c>
      <c r="AX232" s="15" t="s">
        <v>90</v>
      </c>
      <c r="AY232" s="282" t="s">
        <v>171</v>
      </c>
    </row>
    <row r="233" s="2" customFormat="1" ht="16.5" customHeight="1">
      <c r="A233" s="40"/>
      <c r="B233" s="41"/>
      <c r="C233" s="229" t="s">
        <v>382</v>
      </c>
      <c r="D233" s="229" t="s">
        <v>174</v>
      </c>
      <c r="E233" s="230" t="s">
        <v>383</v>
      </c>
      <c r="F233" s="231" t="s">
        <v>384</v>
      </c>
      <c r="G233" s="232" t="s">
        <v>282</v>
      </c>
      <c r="H233" s="233">
        <v>4.6920000000000002</v>
      </c>
      <c r="I233" s="234"/>
      <c r="J233" s="235">
        <f>ROUND(I233*H233,2)</f>
        <v>0</v>
      </c>
      <c r="K233" s="231" t="s">
        <v>178</v>
      </c>
      <c r="L233" s="46"/>
      <c r="M233" s="236" t="s">
        <v>1</v>
      </c>
      <c r="N233" s="237" t="s">
        <v>48</v>
      </c>
      <c r="O233" s="93"/>
      <c r="P233" s="238">
        <f>O233*H233</f>
        <v>0</v>
      </c>
      <c r="Q233" s="238">
        <v>2.45329</v>
      </c>
      <c r="R233" s="238">
        <f>Q233*H233</f>
        <v>11.510836680000001</v>
      </c>
      <c r="S233" s="238">
        <v>0</v>
      </c>
      <c r="T233" s="239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40" t="s">
        <v>192</v>
      </c>
      <c r="AT233" s="240" t="s">
        <v>174</v>
      </c>
      <c r="AU233" s="240" t="s">
        <v>92</v>
      </c>
      <c r="AY233" s="18" t="s">
        <v>171</v>
      </c>
      <c r="BE233" s="241">
        <f>IF(N233="základní",J233,0)</f>
        <v>0</v>
      </c>
      <c r="BF233" s="241">
        <f>IF(N233="snížená",J233,0)</f>
        <v>0</v>
      </c>
      <c r="BG233" s="241">
        <f>IF(N233="zákl. přenesená",J233,0)</f>
        <v>0</v>
      </c>
      <c r="BH233" s="241">
        <f>IF(N233="sníž. přenesená",J233,0)</f>
        <v>0</v>
      </c>
      <c r="BI233" s="241">
        <f>IF(N233="nulová",J233,0)</f>
        <v>0</v>
      </c>
      <c r="BJ233" s="18" t="s">
        <v>90</v>
      </c>
      <c r="BK233" s="241">
        <f>ROUND(I233*H233,2)</f>
        <v>0</v>
      </c>
      <c r="BL233" s="18" t="s">
        <v>192</v>
      </c>
      <c r="BM233" s="240" t="s">
        <v>385</v>
      </c>
    </row>
    <row r="234" s="13" customFormat="1">
      <c r="A234" s="13"/>
      <c r="B234" s="251"/>
      <c r="C234" s="252"/>
      <c r="D234" s="242" t="s">
        <v>284</v>
      </c>
      <c r="E234" s="253" t="s">
        <v>1</v>
      </c>
      <c r="F234" s="254" t="s">
        <v>295</v>
      </c>
      <c r="G234" s="252"/>
      <c r="H234" s="253" t="s">
        <v>1</v>
      </c>
      <c r="I234" s="255"/>
      <c r="J234" s="252"/>
      <c r="K234" s="252"/>
      <c r="L234" s="256"/>
      <c r="M234" s="257"/>
      <c r="N234" s="258"/>
      <c r="O234" s="258"/>
      <c r="P234" s="258"/>
      <c r="Q234" s="258"/>
      <c r="R234" s="258"/>
      <c r="S234" s="258"/>
      <c r="T234" s="259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60" t="s">
        <v>284</v>
      </c>
      <c r="AU234" s="260" t="s">
        <v>92</v>
      </c>
      <c r="AV234" s="13" t="s">
        <v>90</v>
      </c>
      <c r="AW234" s="13" t="s">
        <v>38</v>
      </c>
      <c r="AX234" s="13" t="s">
        <v>83</v>
      </c>
      <c r="AY234" s="260" t="s">
        <v>171</v>
      </c>
    </row>
    <row r="235" s="14" customFormat="1">
      <c r="A235" s="14"/>
      <c r="B235" s="261"/>
      <c r="C235" s="262"/>
      <c r="D235" s="242" t="s">
        <v>284</v>
      </c>
      <c r="E235" s="263" t="s">
        <v>1</v>
      </c>
      <c r="F235" s="264" t="s">
        <v>386</v>
      </c>
      <c r="G235" s="262"/>
      <c r="H235" s="265">
        <v>4.6920000000000002</v>
      </c>
      <c r="I235" s="266"/>
      <c r="J235" s="262"/>
      <c r="K235" s="262"/>
      <c r="L235" s="267"/>
      <c r="M235" s="268"/>
      <c r="N235" s="269"/>
      <c r="O235" s="269"/>
      <c r="P235" s="269"/>
      <c r="Q235" s="269"/>
      <c r="R235" s="269"/>
      <c r="S235" s="269"/>
      <c r="T235" s="27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71" t="s">
        <v>284</v>
      </c>
      <c r="AU235" s="271" t="s">
        <v>92</v>
      </c>
      <c r="AV235" s="14" t="s">
        <v>92</v>
      </c>
      <c r="AW235" s="14" t="s">
        <v>38</v>
      </c>
      <c r="AX235" s="14" t="s">
        <v>83</v>
      </c>
      <c r="AY235" s="271" t="s">
        <v>171</v>
      </c>
    </row>
    <row r="236" s="15" customFormat="1">
      <c r="A236" s="15"/>
      <c r="B236" s="272"/>
      <c r="C236" s="273"/>
      <c r="D236" s="242" t="s">
        <v>284</v>
      </c>
      <c r="E236" s="274" t="s">
        <v>1</v>
      </c>
      <c r="F236" s="275" t="s">
        <v>287</v>
      </c>
      <c r="G236" s="273"/>
      <c r="H236" s="276">
        <v>4.6920000000000002</v>
      </c>
      <c r="I236" s="277"/>
      <c r="J236" s="273"/>
      <c r="K236" s="273"/>
      <c r="L236" s="278"/>
      <c r="M236" s="279"/>
      <c r="N236" s="280"/>
      <c r="O236" s="280"/>
      <c r="P236" s="280"/>
      <c r="Q236" s="280"/>
      <c r="R236" s="280"/>
      <c r="S236" s="280"/>
      <c r="T236" s="281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82" t="s">
        <v>284</v>
      </c>
      <c r="AU236" s="282" t="s">
        <v>92</v>
      </c>
      <c r="AV236" s="15" t="s">
        <v>192</v>
      </c>
      <c r="AW236" s="15" t="s">
        <v>38</v>
      </c>
      <c r="AX236" s="15" t="s">
        <v>90</v>
      </c>
      <c r="AY236" s="282" t="s">
        <v>171</v>
      </c>
    </row>
    <row r="237" s="2" customFormat="1" ht="16.5" customHeight="1">
      <c r="A237" s="40"/>
      <c r="B237" s="41"/>
      <c r="C237" s="229" t="s">
        <v>387</v>
      </c>
      <c r="D237" s="229" t="s">
        <v>174</v>
      </c>
      <c r="E237" s="230" t="s">
        <v>388</v>
      </c>
      <c r="F237" s="231" t="s">
        <v>389</v>
      </c>
      <c r="G237" s="232" t="s">
        <v>330</v>
      </c>
      <c r="H237" s="233">
        <v>1.9279999999999999</v>
      </c>
      <c r="I237" s="234"/>
      <c r="J237" s="235">
        <f>ROUND(I237*H237,2)</f>
        <v>0</v>
      </c>
      <c r="K237" s="231" t="s">
        <v>178</v>
      </c>
      <c r="L237" s="46"/>
      <c r="M237" s="236" t="s">
        <v>1</v>
      </c>
      <c r="N237" s="237" t="s">
        <v>48</v>
      </c>
      <c r="O237" s="93"/>
      <c r="P237" s="238">
        <f>O237*H237</f>
        <v>0</v>
      </c>
      <c r="Q237" s="238">
        <v>1.06277</v>
      </c>
      <c r="R237" s="238">
        <f>Q237*H237</f>
        <v>2.0490205599999998</v>
      </c>
      <c r="S237" s="238">
        <v>0</v>
      </c>
      <c r="T237" s="239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40" t="s">
        <v>192</v>
      </c>
      <c r="AT237" s="240" t="s">
        <v>174</v>
      </c>
      <c r="AU237" s="240" t="s">
        <v>92</v>
      </c>
      <c r="AY237" s="18" t="s">
        <v>171</v>
      </c>
      <c r="BE237" s="241">
        <f>IF(N237="základní",J237,0)</f>
        <v>0</v>
      </c>
      <c r="BF237" s="241">
        <f>IF(N237="snížená",J237,0)</f>
        <v>0</v>
      </c>
      <c r="BG237" s="241">
        <f>IF(N237="zákl. přenesená",J237,0)</f>
        <v>0</v>
      </c>
      <c r="BH237" s="241">
        <f>IF(N237="sníž. přenesená",J237,0)</f>
        <v>0</v>
      </c>
      <c r="BI237" s="241">
        <f>IF(N237="nulová",J237,0)</f>
        <v>0</v>
      </c>
      <c r="BJ237" s="18" t="s">
        <v>90</v>
      </c>
      <c r="BK237" s="241">
        <f>ROUND(I237*H237,2)</f>
        <v>0</v>
      </c>
      <c r="BL237" s="18" t="s">
        <v>192</v>
      </c>
      <c r="BM237" s="240" t="s">
        <v>390</v>
      </c>
    </row>
    <row r="238" s="13" customFormat="1">
      <c r="A238" s="13"/>
      <c r="B238" s="251"/>
      <c r="C238" s="252"/>
      <c r="D238" s="242" t="s">
        <v>284</v>
      </c>
      <c r="E238" s="253" t="s">
        <v>1</v>
      </c>
      <c r="F238" s="254" t="s">
        <v>295</v>
      </c>
      <c r="G238" s="252"/>
      <c r="H238" s="253" t="s">
        <v>1</v>
      </c>
      <c r="I238" s="255"/>
      <c r="J238" s="252"/>
      <c r="K238" s="252"/>
      <c r="L238" s="256"/>
      <c r="M238" s="257"/>
      <c r="N238" s="258"/>
      <c r="O238" s="258"/>
      <c r="P238" s="258"/>
      <c r="Q238" s="258"/>
      <c r="R238" s="258"/>
      <c r="S238" s="258"/>
      <c r="T238" s="259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60" t="s">
        <v>284</v>
      </c>
      <c r="AU238" s="260" t="s">
        <v>92</v>
      </c>
      <c r="AV238" s="13" t="s">
        <v>90</v>
      </c>
      <c r="AW238" s="13" t="s">
        <v>38</v>
      </c>
      <c r="AX238" s="13" t="s">
        <v>83</v>
      </c>
      <c r="AY238" s="260" t="s">
        <v>171</v>
      </c>
    </row>
    <row r="239" s="14" customFormat="1">
      <c r="A239" s="14"/>
      <c r="B239" s="261"/>
      <c r="C239" s="262"/>
      <c r="D239" s="242" t="s">
        <v>284</v>
      </c>
      <c r="E239" s="263" t="s">
        <v>1</v>
      </c>
      <c r="F239" s="264" t="s">
        <v>391</v>
      </c>
      <c r="G239" s="262"/>
      <c r="H239" s="265">
        <v>1.6459999999999999</v>
      </c>
      <c r="I239" s="266"/>
      <c r="J239" s="262"/>
      <c r="K239" s="262"/>
      <c r="L239" s="267"/>
      <c r="M239" s="268"/>
      <c r="N239" s="269"/>
      <c r="O239" s="269"/>
      <c r="P239" s="269"/>
      <c r="Q239" s="269"/>
      <c r="R239" s="269"/>
      <c r="S239" s="269"/>
      <c r="T239" s="27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71" t="s">
        <v>284</v>
      </c>
      <c r="AU239" s="271" t="s">
        <v>92</v>
      </c>
      <c r="AV239" s="14" t="s">
        <v>92</v>
      </c>
      <c r="AW239" s="14" t="s">
        <v>38</v>
      </c>
      <c r="AX239" s="14" t="s">
        <v>83</v>
      </c>
      <c r="AY239" s="271" t="s">
        <v>171</v>
      </c>
    </row>
    <row r="240" s="14" customFormat="1">
      <c r="A240" s="14"/>
      <c r="B240" s="261"/>
      <c r="C240" s="262"/>
      <c r="D240" s="242" t="s">
        <v>284</v>
      </c>
      <c r="E240" s="263" t="s">
        <v>1</v>
      </c>
      <c r="F240" s="264" t="s">
        <v>392</v>
      </c>
      <c r="G240" s="262"/>
      <c r="H240" s="265">
        <v>0.28199999999999997</v>
      </c>
      <c r="I240" s="266"/>
      <c r="J240" s="262"/>
      <c r="K240" s="262"/>
      <c r="L240" s="267"/>
      <c r="M240" s="268"/>
      <c r="N240" s="269"/>
      <c r="O240" s="269"/>
      <c r="P240" s="269"/>
      <c r="Q240" s="269"/>
      <c r="R240" s="269"/>
      <c r="S240" s="269"/>
      <c r="T240" s="27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71" t="s">
        <v>284</v>
      </c>
      <c r="AU240" s="271" t="s">
        <v>92</v>
      </c>
      <c r="AV240" s="14" t="s">
        <v>92</v>
      </c>
      <c r="AW240" s="14" t="s">
        <v>38</v>
      </c>
      <c r="AX240" s="14" t="s">
        <v>83</v>
      </c>
      <c r="AY240" s="271" t="s">
        <v>171</v>
      </c>
    </row>
    <row r="241" s="15" customFormat="1">
      <c r="A241" s="15"/>
      <c r="B241" s="272"/>
      <c r="C241" s="273"/>
      <c r="D241" s="242" t="s">
        <v>284</v>
      </c>
      <c r="E241" s="274" t="s">
        <v>1</v>
      </c>
      <c r="F241" s="275" t="s">
        <v>287</v>
      </c>
      <c r="G241" s="273"/>
      <c r="H241" s="276">
        <v>1.9279999999999999</v>
      </c>
      <c r="I241" s="277"/>
      <c r="J241" s="273"/>
      <c r="K241" s="273"/>
      <c r="L241" s="278"/>
      <c r="M241" s="279"/>
      <c r="N241" s="280"/>
      <c r="O241" s="280"/>
      <c r="P241" s="280"/>
      <c r="Q241" s="280"/>
      <c r="R241" s="280"/>
      <c r="S241" s="280"/>
      <c r="T241" s="281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82" t="s">
        <v>284</v>
      </c>
      <c r="AU241" s="282" t="s">
        <v>92</v>
      </c>
      <c r="AV241" s="15" t="s">
        <v>192</v>
      </c>
      <c r="AW241" s="15" t="s">
        <v>38</v>
      </c>
      <c r="AX241" s="15" t="s">
        <v>90</v>
      </c>
      <c r="AY241" s="282" t="s">
        <v>171</v>
      </c>
    </row>
    <row r="242" s="2" customFormat="1" ht="16.5" customHeight="1">
      <c r="A242" s="40"/>
      <c r="B242" s="41"/>
      <c r="C242" s="229" t="s">
        <v>393</v>
      </c>
      <c r="D242" s="229" t="s">
        <v>174</v>
      </c>
      <c r="E242" s="230" t="s">
        <v>394</v>
      </c>
      <c r="F242" s="231" t="s">
        <v>395</v>
      </c>
      <c r="G242" s="232" t="s">
        <v>282</v>
      </c>
      <c r="H242" s="233">
        <v>0.39100000000000001</v>
      </c>
      <c r="I242" s="234"/>
      <c r="J242" s="235">
        <f>ROUND(I242*H242,2)</f>
        <v>0</v>
      </c>
      <c r="K242" s="231" t="s">
        <v>178</v>
      </c>
      <c r="L242" s="46"/>
      <c r="M242" s="236" t="s">
        <v>1</v>
      </c>
      <c r="N242" s="237" t="s">
        <v>48</v>
      </c>
      <c r="O242" s="93"/>
      <c r="P242" s="238">
        <f>O242*H242</f>
        <v>0</v>
      </c>
      <c r="Q242" s="238">
        <v>2.45329</v>
      </c>
      <c r="R242" s="238">
        <f>Q242*H242</f>
        <v>0.95923639000000005</v>
      </c>
      <c r="S242" s="238">
        <v>0</v>
      </c>
      <c r="T242" s="239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40" t="s">
        <v>192</v>
      </c>
      <c r="AT242" s="240" t="s">
        <v>174</v>
      </c>
      <c r="AU242" s="240" t="s">
        <v>92</v>
      </c>
      <c r="AY242" s="18" t="s">
        <v>171</v>
      </c>
      <c r="BE242" s="241">
        <f>IF(N242="základní",J242,0)</f>
        <v>0</v>
      </c>
      <c r="BF242" s="241">
        <f>IF(N242="snížená",J242,0)</f>
        <v>0</v>
      </c>
      <c r="BG242" s="241">
        <f>IF(N242="zákl. přenesená",J242,0)</f>
        <v>0</v>
      </c>
      <c r="BH242" s="241">
        <f>IF(N242="sníž. přenesená",J242,0)</f>
        <v>0</v>
      </c>
      <c r="BI242" s="241">
        <f>IF(N242="nulová",J242,0)</f>
        <v>0</v>
      </c>
      <c r="BJ242" s="18" t="s">
        <v>90</v>
      </c>
      <c r="BK242" s="241">
        <f>ROUND(I242*H242,2)</f>
        <v>0</v>
      </c>
      <c r="BL242" s="18" t="s">
        <v>192</v>
      </c>
      <c r="BM242" s="240" t="s">
        <v>396</v>
      </c>
    </row>
    <row r="243" s="13" customFormat="1">
      <c r="A243" s="13"/>
      <c r="B243" s="251"/>
      <c r="C243" s="252"/>
      <c r="D243" s="242" t="s">
        <v>284</v>
      </c>
      <c r="E243" s="253" t="s">
        <v>1</v>
      </c>
      <c r="F243" s="254" t="s">
        <v>285</v>
      </c>
      <c r="G243" s="252"/>
      <c r="H243" s="253" t="s">
        <v>1</v>
      </c>
      <c r="I243" s="255"/>
      <c r="J243" s="252"/>
      <c r="K243" s="252"/>
      <c r="L243" s="256"/>
      <c r="M243" s="257"/>
      <c r="N243" s="258"/>
      <c r="O243" s="258"/>
      <c r="P243" s="258"/>
      <c r="Q243" s="258"/>
      <c r="R243" s="258"/>
      <c r="S243" s="258"/>
      <c r="T243" s="259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60" t="s">
        <v>284</v>
      </c>
      <c r="AU243" s="260" t="s">
        <v>92</v>
      </c>
      <c r="AV243" s="13" t="s">
        <v>90</v>
      </c>
      <c r="AW243" s="13" t="s">
        <v>38</v>
      </c>
      <c r="AX243" s="13" t="s">
        <v>83</v>
      </c>
      <c r="AY243" s="260" t="s">
        <v>171</v>
      </c>
    </row>
    <row r="244" s="14" customFormat="1">
      <c r="A244" s="14"/>
      <c r="B244" s="261"/>
      <c r="C244" s="262"/>
      <c r="D244" s="242" t="s">
        <v>284</v>
      </c>
      <c r="E244" s="263" t="s">
        <v>1</v>
      </c>
      <c r="F244" s="264" t="s">
        <v>397</v>
      </c>
      <c r="G244" s="262"/>
      <c r="H244" s="265">
        <v>0.39100000000000001</v>
      </c>
      <c r="I244" s="266"/>
      <c r="J244" s="262"/>
      <c r="K244" s="262"/>
      <c r="L244" s="267"/>
      <c r="M244" s="268"/>
      <c r="N244" s="269"/>
      <c r="O244" s="269"/>
      <c r="P244" s="269"/>
      <c r="Q244" s="269"/>
      <c r="R244" s="269"/>
      <c r="S244" s="269"/>
      <c r="T244" s="27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71" t="s">
        <v>284</v>
      </c>
      <c r="AU244" s="271" t="s">
        <v>92</v>
      </c>
      <c r="AV244" s="14" t="s">
        <v>92</v>
      </c>
      <c r="AW244" s="14" t="s">
        <v>38</v>
      </c>
      <c r="AX244" s="14" t="s">
        <v>83</v>
      </c>
      <c r="AY244" s="271" t="s">
        <v>171</v>
      </c>
    </row>
    <row r="245" s="15" customFormat="1">
      <c r="A245" s="15"/>
      <c r="B245" s="272"/>
      <c r="C245" s="273"/>
      <c r="D245" s="242" t="s">
        <v>284</v>
      </c>
      <c r="E245" s="274" t="s">
        <v>1</v>
      </c>
      <c r="F245" s="275" t="s">
        <v>287</v>
      </c>
      <c r="G245" s="273"/>
      <c r="H245" s="276">
        <v>0.39100000000000001</v>
      </c>
      <c r="I245" s="277"/>
      <c r="J245" s="273"/>
      <c r="K245" s="273"/>
      <c r="L245" s="278"/>
      <c r="M245" s="279"/>
      <c r="N245" s="280"/>
      <c r="O245" s="280"/>
      <c r="P245" s="280"/>
      <c r="Q245" s="280"/>
      <c r="R245" s="280"/>
      <c r="S245" s="280"/>
      <c r="T245" s="281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82" t="s">
        <v>284</v>
      </c>
      <c r="AU245" s="282" t="s">
        <v>92</v>
      </c>
      <c r="AV245" s="15" t="s">
        <v>192</v>
      </c>
      <c r="AW245" s="15" t="s">
        <v>38</v>
      </c>
      <c r="AX245" s="15" t="s">
        <v>90</v>
      </c>
      <c r="AY245" s="282" t="s">
        <v>171</v>
      </c>
    </row>
    <row r="246" s="2" customFormat="1" ht="16.5" customHeight="1">
      <c r="A246" s="40"/>
      <c r="B246" s="41"/>
      <c r="C246" s="229" t="s">
        <v>398</v>
      </c>
      <c r="D246" s="229" t="s">
        <v>174</v>
      </c>
      <c r="E246" s="230" t="s">
        <v>399</v>
      </c>
      <c r="F246" s="231" t="s">
        <v>400</v>
      </c>
      <c r="G246" s="232" t="s">
        <v>278</v>
      </c>
      <c r="H246" s="233">
        <v>3.2639999999999998</v>
      </c>
      <c r="I246" s="234"/>
      <c r="J246" s="235">
        <f>ROUND(I246*H246,2)</f>
        <v>0</v>
      </c>
      <c r="K246" s="231" t="s">
        <v>178</v>
      </c>
      <c r="L246" s="46"/>
      <c r="M246" s="236" t="s">
        <v>1</v>
      </c>
      <c r="N246" s="237" t="s">
        <v>48</v>
      </c>
      <c r="O246" s="93"/>
      <c r="P246" s="238">
        <f>O246*H246</f>
        <v>0</v>
      </c>
      <c r="Q246" s="238">
        <v>0.00264</v>
      </c>
      <c r="R246" s="238">
        <f>Q246*H246</f>
        <v>0.0086169599999999999</v>
      </c>
      <c r="S246" s="238">
        <v>0</v>
      </c>
      <c r="T246" s="239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40" t="s">
        <v>192</v>
      </c>
      <c r="AT246" s="240" t="s">
        <v>174</v>
      </c>
      <c r="AU246" s="240" t="s">
        <v>92</v>
      </c>
      <c r="AY246" s="18" t="s">
        <v>171</v>
      </c>
      <c r="BE246" s="241">
        <f>IF(N246="základní",J246,0)</f>
        <v>0</v>
      </c>
      <c r="BF246" s="241">
        <f>IF(N246="snížená",J246,0)</f>
        <v>0</v>
      </c>
      <c r="BG246" s="241">
        <f>IF(N246="zákl. přenesená",J246,0)</f>
        <v>0</v>
      </c>
      <c r="BH246" s="241">
        <f>IF(N246="sníž. přenesená",J246,0)</f>
        <v>0</v>
      </c>
      <c r="BI246" s="241">
        <f>IF(N246="nulová",J246,0)</f>
        <v>0</v>
      </c>
      <c r="BJ246" s="18" t="s">
        <v>90</v>
      </c>
      <c r="BK246" s="241">
        <f>ROUND(I246*H246,2)</f>
        <v>0</v>
      </c>
      <c r="BL246" s="18" t="s">
        <v>192</v>
      </c>
      <c r="BM246" s="240" t="s">
        <v>401</v>
      </c>
    </row>
    <row r="247" s="13" customFormat="1">
      <c r="A247" s="13"/>
      <c r="B247" s="251"/>
      <c r="C247" s="252"/>
      <c r="D247" s="242" t="s">
        <v>284</v>
      </c>
      <c r="E247" s="253" t="s">
        <v>1</v>
      </c>
      <c r="F247" s="254" t="s">
        <v>285</v>
      </c>
      <c r="G247" s="252"/>
      <c r="H247" s="253" t="s">
        <v>1</v>
      </c>
      <c r="I247" s="255"/>
      <c r="J247" s="252"/>
      <c r="K247" s="252"/>
      <c r="L247" s="256"/>
      <c r="M247" s="257"/>
      <c r="N247" s="258"/>
      <c r="O247" s="258"/>
      <c r="P247" s="258"/>
      <c r="Q247" s="258"/>
      <c r="R247" s="258"/>
      <c r="S247" s="258"/>
      <c r="T247" s="259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60" t="s">
        <v>284</v>
      </c>
      <c r="AU247" s="260" t="s">
        <v>92</v>
      </c>
      <c r="AV247" s="13" t="s">
        <v>90</v>
      </c>
      <c r="AW247" s="13" t="s">
        <v>38</v>
      </c>
      <c r="AX247" s="13" t="s">
        <v>83</v>
      </c>
      <c r="AY247" s="260" t="s">
        <v>171</v>
      </c>
    </row>
    <row r="248" s="14" customFormat="1">
      <c r="A248" s="14"/>
      <c r="B248" s="261"/>
      <c r="C248" s="262"/>
      <c r="D248" s="242" t="s">
        <v>284</v>
      </c>
      <c r="E248" s="263" t="s">
        <v>1</v>
      </c>
      <c r="F248" s="264" t="s">
        <v>402</v>
      </c>
      <c r="G248" s="262"/>
      <c r="H248" s="265">
        <v>3.2639999999999998</v>
      </c>
      <c r="I248" s="266"/>
      <c r="J248" s="262"/>
      <c r="K248" s="262"/>
      <c r="L248" s="267"/>
      <c r="M248" s="268"/>
      <c r="N248" s="269"/>
      <c r="O248" s="269"/>
      <c r="P248" s="269"/>
      <c r="Q248" s="269"/>
      <c r="R248" s="269"/>
      <c r="S248" s="269"/>
      <c r="T248" s="270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71" t="s">
        <v>284</v>
      </c>
      <c r="AU248" s="271" t="s">
        <v>92</v>
      </c>
      <c r="AV248" s="14" t="s">
        <v>92</v>
      </c>
      <c r="AW248" s="14" t="s">
        <v>38</v>
      </c>
      <c r="AX248" s="14" t="s">
        <v>83</v>
      </c>
      <c r="AY248" s="271" t="s">
        <v>171</v>
      </c>
    </row>
    <row r="249" s="15" customFormat="1">
      <c r="A249" s="15"/>
      <c r="B249" s="272"/>
      <c r="C249" s="273"/>
      <c r="D249" s="242" t="s">
        <v>284</v>
      </c>
      <c r="E249" s="274" t="s">
        <v>1</v>
      </c>
      <c r="F249" s="275" t="s">
        <v>287</v>
      </c>
      <c r="G249" s="273"/>
      <c r="H249" s="276">
        <v>3.2639999999999998</v>
      </c>
      <c r="I249" s="277"/>
      <c r="J249" s="273"/>
      <c r="K249" s="273"/>
      <c r="L249" s="278"/>
      <c r="M249" s="279"/>
      <c r="N249" s="280"/>
      <c r="O249" s="280"/>
      <c r="P249" s="280"/>
      <c r="Q249" s="280"/>
      <c r="R249" s="280"/>
      <c r="S249" s="280"/>
      <c r="T249" s="281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82" t="s">
        <v>284</v>
      </c>
      <c r="AU249" s="282" t="s">
        <v>92</v>
      </c>
      <c r="AV249" s="15" t="s">
        <v>192</v>
      </c>
      <c r="AW249" s="15" t="s">
        <v>38</v>
      </c>
      <c r="AX249" s="15" t="s">
        <v>90</v>
      </c>
      <c r="AY249" s="282" t="s">
        <v>171</v>
      </c>
    </row>
    <row r="250" s="2" customFormat="1" ht="16.5" customHeight="1">
      <c r="A250" s="40"/>
      <c r="B250" s="41"/>
      <c r="C250" s="229" t="s">
        <v>403</v>
      </c>
      <c r="D250" s="229" t="s">
        <v>174</v>
      </c>
      <c r="E250" s="230" t="s">
        <v>404</v>
      </c>
      <c r="F250" s="231" t="s">
        <v>405</v>
      </c>
      <c r="G250" s="232" t="s">
        <v>278</v>
      </c>
      <c r="H250" s="233">
        <v>3.2639999999999998</v>
      </c>
      <c r="I250" s="234"/>
      <c r="J250" s="235">
        <f>ROUND(I250*H250,2)</f>
        <v>0</v>
      </c>
      <c r="K250" s="231" t="s">
        <v>178</v>
      </c>
      <c r="L250" s="46"/>
      <c r="M250" s="236" t="s">
        <v>1</v>
      </c>
      <c r="N250" s="237" t="s">
        <v>48</v>
      </c>
      <c r="O250" s="93"/>
      <c r="P250" s="238">
        <f>O250*H250</f>
        <v>0</v>
      </c>
      <c r="Q250" s="238">
        <v>0</v>
      </c>
      <c r="R250" s="238">
        <f>Q250*H250</f>
        <v>0</v>
      </c>
      <c r="S250" s="238">
        <v>0</v>
      </c>
      <c r="T250" s="239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40" t="s">
        <v>192</v>
      </c>
      <c r="AT250" s="240" t="s">
        <v>174</v>
      </c>
      <c r="AU250" s="240" t="s">
        <v>92</v>
      </c>
      <c r="AY250" s="18" t="s">
        <v>171</v>
      </c>
      <c r="BE250" s="241">
        <f>IF(N250="základní",J250,0)</f>
        <v>0</v>
      </c>
      <c r="BF250" s="241">
        <f>IF(N250="snížená",J250,0)</f>
        <v>0</v>
      </c>
      <c r="BG250" s="241">
        <f>IF(N250="zákl. přenesená",J250,0)</f>
        <v>0</v>
      </c>
      <c r="BH250" s="241">
        <f>IF(N250="sníž. přenesená",J250,0)</f>
        <v>0</v>
      </c>
      <c r="BI250" s="241">
        <f>IF(N250="nulová",J250,0)</f>
        <v>0</v>
      </c>
      <c r="BJ250" s="18" t="s">
        <v>90</v>
      </c>
      <c r="BK250" s="241">
        <f>ROUND(I250*H250,2)</f>
        <v>0</v>
      </c>
      <c r="BL250" s="18" t="s">
        <v>192</v>
      </c>
      <c r="BM250" s="240" t="s">
        <v>406</v>
      </c>
    </row>
    <row r="251" s="2" customFormat="1" ht="16.5" customHeight="1">
      <c r="A251" s="40"/>
      <c r="B251" s="41"/>
      <c r="C251" s="229" t="s">
        <v>407</v>
      </c>
      <c r="D251" s="229" t="s">
        <v>174</v>
      </c>
      <c r="E251" s="230" t="s">
        <v>408</v>
      </c>
      <c r="F251" s="231" t="s">
        <v>409</v>
      </c>
      <c r="G251" s="232" t="s">
        <v>330</v>
      </c>
      <c r="H251" s="233">
        <v>0.031</v>
      </c>
      <c r="I251" s="234"/>
      <c r="J251" s="235">
        <f>ROUND(I251*H251,2)</f>
        <v>0</v>
      </c>
      <c r="K251" s="231" t="s">
        <v>178</v>
      </c>
      <c r="L251" s="46"/>
      <c r="M251" s="236" t="s">
        <v>1</v>
      </c>
      <c r="N251" s="237" t="s">
        <v>48</v>
      </c>
      <c r="O251" s="93"/>
      <c r="P251" s="238">
        <f>O251*H251</f>
        <v>0</v>
      </c>
      <c r="Q251" s="238">
        <v>1.0606199999999999</v>
      </c>
      <c r="R251" s="238">
        <f>Q251*H251</f>
        <v>0.032879219999999994</v>
      </c>
      <c r="S251" s="238">
        <v>0</v>
      </c>
      <c r="T251" s="239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40" t="s">
        <v>192</v>
      </c>
      <c r="AT251" s="240" t="s">
        <v>174</v>
      </c>
      <c r="AU251" s="240" t="s">
        <v>92</v>
      </c>
      <c r="AY251" s="18" t="s">
        <v>171</v>
      </c>
      <c r="BE251" s="241">
        <f>IF(N251="základní",J251,0)</f>
        <v>0</v>
      </c>
      <c r="BF251" s="241">
        <f>IF(N251="snížená",J251,0)</f>
        <v>0</v>
      </c>
      <c r="BG251" s="241">
        <f>IF(N251="zákl. přenesená",J251,0)</f>
        <v>0</v>
      </c>
      <c r="BH251" s="241">
        <f>IF(N251="sníž. přenesená",J251,0)</f>
        <v>0</v>
      </c>
      <c r="BI251" s="241">
        <f>IF(N251="nulová",J251,0)</f>
        <v>0</v>
      </c>
      <c r="BJ251" s="18" t="s">
        <v>90</v>
      </c>
      <c r="BK251" s="241">
        <f>ROUND(I251*H251,2)</f>
        <v>0</v>
      </c>
      <c r="BL251" s="18" t="s">
        <v>192</v>
      </c>
      <c r="BM251" s="240" t="s">
        <v>410</v>
      </c>
    </row>
    <row r="252" s="14" customFormat="1">
      <c r="A252" s="14"/>
      <c r="B252" s="261"/>
      <c r="C252" s="262"/>
      <c r="D252" s="242" t="s">
        <v>284</v>
      </c>
      <c r="E252" s="263" t="s">
        <v>1</v>
      </c>
      <c r="F252" s="264" t="s">
        <v>411</v>
      </c>
      <c r="G252" s="262"/>
      <c r="H252" s="265">
        <v>0.031</v>
      </c>
      <c r="I252" s="266"/>
      <c r="J252" s="262"/>
      <c r="K252" s="262"/>
      <c r="L252" s="267"/>
      <c r="M252" s="268"/>
      <c r="N252" s="269"/>
      <c r="O252" s="269"/>
      <c r="P252" s="269"/>
      <c r="Q252" s="269"/>
      <c r="R252" s="269"/>
      <c r="S252" s="269"/>
      <c r="T252" s="27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71" t="s">
        <v>284</v>
      </c>
      <c r="AU252" s="271" t="s">
        <v>92</v>
      </c>
      <c r="AV252" s="14" t="s">
        <v>92</v>
      </c>
      <c r="AW252" s="14" t="s">
        <v>38</v>
      </c>
      <c r="AX252" s="14" t="s">
        <v>83</v>
      </c>
      <c r="AY252" s="271" t="s">
        <v>171</v>
      </c>
    </row>
    <row r="253" s="15" customFormat="1">
      <c r="A253" s="15"/>
      <c r="B253" s="272"/>
      <c r="C253" s="273"/>
      <c r="D253" s="242" t="s">
        <v>284</v>
      </c>
      <c r="E253" s="274" t="s">
        <v>1</v>
      </c>
      <c r="F253" s="275" t="s">
        <v>287</v>
      </c>
      <c r="G253" s="273"/>
      <c r="H253" s="276">
        <v>0.031</v>
      </c>
      <c r="I253" s="277"/>
      <c r="J253" s="273"/>
      <c r="K253" s="273"/>
      <c r="L253" s="278"/>
      <c r="M253" s="279"/>
      <c r="N253" s="280"/>
      <c r="O253" s="280"/>
      <c r="P253" s="280"/>
      <c r="Q253" s="280"/>
      <c r="R253" s="280"/>
      <c r="S253" s="280"/>
      <c r="T253" s="281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82" t="s">
        <v>284</v>
      </c>
      <c r="AU253" s="282" t="s">
        <v>92</v>
      </c>
      <c r="AV253" s="15" t="s">
        <v>192</v>
      </c>
      <c r="AW253" s="15" t="s">
        <v>38</v>
      </c>
      <c r="AX253" s="15" t="s">
        <v>90</v>
      </c>
      <c r="AY253" s="282" t="s">
        <v>171</v>
      </c>
    </row>
    <row r="254" s="12" customFormat="1" ht="22.8" customHeight="1">
      <c r="A254" s="12"/>
      <c r="B254" s="213"/>
      <c r="C254" s="214"/>
      <c r="D254" s="215" t="s">
        <v>82</v>
      </c>
      <c r="E254" s="227" t="s">
        <v>118</v>
      </c>
      <c r="F254" s="227" t="s">
        <v>412</v>
      </c>
      <c r="G254" s="214"/>
      <c r="H254" s="214"/>
      <c r="I254" s="217"/>
      <c r="J254" s="228">
        <f>BK254</f>
        <v>0</v>
      </c>
      <c r="K254" s="214"/>
      <c r="L254" s="219"/>
      <c r="M254" s="220"/>
      <c r="N254" s="221"/>
      <c r="O254" s="221"/>
      <c r="P254" s="222">
        <f>SUM(P255:P284)</f>
        <v>0</v>
      </c>
      <c r="Q254" s="221"/>
      <c r="R254" s="222">
        <f>SUM(R255:R284)</f>
        <v>484.31075176000002</v>
      </c>
      <c r="S254" s="221"/>
      <c r="T254" s="223">
        <f>SUM(T255:T284)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4" t="s">
        <v>90</v>
      </c>
      <c r="AT254" s="225" t="s">
        <v>82</v>
      </c>
      <c r="AU254" s="225" t="s">
        <v>90</v>
      </c>
      <c r="AY254" s="224" t="s">
        <v>171</v>
      </c>
      <c r="BK254" s="226">
        <f>SUM(BK255:BK284)</f>
        <v>0</v>
      </c>
    </row>
    <row r="255" s="2" customFormat="1" ht="16.5" customHeight="1">
      <c r="A255" s="40"/>
      <c r="B255" s="41"/>
      <c r="C255" s="229" t="s">
        <v>413</v>
      </c>
      <c r="D255" s="229" t="s">
        <v>174</v>
      </c>
      <c r="E255" s="230" t="s">
        <v>414</v>
      </c>
      <c r="F255" s="231" t="s">
        <v>415</v>
      </c>
      <c r="G255" s="232" t="s">
        <v>282</v>
      </c>
      <c r="H255" s="233">
        <v>140.59999999999999</v>
      </c>
      <c r="I255" s="234"/>
      <c r="J255" s="235">
        <f>ROUND(I255*H255,2)</f>
        <v>0</v>
      </c>
      <c r="K255" s="231" t="s">
        <v>178</v>
      </c>
      <c r="L255" s="46"/>
      <c r="M255" s="236" t="s">
        <v>1</v>
      </c>
      <c r="N255" s="237" t="s">
        <v>48</v>
      </c>
      <c r="O255" s="93"/>
      <c r="P255" s="238">
        <f>O255*H255</f>
        <v>0</v>
      </c>
      <c r="Q255" s="238">
        <v>1.6627000000000001</v>
      </c>
      <c r="R255" s="238">
        <f>Q255*H255</f>
        <v>233.77562</v>
      </c>
      <c r="S255" s="238">
        <v>0</v>
      </c>
      <c r="T255" s="239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40" t="s">
        <v>192</v>
      </c>
      <c r="AT255" s="240" t="s">
        <v>174</v>
      </c>
      <c r="AU255" s="240" t="s">
        <v>92</v>
      </c>
      <c r="AY255" s="18" t="s">
        <v>171</v>
      </c>
      <c r="BE255" s="241">
        <f>IF(N255="základní",J255,0)</f>
        <v>0</v>
      </c>
      <c r="BF255" s="241">
        <f>IF(N255="snížená",J255,0)</f>
        <v>0</v>
      </c>
      <c r="BG255" s="241">
        <f>IF(N255="zákl. přenesená",J255,0)</f>
        <v>0</v>
      </c>
      <c r="BH255" s="241">
        <f>IF(N255="sníž. přenesená",J255,0)</f>
        <v>0</v>
      </c>
      <c r="BI255" s="241">
        <f>IF(N255="nulová",J255,0)</f>
        <v>0</v>
      </c>
      <c r="BJ255" s="18" t="s">
        <v>90</v>
      </c>
      <c r="BK255" s="241">
        <f>ROUND(I255*H255,2)</f>
        <v>0</v>
      </c>
      <c r="BL255" s="18" t="s">
        <v>192</v>
      </c>
      <c r="BM255" s="240" t="s">
        <v>416</v>
      </c>
    </row>
    <row r="256" s="13" customFormat="1">
      <c r="A256" s="13"/>
      <c r="B256" s="251"/>
      <c r="C256" s="252"/>
      <c r="D256" s="242" t="s">
        <v>284</v>
      </c>
      <c r="E256" s="253" t="s">
        <v>1</v>
      </c>
      <c r="F256" s="254" t="s">
        <v>285</v>
      </c>
      <c r="G256" s="252"/>
      <c r="H256" s="253" t="s">
        <v>1</v>
      </c>
      <c r="I256" s="255"/>
      <c r="J256" s="252"/>
      <c r="K256" s="252"/>
      <c r="L256" s="256"/>
      <c r="M256" s="257"/>
      <c r="N256" s="258"/>
      <c r="O256" s="258"/>
      <c r="P256" s="258"/>
      <c r="Q256" s="258"/>
      <c r="R256" s="258"/>
      <c r="S256" s="258"/>
      <c r="T256" s="259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60" t="s">
        <v>284</v>
      </c>
      <c r="AU256" s="260" t="s">
        <v>92</v>
      </c>
      <c r="AV256" s="13" t="s">
        <v>90</v>
      </c>
      <c r="AW256" s="13" t="s">
        <v>38</v>
      </c>
      <c r="AX256" s="13" t="s">
        <v>83</v>
      </c>
      <c r="AY256" s="260" t="s">
        <v>171</v>
      </c>
    </row>
    <row r="257" s="14" customFormat="1">
      <c r="A257" s="14"/>
      <c r="B257" s="261"/>
      <c r="C257" s="262"/>
      <c r="D257" s="242" t="s">
        <v>284</v>
      </c>
      <c r="E257" s="263" t="s">
        <v>1</v>
      </c>
      <c r="F257" s="264" t="s">
        <v>417</v>
      </c>
      <c r="G257" s="262"/>
      <c r="H257" s="265">
        <v>125.59999999999999</v>
      </c>
      <c r="I257" s="266"/>
      <c r="J257" s="262"/>
      <c r="K257" s="262"/>
      <c r="L257" s="267"/>
      <c r="M257" s="268"/>
      <c r="N257" s="269"/>
      <c r="O257" s="269"/>
      <c r="P257" s="269"/>
      <c r="Q257" s="269"/>
      <c r="R257" s="269"/>
      <c r="S257" s="269"/>
      <c r="T257" s="27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71" t="s">
        <v>284</v>
      </c>
      <c r="AU257" s="271" t="s">
        <v>92</v>
      </c>
      <c r="AV257" s="14" t="s">
        <v>92</v>
      </c>
      <c r="AW257" s="14" t="s">
        <v>38</v>
      </c>
      <c r="AX257" s="14" t="s">
        <v>83</v>
      </c>
      <c r="AY257" s="271" t="s">
        <v>171</v>
      </c>
    </row>
    <row r="258" s="16" customFormat="1">
      <c r="A258" s="16"/>
      <c r="B258" s="293"/>
      <c r="C258" s="294"/>
      <c r="D258" s="242" t="s">
        <v>284</v>
      </c>
      <c r="E258" s="295" t="s">
        <v>1</v>
      </c>
      <c r="F258" s="296" t="s">
        <v>418</v>
      </c>
      <c r="G258" s="294"/>
      <c r="H258" s="297">
        <v>125.59999999999999</v>
      </c>
      <c r="I258" s="298"/>
      <c r="J258" s="294"/>
      <c r="K258" s="294"/>
      <c r="L258" s="299"/>
      <c r="M258" s="300"/>
      <c r="N258" s="301"/>
      <c r="O258" s="301"/>
      <c r="P258" s="301"/>
      <c r="Q258" s="301"/>
      <c r="R258" s="301"/>
      <c r="S258" s="301"/>
      <c r="T258" s="302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T258" s="303" t="s">
        <v>284</v>
      </c>
      <c r="AU258" s="303" t="s">
        <v>92</v>
      </c>
      <c r="AV258" s="16" t="s">
        <v>118</v>
      </c>
      <c r="AW258" s="16" t="s">
        <v>38</v>
      </c>
      <c r="AX258" s="16" t="s">
        <v>83</v>
      </c>
      <c r="AY258" s="303" t="s">
        <v>171</v>
      </c>
    </row>
    <row r="259" s="14" customFormat="1">
      <c r="A259" s="14"/>
      <c r="B259" s="261"/>
      <c r="C259" s="262"/>
      <c r="D259" s="242" t="s">
        <v>284</v>
      </c>
      <c r="E259" s="263" t="s">
        <v>1</v>
      </c>
      <c r="F259" s="264" t="s">
        <v>419</v>
      </c>
      <c r="G259" s="262"/>
      <c r="H259" s="265">
        <v>15</v>
      </c>
      <c r="I259" s="266"/>
      <c r="J259" s="262"/>
      <c r="K259" s="262"/>
      <c r="L259" s="267"/>
      <c r="M259" s="268"/>
      <c r="N259" s="269"/>
      <c r="O259" s="269"/>
      <c r="P259" s="269"/>
      <c r="Q259" s="269"/>
      <c r="R259" s="269"/>
      <c r="S259" s="269"/>
      <c r="T259" s="27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71" t="s">
        <v>284</v>
      </c>
      <c r="AU259" s="271" t="s">
        <v>92</v>
      </c>
      <c r="AV259" s="14" t="s">
        <v>92</v>
      </c>
      <c r="AW259" s="14" t="s">
        <v>38</v>
      </c>
      <c r="AX259" s="14" t="s">
        <v>83</v>
      </c>
      <c r="AY259" s="271" t="s">
        <v>171</v>
      </c>
    </row>
    <row r="260" s="15" customFormat="1">
      <c r="A260" s="15"/>
      <c r="B260" s="272"/>
      <c r="C260" s="273"/>
      <c r="D260" s="242" t="s">
        <v>284</v>
      </c>
      <c r="E260" s="274" t="s">
        <v>1</v>
      </c>
      <c r="F260" s="275" t="s">
        <v>287</v>
      </c>
      <c r="G260" s="273"/>
      <c r="H260" s="276">
        <v>140.59999999999999</v>
      </c>
      <c r="I260" s="277"/>
      <c r="J260" s="273"/>
      <c r="K260" s="273"/>
      <c r="L260" s="278"/>
      <c r="M260" s="279"/>
      <c r="N260" s="280"/>
      <c r="O260" s="280"/>
      <c r="P260" s="280"/>
      <c r="Q260" s="280"/>
      <c r="R260" s="280"/>
      <c r="S260" s="280"/>
      <c r="T260" s="281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82" t="s">
        <v>284</v>
      </c>
      <c r="AU260" s="282" t="s">
        <v>92</v>
      </c>
      <c r="AV260" s="15" t="s">
        <v>192</v>
      </c>
      <c r="AW260" s="15" t="s">
        <v>38</v>
      </c>
      <c r="AX260" s="15" t="s">
        <v>90</v>
      </c>
      <c r="AY260" s="282" t="s">
        <v>171</v>
      </c>
    </row>
    <row r="261" s="2" customFormat="1" ht="16.5" customHeight="1">
      <c r="A261" s="40"/>
      <c r="B261" s="41"/>
      <c r="C261" s="229" t="s">
        <v>420</v>
      </c>
      <c r="D261" s="229" t="s">
        <v>174</v>
      </c>
      <c r="E261" s="230" t="s">
        <v>421</v>
      </c>
      <c r="F261" s="231" t="s">
        <v>422</v>
      </c>
      <c r="G261" s="232" t="s">
        <v>278</v>
      </c>
      <c r="H261" s="233">
        <v>258.81200000000001</v>
      </c>
      <c r="I261" s="234"/>
      <c r="J261" s="235">
        <f>ROUND(I261*H261,2)</f>
        <v>0</v>
      </c>
      <c r="K261" s="231" t="s">
        <v>178</v>
      </c>
      <c r="L261" s="46"/>
      <c r="M261" s="236" t="s">
        <v>1</v>
      </c>
      <c r="N261" s="237" t="s">
        <v>48</v>
      </c>
      <c r="O261" s="93"/>
      <c r="P261" s="238">
        <f>O261*H261</f>
        <v>0</v>
      </c>
      <c r="Q261" s="238">
        <v>0.25933</v>
      </c>
      <c r="R261" s="238">
        <f>Q261*H261</f>
        <v>67.117715959999998</v>
      </c>
      <c r="S261" s="238">
        <v>0</v>
      </c>
      <c r="T261" s="239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40" t="s">
        <v>192</v>
      </c>
      <c r="AT261" s="240" t="s">
        <v>174</v>
      </c>
      <c r="AU261" s="240" t="s">
        <v>92</v>
      </c>
      <c r="AY261" s="18" t="s">
        <v>171</v>
      </c>
      <c r="BE261" s="241">
        <f>IF(N261="základní",J261,0)</f>
        <v>0</v>
      </c>
      <c r="BF261" s="241">
        <f>IF(N261="snížená",J261,0)</f>
        <v>0</v>
      </c>
      <c r="BG261" s="241">
        <f>IF(N261="zákl. přenesená",J261,0)</f>
        <v>0</v>
      </c>
      <c r="BH261" s="241">
        <f>IF(N261="sníž. přenesená",J261,0)</f>
        <v>0</v>
      </c>
      <c r="BI261" s="241">
        <f>IF(N261="nulová",J261,0)</f>
        <v>0</v>
      </c>
      <c r="BJ261" s="18" t="s">
        <v>90</v>
      </c>
      <c r="BK261" s="241">
        <f>ROUND(I261*H261,2)</f>
        <v>0</v>
      </c>
      <c r="BL261" s="18" t="s">
        <v>192</v>
      </c>
      <c r="BM261" s="240" t="s">
        <v>423</v>
      </c>
    </row>
    <row r="262" s="13" customFormat="1">
      <c r="A262" s="13"/>
      <c r="B262" s="251"/>
      <c r="C262" s="252"/>
      <c r="D262" s="242" t="s">
        <v>284</v>
      </c>
      <c r="E262" s="253" t="s">
        <v>1</v>
      </c>
      <c r="F262" s="254" t="s">
        <v>285</v>
      </c>
      <c r="G262" s="252"/>
      <c r="H262" s="253" t="s">
        <v>1</v>
      </c>
      <c r="I262" s="255"/>
      <c r="J262" s="252"/>
      <c r="K262" s="252"/>
      <c r="L262" s="256"/>
      <c r="M262" s="257"/>
      <c r="N262" s="258"/>
      <c r="O262" s="258"/>
      <c r="P262" s="258"/>
      <c r="Q262" s="258"/>
      <c r="R262" s="258"/>
      <c r="S262" s="258"/>
      <c r="T262" s="259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60" t="s">
        <v>284</v>
      </c>
      <c r="AU262" s="260" t="s">
        <v>92</v>
      </c>
      <c r="AV262" s="13" t="s">
        <v>90</v>
      </c>
      <c r="AW262" s="13" t="s">
        <v>38</v>
      </c>
      <c r="AX262" s="13" t="s">
        <v>83</v>
      </c>
      <c r="AY262" s="260" t="s">
        <v>171</v>
      </c>
    </row>
    <row r="263" s="14" customFormat="1">
      <c r="A263" s="14"/>
      <c r="B263" s="261"/>
      <c r="C263" s="262"/>
      <c r="D263" s="242" t="s">
        <v>284</v>
      </c>
      <c r="E263" s="263" t="s">
        <v>1</v>
      </c>
      <c r="F263" s="264" t="s">
        <v>424</v>
      </c>
      <c r="G263" s="262"/>
      <c r="H263" s="265">
        <v>258.81200000000001</v>
      </c>
      <c r="I263" s="266"/>
      <c r="J263" s="262"/>
      <c r="K263" s="262"/>
      <c r="L263" s="267"/>
      <c r="M263" s="268"/>
      <c r="N263" s="269"/>
      <c r="O263" s="269"/>
      <c r="P263" s="269"/>
      <c r="Q263" s="269"/>
      <c r="R263" s="269"/>
      <c r="S263" s="269"/>
      <c r="T263" s="27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71" t="s">
        <v>284</v>
      </c>
      <c r="AU263" s="271" t="s">
        <v>92</v>
      </c>
      <c r="AV263" s="14" t="s">
        <v>92</v>
      </c>
      <c r="AW263" s="14" t="s">
        <v>38</v>
      </c>
      <c r="AX263" s="14" t="s">
        <v>83</v>
      </c>
      <c r="AY263" s="271" t="s">
        <v>171</v>
      </c>
    </row>
    <row r="264" s="15" customFormat="1">
      <c r="A264" s="15"/>
      <c r="B264" s="272"/>
      <c r="C264" s="273"/>
      <c r="D264" s="242" t="s">
        <v>284</v>
      </c>
      <c r="E264" s="274" t="s">
        <v>1</v>
      </c>
      <c r="F264" s="275" t="s">
        <v>287</v>
      </c>
      <c r="G264" s="273"/>
      <c r="H264" s="276">
        <v>258.81200000000001</v>
      </c>
      <c r="I264" s="277"/>
      <c r="J264" s="273"/>
      <c r="K264" s="273"/>
      <c r="L264" s="278"/>
      <c r="M264" s="279"/>
      <c r="N264" s="280"/>
      <c r="O264" s="280"/>
      <c r="P264" s="280"/>
      <c r="Q264" s="280"/>
      <c r="R264" s="280"/>
      <c r="S264" s="280"/>
      <c r="T264" s="281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82" t="s">
        <v>284</v>
      </c>
      <c r="AU264" s="282" t="s">
        <v>92</v>
      </c>
      <c r="AV264" s="15" t="s">
        <v>192</v>
      </c>
      <c r="AW264" s="15" t="s">
        <v>38</v>
      </c>
      <c r="AX264" s="15" t="s">
        <v>90</v>
      </c>
      <c r="AY264" s="282" t="s">
        <v>171</v>
      </c>
    </row>
    <row r="265" s="2" customFormat="1" ht="16.5" customHeight="1">
      <c r="A265" s="40"/>
      <c r="B265" s="41"/>
      <c r="C265" s="229" t="s">
        <v>425</v>
      </c>
      <c r="D265" s="229" t="s">
        <v>174</v>
      </c>
      <c r="E265" s="230" t="s">
        <v>426</v>
      </c>
      <c r="F265" s="231" t="s">
        <v>427</v>
      </c>
      <c r="G265" s="232" t="s">
        <v>428</v>
      </c>
      <c r="H265" s="233">
        <v>3</v>
      </c>
      <c r="I265" s="234"/>
      <c r="J265" s="235">
        <f>ROUND(I265*H265,2)</f>
        <v>0</v>
      </c>
      <c r="K265" s="231" t="s">
        <v>178</v>
      </c>
      <c r="L265" s="46"/>
      <c r="M265" s="236" t="s">
        <v>1</v>
      </c>
      <c r="N265" s="237" t="s">
        <v>48</v>
      </c>
      <c r="O265" s="93"/>
      <c r="P265" s="238">
        <f>O265*H265</f>
        <v>0</v>
      </c>
      <c r="Q265" s="238">
        <v>0.03909</v>
      </c>
      <c r="R265" s="238">
        <f>Q265*H265</f>
        <v>0.11727</v>
      </c>
      <c r="S265" s="238">
        <v>0</v>
      </c>
      <c r="T265" s="239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40" t="s">
        <v>192</v>
      </c>
      <c r="AT265" s="240" t="s">
        <v>174</v>
      </c>
      <c r="AU265" s="240" t="s">
        <v>92</v>
      </c>
      <c r="AY265" s="18" t="s">
        <v>171</v>
      </c>
      <c r="BE265" s="241">
        <f>IF(N265="základní",J265,0)</f>
        <v>0</v>
      </c>
      <c r="BF265" s="241">
        <f>IF(N265="snížená",J265,0)</f>
        <v>0</v>
      </c>
      <c r="BG265" s="241">
        <f>IF(N265="zákl. přenesená",J265,0)</f>
        <v>0</v>
      </c>
      <c r="BH265" s="241">
        <f>IF(N265="sníž. přenesená",J265,0)</f>
        <v>0</v>
      </c>
      <c r="BI265" s="241">
        <f>IF(N265="nulová",J265,0)</f>
        <v>0</v>
      </c>
      <c r="BJ265" s="18" t="s">
        <v>90</v>
      </c>
      <c r="BK265" s="241">
        <f>ROUND(I265*H265,2)</f>
        <v>0</v>
      </c>
      <c r="BL265" s="18" t="s">
        <v>192</v>
      </c>
      <c r="BM265" s="240" t="s">
        <v>429</v>
      </c>
    </row>
    <row r="266" s="2" customFormat="1" ht="16.5" customHeight="1">
      <c r="A266" s="40"/>
      <c r="B266" s="41"/>
      <c r="C266" s="229" t="s">
        <v>430</v>
      </c>
      <c r="D266" s="229" t="s">
        <v>174</v>
      </c>
      <c r="E266" s="230" t="s">
        <v>431</v>
      </c>
      <c r="F266" s="231" t="s">
        <v>432</v>
      </c>
      <c r="G266" s="232" t="s">
        <v>428</v>
      </c>
      <c r="H266" s="233">
        <v>1</v>
      </c>
      <c r="I266" s="234"/>
      <c r="J266" s="235">
        <f>ROUND(I266*H266,2)</f>
        <v>0</v>
      </c>
      <c r="K266" s="231" t="s">
        <v>178</v>
      </c>
      <c r="L266" s="46"/>
      <c r="M266" s="236" t="s">
        <v>1</v>
      </c>
      <c r="N266" s="237" t="s">
        <v>48</v>
      </c>
      <c r="O266" s="93"/>
      <c r="P266" s="238">
        <f>O266*H266</f>
        <v>0</v>
      </c>
      <c r="Q266" s="238">
        <v>0.026929999999999999</v>
      </c>
      <c r="R266" s="238">
        <f>Q266*H266</f>
        <v>0.026929999999999999</v>
      </c>
      <c r="S266" s="238">
        <v>0</v>
      </c>
      <c r="T266" s="239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40" t="s">
        <v>192</v>
      </c>
      <c r="AT266" s="240" t="s">
        <v>174</v>
      </c>
      <c r="AU266" s="240" t="s">
        <v>92</v>
      </c>
      <c r="AY266" s="18" t="s">
        <v>171</v>
      </c>
      <c r="BE266" s="241">
        <f>IF(N266="základní",J266,0)</f>
        <v>0</v>
      </c>
      <c r="BF266" s="241">
        <f>IF(N266="snížená",J266,0)</f>
        <v>0</v>
      </c>
      <c r="BG266" s="241">
        <f>IF(N266="zákl. přenesená",J266,0)</f>
        <v>0</v>
      </c>
      <c r="BH266" s="241">
        <f>IF(N266="sníž. přenesená",J266,0)</f>
        <v>0</v>
      </c>
      <c r="BI266" s="241">
        <f>IF(N266="nulová",J266,0)</f>
        <v>0</v>
      </c>
      <c r="BJ266" s="18" t="s">
        <v>90</v>
      </c>
      <c r="BK266" s="241">
        <f>ROUND(I266*H266,2)</f>
        <v>0</v>
      </c>
      <c r="BL266" s="18" t="s">
        <v>192</v>
      </c>
      <c r="BM266" s="240" t="s">
        <v>433</v>
      </c>
    </row>
    <row r="267" s="2" customFormat="1" ht="16.5" customHeight="1">
      <c r="A267" s="40"/>
      <c r="B267" s="41"/>
      <c r="C267" s="229" t="s">
        <v>434</v>
      </c>
      <c r="D267" s="229" t="s">
        <v>174</v>
      </c>
      <c r="E267" s="230" t="s">
        <v>435</v>
      </c>
      <c r="F267" s="231" t="s">
        <v>436</v>
      </c>
      <c r="G267" s="232" t="s">
        <v>330</v>
      </c>
      <c r="H267" s="233">
        <v>13.526</v>
      </c>
      <c r="I267" s="234"/>
      <c r="J267" s="235">
        <f>ROUND(I267*H267,2)</f>
        <v>0</v>
      </c>
      <c r="K267" s="231" t="s">
        <v>178</v>
      </c>
      <c r="L267" s="46"/>
      <c r="M267" s="236" t="s">
        <v>1</v>
      </c>
      <c r="N267" s="237" t="s">
        <v>48</v>
      </c>
      <c r="O267" s="93"/>
      <c r="P267" s="238">
        <f>O267*H267</f>
        <v>0</v>
      </c>
      <c r="Q267" s="238">
        <v>1.0900000000000001</v>
      </c>
      <c r="R267" s="238">
        <f>Q267*H267</f>
        <v>14.743340000000002</v>
      </c>
      <c r="S267" s="238">
        <v>0</v>
      </c>
      <c r="T267" s="239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40" t="s">
        <v>192</v>
      </c>
      <c r="AT267" s="240" t="s">
        <v>174</v>
      </c>
      <c r="AU267" s="240" t="s">
        <v>92</v>
      </c>
      <c r="AY267" s="18" t="s">
        <v>171</v>
      </c>
      <c r="BE267" s="241">
        <f>IF(N267="základní",J267,0)</f>
        <v>0</v>
      </c>
      <c r="BF267" s="241">
        <f>IF(N267="snížená",J267,0)</f>
        <v>0</v>
      </c>
      <c r="BG267" s="241">
        <f>IF(N267="zákl. přenesená",J267,0)</f>
        <v>0</v>
      </c>
      <c r="BH267" s="241">
        <f>IF(N267="sníž. přenesená",J267,0)</f>
        <v>0</v>
      </c>
      <c r="BI267" s="241">
        <f>IF(N267="nulová",J267,0)</f>
        <v>0</v>
      </c>
      <c r="BJ267" s="18" t="s">
        <v>90</v>
      </c>
      <c r="BK267" s="241">
        <f>ROUND(I267*H267,2)</f>
        <v>0</v>
      </c>
      <c r="BL267" s="18" t="s">
        <v>192</v>
      </c>
      <c r="BM267" s="240" t="s">
        <v>437</v>
      </c>
    </row>
    <row r="268" s="13" customFormat="1">
      <c r="A268" s="13"/>
      <c r="B268" s="251"/>
      <c r="C268" s="252"/>
      <c r="D268" s="242" t="s">
        <v>284</v>
      </c>
      <c r="E268" s="253" t="s">
        <v>1</v>
      </c>
      <c r="F268" s="254" t="s">
        <v>285</v>
      </c>
      <c r="G268" s="252"/>
      <c r="H268" s="253" t="s">
        <v>1</v>
      </c>
      <c r="I268" s="255"/>
      <c r="J268" s="252"/>
      <c r="K268" s="252"/>
      <c r="L268" s="256"/>
      <c r="M268" s="257"/>
      <c r="N268" s="258"/>
      <c r="O268" s="258"/>
      <c r="P268" s="258"/>
      <c r="Q268" s="258"/>
      <c r="R268" s="258"/>
      <c r="S268" s="258"/>
      <c r="T268" s="259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60" t="s">
        <v>284</v>
      </c>
      <c r="AU268" s="260" t="s">
        <v>92</v>
      </c>
      <c r="AV268" s="13" t="s">
        <v>90</v>
      </c>
      <c r="AW268" s="13" t="s">
        <v>38</v>
      </c>
      <c r="AX268" s="13" t="s">
        <v>83</v>
      </c>
      <c r="AY268" s="260" t="s">
        <v>171</v>
      </c>
    </row>
    <row r="269" s="14" customFormat="1">
      <c r="A269" s="14"/>
      <c r="B269" s="261"/>
      <c r="C269" s="262"/>
      <c r="D269" s="242" t="s">
        <v>284</v>
      </c>
      <c r="E269" s="263" t="s">
        <v>1</v>
      </c>
      <c r="F269" s="264" t="s">
        <v>438</v>
      </c>
      <c r="G269" s="262"/>
      <c r="H269" s="265">
        <v>12.882</v>
      </c>
      <c r="I269" s="266"/>
      <c r="J269" s="262"/>
      <c r="K269" s="262"/>
      <c r="L269" s="267"/>
      <c r="M269" s="268"/>
      <c r="N269" s="269"/>
      <c r="O269" s="269"/>
      <c r="P269" s="269"/>
      <c r="Q269" s="269"/>
      <c r="R269" s="269"/>
      <c r="S269" s="269"/>
      <c r="T269" s="27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71" t="s">
        <v>284</v>
      </c>
      <c r="AU269" s="271" t="s">
        <v>92</v>
      </c>
      <c r="AV269" s="14" t="s">
        <v>92</v>
      </c>
      <c r="AW269" s="14" t="s">
        <v>38</v>
      </c>
      <c r="AX269" s="14" t="s">
        <v>83</v>
      </c>
      <c r="AY269" s="271" t="s">
        <v>171</v>
      </c>
    </row>
    <row r="270" s="16" customFormat="1">
      <c r="A270" s="16"/>
      <c r="B270" s="293"/>
      <c r="C270" s="294"/>
      <c r="D270" s="242" t="s">
        <v>284</v>
      </c>
      <c r="E270" s="295" t="s">
        <v>1</v>
      </c>
      <c r="F270" s="296" t="s">
        <v>418</v>
      </c>
      <c r="G270" s="294"/>
      <c r="H270" s="297">
        <v>12.882</v>
      </c>
      <c r="I270" s="298"/>
      <c r="J270" s="294"/>
      <c r="K270" s="294"/>
      <c r="L270" s="299"/>
      <c r="M270" s="300"/>
      <c r="N270" s="301"/>
      <c r="O270" s="301"/>
      <c r="P270" s="301"/>
      <c r="Q270" s="301"/>
      <c r="R270" s="301"/>
      <c r="S270" s="301"/>
      <c r="T270" s="302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T270" s="303" t="s">
        <v>284</v>
      </c>
      <c r="AU270" s="303" t="s">
        <v>92</v>
      </c>
      <c r="AV270" s="16" t="s">
        <v>118</v>
      </c>
      <c r="AW270" s="16" t="s">
        <v>38</v>
      </c>
      <c r="AX270" s="16" t="s">
        <v>83</v>
      </c>
      <c r="AY270" s="303" t="s">
        <v>171</v>
      </c>
    </row>
    <row r="271" s="14" customFormat="1">
      <c r="A271" s="14"/>
      <c r="B271" s="261"/>
      <c r="C271" s="262"/>
      <c r="D271" s="242" t="s">
        <v>284</v>
      </c>
      <c r="E271" s="263" t="s">
        <v>1</v>
      </c>
      <c r="F271" s="264" t="s">
        <v>439</v>
      </c>
      <c r="G271" s="262"/>
      <c r="H271" s="265">
        <v>0.64400000000000002</v>
      </c>
      <c r="I271" s="266"/>
      <c r="J271" s="262"/>
      <c r="K271" s="262"/>
      <c r="L271" s="267"/>
      <c r="M271" s="268"/>
      <c r="N271" s="269"/>
      <c r="O271" s="269"/>
      <c r="P271" s="269"/>
      <c r="Q271" s="269"/>
      <c r="R271" s="269"/>
      <c r="S271" s="269"/>
      <c r="T271" s="27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71" t="s">
        <v>284</v>
      </c>
      <c r="AU271" s="271" t="s">
        <v>92</v>
      </c>
      <c r="AV271" s="14" t="s">
        <v>92</v>
      </c>
      <c r="AW271" s="14" t="s">
        <v>38</v>
      </c>
      <c r="AX271" s="14" t="s">
        <v>83</v>
      </c>
      <c r="AY271" s="271" t="s">
        <v>171</v>
      </c>
    </row>
    <row r="272" s="15" customFormat="1">
      <c r="A272" s="15"/>
      <c r="B272" s="272"/>
      <c r="C272" s="273"/>
      <c r="D272" s="242" t="s">
        <v>284</v>
      </c>
      <c r="E272" s="274" t="s">
        <v>1</v>
      </c>
      <c r="F272" s="275" t="s">
        <v>287</v>
      </c>
      <c r="G272" s="273"/>
      <c r="H272" s="276">
        <v>13.526</v>
      </c>
      <c r="I272" s="277"/>
      <c r="J272" s="273"/>
      <c r="K272" s="273"/>
      <c r="L272" s="278"/>
      <c r="M272" s="279"/>
      <c r="N272" s="280"/>
      <c r="O272" s="280"/>
      <c r="P272" s="280"/>
      <c r="Q272" s="280"/>
      <c r="R272" s="280"/>
      <c r="S272" s="280"/>
      <c r="T272" s="281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82" t="s">
        <v>284</v>
      </c>
      <c r="AU272" s="282" t="s">
        <v>92</v>
      </c>
      <c r="AV272" s="15" t="s">
        <v>192</v>
      </c>
      <c r="AW272" s="15" t="s">
        <v>38</v>
      </c>
      <c r="AX272" s="15" t="s">
        <v>90</v>
      </c>
      <c r="AY272" s="282" t="s">
        <v>171</v>
      </c>
    </row>
    <row r="273" s="2" customFormat="1" ht="16.5" customHeight="1">
      <c r="A273" s="40"/>
      <c r="B273" s="41"/>
      <c r="C273" s="229" t="s">
        <v>440</v>
      </c>
      <c r="D273" s="229" t="s">
        <v>174</v>
      </c>
      <c r="E273" s="230" t="s">
        <v>441</v>
      </c>
      <c r="F273" s="231" t="s">
        <v>442</v>
      </c>
      <c r="G273" s="232" t="s">
        <v>278</v>
      </c>
      <c r="H273" s="233">
        <v>3842.3649999999998</v>
      </c>
      <c r="I273" s="234"/>
      <c r="J273" s="235">
        <f>ROUND(I273*H273,2)</f>
        <v>0</v>
      </c>
      <c r="K273" s="231" t="s">
        <v>178</v>
      </c>
      <c r="L273" s="46"/>
      <c r="M273" s="236" t="s">
        <v>1</v>
      </c>
      <c r="N273" s="237" t="s">
        <v>48</v>
      </c>
      <c r="O273" s="93"/>
      <c r="P273" s="238">
        <f>O273*H273</f>
        <v>0</v>
      </c>
      <c r="Q273" s="238">
        <v>0.028570000000000002</v>
      </c>
      <c r="R273" s="238">
        <f>Q273*H273</f>
        <v>109.77636805</v>
      </c>
      <c r="S273" s="238">
        <v>0</v>
      </c>
      <c r="T273" s="239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40" t="s">
        <v>192</v>
      </c>
      <c r="AT273" s="240" t="s">
        <v>174</v>
      </c>
      <c r="AU273" s="240" t="s">
        <v>92</v>
      </c>
      <c r="AY273" s="18" t="s">
        <v>171</v>
      </c>
      <c r="BE273" s="241">
        <f>IF(N273="základní",J273,0)</f>
        <v>0</v>
      </c>
      <c r="BF273" s="241">
        <f>IF(N273="snížená",J273,0)</f>
        <v>0</v>
      </c>
      <c r="BG273" s="241">
        <f>IF(N273="zákl. přenesená",J273,0)</f>
        <v>0</v>
      </c>
      <c r="BH273" s="241">
        <f>IF(N273="sníž. přenesená",J273,0)</f>
        <v>0</v>
      </c>
      <c r="BI273" s="241">
        <f>IF(N273="nulová",J273,0)</f>
        <v>0</v>
      </c>
      <c r="BJ273" s="18" t="s">
        <v>90</v>
      </c>
      <c r="BK273" s="241">
        <f>ROUND(I273*H273,2)</f>
        <v>0</v>
      </c>
      <c r="BL273" s="18" t="s">
        <v>192</v>
      </c>
      <c r="BM273" s="240" t="s">
        <v>443</v>
      </c>
    </row>
    <row r="274" s="14" customFormat="1">
      <c r="A274" s="14"/>
      <c r="B274" s="261"/>
      <c r="C274" s="262"/>
      <c r="D274" s="242" t="s">
        <v>284</v>
      </c>
      <c r="E274" s="262"/>
      <c r="F274" s="264" t="s">
        <v>444</v>
      </c>
      <c r="G274" s="262"/>
      <c r="H274" s="265">
        <v>3842.3649999999998</v>
      </c>
      <c r="I274" s="266"/>
      <c r="J274" s="262"/>
      <c r="K274" s="262"/>
      <c r="L274" s="267"/>
      <c r="M274" s="268"/>
      <c r="N274" s="269"/>
      <c r="O274" s="269"/>
      <c r="P274" s="269"/>
      <c r="Q274" s="269"/>
      <c r="R274" s="269"/>
      <c r="S274" s="269"/>
      <c r="T274" s="27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71" t="s">
        <v>284</v>
      </c>
      <c r="AU274" s="271" t="s">
        <v>92</v>
      </c>
      <c r="AV274" s="14" t="s">
        <v>92</v>
      </c>
      <c r="AW274" s="14" t="s">
        <v>4</v>
      </c>
      <c r="AX274" s="14" t="s">
        <v>90</v>
      </c>
      <c r="AY274" s="271" t="s">
        <v>171</v>
      </c>
    </row>
    <row r="275" s="2" customFormat="1" ht="16.5" customHeight="1">
      <c r="A275" s="40"/>
      <c r="B275" s="41"/>
      <c r="C275" s="229" t="s">
        <v>445</v>
      </c>
      <c r="D275" s="229" t="s">
        <v>174</v>
      </c>
      <c r="E275" s="230" t="s">
        <v>446</v>
      </c>
      <c r="F275" s="231" t="s">
        <v>447</v>
      </c>
      <c r="G275" s="232" t="s">
        <v>278</v>
      </c>
      <c r="H275" s="233">
        <v>46.755000000000003</v>
      </c>
      <c r="I275" s="234"/>
      <c r="J275" s="235">
        <f>ROUND(I275*H275,2)</f>
        <v>0</v>
      </c>
      <c r="K275" s="231" t="s">
        <v>178</v>
      </c>
      <c r="L275" s="46"/>
      <c r="M275" s="236" t="s">
        <v>1</v>
      </c>
      <c r="N275" s="237" t="s">
        <v>48</v>
      </c>
      <c r="O275" s="93"/>
      <c r="P275" s="238">
        <f>O275*H275</f>
        <v>0</v>
      </c>
      <c r="Q275" s="238">
        <v>0.10445</v>
      </c>
      <c r="R275" s="238">
        <f>Q275*H275</f>
        <v>4.8835597500000008</v>
      </c>
      <c r="S275" s="238">
        <v>0</v>
      </c>
      <c r="T275" s="239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40" t="s">
        <v>192</v>
      </c>
      <c r="AT275" s="240" t="s">
        <v>174</v>
      </c>
      <c r="AU275" s="240" t="s">
        <v>92</v>
      </c>
      <c r="AY275" s="18" t="s">
        <v>171</v>
      </c>
      <c r="BE275" s="241">
        <f>IF(N275="základní",J275,0)</f>
        <v>0</v>
      </c>
      <c r="BF275" s="241">
        <f>IF(N275="snížená",J275,0)</f>
        <v>0</v>
      </c>
      <c r="BG275" s="241">
        <f>IF(N275="zákl. přenesená",J275,0)</f>
        <v>0</v>
      </c>
      <c r="BH275" s="241">
        <f>IF(N275="sníž. přenesená",J275,0)</f>
        <v>0</v>
      </c>
      <c r="BI275" s="241">
        <f>IF(N275="nulová",J275,0)</f>
        <v>0</v>
      </c>
      <c r="BJ275" s="18" t="s">
        <v>90</v>
      </c>
      <c r="BK275" s="241">
        <f>ROUND(I275*H275,2)</f>
        <v>0</v>
      </c>
      <c r="BL275" s="18" t="s">
        <v>192</v>
      </c>
      <c r="BM275" s="240" t="s">
        <v>448</v>
      </c>
    </row>
    <row r="276" s="13" customFormat="1">
      <c r="A276" s="13"/>
      <c r="B276" s="251"/>
      <c r="C276" s="252"/>
      <c r="D276" s="242" t="s">
        <v>284</v>
      </c>
      <c r="E276" s="253" t="s">
        <v>1</v>
      </c>
      <c r="F276" s="254" t="s">
        <v>285</v>
      </c>
      <c r="G276" s="252"/>
      <c r="H276" s="253" t="s">
        <v>1</v>
      </c>
      <c r="I276" s="255"/>
      <c r="J276" s="252"/>
      <c r="K276" s="252"/>
      <c r="L276" s="256"/>
      <c r="M276" s="257"/>
      <c r="N276" s="258"/>
      <c r="O276" s="258"/>
      <c r="P276" s="258"/>
      <c r="Q276" s="258"/>
      <c r="R276" s="258"/>
      <c r="S276" s="258"/>
      <c r="T276" s="259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60" t="s">
        <v>284</v>
      </c>
      <c r="AU276" s="260" t="s">
        <v>92</v>
      </c>
      <c r="AV276" s="13" t="s">
        <v>90</v>
      </c>
      <c r="AW276" s="13" t="s">
        <v>38</v>
      </c>
      <c r="AX276" s="13" t="s">
        <v>83</v>
      </c>
      <c r="AY276" s="260" t="s">
        <v>171</v>
      </c>
    </row>
    <row r="277" s="14" customFormat="1">
      <c r="A277" s="14"/>
      <c r="B277" s="261"/>
      <c r="C277" s="262"/>
      <c r="D277" s="242" t="s">
        <v>284</v>
      </c>
      <c r="E277" s="263" t="s">
        <v>1</v>
      </c>
      <c r="F277" s="264" t="s">
        <v>449</v>
      </c>
      <c r="G277" s="262"/>
      <c r="H277" s="265">
        <v>46.755000000000003</v>
      </c>
      <c r="I277" s="266"/>
      <c r="J277" s="262"/>
      <c r="K277" s="262"/>
      <c r="L277" s="267"/>
      <c r="M277" s="268"/>
      <c r="N277" s="269"/>
      <c r="O277" s="269"/>
      <c r="P277" s="269"/>
      <c r="Q277" s="269"/>
      <c r="R277" s="269"/>
      <c r="S277" s="269"/>
      <c r="T277" s="27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71" t="s">
        <v>284</v>
      </c>
      <c r="AU277" s="271" t="s">
        <v>92</v>
      </c>
      <c r="AV277" s="14" t="s">
        <v>92</v>
      </c>
      <c r="AW277" s="14" t="s">
        <v>38</v>
      </c>
      <c r="AX277" s="14" t="s">
        <v>83</v>
      </c>
      <c r="AY277" s="271" t="s">
        <v>171</v>
      </c>
    </row>
    <row r="278" s="15" customFormat="1">
      <c r="A278" s="15"/>
      <c r="B278" s="272"/>
      <c r="C278" s="273"/>
      <c r="D278" s="242" t="s">
        <v>284</v>
      </c>
      <c r="E278" s="274" t="s">
        <v>1</v>
      </c>
      <c r="F278" s="275" t="s">
        <v>287</v>
      </c>
      <c r="G278" s="273"/>
      <c r="H278" s="276">
        <v>46.755000000000003</v>
      </c>
      <c r="I278" s="277"/>
      <c r="J278" s="273"/>
      <c r="K278" s="273"/>
      <c r="L278" s="278"/>
      <c r="M278" s="279"/>
      <c r="N278" s="280"/>
      <c r="O278" s="280"/>
      <c r="P278" s="280"/>
      <c r="Q278" s="280"/>
      <c r="R278" s="280"/>
      <c r="S278" s="280"/>
      <c r="T278" s="281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82" t="s">
        <v>284</v>
      </c>
      <c r="AU278" s="282" t="s">
        <v>92</v>
      </c>
      <c r="AV278" s="15" t="s">
        <v>192</v>
      </c>
      <c r="AW278" s="15" t="s">
        <v>38</v>
      </c>
      <c r="AX278" s="15" t="s">
        <v>90</v>
      </c>
      <c r="AY278" s="282" t="s">
        <v>171</v>
      </c>
    </row>
    <row r="279" s="2" customFormat="1" ht="16.5" customHeight="1">
      <c r="A279" s="40"/>
      <c r="B279" s="41"/>
      <c r="C279" s="229" t="s">
        <v>450</v>
      </c>
      <c r="D279" s="229" t="s">
        <v>174</v>
      </c>
      <c r="E279" s="230" t="s">
        <v>451</v>
      </c>
      <c r="F279" s="231" t="s">
        <v>452</v>
      </c>
      <c r="G279" s="232" t="s">
        <v>278</v>
      </c>
      <c r="H279" s="233">
        <v>33.799999999999997</v>
      </c>
      <c r="I279" s="234"/>
      <c r="J279" s="235">
        <f>ROUND(I279*H279,2)</f>
        <v>0</v>
      </c>
      <c r="K279" s="231" t="s">
        <v>178</v>
      </c>
      <c r="L279" s="46"/>
      <c r="M279" s="236" t="s">
        <v>1</v>
      </c>
      <c r="N279" s="237" t="s">
        <v>48</v>
      </c>
      <c r="O279" s="93"/>
      <c r="P279" s="238">
        <f>O279*H279</f>
        <v>0</v>
      </c>
      <c r="Q279" s="238">
        <v>0.07571</v>
      </c>
      <c r="R279" s="238">
        <f>Q279*H279</f>
        <v>2.5589979999999999</v>
      </c>
      <c r="S279" s="238">
        <v>0</v>
      </c>
      <c r="T279" s="239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40" t="s">
        <v>192</v>
      </c>
      <c r="AT279" s="240" t="s">
        <v>174</v>
      </c>
      <c r="AU279" s="240" t="s">
        <v>92</v>
      </c>
      <c r="AY279" s="18" t="s">
        <v>171</v>
      </c>
      <c r="BE279" s="241">
        <f>IF(N279="základní",J279,0)</f>
        <v>0</v>
      </c>
      <c r="BF279" s="241">
        <f>IF(N279="snížená",J279,0)</f>
        <v>0</v>
      </c>
      <c r="BG279" s="241">
        <f>IF(N279="zákl. přenesená",J279,0)</f>
        <v>0</v>
      </c>
      <c r="BH279" s="241">
        <f>IF(N279="sníž. přenesená",J279,0)</f>
        <v>0</v>
      </c>
      <c r="BI279" s="241">
        <f>IF(N279="nulová",J279,0)</f>
        <v>0</v>
      </c>
      <c r="BJ279" s="18" t="s">
        <v>90</v>
      </c>
      <c r="BK279" s="241">
        <f>ROUND(I279*H279,2)</f>
        <v>0</v>
      </c>
      <c r="BL279" s="18" t="s">
        <v>192</v>
      </c>
      <c r="BM279" s="240" t="s">
        <v>453</v>
      </c>
    </row>
    <row r="280" s="13" customFormat="1">
      <c r="A280" s="13"/>
      <c r="B280" s="251"/>
      <c r="C280" s="252"/>
      <c r="D280" s="242" t="s">
        <v>284</v>
      </c>
      <c r="E280" s="253" t="s">
        <v>1</v>
      </c>
      <c r="F280" s="254" t="s">
        <v>285</v>
      </c>
      <c r="G280" s="252"/>
      <c r="H280" s="253" t="s">
        <v>1</v>
      </c>
      <c r="I280" s="255"/>
      <c r="J280" s="252"/>
      <c r="K280" s="252"/>
      <c r="L280" s="256"/>
      <c r="M280" s="257"/>
      <c r="N280" s="258"/>
      <c r="O280" s="258"/>
      <c r="P280" s="258"/>
      <c r="Q280" s="258"/>
      <c r="R280" s="258"/>
      <c r="S280" s="258"/>
      <c r="T280" s="259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60" t="s">
        <v>284</v>
      </c>
      <c r="AU280" s="260" t="s">
        <v>92</v>
      </c>
      <c r="AV280" s="13" t="s">
        <v>90</v>
      </c>
      <c r="AW280" s="13" t="s">
        <v>38</v>
      </c>
      <c r="AX280" s="13" t="s">
        <v>83</v>
      </c>
      <c r="AY280" s="260" t="s">
        <v>171</v>
      </c>
    </row>
    <row r="281" s="14" customFormat="1">
      <c r="A281" s="14"/>
      <c r="B281" s="261"/>
      <c r="C281" s="262"/>
      <c r="D281" s="242" t="s">
        <v>284</v>
      </c>
      <c r="E281" s="263" t="s">
        <v>1</v>
      </c>
      <c r="F281" s="264" t="s">
        <v>454</v>
      </c>
      <c r="G281" s="262"/>
      <c r="H281" s="265">
        <v>33.799999999999997</v>
      </c>
      <c r="I281" s="266"/>
      <c r="J281" s="262"/>
      <c r="K281" s="262"/>
      <c r="L281" s="267"/>
      <c r="M281" s="268"/>
      <c r="N281" s="269"/>
      <c r="O281" s="269"/>
      <c r="P281" s="269"/>
      <c r="Q281" s="269"/>
      <c r="R281" s="269"/>
      <c r="S281" s="269"/>
      <c r="T281" s="27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71" t="s">
        <v>284</v>
      </c>
      <c r="AU281" s="271" t="s">
        <v>92</v>
      </c>
      <c r="AV281" s="14" t="s">
        <v>92</v>
      </c>
      <c r="AW281" s="14" t="s">
        <v>38</v>
      </c>
      <c r="AX281" s="14" t="s">
        <v>83</v>
      </c>
      <c r="AY281" s="271" t="s">
        <v>171</v>
      </c>
    </row>
    <row r="282" s="15" customFormat="1">
      <c r="A282" s="15"/>
      <c r="B282" s="272"/>
      <c r="C282" s="273"/>
      <c r="D282" s="242" t="s">
        <v>284</v>
      </c>
      <c r="E282" s="274" t="s">
        <v>1</v>
      </c>
      <c r="F282" s="275" t="s">
        <v>287</v>
      </c>
      <c r="G282" s="273"/>
      <c r="H282" s="276">
        <v>33.799999999999997</v>
      </c>
      <c r="I282" s="277"/>
      <c r="J282" s="273"/>
      <c r="K282" s="273"/>
      <c r="L282" s="278"/>
      <c r="M282" s="279"/>
      <c r="N282" s="280"/>
      <c r="O282" s="280"/>
      <c r="P282" s="280"/>
      <c r="Q282" s="280"/>
      <c r="R282" s="280"/>
      <c r="S282" s="280"/>
      <c r="T282" s="281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82" t="s">
        <v>284</v>
      </c>
      <c r="AU282" s="282" t="s">
        <v>92</v>
      </c>
      <c r="AV282" s="15" t="s">
        <v>192</v>
      </c>
      <c r="AW282" s="15" t="s">
        <v>38</v>
      </c>
      <c r="AX282" s="15" t="s">
        <v>90</v>
      </c>
      <c r="AY282" s="282" t="s">
        <v>171</v>
      </c>
    </row>
    <row r="283" s="2" customFormat="1" ht="16.5" customHeight="1">
      <c r="A283" s="40"/>
      <c r="B283" s="41"/>
      <c r="C283" s="229" t="s">
        <v>455</v>
      </c>
      <c r="D283" s="229" t="s">
        <v>174</v>
      </c>
      <c r="E283" s="230" t="s">
        <v>456</v>
      </c>
      <c r="F283" s="231" t="s">
        <v>457</v>
      </c>
      <c r="G283" s="232" t="s">
        <v>458</v>
      </c>
      <c r="H283" s="233">
        <v>840</v>
      </c>
      <c r="I283" s="234"/>
      <c r="J283" s="235">
        <f>ROUND(I283*H283,2)</f>
        <v>0</v>
      </c>
      <c r="K283" s="231" t="s">
        <v>178</v>
      </c>
      <c r="L283" s="46"/>
      <c r="M283" s="236" t="s">
        <v>1</v>
      </c>
      <c r="N283" s="237" t="s">
        <v>48</v>
      </c>
      <c r="O283" s="93"/>
      <c r="P283" s="238">
        <f>O283*H283</f>
        <v>0</v>
      </c>
      <c r="Q283" s="238">
        <v>0.00012</v>
      </c>
      <c r="R283" s="238">
        <f>Q283*H283</f>
        <v>0.1008</v>
      </c>
      <c r="S283" s="238">
        <v>0</v>
      </c>
      <c r="T283" s="239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40" t="s">
        <v>192</v>
      </c>
      <c r="AT283" s="240" t="s">
        <v>174</v>
      </c>
      <c r="AU283" s="240" t="s">
        <v>92</v>
      </c>
      <c r="AY283" s="18" t="s">
        <v>171</v>
      </c>
      <c r="BE283" s="241">
        <f>IF(N283="základní",J283,0)</f>
        <v>0</v>
      </c>
      <c r="BF283" s="241">
        <f>IF(N283="snížená",J283,0)</f>
        <v>0</v>
      </c>
      <c r="BG283" s="241">
        <f>IF(N283="zákl. přenesená",J283,0)</f>
        <v>0</v>
      </c>
      <c r="BH283" s="241">
        <f>IF(N283="sníž. přenesená",J283,0)</f>
        <v>0</v>
      </c>
      <c r="BI283" s="241">
        <f>IF(N283="nulová",J283,0)</f>
        <v>0</v>
      </c>
      <c r="BJ283" s="18" t="s">
        <v>90</v>
      </c>
      <c r="BK283" s="241">
        <f>ROUND(I283*H283,2)</f>
        <v>0</v>
      </c>
      <c r="BL283" s="18" t="s">
        <v>192</v>
      </c>
      <c r="BM283" s="240" t="s">
        <v>459</v>
      </c>
    </row>
    <row r="284" s="2" customFormat="1" ht="16.5" customHeight="1">
      <c r="A284" s="40"/>
      <c r="B284" s="41"/>
      <c r="C284" s="229" t="s">
        <v>460</v>
      </c>
      <c r="D284" s="229" t="s">
        <v>174</v>
      </c>
      <c r="E284" s="230" t="s">
        <v>461</v>
      </c>
      <c r="F284" s="231" t="s">
        <v>462</v>
      </c>
      <c r="G284" s="232" t="s">
        <v>278</v>
      </c>
      <c r="H284" s="233">
        <v>295.5</v>
      </c>
      <c r="I284" s="234"/>
      <c r="J284" s="235">
        <f>ROUND(I284*H284,2)</f>
        <v>0</v>
      </c>
      <c r="K284" s="231" t="s">
        <v>178</v>
      </c>
      <c r="L284" s="46"/>
      <c r="M284" s="236" t="s">
        <v>1</v>
      </c>
      <c r="N284" s="237" t="s">
        <v>48</v>
      </c>
      <c r="O284" s="93"/>
      <c r="P284" s="238">
        <f>O284*H284</f>
        <v>0</v>
      </c>
      <c r="Q284" s="238">
        <v>0.17330000000000001</v>
      </c>
      <c r="R284" s="238">
        <f>Q284*H284</f>
        <v>51.210150000000006</v>
      </c>
      <c r="S284" s="238">
        <v>0</v>
      </c>
      <c r="T284" s="239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40" t="s">
        <v>192</v>
      </c>
      <c r="AT284" s="240" t="s">
        <v>174</v>
      </c>
      <c r="AU284" s="240" t="s">
        <v>92</v>
      </c>
      <c r="AY284" s="18" t="s">
        <v>171</v>
      </c>
      <c r="BE284" s="241">
        <f>IF(N284="základní",J284,0)</f>
        <v>0</v>
      </c>
      <c r="BF284" s="241">
        <f>IF(N284="snížená",J284,0)</f>
        <v>0</v>
      </c>
      <c r="BG284" s="241">
        <f>IF(N284="zákl. přenesená",J284,0)</f>
        <v>0</v>
      </c>
      <c r="BH284" s="241">
        <f>IF(N284="sníž. přenesená",J284,0)</f>
        <v>0</v>
      </c>
      <c r="BI284" s="241">
        <f>IF(N284="nulová",J284,0)</f>
        <v>0</v>
      </c>
      <c r="BJ284" s="18" t="s">
        <v>90</v>
      </c>
      <c r="BK284" s="241">
        <f>ROUND(I284*H284,2)</f>
        <v>0</v>
      </c>
      <c r="BL284" s="18" t="s">
        <v>192</v>
      </c>
      <c r="BM284" s="240" t="s">
        <v>463</v>
      </c>
    </row>
    <row r="285" s="12" customFormat="1" ht="22.8" customHeight="1">
      <c r="A285" s="12"/>
      <c r="B285" s="213"/>
      <c r="C285" s="214"/>
      <c r="D285" s="215" t="s">
        <v>82</v>
      </c>
      <c r="E285" s="227" t="s">
        <v>192</v>
      </c>
      <c r="F285" s="227" t="s">
        <v>464</v>
      </c>
      <c r="G285" s="214"/>
      <c r="H285" s="214"/>
      <c r="I285" s="217"/>
      <c r="J285" s="228">
        <f>BK285</f>
        <v>0</v>
      </c>
      <c r="K285" s="214"/>
      <c r="L285" s="219"/>
      <c r="M285" s="220"/>
      <c r="N285" s="221"/>
      <c r="O285" s="221"/>
      <c r="P285" s="222">
        <f>SUM(P286:P323)</f>
        <v>0</v>
      </c>
      <c r="Q285" s="221"/>
      <c r="R285" s="222">
        <f>SUM(R286:R323)</f>
        <v>76.271867650000004</v>
      </c>
      <c r="S285" s="221"/>
      <c r="T285" s="223">
        <f>SUM(T286:T323)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24" t="s">
        <v>90</v>
      </c>
      <c r="AT285" s="225" t="s">
        <v>82</v>
      </c>
      <c r="AU285" s="225" t="s">
        <v>90</v>
      </c>
      <c r="AY285" s="224" t="s">
        <v>171</v>
      </c>
      <c r="BK285" s="226">
        <f>SUM(BK286:BK323)</f>
        <v>0</v>
      </c>
    </row>
    <row r="286" s="2" customFormat="1" ht="16.5" customHeight="1">
      <c r="A286" s="40"/>
      <c r="B286" s="41"/>
      <c r="C286" s="229" t="s">
        <v>465</v>
      </c>
      <c r="D286" s="229" t="s">
        <v>174</v>
      </c>
      <c r="E286" s="230" t="s">
        <v>466</v>
      </c>
      <c r="F286" s="231" t="s">
        <v>467</v>
      </c>
      <c r="G286" s="232" t="s">
        <v>282</v>
      </c>
      <c r="H286" s="233">
        <v>9.3840000000000003</v>
      </c>
      <c r="I286" s="234"/>
      <c r="J286" s="235">
        <f>ROUND(I286*H286,2)</f>
        <v>0</v>
      </c>
      <c r="K286" s="231" t="s">
        <v>178</v>
      </c>
      <c r="L286" s="46"/>
      <c r="M286" s="236" t="s">
        <v>1</v>
      </c>
      <c r="N286" s="237" t="s">
        <v>48</v>
      </c>
      <c r="O286" s="93"/>
      <c r="P286" s="238">
        <f>O286*H286</f>
        <v>0</v>
      </c>
      <c r="Q286" s="238">
        <v>2.45343</v>
      </c>
      <c r="R286" s="238">
        <f>Q286*H286</f>
        <v>23.02298712</v>
      </c>
      <c r="S286" s="238">
        <v>0</v>
      </c>
      <c r="T286" s="239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40" t="s">
        <v>192</v>
      </c>
      <c r="AT286" s="240" t="s">
        <v>174</v>
      </c>
      <c r="AU286" s="240" t="s">
        <v>92</v>
      </c>
      <c r="AY286" s="18" t="s">
        <v>171</v>
      </c>
      <c r="BE286" s="241">
        <f>IF(N286="základní",J286,0)</f>
        <v>0</v>
      </c>
      <c r="BF286" s="241">
        <f>IF(N286="snížená",J286,0)</f>
        <v>0</v>
      </c>
      <c r="BG286" s="241">
        <f>IF(N286="zákl. přenesená",J286,0)</f>
        <v>0</v>
      </c>
      <c r="BH286" s="241">
        <f>IF(N286="sníž. přenesená",J286,0)</f>
        <v>0</v>
      </c>
      <c r="BI286" s="241">
        <f>IF(N286="nulová",J286,0)</f>
        <v>0</v>
      </c>
      <c r="BJ286" s="18" t="s">
        <v>90</v>
      </c>
      <c r="BK286" s="241">
        <f>ROUND(I286*H286,2)</f>
        <v>0</v>
      </c>
      <c r="BL286" s="18" t="s">
        <v>192</v>
      </c>
      <c r="BM286" s="240" t="s">
        <v>468</v>
      </c>
    </row>
    <row r="287" s="13" customFormat="1">
      <c r="A287" s="13"/>
      <c r="B287" s="251"/>
      <c r="C287" s="252"/>
      <c r="D287" s="242" t="s">
        <v>284</v>
      </c>
      <c r="E287" s="253" t="s">
        <v>1</v>
      </c>
      <c r="F287" s="254" t="s">
        <v>295</v>
      </c>
      <c r="G287" s="252"/>
      <c r="H287" s="253" t="s">
        <v>1</v>
      </c>
      <c r="I287" s="255"/>
      <c r="J287" s="252"/>
      <c r="K287" s="252"/>
      <c r="L287" s="256"/>
      <c r="M287" s="257"/>
      <c r="N287" s="258"/>
      <c r="O287" s="258"/>
      <c r="P287" s="258"/>
      <c r="Q287" s="258"/>
      <c r="R287" s="258"/>
      <c r="S287" s="258"/>
      <c r="T287" s="259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60" t="s">
        <v>284</v>
      </c>
      <c r="AU287" s="260" t="s">
        <v>92</v>
      </c>
      <c r="AV287" s="13" t="s">
        <v>90</v>
      </c>
      <c r="AW287" s="13" t="s">
        <v>38</v>
      </c>
      <c r="AX287" s="13" t="s">
        <v>83</v>
      </c>
      <c r="AY287" s="260" t="s">
        <v>171</v>
      </c>
    </row>
    <row r="288" s="14" customFormat="1">
      <c r="A288" s="14"/>
      <c r="B288" s="261"/>
      <c r="C288" s="262"/>
      <c r="D288" s="242" t="s">
        <v>284</v>
      </c>
      <c r="E288" s="263" t="s">
        <v>1</v>
      </c>
      <c r="F288" s="264" t="s">
        <v>469</v>
      </c>
      <c r="G288" s="262"/>
      <c r="H288" s="265">
        <v>9.3840000000000003</v>
      </c>
      <c r="I288" s="266"/>
      <c r="J288" s="262"/>
      <c r="K288" s="262"/>
      <c r="L288" s="267"/>
      <c r="M288" s="268"/>
      <c r="N288" s="269"/>
      <c r="O288" s="269"/>
      <c r="P288" s="269"/>
      <c r="Q288" s="269"/>
      <c r="R288" s="269"/>
      <c r="S288" s="269"/>
      <c r="T288" s="27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71" t="s">
        <v>284</v>
      </c>
      <c r="AU288" s="271" t="s">
        <v>92</v>
      </c>
      <c r="AV288" s="14" t="s">
        <v>92</v>
      </c>
      <c r="AW288" s="14" t="s">
        <v>38</v>
      </c>
      <c r="AX288" s="14" t="s">
        <v>83</v>
      </c>
      <c r="AY288" s="271" t="s">
        <v>171</v>
      </c>
    </row>
    <row r="289" s="15" customFormat="1">
      <c r="A289" s="15"/>
      <c r="B289" s="272"/>
      <c r="C289" s="273"/>
      <c r="D289" s="242" t="s">
        <v>284</v>
      </c>
      <c r="E289" s="274" t="s">
        <v>1</v>
      </c>
      <c r="F289" s="275" t="s">
        <v>287</v>
      </c>
      <c r="G289" s="273"/>
      <c r="H289" s="276">
        <v>9.3840000000000003</v>
      </c>
      <c r="I289" s="277"/>
      <c r="J289" s="273"/>
      <c r="K289" s="273"/>
      <c r="L289" s="278"/>
      <c r="M289" s="279"/>
      <c r="N289" s="280"/>
      <c r="O289" s="280"/>
      <c r="P289" s="280"/>
      <c r="Q289" s="280"/>
      <c r="R289" s="280"/>
      <c r="S289" s="280"/>
      <c r="T289" s="281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82" t="s">
        <v>284</v>
      </c>
      <c r="AU289" s="282" t="s">
        <v>92</v>
      </c>
      <c r="AV289" s="15" t="s">
        <v>192</v>
      </c>
      <c r="AW289" s="15" t="s">
        <v>38</v>
      </c>
      <c r="AX289" s="15" t="s">
        <v>90</v>
      </c>
      <c r="AY289" s="282" t="s">
        <v>171</v>
      </c>
    </row>
    <row r="290" s="2" customFormat="1" ht="16.5" customHeight="1">
      <c r="A290" s="40"/>
      <c r="B290" s="41"/>
      <c r="C290" s="229" t="s">
        <v>470</v>
      </c>
      <c r="D290" s="229" t="s">
        <v>174</v>
      </c>
      <c r="E290" s="230" t="s">
        <v>471</v>
      </c>
      <c r="F290" s="231" t="s">
        <v>472</v>
      </c>
      <c r="G290" s="232" t="s">
        <v>278</v>
      </c>
      <c r="H290" s="233">
        <v>46.920000000000002</v>
      </c>
      <c r="I290" s="234"/>
      <c r="J290" s="235">
        <f>ROUND(I290*H290,2)</f>
        <v>0</v>
      </c>
      <c r="K290" s="231" t="s">
        <v>178</v>
      </c>
      <c r="L290" s="46"/>
      <c r="M290" s="236" t="s">
        <v>1</v>
      </c>
      <c r="N290" s="237" t="s">
        <v>48</v>
      </c>
      <c r="O290" s="93"/>
      <c r="P290" s="238">
        <f>O290*H290</f>
        <v>0</v>
      </c>
      <c r="Q290" s="238">
        <v>0.0053299999999999997</v>
      </c>
      <c r="R290" s="238">
        <f>Q290*H290</f>
        <v>0.25008360000000002</v>
      </c>
      <c r="S290" s="238">
        <v>0</v>
      </c>
      <c r="T290" s="239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40" t="s">
        <v>192</v>
      </c>
      <c r="AT290" s="240" t="s">
        <v>174</v>
      </c>
      <c r="AU290" s="240" t="s">
        <v>92</v>
      </c>
      <c r="AY290" s="18" t="s">
        <v>171</v>
      </c>
      <c r="BE290" s="241">
        <f>IF(N290="základní",J290,0)</f>
        <v>0</v>
      </c>
      <c r="BF290" s="241">
        <f>IF(N290="snížená",J290,0)</f>
        <v>0</v>
      </c>
      <c r="BG290" s="241">
        <f>IF(N290="zákl. přenesená",J290,0)</f>
        <v>0</v>
      </c>
      <c r="BH290" s="241">
        <f>IF(N290="sníž. přenesená",J290,0)</f>
        <v>0</v>
      </c>
      <c r="BI290" s="241">
        <f>IF(N290="nulová",J290,0)</f>
        <v>0</v>
      </c>
      <c r="BJ290" s="18" t="s">
        <v>90</v>
      </c>
      <c r="BK290" s="241">
        <f>ROUND(I290*H290,2)</f>
        <v>0</v>
      </c>
      <c r="BL290" s="18" t="s">
        <v>192</v>
      </c>
      <c r="BM290" s="240" t="s">
        <v>473</v>
      </c>
    </row>
    <row r="291" s="13" customFormat="1">
      <c r="A291" s="13"/>
      <c r="B291" s="251"/>
      <c r="C291" s="252"/>
      <c r="D291" s="242" t="s">
        <v>284</v>
      </c>
      <c r="E291" s="253" t="s">
        <v>1</v>
      </c>
      <c r="F291" s="254" t="s">
        <v>295</v>
      </c>
      <c r="G291" s="252"/>
      <c r="H291" s="253" t="s">
        <v>1</v>
      </c>
      <c r="I291" s="255"/>
      <c r="J291" s="252"/>
      <c r="K291" s="252"/>
      <c r="L291" s="256"/>
      <c r="M291" s="257"/>
      <c r="N291" s="258"/>
      <c r="O291" s="258"/>
      <c r="P291" s="258"/>
      <c r="Q291" s="258"/>
      <c r="R291" s="258"/>
      <c r="S291" s="258"/>
      <c r="T291" s="259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60" t="s">
        <v>284</v>
      </c>
      <c r="AU291" s="260" t="s">
        <v>92</v>
      </c>
      <c r="AV291" s="13" t="s">
        <v>90</v>
      </c>
      <c r="AW291" s="13" t="s">
        <v>38</v>
      </c>
      <c r="AX291" s="13" t="s">
        <v>83</v>
      </c>
      <c r="AY291" s="260" t="s">
        <v>171</v>
      </c>
    </row>
    <row r="292" s="14" customFormat="1">
      <c r="A292" s="14"/>
      <c r="B292" s="261"/>
      <c r="C292" s="262"/>
      <c r="D292" s="242" t="s">
        <v>284</v>
      </c>
      <c r="E292" s="263" t="s">
        <v>1</v>
      </c>
      <c r="F292" s="264" t="s">
        <v>474</v>
      </c>
      <c r="G292" s="262"/>
      <c r="H292" s="265">
        <v>46.920000000000002</v>
      </c>
      <c r="I292" s="266"/>
      <c r="J292" s="262"/>
      <c r="K292" s="262"/>
      <c r="L292" s="267"/>
      <c r="M292" s="268"/>
      <c r="N292" s="269"/>
      <c r="O292" s="269"/>
      <c r="P292" s="269"/>
      <c r="Q292" s="269"/>
      <c r="R292" s="269"/>
      <c r="S292" s="269"/>
      <c r="T292" s="27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71" t="s">
        <v>284</v>
      </c>
      <c r="AU292" s="271" t="s">
        <v>92</v>
      </c>
      <c r="AV292" s="14" t="s">
        <v>92</v>
      </c>
      <c r="AW292" s="14" t="s">
        <v>38</v>
      </c>
      <c r="AX292" s="14" t="s">
        <v>83</v>
      </c>
      <c r="AY292" s="271" t="s">
        <v>171</v>
      </c>
    </row>
    <row r="293" s="15" customFormat="1">
      <c r="A293" s="15"/>
      <c r="B293" s="272"/>
      <c r="C293" s="273"/>
      <c r="D293" s="242" t="s">
        <v>284</v>
      </c>
      <c r="E293" s="274" t="s">
        <v>1</v>
      </c>
      <c r="F293" s="275" t="s">
        <v>287</v>
      </c>
      <c r="G293" s="273"/>
      <c r="H293" s="276">
        <v>46.920000000000002</v>
      </c>
      <c r="I293" s="277"/>
      <c r="J293" s="273"/>
      <c r="K293" s="273"/>
      <c r="L293" s="278"/>
      <c r="M293" s="279"/>
      <c r="N293" s="280"/>
      <c r="O293" s="280"/>
      <c r="P293" s="280"/>
      <c r="Q293" s="280"/>
      <c r="R293" s="280"/>
      <c r="S293" s="280"/>
      <c r="T293" s="281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82" t="s">
        <v>284</v>
      </c>
      <c r="AU293" s="282" t="s">
        <v>92</v>
      </c>
      <c r="AV293" s="15" t="s">
        <v>192</v>
      </c>
      <c r="AW293" s="15" t="s">
        <v>38</v>
      </c>
      <c r="AX293" s="15" t="s">
        <v>90</v>
      </c>
      <c r="AY293" s="282" t="s">
        <v>171</v>
      </c>
    </row>
    <row r="294" s="2" customFormat="1" ht="16.5" customHeight="1">
      <c r="A294" s="40"/>
      <c r="B294" s="41"/>
      <c r="C294" s="229" t="s">
        <v>475</v>
      </c>
      <c r="D294" s="229" t="s">
        <v>174</v>
      </c>
      <c r="E294" s="230" t="s">
        <v>476</v>
      </c>
      <c r="F294" s="231" t="s">
        <v>477</v>
      </c>
      <c r="G294" s="232" t="s">
        <v>278</v>
      </c>
      <c r="H294" s="233">
        <v>46.920000000000002</v>
      </c>
      <c r="I294" s="234"/>
      <c r="J294" s="235">
        <f>ROUND(I294*H294,2)</f>
        <v>0</v>
      </c>
      <c r="K294" s="231" t="s">
        <v>178</v>
      </c>
      <c r="L294" s="46"/>
      <c r="M294" s="236" t="s">
        <v>1</v>
      </c>
      <c r="N294" s="237" t="s">
        <v>48</v>
      </c>
      <c r="O294" s="93"/>
      <c r="P294" s="238">
        <f>O294*H294</f>
        <v>0</v>
      </c>
      <c r="Q294" s="238">
        <v>0</v>
      </c>
      <c r="R294" s="238">
        <f>Q294*H294</f>
        <v>0</v>
      </c>
      <c r="S294" s="238">
        <v>0</v>
      </c>
      <c r="T294" s="239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40" t="s">
        <v>192</v>
      </c>
      <c r="AT294" s="240" t="s">
        <v>174</v>
      </c>
      <c r="AU294" s="240" t="s">
        <v>92</v>
      </c>
      <c r="AY294" s="18" t="s">
        <v>171</v>
      </c>
      <c r="BE294" s="241">
        <f>IF(N294="základní",J294,0)</f>
        <v>0</v>
      </c>
      <c r="BF294" s="241">
        <f>IF(N294="snížená",J294,0)</f>
        <v>0</v>
      </c>
      <c r="BG294" s="241">
        <f>IF(N294="zákl. přenesená",J294,0)</f>
        <v>0</v>
      </c>
      <c r="BH294" s="241">
        <f>IF(N294="sníž. přenesená",J294,0)</f>
        <v>0</v>
      </c>
      <c r="BI294" s="241">
        <f>IF(N294="nulová",J294,0)</f>
        <v>0</v>
      </c>
      <c r="BJ294" s="18" t="s">
        <v>90</v>
      </c>
      <c r="BK294" s="241">
        <f>ROUND(I294*H294,2)</f>
        <v>0</v>
      </c>
      <c r="BL294" s="18" t="s">
        <v>192</v>
      </c>
      <c r="BM294" s="240" t="s">
        <v>478</v>
      </c>
    </row>
    <row r="295" s="2" customFormat="1" ht="16.5" customHeight="1">
      <c r="A295" s="40"/>
      <c r="B295" s="41"/>
      <c r="C295" s="229" t="s">
        <v>479</v>
      </c>
      <c r="D295" s="229" t="s">
        <v>174</v>
      </c>
      <c r="E295" s="230" t="s">
        <v>480</v>
      </c>
      <c r="F295" s="231" t="s">
        <v>481</v>
      </c>
      <c r="G295" s="232" t="s">
        <v>278</v>
      </c>
      <c r="H295" s="233">
        <v>46.920000000000002</v>
      </c>
      <c r="I295" s="234"/>
      <c r="J295" s="235">
        <f>ROUND(I295*H295,2)</f>
        <v>0</v>
      </c>
      <c r="K295" s="231" t="s">
        <v>178</v>
      </c>
      <c r="L295" s="46"/>
      <c r="M295" s="236" t="s">
        <v>1</v>
      </c>
      <c r="N295" s="237" t="s">
        <v>48</v>
      </c>
      <c r="O295" s="93"/>
      <c r="P295" s="238">
        <f>O295*H295</f>
        <v>0</v>
      </c>
      <c r="Q295" s="238">
        <v>0.00092000000000000003</v>
      </c>
      <c r="R295" s="238">
        <f>Q295*H295</f>
        <v>0.043166400000000001</v>
      </c>
      <c r="S295" s="238">
        <v>0</v>
      </c>
      <c r="T295" s="239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40" t="s">
        <v>192</v>
      </c>
      <c r="AT295" s="240" t="s">
        <v>174</v>
      </c>
      <c r="AU295" s="240" t="s">
        <v>92</v>
      </c>
      <c r="AY295" s="18" t="s">
        <v>171</v>
      </c>
      <c r="BE295" s="241">
        <f>IF(N295="základní",J295,0)</f>
        <v>0</v>
      </c>
      <c r="BF295" s="241">
        <f>IF(N295="snížená",J295,0)</f>
        <v>0</v>
      </c>
      <c r="BG295" s="241">
        <f>IF(N295="zákl. přenesená",J295,0)</f>
        <v>0</v>
      </c>
      <c r="BH295" s="241">
        <f>IF(N295="sníž. přenesená",J295,0)</f>
        <v>0</v>
      </c>
      <c r="BI295" s="241">
        <f>IF(N295="nulová",J295,0)</f>
        <v>0</v>
      </c>
      <c r="BJ295" s="18" t="s">
        <v>90</v>
      </c>
      <c r="BK295" s="241">
        <f>ROUND(I295*H295,2)</f>
        <v>0</v>
      </c>
      <c r="BL295" s="18" t="s">
        <v>192</v>
      </c>
      <c r="BM295" s="240" t="s">
        <v>482</v>
      </c>
    </row>
    <row r="296" s="13" customFormat="1">
      <c r="A296" s="13"/>
      <c r="B296" s="251"/>
      <c r="C296" s="252"/>
      <c r="D296" s="242" t="s">
        <v>284</v>
      </c>
      <c r="E296" s="253" t="s">
        <v>1</v>
      </c>
      <c r="F296" s="254" t="s">
        <v>295</v>
      </c>
      <c r="G296" s="252"/>
      <c r="H296" s="253" t="s">
        <v>1</v>
      </c>
      <c r="I296" s="255"/>
      <c r="J296" s="252"/>
      <c r="K296" s="252"/>
      <c r="L296" s="256"/>
      <c r="M296" s="257"/>
      <c r="N296" s="258"/>
      <c r="O296" s="258"/>
      <c r="P296" s="258"/>
      <c r="Q296" s="258"/>
      <c r="R296" s="258"/>
      <c r="S296" s="258"/>
      <c r="T296" s="259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60" t="s">
        <v>284</v>
      </c>
      <c r="AU296" s="260" t="s">
        <v>92</v>
      </c>
      <c r="AV296" s="13" t="s">
        <v>90</v>
      </c>
      <c r="AW296" s="13" t="s">
        <v>38</v>
      </c>
      <c r="AX296" s="13" t="s">
        <v>83</v>
      </c>
      <c r="AY296" s="260" t="s">
        <v>171</v>
      </c>
    </row>
    <row r="297" s="14" customFormat="1">
      <c r="A297" s="14"/>
      <c r="B297" s="261"/>
      <c r="C297" s="262"/>
      <c r="D297" s="242" t="s">
        <v>284</v>
      </c>
      <c r="E297" s="263" t="s">
        <v>1</v>
      </c>
      <c r="F297" s="264" t="s">
        <v>474</v>
      </c>
      <c r="G297" s="262"/>
      <c r="H297" s="265">
        <v>46.920000000000002</v>
      </c>
      <c r="I297" s="266"/>
      <c r="J297" s="262"/>
      <c r="K297" s="262"/>
      <c r="L297" s="267"/>
      <c r="M297" s="268"/>
      <c r="N297" s="269"/>
      <c r="O297" s="269"/>
      <c r="P297" s="269"/>
      <c r="Q297" s="269"/>
      <c r="R297" s="269"/>
      <c r="S297" s="269"/>
      <c r="T297" s="27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71" t="s">
        <v>284</v>
      </c>
      <c r="AU297" s="271" t="s">
        <v>92</v>
      </c>
      <c r="AV297" s="14" t="s">
        <v>92</v>
      </c>
      <c r="AW297" s="14" t="s">
        <v>38</v>
      </c>
      <c r="AX297" s="14" t="s">
        <v>83</v>
      </c>
      <c r="AY297" s="271" t="s">
        <v>171</v>
      </c>
    </row>
    <row r="298" s="15" customFormat="1">
      <c r="A298" s="15"/>
      <c r="B298" s="272"/>
      <c r="C298" s="273"/>
      <c r="D298" s="242" t="s">
        <v>284</v>
      </c>
      <c r="E298" s="274" t="s">
        <v>1</v>
      </c>
      <c r="F298" s="275" t="s">
        <v>287</v>
      </c>
      <c r="G298" s="273"/>
      <c r="H298" s="276">
        <v>46.920000000000002</v>
      </c>
      <c r="I298" s="277"/>
      <c r="J298" s="273"/>
      <c r="K298" s="273"/>
      <c r="L298" s="278"/>
      <c r="M298" s="279"/>
      <c r="N298" s="280"/>
      <c r="O298" s="280"/>
      <c r="P298" s="280"/>
      <c r="Q298" s="280"/>
      <c r="R298" s="280"/>
      <c r="S298" s="280"/>
      <c r="T298" s="281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82" t="s">
        <v>284</v>
      </c>
      <c r="AU298" s="282" t="s">
        <v>92</v>
      </c>
      <c r="AV298" s="15" t="s">
        <v>192</v>
      </c>
      <c r="AW298" s="15" t="s">
        <v>38</v>
      </c>
      <c r="AX298" s="15" t="s">
        <v>90</v>
      </c>
      <c r="AY298" s="282" t="s">
        <v>171</v>
      </c>
    </row>
    <row r="299" s="2" customFormat="1" ht="16.5" customHeight="1">
      <c r="A299" s="40"/>
      <c r="B299" s="41"/>
      <c r="C299" s="229" t="s">
        <v>483</v>
      </c>
      <c r="D299" s="229" t="s">
        <v>174</v>
      </c>
      <c r="E299" s="230" t="s">
        <v>484</v>
      </c>
      <c r="F299" s="231" t="s">
        <v>485</v>
      </c>
      <c r="G299" s="232" t="s">
        <v>278</v>
      </c>
      <c r="H299" s="233">
        <v>46.920000000000002</v>
      </c>
      <c r="I299" s="234"/>
      <c r="J299" s="235">
        <f>ROUND(I299*H299,2)</f>
        <v>0</v>
      </c>
      <c r="K299" s="231" t="s">
        <v>178</v>
      </c>
      <c r="L299" s="46"/>
      <c r="M299" s="236" t="s">
        <v>1</v>
      </c>
      <c r="N299" s="237" t="s">
        <v>48</v>
      </c>
      <c r="O299" s="93"/>
      <c r="P299" s="238">
        <f>O299*H299</f>
        <v>0</v>
      </c>
      <c r="Q299" s="238">
        <v>0</v>
      </c>
      <c r="R299" s="238">
        <f>Q299*H299</f>
        <v>0</v>
      </c>
      <c r="S299" s="238">
        <v>0</v>
      </c>
      <c r="T299" s="239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40" t="s">
        <v>192</v>
      </c>
      <c r="AT299" s="240" t="s">
        <v>174</v>
      </c>
      <c r="AU299" s="240" t="s">
        <v>92</v>
      </c>
      <c r="AY299" s="18" t="s">
        <v>171</v>
      </c>
      <c r="BE299" s="241">
        <f>IF(N299="základní",J299,0)</f>
        <v>0</v>
      </c>
      <c r="BF299" s="241">
        <f>IF(N299="snížená",J299,0)</f>
        <v>0</v>
      </c>
      <c r="BG299" s="241">
        <f>IF(N299="zákl. přenesená",J299,0)</f>
        <v>0</v>
      </c>
      <c r="BH299" s="241">
        <f>IF(N299="sníž. přenesená",J299,0)</f>
        <v>0</v>
      </c>
      <c r="BI299" s="241">
        <f>IF(N299="nulová",J299,0)</f>
        <v>0</v>
      </c>
      <c r="BJ299" s="18" t="s">
        <v>90</v>
      </c>
      <c r="BK299" s="241">
        <f>ROUND(I299*H299,2)</f>
        <v>0</v>
      </c>
      <c r="BL299" s="18" t="s">
        <v>192</v>
      </c>
      <c r="BM299" s="240" t="s">
        <v>486</v>
      </c>
    </row>
    <row r="300" s="2" customFormat="1" ht="16.5" customHeight="1">
      <c r="A300" s="40"/>
      <c r="B300" s="41"/>
      <c r="C300" s="229" t="s">
        <v>487</v>
      </c>
      <c r="D300" s="229" t="s">
        <v>174</v>
      </c>
      <c r="E300" s="230" t="s">
        <v>488</v>
      </c>
      <c r="F300" s="231" t="s">
        <v>489</v>
      </c>
      <c r="G300" s="232" t="s">
        <v>330</v>
      </c>
      <c r="H300" s="233">
        <v>0.751</v>
      </c>
      <c r="I300" s="234"/>
      <c r="J300" s="235">
        <f>ROUND(I300*H300,2)</f>
        <v>0</v>
      </c>
      <c r="K300" s="231" t="s">
        <v>178</v>
      </c>
      <c r="L300" s="46"/>
      <c r="M300" s="236" t="s">
        <v>1</v>
      </c>
      <c r="N300" s="237" t="s">
        <v>48</v>
      </c>
      <c r="O300" s="93"/>
      <c r="P300" s="238">
        <f>O300*H300</f>
        <v>0</v>
      </c>
      <c r="Q300" s="238">
        <v>1.05555</v>
      </c>
      <c r="R300" s="238">
        <f>Q300*H300</f>
        <v>0.79271804999999995</v>
      </c>
      <c r="S300" s="238">
        <v>0</v>
      </c>
      <c r="T300" s="239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40" t="s">
        <v>192</v>
      </c>
      <c r="AT300" s="240" t="s">
        <v>174</v>
      </c>
      <c r="AU300" s="240" t="s">
        <v>92</v>
      </c>
      <c r="AY300" s="18" t="s">
        <v>171</v>
      </c>
      <c r="BE300" s="241">
        <f>IF(N300="základní",J300,0)</f>
        <v>0</v>
      </c>
      <c r="BF300" s="241">
        <f>IF(N300="snížená",J300,0)</f>
        <v>0</v>
      </c>
      <c r="BG300" s="241">
        <f>IF(N300="zákl. přenesená",J300,0)</f>
        <v>0</v>
      </c>
      <c r="BH300" s="241">
        <f>IF(N300="sníž. přenesená",J300,0)</f>
        <v>0</v>
      </c>
      <c r="BI300" s="241">
        <f>IF(N300="nulová",J300,0)</f>
        <v>0</v>
      </c>
      <c r="BJ300" s="18" t="s">
        <v>90</v>
      </c>
      <c r="BK300" s="241">
        <f>ROUND(I300*H300,2)</f>
        <v>0</v>
      </c>
      <c r="BL300" s="18" t="s">
        <v>192</v>
      </c>
      <c r="BM300" s="240" t="s">
        <v>490</v>
      </c>
    </row>
    <row r="301" s="14" customFormat="1">
      <c r="A301" s="14"/>
      <c r="B301" s="261"/>
      <c r="C301" s="262"/>
      <c r="D301" s="242" t="s">
        <v>284</v>
      </c>
      <c r="E301" s="263" t="s">
        <v>1</v>
      </c>
      <c r="F301" s="264" t="s">
        <v>491</v>
      </c>
      <c r="G301" s="262"/>
      <c r="H301" s="265">
        <v>0.751</v>
      </c>
      <c r="I301" s="266"/>
      <c r="J301" s="262"/>
      <c r="K301" s="262"/>
      <c r="L301" s="267"/>
      <c r="M301" s="268"/>
      <c r="N301" s="269"/>
      <c r="O301" s="269"/>
      <c r="P301" s="269"/>
      <c r="Q301" s="269"/>
      <c r="R301" s="269"/>
      <c r="S301" s="269"/>
      <c r="T301" s="27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71" t="s">
        <v>284</v>
      </c>
      <c r="AU301" s="271" t="s">
        <v>92</v>
      </c>
      <c r="AV301" s="14" t="s">
        <v>92</v>
      </c>
      <c r="AW301" s="14" t="s">
        <v>38</v>
      </c>
      <c r="AX301" s="14" t="s">
        <v>83</v>
      </c>
      <c r="AY301" s="271" t="s">
        <v>171</v>
      </c>
    </row>
    <row r="302" s="15" customFormat="1">
      <c r="A302" s="15"/>
      <c r="B302" s="272"/>
      <c r="C302" s="273"/>
      <c r="D302" s="242" t="s">
        <v>284</v>
      </c>
      <c r="E302" s="274" t="s">
        <v>1</v>
      </c>
      <c r="F302" s="275" t="s">
        <v>287</v>
      </c>
      <c r="G302" s="273"/>
      <c r="H302" s="276">
        <v>0.751</v>
      </c>
      <c r="I302" s="277"/>
      <c r="J302" s="273"/>
      <c r="K302" s="273"/>
      <c r="L302" s="278"/>
      <c r="M302" s="279"/>
      <c r="N302" s="280"/>
      <c r="O302" s="280"/>
      <c r="P302" s="280"/>
      <c r="Q302" s="280"/>
      <c r="R302" s="280"/>
      <c r="S302" s="280"/>
      <c r="T302" s="281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82" t="s">
        <v>284</v>
      </c>
      <c r="AU302" s="282" t="s">
        <v>92</v>
      </c>
      <c r="AV302" s="15" t="s">
        <v>192</v>
      </c>
      <c r="AW302" s="15" t="s">
        <v>38</v>
      </c>
      <c r="AX302" s="15" t="s">
        <v>90</v>
      </c>
      <c r="AY302" s="282" t="s">
        <v>171</v>
      </c>
    </row>
    <row r="303" s="2" customFormat="1" ht="16.5" customHeight="1">
      <c r="A303" s="40"/>
      <c r="B303" s="41"/>
      <c r="C303" s="229" t="s">
        <v>492</v>
      </c>
      <c r="D303" s="229" t="s">
        <v>174</v>
      </c>
      <c r="E303" s="230" t="s">
        <v>493</v>
      </c>
      <c r="F303" s="231" t="s">
        <v>494</v>
      </c>
      <c r="G303" s="232" t="s">
        <v>428</v>
      </c>
      <c r="H303" s="233">
        <v>390</v>
      </c>
      <c r="I303" s="234"/>
      <c r="J303" s="235">
        <f>ROUND(I303*H303,2)</f>
        <v>0</v>
      </c>
      <c r="K303" s="231" t="s">
        <v>178</v>
      </c>
      <c r="L303" s="46"/>
      <c r="M303" s="236" t="s">
        <v>1</v>
      </c>
      <c r="N303" s="237" t="s">
        <v>48</v>
      </c>
      <c r="O303" s="93"/>
      <c r="P303" s="238">
        <f>O303*H303</f>
        <v>0</v>
      </c>
      <c r="Q303" s="238">
        <v>0.058999999999999997</v>
      </c>
      <c r="R303" s="238">
        <f>Q303*H303</f>
        <v>23.009999999999998</v>
      </c>
      <c r="S303" s="238">
        <v>0</v>
      </c>
      <c r="T303" s="239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40" t="s">
        <v>192</v>
      </c>
      <c r="AT303" s="240" t="s">
        <v>174</v>
      </c>
      <c r="AU303" s="240" t="s">
        <v>92</v>
      </c>
      <c r="AY303" s="18" t="s">
        <v>171</v>
      </c>
      <c r="BE303" s="241">
        <f>IF(N303="základní",J303,0)</f>
        <v>0</v>
      </c>
      <c r="BF303" s="241">
        <f>IF(N303="snížená",J303,0)</f>
        <v>0</v>
      </c>
      <c r="BG303" s="241">
        <f>IF(N303="zákl. přenesená",J303,0)</f>
        <v>0</v>
      </c>
      <c r="BH303" s="241">
        <f>IF(N303="sníž. přenesená",J303,0)</f>
        <v>0</v>
      </c>
      <c r="BI303" s="241">
        <f>IF(N303="nulová",J303,0)</f>
        <v>0</v>
      </c>
      <c r="BJ303" s="18" t="s">
        <v>90</v>
      </c>
      <c r="BK303" s="241">
        <f>ROUND(I303*H303,2)</f>
        <v>0</v>
      </c>
      <c r="BL303" s="18" t="s">
        <v>192</v>
      </c>
      <c r="BM303" s="240" t="s">
        <v>495</v>
      </c>
    </row>
    <row r="304" s="2" customFormat="1" ht="16.5" customHeight="1">
      <c r="A304" s="40"/>
      <c r="B304" s="41"/>
      <c r="C304" s="229" t="s">
        <v>496</v>
      </c>
      <c r="D304" s="229" t="s">
        <v>174</v>
      </c>
      <c r="E304" s="230" t="s">
        <v>497</v>
      </c>
      <c r="F304" s="231" t="s">
        <v>498</v>
      </c>
      <c r="G304" s="232" t="s">
        <v>282</v>
      </c>
      <c r="H304" s="233">
        <v>7.3440000000000003</v>
      </c>
      <c r="I304" s="234"/>
      <c r="J304" s="235">
        <f>ROUND(I304*H304,2)</f>
        <v>0</v>
      </c>
      <c r="K304" s="231" t="s">
        <v>178</v>
      </c>
      <c r="L304" s="46"/>
      <c r="M304" s="236" t="s">
        <v>1</v>
      </c>
      <c r="N304" s="237" t="s">
        <v>48</v>
      </c>
      <c r="O304" s="93"/>
      <c r="P304" s="238">
        <f>O304*H304</f>
        <v>0</v>
      </c>
      <c r="Q304" s="238">
        <v>2.4533999999999998</v>
      </c>
      <c r="R304" s="238">
        <f>Q304*H304</f>
        <v>18.017769599999998</v>
      </c>
      <c r="S304" s="238">
        <v>0</v>
      </c>
      <c r="T304" s="239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40" t="s">
        <v>192</v>
      </c>
      <c r="AT304" s="240" t="s">
        <v>174</v>
      </c>
      <c r="AU304" s="240" t="s">
        <v>92</v>
      </c>
      <c r="AY304" s="18" t="s">
        <v>171</v>
      </c>
      <c r="BE304" s="241">
        <f>IF(N304="základní",J304,0)</f>
        <v>0</v>
      </c>
      <c r="BF304" s="241">
        <f>IF(N304="snížená",J304,0)</f>
        <v>0</v>
      </c>
      <c r="BG304" s="241">
        <f>IF(N304="zákl. přenesená",J304,0)</f>
        <v>0</v>
      </c>
      <c r="BH304" s="241">
        <f>IF(N304="sníž. přenesená",J304,0)</f>
        <v>0</v>
      </c>
      <c r="BI304" s="241">
        <f>IF(N304="nulová",J304,0)</f>
        <v>0</v>
      </c>
      <c r="BJ304" s="18" t="s">
        <v>90</v>
      </c>
      <c r="BK304" s="241">
        <f>ROUND(I304*H304,2)</f>
        <v>0</v>
      </c>
      <c r="BL304" s="18" t="s">
        <v>192</v>
      </c>
      <c r="BM304" s="240" t="s">
        <v>499</v>
      </c>
    </row>
    <row r="305" s="13" customFormat="1">
      <c r="A305" s="13"/>
      <c r="B305" s="251"/>
      <c r="C305" s="252"/>
      <c r="D305" s="242" t="s">
        <v>284</v>
      </c>
      <c r="E305" s="253" t="s">
        <v>1</v>
      </c>
      <c r="F305" s="254" t="s">
        <v>285</v>
      </c>
      <c r="G305" s="252"/>
      <c r="H305" s="253" t="s">
        <v>1</v>
      </c>
      <c r="I305" s="255"/>
      <c r="J305" s="252"/>
      <c r="K305" s="252"/>
      <c r="L305" s="256"/>
      <c r="M305" s="257"/>
      <c r="N305" s="258"/>
      <c r="O305" s="258"/>
      <c r="P305" s="258"/>
      <c r="Q305" s="258"/>
      <c r="R305" s="258"/>
      <c r="S305" s="258"/>
      <c r="T305" s="259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60" t="s">
        <v>284</v>
      </c>
      <c r="AU305" s="260" t="s">
        <v>92</v>
      </c>
      <c r="AV305" s="13" t="s">
        <v>90</v>
      </c>
      <c r="AW305" s="13" t="s">
        <v>38</v>
      </c>
      <c r="AX305" s="13" t="s">
        <v>83</v>
      </c>
      <c r="AY305" s="260" t="s">
        <v>171</v>
      </c>
    </row>
    <row r="306" s="14" customFormat="1">
      <c r="A306" s="14"/>
      <c r="B306" s="261"/>
      <c r="C306" s="262"/>
      <c r="D306" s="242" t="s">
        <v>284</v>
      </c>
      <c r="E306" s="263" t="s">
        <v>1</v>
      </c>
      <c r="F306" s="264" t="s">
        <v>500</v>
      </c>
      <c r="G306" s="262"/>
      <c r="H306" s="265">
        <v>7.3440000000000003</v>
      </c>
      <c r="I306" s="266"/>
      <c r="J306" s="262"/>
      <c r="K306" s="262"/>
      <c r="L306" s="267"/>
      <c r="M306" s="268"/>
      <c r="N306" s="269"/>
      <c r="O306" s="269"/>
      <c r="P306" s="269"/>
      <c r="Q306" s="269"/>
      <c r="R306" s="269"/>
      <c r="S306" s="269"/>
      <c r="T306" s="27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71" t="s">
        <v>284</v>
      </c>
      <c r="AU306" s="271" t="s">
        <v>92</v>
      </c>
      <c r="AV306" s="14" t="s">
        <v>92</v>
      </c>
      <c r="AW306" s="14" t="s">
        <v>38</v>
      </c>
      <c r="AX306" s="14" t="s">
        <v>83</v>
      </c>
      <c r="AY306" s="271" t="s">
        <v>171</v>
      </c>
    </row>
    <row r="307" s="15" customFormat="1">
      <c r="A307" s="15"/>
      <c r="B307" s="272"/>
      <c r="C307" s="273"/>
      <c r="D307" s="242" t="s">
        <v>284</v>
      </c>
      <c r="E307" s="274" t="s">
        <v>1</v>
      </c>
      <c r="F307" s="275" t="s">
        <v>287</v>
      </c>
      <c r="G307" s="273"/>
      <c r="H307" s="276">
        <v>7.3440000000000003</v>
      </c>
      <c r="I307" s="277"/>
      <c r="J307" s="273"/>
      <c r="K307" s="273"/>
      <c r="L307" s="278"/>
      <c r="M307" s="279"/>
      <c r="N307" s="280"/>
      <c r="O307" s="280"/>
      <c r="P307" s="280"/>
      <c r="Q307" s="280"/>
      <c r="R307" s="280"/>
      <c r="S307" s="280"/>
      <c r="T307" s="281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82" t="s">
        <v>284</v>
      </c>
      <c r="AU307" s="282" t="s">
        <v>92</v>
      </c>
      <c r="AV307" s="15" t="s">
        <v>192</v>
      </c>
      <c r="AW307" s="15" t="s">
        <v>38</v>
      </c>
      <c r="AX307" s="15" t="s">
        <v>90</v>
      </c>
      <c r="AY307" s="282" t="s">
        <v>171</v>
      </c>
    </row>
    <row r="308" s="2" customFormat="1" ht="16.5" customHeight="1">
      <c r="A308" s="40"/>
      <c r="B308" s="41"/>
      <c r="C308" s="229" t="s">
        <v>501</v>
      </c>
      <c r="D308" s="229" t="s">
        <v>174</v>
      </c>
      <c r="E308" s="230" t="s">
        <v>502</v>
      </c>
      <c r="F308" s="231" t="s">
        <v>503</v>
      </c>
      <c r="G308" s="232" t="s">
        <v>278</v>
      </c>
      <c r="H308" s="233">
        <v>48.960000000000001</v>
      </c>
      <c r="I308" s="234"/>
      <c r="J308" s="235">
        <f>ROUND(I308*H308,2)</f>
        <v>0</v>
      </c>
      <c r="K308" s="231" t="s">
        <v>178</v>
      </c>
      <c r="L308" s="46"/>
      <c r="M308" s="236" t="s">
        <v>1</v>
      </c>
      <c r="N308" s="237" t="s">
        <v>48</v>
      </c>
      <c r="O308" s="93"/>
      <c r="P308" s="238">
        <f>O308*H308</f>
        <v>0</v>
      </c>
      <c r="Q308" s="238">
        <v>0.0057600000000000004</v>
      </c>
      <c r="R308" s="238">
        <f>Q308*H308</f>
        <v>0.28200960000000003</v>
      </c>
      <c r="S308" s="238">
        <v>0</v>
      </c>
      <c r="T308" s="239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40" t="s">
        <v>192</v>
      </c>
      <c r="AT308" s="240" t="s">
        <v>174</v>
      </c>
      <c r="AU308" s="240" t="s">
        <v>92</v>
      </c>
      <c r="AY308" s="18" t="s">
        <v>171</v>
      </c>
      <c r="BE308" s="241">
        <f>IF(N308="základní",J308,0)</f>
        <v>0</v>
      </c>
      <c r="BF308" s="241">
        <f>IF(N308="snížená",J308,0)</f>
        <v>0</v>
      </c>
      <c r="BG308" s="241">
        <f>IF(N308="zákl. přenesená",J308,0)</f>
        <v>0</v>
      </c>
      <c r="BH308" s="241">
        <f>IF(N308="sníž. přenesená",J308,0)</f>
        <v>0</v>
      </c>
      <c r="BI308" s="241">
        <f>IF(N308="nulová",J308,0)</f>
        <v>0</v>
      </c>
      <c r="BJ308" s="18" t="s">
        <v>90</v>
      </c>
      <c r="BK308" s="241">
        <f>ROUND(I308*H308,2)</f>
        <v>0</v>
      </c>
      <c r="BL308" s="18" t="s">
        <v>192</v>
      </c>
      <c r="BM308" s="240" t="s">
        <v>504</v>
      </c>
    </row>
    <row r="309" s="13" customFormat="1">
      <c r="A309" s="13"/>
      <c r="B309" s="251"/>
      <c r="C309" s="252"/>
      <c r="D309" s="242" t="s">
        <v>284</v>
      </c>
      <c r="E309" s="253" t="s">
        <v>1</v>
      </c>
      <c r="F309" s="254" t="s">
        <v>285</v>
      </c>
      <c r="G309" s="252"/>
      <c r="H309" s="253" t="s">
        <v>1</v>
      </c>
      <c r="I309" s="255"/>
      <c r="J309" s="252"/>
      <c r="K309" s="252"/>
      <c r="L309" s="256"/>
      <c r="M309" s="257"/>
      <c r="N309" s="258"/>
      <c r="O309" s="258"/>
      <c r="P309" s="258"/>
      <c r="Q309" s="258"/>
      <c r="R309" s="258"/>
      <c r="S309" s="258"/>
      <c r="T309" s="259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60" t="s">
        <v>284</v>
      </c>
      <c r="AU309" s="260" t="s">
        <v>92</v>
      </c>
      <c r="AV309" s="13" t="s">
        <v>90</v>
      </c>
      <c r="AW309" s="13" t="s">
        <v>38</v>
      </c>
      <c r="AX309" s="13" t="s">
        <v>83</v>
      </c>
      <c r="AY309" s="260" t="s">
        <v>171</v>
      </c>
    </row>
    <row r="310" s="14" customFormat="1">
      <c r="A310" s="14"/>
      <c r="B310" s="261"/>
      <c r="C310" s="262"/>
      <c r="D310" s="242" t="s">
        <v>284</v>
      </c>
      <c r="E310" s="263" t="s">
        <v>1</v>
      </c>
      <c r="F310" s="264" t="s">
        <v>505</v>
      </c>
      <c r="G310" s="262"/>
      <c r="H310" s="265">
        <v>48.960000000000001</v>
      </c>
      <c r="I310" s="266"/>
      <c r="J310" s="262"/>
      <c r="K310" s="262"/>
      <c r="L310" s="267"/>
      <c r="M310" s="268"/>
      <c r="N310" s="269"/>
      <c r="O310" s="269"/>
      <c r="P310" s="269"/>
      <c r="Q310" s="269"/>
      <c r="R310" s="269"/>
      <c r="S310" s="269"/>
      <c r="T310" s="27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71" t="s">
        <v>284</v>
      </c>
      <c r="AU310" s="271" t="s">
        <v>92</v>
      </c>
      <c r="AV310" s="14" t="s">
        <v>92</v>
      </c>
      <c r="AW310" s="14" t="s">
        <v>38</v>
      </c>
      <c r="AX310" s="14" t="s">
        <v>83</v>
      </c>
      <c r="AY310" s="271" t="s">
        <v>171</v>
      </c>
    </row>
    <row r="311" s="15" customFormat="1">
      <c r="A311" s="15"/>
      <c r="B311" s="272"/>
      <c r="C311" s="273"/>
      <c r="D311" s="242" t="s">
        <v>284</v>
      </c>
      <c r="E311" s="274" t="s">
        <v>1</v>
      </c>
      <c r="F311" s="275" t="s">
        <v>287</v>
      </c>
      <c r="G311" s="273"/>
      <c r="H311" s="276">
        <v>48.960000000000001</v>
      </c>
      <c r="I311" s="277"/>
      <c r="J311" s="273"/>
      <c r="K311" s="273"/>
      <c r="L311" s="278"/>
      <c r="M311" s="279"/>
      <c r="N311" s="280"/>
      <c r="O311" s="280"/>
      <c r="P311" s="280"/>
      <c r="Q311" s="280"/>
      <c r="R311" s="280"/>
      <c r="S311" s="280"/>
      <c r="T311" s="281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82" t="s">
        <v>284</v>
      </c>
      <c r="AU311" s="282" t="s">
        <v>92</v>
      </c>
      <c r="AV311" s="15" t="s">
        <v>192</v>
      </c>
      <c r="AW311" s="15" t="s">
        <v>38</v>
      </c>
      <c r="AX311" s="15" t="s">
        <v>90</v>
      </c>
      <c r="AY311" s="282" t="s">
        <v>171</v>
      </c>
    </row>
    <row r="312" s="2" customFormat="1" ht="16.5" customHeight="1">
      <c r="A312" s="40"/>
      <c r="B312" s="41"/>
      <c r="C312" s="229" t="s">
        <v>506</v>
      </c>
      <c r="D312" s="229" t="s">
        <v>174</v>
      </c>
      <c r="E312" s="230" t="s">
        <v>507</v>
      </c>
      <c r="F312" s="231" t="s">
        <v>508</v>
      </c>
      <c r="G312" s="232" t="s">
        <v>278</v>
      </c>
      <c r="H312" s="233">
        <v>48.960000000000001</v>
      </c>
      <c r="I312" s="234"/>
      <c r="J312" s="235">
        <f>ROUND(I312*H312,2)</f>
        <v>0</v>
      </c>
      <c r="K312" s="231" t="s">
        <v>178</v>
      </c>
      <c r="L312" s="46"/>
      <c r="M312" s="236" t="s">
        <v>1</v>
      </c>
      <c r="N312" s="237" t="s">
        <v>48</v>
      </c>
      <c r="O312" s="93"/>
      <c r="P312" s="238">
        <f>O312*H312</f>
        <v>0</v>
      </c>
      <c r="Q312" s="238">
        <v>0</v>
      </c>
      <c r="R312" s="238">
        <f>Q312*H312</f>
        <v>0</v>
      </c>
      <c r="S312" s="238">
        <v>0</v>
      </c>
      <c r="T312" s="239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40" t="s">
        <v>192</v>
      </c>
      <c r="AT312" s="240" t="s">
        <v>174</v>
      </c>
      <c r="AU312" s="240" t="s">
        <v>92</v>
      </c>
      <c r="AY312" s="18" t="s">
        <v>171</v>
      </c>
      <c r="BE312" s="241">
        <f>IF(N312="základní",J312,0)</f>
        <v>0</v>
      </c>
      <c r="BF312" s="241">
        <f>IF(N312="snížená",J312,0)</f>
        <v>0</v>
      </c>
      <c r="BG312" s="241">
        <f>IF(N312="zákl. přenesená",J312,0)</f>
        <v>0</v>
      </c>
      <c r="BH312" s="241">
        <f>IF(N312="sníž. přenesená",J312,0)</f>
        <v>0</v>
      </c>
      <c r="BI312" s="241">
        <f>IF(N312="nulová",J312,0)</f>
        <v>0</v>
      </c>
      <c r="BJ312" s="18" t="s">
        <v>90</v>
      </c>
      <c r="BK312" s="241">
        <f>ROUND(I312*H312,2)</f>
        <v>0</v>
      </c>
      <c r="BL312" s="18" t="s">
        <v>192</v>
      </c>
      <c r="BM312" s="240" t="s">
        <v>509</v>
      </c>
    </row>
    <row r="313" s="2" customFormat="1" ht="16.5" customHeight="1">
      <c r="A313" s="40"/>
      <c r="B313" s="41"/>
      <c r="C313" s="229" t="s">
        <v>510</v>
      </c>
      <c r="D313" s="229" t="s">
        <v>174</v>
      </c>
      <c r="E313" s="230" t="s">
        <v>511</v>
      </c>
      <c r="F313" s="231" t="s">
        <v>512</v>
      </c>
      <c r="G313" s="232" t="s">
        <v>330</v>
      </c>
      <c r="H313" s="233">
        <v>0.58799999999999997</v>
      </c>
      <c r="I313" s="234"/>
      <c r="J313" s="235">
        <f>ROUND(I313*H313,2)</f>
        <v>0</v>
      </c>
      <c r="K313" s="231" t="s">
        <v>178</v>
      </c>
      <c r="L313" s="46"/>
      <c r="M313" s="236" t="s">
        <v>1</v>
      </c>
      <c r="N313" s="237" t="s">
        <v>48</v>
      </c>
      <c r="O313" s="93"/>
      <c r="P313" s="238">
        <f>O313*H313</f>
        <v>0</v>
      </c>
      <c r="Q313" s="238">
        <v>1.05291</v>
      </c>
      <c r="R313" s="238">
        <f>Q313*H313</f>
        <v>0.61911107999999992</v>
      </c>
      <c r="S313" s="238">
        <v>0</v>
      </c>
      <c r="T313" s="239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40" t="s">
        <v>192</v>
      </c>
      <c r="AT313" s="240" t="s">
        <v>174</v>
      </c>
      <c r="AU313" s="240" t="s">
        <v>92</v>
      </c>
      <c r="AY313" s="18" t="s">
        <v>171</v>
      </c>
      <c r="BE313" s="241">
        <f>IF(N313="základní",J313,0)</f>
        <v>0</v>
      </c>
      <c r="BF313" s="241">
        <f>IF(N313="snížená",J313,0)</f>
        <v>0</v>
      </c>
      <c r="BG313" s="241">
        <f>IF(N313="zákl. přenesená",J313,0)</f>
        <v>0</v>
      </c>
      <c r="BH313" s="241">
        <f>IF(N313="sníž. přenesená",J313,0)</f>
        <v>0</v>
      </c>
      <c r="BI313" s="241">
        <f>IF(N313="nulová",J313,0)</f>
        <v>0</v>
      </c>
      <c r="BJ313" s="18" t="s">
        <v>90</v>
      </c>
      <c r="BK313" s="241">
        <f>ROUND(I313*H313,2)</f>
        <v>0</v>
      </c>
      <c r="BL313" s="18" t="s">
        <v>192</v>
      </c>
      <c r="BM313" s="240" t="s">
        <v>513</v>
      </c>
    </row>
    <row r="314" s="14" customFormat="1">
      <c r="A314" s="14"/>
      <c r="B314" s="261"/>
      <c r="C314" s="262"/>
      <c r="D314" s="242" t="s">
        <v>284</v>
      </c>
      <c r="E314" s="263" t="s">
        <v>1</v>
      </c>
      <c r="F314" s="264" t="s">
        <v>514</v>
      </c>
      <c r="G314" s="262"/>
      <c r="H314" s="265">
        <v>0.58799999999999997</v>
      </c>
      <c r="I314" s="266"/>
      <c r="J314" s="262"/>
      <c r="K314" s="262"/>
      <c r="L314" s="267"/>
      <c r="M314" s="268"/>
      <c r="N314" s="269"/>
      <c r="O314" s="269"/>
      <c r="P314" s="269"/>
      <c r="Q314" s="269"/>
      <c r="R314" s="269"/>
      <c r="S314" s="269"/>
      <c r="T314" s="27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71" t="s">
        <v>284</v>
      </c>
      <c r="AU314" s="271" t="s">
        <v>92</v>
      </c>
      <c r="AV314" s="14" t="s">
        <v>92</v>
      </c>
      <c r="AW314" s="14" t="s">
        <v>38</v>
      </c>
      <c r="AX314" s="14" t="s">
        <v>83</v>
      </c>
      <c r="AY314" s="271" t="s">
        <v>171</v>
      </c>
    </row>
    <row r="315" s="15" customFormat="1">
      <c r="A315" s="15"/>
      <c r="B315" s="272"/>
      <c r="C315" s="273"/>
      <c r="D315" s="242" t="s">
        <v>284</v>
      </c>
      <c r="E315" s="274" t="s">
        <v>1</v>
      </c>
      <c r="F315" s="275" t="s">
        <v>287</v>
      </c>
      <c r="G315" s="273"/>
      <c r="H315" s="276">
        <v>0.58799999999999997</v>
      </c>
      <c r="I315" s="277"/>
      <c r="J315" s="273"/>
      <c r="K315" s="273"/>
      <c r="L315" s="278"/>
      <c r="M315" s="279"/>
      <c r="N315" s="280"/>
      <c r="O315" s="280"/>
      <c r="P315" s="280"/>
      <c r="Q315" s="280"/>
      <c r="R315" s="280"/>
      <c r="S315" s="280"/>
      <c r="T315" s="281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82" t="s">
        <v>284</v>
      </c>
      <c r="AU315" s="282" t="s">
        <v>92</v>
      </c>
      <c r="AV315" s="15" t="s">
        <v>192</v>
      </c>
      <c r="AW315" s="15" t="s">
        <v>38</v>
      </c>
      <c r="AX315" s="15" t="s">
        <v>90</v>
      </c>
      <c r="AY315" s="282" t="s">
        <v>171</v>
      </c>
    </row>
    <row r="316" s="2" customFormat="1" ht="16.5" customHeight="1">
      <c r="A316" s="40"/>
      <c r="B316" s="41"/>
      <c r="C316" s="229" t="s">
        <v>515</v>
      </c>
      <c r="D316" s="229" t="s">
        <v>174</v>
      </c>
      <c r="E316" s="230" t="s">
        <v>516</v>
      </c>
      <c r="F316" s="231" t="s">
        <v>517</v>
      </c>
      <c r="G316" s="232" t="s">
        <v>278</v>
      </c>
      <c r="H316" s="233">
        <v>15.640000000000001</v>
      </c>
      <c r="I316" s="234"/>
      <c r="J316" s="235">
        <f>ROUND(I316*H316,2)</f>
        <v>0</v>
      </c>
      <c r="K316" s="231" t="s">
        <v>178</v>
      </c>
      <c r="L316" s="46"/>
      <c r="M316" s="236" t="s">
        <v>1</v>
      </c>
      <c r="N316" s="237" t="s">
        <v>48</v>
      </c>
      <c r="O316" s="93"/>
      <c r="P316" s="238">
        <f>O316*H316</f>
        <v>0</v>
      </c>
      <c r="Q316" s="238">
        <v>0.22797999999999999</v>
      </c>
      <c r="R316" s="238">
        <f>Q316*H316</f>
        <v>3.5656072000000001</v>
      </c>
      <c r="S316" s="238">
        <v>0</v>
      </c>
      <c r="T316" s="239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40" t="s">
        <v>192</v>
      </c>
      <c r="AT316" s="240" t="s">
        <v>174</v>
      </c>
      <c r="AU316" s="240" t="s">
        <v>92</v>
      </c>
      <c r="AY316" s="18" t="s">
        <v>171</v>
      </c>
      <c r="BE316" s="241">
        <f>IF(N316="základní",J316,0)</f>
        <v>0</v>
      </c>
      <c r="BF316" s="241">
        <f>IF(N316="snížená",J316,0)</f>
        <v>0</v>
      </c>
      <c r="BG316" s="241">
        <f>IF(N316="zákl. přenesená",J316,0)</f>
        <v>0</v>
      </c>
      <c r="BH316" s="241">
        <f>IF(N316="sníž. přenesená",J316,0)</f>
        <v>0</v>
      </c>
      <c r="BI316" s="241">
        <f>IF(N316="nulová",J316,0)</f>
        <v>0</v>
      </c>
      <c r="BJ316" s="18" t="s">
        <v>90</v>
      </c>
      <c r="BK316" s="241">
        <f>ROUND(I316*H316,2)</f>
        <v>0</v>
      </c>
      <c r="BL316" s="18" t="s">
        <v>192</v>
      </c>
      <c r="BM316" s="240" t="s">
        <v>518</v>
      </c>
    </row>
    <row r="317" s="13" customFormat="1">
      <c r="A317" s="13"/>
      <c r="B317" s="251"/>
      <c r="C317" s="252"/>
      <c r="D317" s="242" t="s">
        <v>284</v>
      </c>
      <c r="E317" s="253" t="s">
        <v>1</v>
      </c>
      <c r="F317" s="254" t="s">
        <v>295</v>
      </c>
      <c r="G317" s="252"/>
      <c r="H317" s="253" t="s">
        <v>1</v>
      </c>
      <c r="I317" s="255"/>
      <c r="J317" s="252"/>
      <c r="K317" s="252"/>
      <c r="L317" s="256"/>
      <c r="M317" s="257"/>
      <c r="N317" s="258"/>
      <c r="O317" s="258"/>
      <c r="P317" s="258"/>
      <c r="Q317" s="258"/>
      <c r="R317" s="258"/>
      <c r="S317" s="258"/>
      <c r="T317" s="259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60" t="s">
        <v>284</v>
      </c>
      <c r="AU317" s="260" t="s">
        <v>92</v>
      </c>
      <c r="AV317" s="13" t="s">
        <v>90</v>
      </c>
      <c r="AW317" s="13" t="s">
        <v>38</v>
      </c>
      <c r="AX317" s="13" t="s">
        <v>83</v>
      </c>
      <c r="AY317" s="260" t="s">
        <v>171</v>
      </c>
    </row>
    <row r="318" s="14" customFormat="1">
      <c r="A318" s="14"/>
      <c r="B318" s="261"/>
      <c r="C318" s="262"/>
      <c r="D318" s="242" t="s">
        <v>284</v>
      </c>
      <c r="E318" s="263" t="s">
        <v>1</v>
      </c>
      <c r="F318" s="264" t="s">
        <v>366</v>
      </c>
      <c r="G318" s="262"/>
      <c r="H318" s="265">
        <v>15.640000000000001</v>
      </c>
      <c r="I318" s="266"/>
      <c r="J318" s="262"/>
      <c r="K318" s="262"/>
      <c r="L318" s="267"/>
      <c r="M318" s="268"/>
      <c r="N318" s="269"/>
      <c r="O318" s="269"/>
      <c r="P318" s="269"/>
      <c r="Q318" s="269"/>
      <c r="R318" s="269"/>
      <c r="S318" s="269"/>
      <c r="T318" s="27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71" t="s">
        <v>284</v>
      </c>
      <c r="AU318" s="271" t="s">
        <v>92</v>
      </c>
      <c r="AV318" s="14" t="s">
        <v>92</v>
      </c>
      <c r="AW318" s="14" t="s">
        <v>38</v>
      </c>
      <c r="AX318" s="14" t="s">
        <v>83</v>
      </c>
      <c r="AY318" s="271" t="s">
        <v>171</v>
      </c>
    </row>
    <row r="319" s="15" customFormat="1">
      <c r="A319" s="15"/>
      <c r="B319" s="272"/>
      <c r="C319" s="273"/>
      <c r="D319" s="242" t="s">
        <v>284</v>
      </c>
      <c r="E319" s="274" t="s">
        <v>1</v>
      </c>
      <c r="F319" s="275" t="s">
        <v>287</v>
      </c>
      <c r="G319" s="273"/>
      <c r="H319" s="276">
        <v>15.640000000000001</v>
      </c>
      <c r="I319" s="277"/>
      <c r="J319" s="273"/>
      <c r="K319" s="273"/>
      <c r="L319" s="278"/>
      <c r="M319" s="279"/>
      <c r="N319" s="280"/>
      <c r="O319" s="280"/>
      <c r="P319" s="280"/>
      <c r="Q319" s="280"/>
      <c r="R319" s="280"/>
      <c r="S319" s="280"/>
      <c r="T319" s="281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82" t="s">
        <v>284</v>
      </c>
      <c r="AU319" s="282" t="s">
        <v>92</v>
      </c>
      <c r="AV319" s="15" t="s">
        <v>192</v>
      </c>
      <c r="AW319" s="15" t="s">
        <v>38</v>
      </c>
      <c r="AX319" s="15" t="s">
        <v>90</v>
      </c>
      <c r="AY319" s="282" t="s">
        <v>171</v>
      </c>
    </row>
    <row r="320" s="2" customFormat="1" ht="16.5" customHeight="1">
      <c r="A320" s="40"/>
      <c r="B320" s="41"/>
      <c r="C320" s="229" t="s">
        <v>519</v>
      </c>
      <c r="D320" s="229" t="s">
        <v>174</v>
      </c>
      <c r="E320" s="230" t="s">
        <v>516</v>
      </c>
      <c r="F320" s="231" t="s">
        <v>517</v>
      </c>
      <c r="G320" s="232" t="s">
        <v>278</v>
      </c>
      <c r="H320" s="233">
        <v>29.25</v>
      </c>
      <c r="I320" s="234"/>
      <c r="J320" s="235">
        <f>ROUND(I320*H320,2)</f>
        <v>0</v>
      </c>
      <c r="K320" s="231" t="s">
        <v>178</v>
      </c>
      <c r="L320" s="46"/>
      <c r="M320" s="236" t="s">
        <v>1</v>
      </c>
      <c r="N320" s="237" t="s">
        <v>48</v>
      </c>
      <c r="O320" s="93"/>
      <c r="P320" s="238">
        <f>O320*H320</f>
        <v>0</v>
      </c>
      <c r="Q320" s="238">
        <v>0.22797999999999999</v>
      </c>
      <c r="R320" s="238">
        <f>Q320*H320</f>
        <v>6.6684149999999995</v>
      </c>
      <c r="S320" s="238">
        <v>0</v>
      </c>
      <c r="T320" s="239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40" t="s">
        <v>192</v>
      </c>
      <c r="AT320" s="240" t="s">
        <v>174</v>
      </c>
      <c r="AU320" s="240" t="s">
        <v>92</v>
      </c>
      <c r="AY320" s="18" t="s">
        <v>171</v>
      </c>
      <c r="BE320" s="241">
        <f>IF(N320="základní",J320,0)</f>
        <v>0</v>
      </c>
      <c r="BF320" s="241">
        <f>IF(N320="snížená",J320,0)</f>
        <v>0</v>
      </c>
      <c r="BG320" s="241">
        <f>IF(N320="zákl. přenesená",J320,0)</f>
        <v>0</v>
      </c>
      <c r="BH320" s="241">
        <f>IF(N320="sníž. přenesená",J320,0)</f>
        <v>0</v>
      </c>
      <c r="BI320" s="241">
        <f>IF(N320="nulová",J320,0)</f>
        <v>0</v>
      </c>
      <c r="BJ320" s="18" t="s">
        <v>90</v>
      </c>
      <c r="BK320" s="241">
        <f>ROUND(I320*H320,2)</f>
        <v>0</v>
      </c>
      <c r="BL320" s="18" t="s">
        <v>192</v>
      </c>
      <c r="BM320" s="240" t="s">
        <v>520</v>
      </c>
    </row>
    <row r="321" s="13" customFormat="1">
      <c r="A321" s="13"/>
      <c r="B321" s="251"/>
      <c r="C321" s="252"/>
      <c r="D321" s="242" t="s">
        <v>284</v>
      </c>
      <c r="E321" s="253" t="s">
        <v>1</v>
      </c>
      <c r="F321" s="254" t="s">
        <v>285</v>
      </c>
      <c r="G321" s="252"/>
      <c r="H321" s="253" t="s">
        <v>1</v>
      </c>
      <c r="I321" s="255"/>
      <c r="J321" s="252"/>
      <c r="K321" s="252"/>
      <c r="L321" s="256"/>
      <c r="M321" s="257"/>
      <c r="N321" s="258"/>
      <c r="O321" s="258"/>
      <c r="P321" s="258"/>
      <c r="Q321" s="258"/>
      <c r="R321" s="258"/>
      <c r="S321" s="258"/>
      <c r="T321" s="259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60" t="s">
        <v>284</v>
      </c>
      <c r="AU321" s="260" t="s">
        <v>92</v>
      </c>
      <c r="AV321" s="13" t="s">
        <v>90</v>
      </c>
      <c r="AW321" s="13" t="s">
        <v>38</v>
      </c>
      <c r="AX321" s="13" t="s">
        <v>83</v>
      </c>
      <c r="AY321" s="260" t="s">
        <v>171</v>
      </c>
    </row>
    <row r="322" s="14" customFormat="1">
      <c r="A322" s="14"/>
      <c r="B322" s="261"/>
      <c r="C322" s="262"/>
      <c r="D322" s="242" t="s">
        <v>284</v>
      </c>
      <c r="E322" s="263" t="s">
        <v>1</v>
      </c>
      <c r="F322" s="264" t="s">
        <v>521</v>
      </c>
      <c r="G322" s="262"/>
      <c r="H322" s="265">
        <v>29.25</v>
      </c>
      <c r="I322" s="266"/>
      <c r="J322" s="262"/>
      <c r="K322" s="262"/>
      <c r="L322" s="267"/>
      <c r="M322" s="268"/>
      <c r="N322" s="269"/>
      <c r="O322" s="269"/>
      <c r="P322" s="269"/>
      <c r="Q322" s="269"/>
      <c r="R322" s="269"/>
      <c r="S322" s="269"/>
      <c r="T322" s="27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71" t="s">
        <v>284</v>
      </c>
      <c r="AU322" s="271" t="s">
        <v>92</v>
      </c>
      <c r="AV322" s="14" t="s">
        <v>92</v>
      </c>
      <c r="AW322" s="14" t="s">
        <v>38</v>
      </c>
      <c r="AX322" s="14" t="s">
        <v>83</v>
      </c>
      <c r="AY322" s="271" t="s">
        <v>171</v>
      </c>
    </row>
    <row r="323" s="15" customFormat="1">
      <c r="A323" s="15"/>
      <c r="B323" s="272"/>
      <c r="C323" s="273"/>
      <c r="D323" s="242" t="s">
        <v>284</v>
      </c>
      <c r="E323" s="274" t="s">
        <v>1</v>
      </c>
      <c r="F323" s="275" t="s">
        <v>287</v>
      </c>
      <c r="G323" s="273"/>
      <c r="H323" s="276">
        <v>29.25</v>
      </c>
      <c r="I323" s="277"/>
      <c r="J323" s="273"/>
      <c r="K323" s="273"/>
      <c r="L323" s="278"/>
      <c r="M323" s="279"/>
      <c r="N323" s="280"/>
      <c r="O323" s="280"/>
      <c r="P323" s="280"/>
      <c r="Q323" s="280"/>
      <c r="R323" s="280"/>
      <c r="S323" s="280"/>
      <c r="T323" s="281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82" t="s">
        <v>284</v>
      </c>
      <c r="AU323" s="282" t="s">
        <v>92</v>
      </c>
      <c r="AV323" s="15" t="s">
        <v>192</v>
      </c>
      <c r="AW323" s="15" t="s">
        <v>38</v>
      </c>
      <c r="AX323" s="15" t="s">
        <v>90</v>
      </c>
      <c r="AY323" s="282" t="s">
        <v>171</v>
      </c>
    </row>
    <row r="324" s="12" customFormat="1" ht="22.8" customHeight="1">
      <c r="A324" s="12"/>
      <c r="B324" s="213"/>
      <c r="C324" s="214"/>
      <c r="D324" s="215" t="s">
        <v>82</v>
      </c>
      <c r="E324" s="227" t="s">
        <v>203</v>
      </c>
      <c r="F324" s="227" t="s">
        <v>522</v>
      </c>
      <c r="G324" s="214"/>
      <c r="H324" s="214"/>
      <c r="I324" s="217"/>
      <c r="J324" s="228">
        <f>BK324</f>
        <v>0</v>
      </c>
      <c r="K324" s="214"/>
      <c r="L324" s="219"/>
      <c r="M324" s="220"/>
      <c r="N324" s="221"/>
      <c r="O324" s="221"/>
      <c r="P324" s="222">
        <f>SUM(P325:P488)</f>
        <v>0</v>
      </c>
      <c r="Q324" s="221"/>
      <c r="R324" s="222">
        <f>SUM(R325:R488)</f>
        <v>1371.8455379199997</v>
      </c>
      <c r="S324" s="221"/>
      <c r="T324" s="223">
        <f>SUM(T325:T488)</f>
        <v>0</v>
      </c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R324" s="224" t="s">
        <v>90</v>
      </c>
      <c r="AT324" s="225" t="s">
        <v>82</v>
      </c>
      <c r="AU324" s="225" t="s">
        <v>90</v>
      </c>
      <c r="AY324" s="224" t="s">
        <v>171</v>
      </c>
      <c r="BK324" s="226">
        <f>SUM(BK325:BK488)</f>
        <v>0</v>
      </c>
    </row>
    <row r="325" s="2" customFormat="1" ht="16.5" customHeight="1">
      <c r="A325" s="40"/>
      <c r="B325" s="41"/>
      <c r="C325" s="229" t="s">
        <v>523</v>
      </c>
      <c r="D325" s="229" t="s">
        <v>174</v>
      </c>
      <c r="E325" s="230" t="s">
        <v>524</v>
      </c>
      <c r="F325" s="231" t="s">
        <v>525</v>
      </c>
      <c r="G325" s="232" t="s">
        <v>278</v>
      </c>
      <c r="H325" s="233">
        <v>1072.5460000000001</v>
      </c>
      <c r="I325" s="234"/>
      <c r="J325" s="235">
        <f>ROUND(I325*H325,2)</f>
        <v>0</v>
      </c>
      <c r="K325" s="231" t="s">
        <v>178</v>
      </c>
      <c r="L325" s="46"/>
      <c r="M325" s="236" t="s">
        <v>1</v>
      </c>
      <c r="N325" s="237" t="s">
        <v>48</v>
      </c>
      <c r="O325" s="93"/>
      <c r="P325" s="238">
        <f>O325*H325</f>
        <v>0</v>
      </c>
      <c r="Q325" s="238">
        <v>0.0064999999999999997</v>
      </c>
      <c r="R325" s="238">
        <f>Q325*H325</f>
        <v>6.9715490000000004</v>
      </c>
      <c r="S325" s="238">
        <v>0</v>
      </c>
      <c r="T325" s="239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40" t="s">
        <v>192</v>
      </c>
      <c r="AT325" s="240" t="s">
        <v>174</v>
      </c>
      <c r="AU325" s="240" t="s">
        <v>92</v>
      </c>
      <c r="AY325" s="18" t="s">
        <v>171</v>
      </c>
      <c r="BE325" s="241">
        <f>IF(N325="základní",J325,0)</f>
        <v>0</v>
      </c>
      <c r="BF325" s="241">
        <f>IF(N325="snížená",J325,0)</f>
        <v>0</v>
      </c>
      <c r="BG325" s="241">
        <f>IF(N325="zákl. přenesená",J325,0)</f>
        <v>0</v>
      </c>
      <c r="BH325" s="241">
        <f>IF(N325="sníž. přenesená",J325,0)</f>
        <v>0</v>
      </c>
      <c r="BI325" s="241">
        <f>IF(N325="nulová",J325,0)</f>
        <v>0</v>
      </c>
      <c r="BJ325" s="18" t="s">
        <v>90</v>
      </c>
      <c r="BK325" s="241">
        <f>ROUND(I325*H325,2)</f>
        <v>0</v>
      </c>
      <c r="BL325" s="18" t="s">
        <v>192</v>
      </c>
      <c r="BM325" s="240" t="s">
        <v>526</v>
      </c>
    </row>
    <row r="326" s="13" customFormat="1">
      <c r="A326" s="13"/>
      <c r="B326" s="251"/>
      <c r="C326" s="252"/>
      <c r="D326" s="242" t="s">
        <v>284</v>
      </c>
      <c r="E326" s="253" t="s">
        <v>1</v>
      </c>
      <c r="F326" s="254" t="s">
        <v>527</v>
      </c>
      <c r="G326" s="252"/>
      <c r="H326" s="253" t="s">
        <v>1</v>
      </c>
      <c r="I326" s="255"/>
      <c r="J326" s="252"/>
      <c r="K326" s="252"/>
      <c r="L326" s="256"/>
      <c r="M326" s="257"/>
      <c r="N326" s="258"/>
      <c r="O326" s="258"/>
      <c r="P326" s="258"/>
      <c r="Q326" s="258"/>
      <c r="R326" s="258"/>
      <c r="S326" s="258"/>
      <c r="T326" s="259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60" t="s">
        <v>284</v>
      </c>
      <c r="AU326" s="260" t="s">
        <v>92</v>
      </c>
      <c r="AV326" s="13" t="s">
        <v>90</v>
      </c>
      <c r="AW326" s="13" t="s">
        <v>38</v>
      </c>
      <c r="AX326" s="13" t="s">
        <v>83</v>
      </c>
      <c r="AY326" s="260" t="s">
        <v>171</v>
      </c>
    </row>
    <row r="327" s="14" customFormat="1">
      <c r="A327" s="14"/>
      <c r="B327" s="261"/>
      <c r="C327" s="262"/>
      <c r="D327" s="242" t="s">
        <v>284</v>
      </c>
      <c r="E327" s="263" t="s">
        <v>1</v>
      </c>
      <c r="F327" s="264" t="s">
        <v>528</v>
      </c>
      <c r="G327" s="262"/>
      <c r="H327" s="265">
        <v>434.84199999999998</v>
      </c>
      <c r="I327" s="266"/>
      <c r="J327" s="262"/>
      <c r="K327" s="262"/>
      <c r="L327" s="267"/>
      <c r="M327" s="268"/>
      <c r="N327" s="269"/>
      <c r="O327" s="269"/>
      <c r="P327" s="269"/>
      <c r="Q327" s="269"/>
      <c r="R327" s="269"/>
      <c r="S327" s="269"/>
      <c r="T327" s="27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71" t="s">
        <v>284</v>
      </c>
      <c r="AU327" s="271" t="s">
        <v>92</v>
      </c>
      <c r="AV327" s="14" t="s">
        <v>92</v>
      </c>
      <c r="AW327" s="14" t="s">
        <v>38</v>
      </c>
      <c r="AX327" s="14" t="s">
        <v>83</v>
      </c>
      <c r="AY327" s="271" t="s">
        <v>171</v>
      </c>
    </row>
    <row r="328" s="14" customFormat="1">
      <c r="A328" s="14"/>
      <c r="B328" s="261"/>
      <c r="C328" s="262"/>
      <c r="D328" s="242" t="s">
        <v>284</v>
      </c>
      <c r="E328" s="263" t="s">
        <v>1</v>
      </c>
      <c r="F328" s="264" t="s">
        <v>529</v>
      </c>
      <c r="G328" s="262"/>
      <c r="H328" s="265">
        <v>174.72999999999999</v>
      </c>
      <c r="I328" s="266"/>
      <c r="J328" s="262"/>
      <c r="K328" s="262"/>
      <c r="L328" s="267"/>
      <c r="M328" s="268"/>
      <c r="N328" s="269"/>
      <c r="O328" s="269"/>
      <c r="P328" s="269"/>
      <c r="Q328" s="269"/>
      <c r="R328" s="269"/>
      <c r="S328" s="269"/>
      <c r="T328" s="27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71" t="s">
        <v>284</v>
      </c>
      <c r="AU328" s="271" t="s">
        <v>92</v>
      </c>
      <c r="AV328" s="14" t="s">
        <v>92</v>
      </c>
      <c r="AW328" s="14" t="s">
        <v>38</v>
      </c>
      <c r="AX328" s="14" t="s">
        <v>83</v>
      </c>
      <c r="AY328" s="271" t="s">
        <v>171</v>
      </c>
    </row>
    <row r="329" s="14" customFormat="1">
      <c r="A329" s="14"/>
      <c r="B329" s="261"/>
      <c r="C329" s="262"/>
      <c r="D329" s="242" t="s">
        <v>284</v>
      </c>
      <c r="E329" s="263" t="s">
        <v>1</v>
      </c>
      <c r="F329" s="264" t="s">
        <v>530</v>
      </c>
      <c r="G329" s="262"/>
      <c r="H329" s="265">
        <v>72.489999999999995</v>
      </c>
      <c r="I329" s="266"/>
      <c r="J329" s="262"/>
      <c r="K329" s="262"/>
      <c r="L329" s="267"/>
      <c r="M329" s="268"/>
      <c r="N329" s="269"/>
      <c r="O329" s="269"/>
      <c r="P329" s="269"/>
      <c r="Q329" s="269"/>
      <c r="R329" s="269"/>
      <c r="S329" s="269"/>
      <c r="T329" s="27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71" t="s">
        <v>284</v>
      </c>
      <c r="AU329" s="271" t="s">
        <v>92</v>
      </c>
      <c r="AV329" s="14" t="s">
        <v>92</v>
      </c>
      <c r="AW329" s="14" t="s">
        <v>38</v>
      </c>
      <c r="AX329" s="14" t="s">
        <v>83</v>
      </c>
      <c r="AY329" s="271" t="s">
        <v>171</v>
      </c>
    </row>
    <row r="330" s="14" customFormat="1">
      <c r="A330" s="14"/>
      <c r="B330" s="261"/>
      <c r="C330" s="262"/>
      <c r="D330" s="242" t="s">
        <v>284</v>
      </c>
      <c r="E330" s="263" t="s">
        <v>1</v>
      </c>
      <c r="F330" s="264" t="s">
        <v>531</v>
      </c>
      <c r="G330" s="262"/>
      <c r="H330" s="265">
        <v>208.84</v>
      </c>
      <c r="I330" s="266"/>
      <c r="J330" s="262"/>
      <c r="K330" s="262"/>
      <c r="L330" s="267"/>
      <c r="M330" s="268"/>
      <c r="N330" s="269"/>
      <c r="O330" s="269"/>
      <c r="P330" s="269"/>
      <c r="Q330" s="269"/>
      <c r="R330" s="269"/>
      <c r="S330" s="269"/>
      <c r="T330" s="27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71" t="s">
        <v>284</v>
      </c>
      <c r="AU330" s="271" t="s">
        <v>92</v>
      </c>
      <c r="AV330" s="14" t="s">
        <v>92</v>
      </c>
      <c r="AW330" s="14" t="s">
        <v>38</v>
      </c>
      <c r="AX330" s="14" t="s">
        <v>83</v>
      </c>
      <c r="AY330" s="271" t="s">
        <v>171</v>
      </c>
    </row>
    <row r="331" s="14" customFormat="1">
      <c r="A331" s="14"/>
      <c r="B331" s="261"/>
      <c r="C331" s="262"/>
      <c r="D331" s="242" t="s">
        <v>284</v>
      </c>
      <c r="E331" s="263" t="s">
        <v>1</v>
      </c>
      <c r="F331" s="264" t="s">
        <v>532</v>
      </c>
      <c r="G331" s="262"/>
      <c r="H331" s="265">
        <v>84.140000000000001</v>
      </c>
      <c r="I331" s="266"/>
      <c r="J331" s="262"/>
      <c r="K331" s="262"/>
      <c r="L331" s="267"/>
      <c r="M331" s="268"/>
      <c r="N331" s="269"/>
      <c r="O331" s="269"/>
      <c r="P331" s="269"/>
      <c r="Q331" s="269"/>
      <c r="R331" s="269"/>
      <c r="S331" s="269"/>
      <c r="T331" s="270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71" t="s">
        <v>284</v>
      </c>
      <c r="AU331" s="271" t="s">
        <v>92</v>
      </c>
      <c r="AV331" s="14" t="s">
        <v>92</v>
      </c>
      <c r="AW331" s="14" t="s">
        <v>38</v>
      </c>
      <c r="AX331" s="14" t="s">
        <v>83</v>
      </c>
      <c r="AY331" s="271" t="s">
        <v>171</v>
      </c>
    </row>
    <row r="332" s="16" customFormat="1">
      <c r="A332" s="16"/>
      <c r="B332" s="293"/>
      <c r="C332" s="294"/>
      <c r="D332" s="242" t="s">
        <v>284</v>
      </c>
      <c r="E332" s="295" t="s">
        <v>1</v>
      </c>
      <c r="F332" s="296" t="s">
        <v>418</v>
      </c>
      <c r="G332" s="294"/>
      <c r="H332" s="297">
        <v>975.04200000000003</v>
      </c>
      <c r="I332" s="298"/>
      <c r="J332" s="294"/>
      <c r="K332" s="294"/>
      <c r="L332" s="299"/>
      <c r="M332" s="300"/>
      <c r="N332" s="301"/>
      <c r="O332" s="301"/>
      <c r="P332" s="301"/>
      <c r="Q332" s="301"/>
      <c r="R332" s="301"/>
      <c r="S332" s="301"/>
      <c r="T332" s="302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T332" s="303" t="s">
        <v>284</v>
      </c>
      <c r="AU332" s="303" t="s">
        <v>92</v>
      </c>
      <c r="AV332" s="16" t="s">
        <v>118</v>
      </c>
      <c r="AW332" s="16" t="s">
        <v>38</v>
      </c>
      <c r="AX332" s="16" t="s">
        <v>83</v>
      </c>
      <c r="AY332" s="303" t="s">
        <v>171</v>
      </c>
    </row>
    <row r="333" s="14" customFormat="1">
      <c r="A333" s="14"/>
      <c r="B333" s="261"/>
      <c r="C333" s="262"/>
      <c r="D333" s="242" t="s">
        <v>284</v>
      </c>
      <c r="E333" s="263" t="s">
        <v>1</v>
      </c>
      <c r="F333" s="264" t="s">
        <v>533</v>
      </c>
      <c r="G333" s="262"/>
      <c r="H333" s="265">
        <v>97.504000000000005</v>
      </c>
      <c r="I333" s="266"/>
      <c r="J333" s="262"/>
      <c r="K333" s="262"/>
      <c r="L333" s="267"/>
      <c r="M333" s="268"/>
      <c r="N333" s="269"/>
      <c r="O333" s="269"/>
      <c r="P333" s="269"/>
      <c r="Q333" s="269"/>
      <c r="R333" s="269"/>
      <c r="S333" s="269"/>
      <c r="T333" s="270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71" t="s">
        <v>284</v>
      </c>
      <c r="AU333" s="271" t="s">
        <v>92</v>
      </c>
      <c r="AV333" s="14" t="s">
        <v>92</v>
      </c>
      <c r="AW333" s="14" t="s">
        <v>38</v>
      </c>
      <c r="AX333" s="14" t="s">
        <v>83</v>
      </c>
      <c r="AY333" s="271" t="s">
        <v>171</v>
      </c>
    </row>
    <row r="334" s="15" customFormat="1">
      <c r="A334" s="15"/>
      <c r="B334" s="272"/>
      <c r="C334" s="273"/>
      <c r="D334" s="242" t="s">
        <v>284</v>
      </c>
      <c r="E334" s="274" t="s">
        <v>1</v>
      </c>
      <c r="F334" s="275" t="s">
        <v>287</v>
      </c>
      <c r="G334" s="273"/>
      <c r="H334" s="276">
        <v>1072.5460000000001</v>
      </c>
      <c r="I334" s="277"/>
      <c r="J334" s="273"/>
      <c r="K334" s="273"/>
      <c r="L334" s="278"/>
      <c r="M334" s="279"/>
      <c r="N334" s="280"/>
      <c r="O334" s="280"/>
      <c r="P334" s="280"/>
      <c r="Q334" s="280"/>
      <c r="R334" s="280"/>
      <c r="S334" s="280"/>
      <c r="T334" s="281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82" t="s">
        <v>284</v>
      </c>
      <c r="AU334" s="282" t="s">
        <v>92</v>
      </c>
      <c r="AV334" s="15" t="s">
        <v>192</v>
      </c>
      <c r="AW334" s="15" t="s">
        <v>38</v>
      </c>
      <c r="AX334" s="15" t="s">
        <v>90</v>
      </c>
      <c r="AY334" s="282" t="s">
        <v>171</v>
      </c>
    </row>
    <row r="335" s="2" customFormat="1" ht="16.5" customHeight="1">
      <c r="A335" s="40"/>
      <c r="B335" s="41"/>
      <c r="C335" s="229" t="s">
        <v>534</v>
      </c>
      <c r="D335" s="229" t="s">
        <v>174</v>
      </c>
      <c r="E335" s="230" t="s">
        <v>535</v>
      </c>
      <c r="F335" s="231" t="s">
        <v>536</v>
      </c>
      <c r="G335" s="232" t="s">
        <v>278</v>
      </c>
      <c r="H335" s="233">
        <v>1072.5460000000001</v>
      </c>
      <c r="I335" s="234"/>
      <c r="J335" s="235">
        <f>ROUND(I335*H335,2)</f>
        <v>0</v>
      </c>
      <c r="K335" s="231" t="s">
        <v>178</v>
      </c>
      <c r="L335" s="46"/>
      <c r="M335" s="236" t="s">
        <v>1</v>
      </c>
      <c r="N335" s="237" t="s">
        <v>48</v>
      </c>
      <c r="O335" s="93"/>
      <c r="P335" s="238">
        <f>O335*H335</f>
        <v>0</v>
      </c>
      <c r="Q335" s="238">
        <v>0.00025999999999999998</v>
      </c>
      <c r="R335" s="238">
        <f>Q335*H335</f>
        <v>0.27886195999999996</v>
      </c>
      <c r="S335" s="238">
        <v>0</v>
      </c>
      <c r="T335" s="239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40" t="s">
        <v>192</v>
      </c>
      <c r="AT335" s="240" t="s">
        <v>174</v>
      </c>
      <c r="AU335" s="240" t="s">
        <v>92</v>
      </c>
      <c r="AY335" s="18" t="s">
        <v>171</v>
      </c>
      <c r="BE335" s="241">
        <f>IF(N335="základní",J335,0)</f>
        <v>0</v>
      </c>
      <c r="BF335" s="241">
        <f>IF(N335="snížená",J335,0)</f>
        <v>0</v>
      </c>
      <c r="BG335" s="241">
        <f>IF(N335="zákl. přenesená",J335,0)</f>
        <v>0</v>
      </c>
      <c r="BH335" s="241">
        <f>IF(N335="sníž. přenesená",J335,0)</f>
        <v>0</v>
      </c>
      <c r="BI335" s="241">
        <f>IF(N335="nulová",J335,0)</f>
        <v>0</v>
      </c>
      <c r="BJ335" s="18" t="s">
        <v>90</v>
      </c>
      <c r="BK335" s="241">
        <f>ROUND(I335*H335,2)</f>
        <v>0</v>
      </c>
      <c r="BL335" s="18" t="s">
        <v>192</v>
      </c>
      <c r="BM335" s="240" t="s">
        <v>537</v>
      </c>
    </row>
    <row r="336" s="13" customFormat="1">
      <c r="A336" s="13"/>
      <c r="B336" s="251"/>
      <c r="C336" s="252"/>
      <c r="D336" s="242" t="s">
        <v>284</v>
      </c>
      <c r="E336" s="253" t="s">
        <v>1</v>
      </c>
      <c r="F336" s="254" t="s">
        <v>527</v>
      </c>
      <c r="G336" s="252"/>
      <c r="H336" s="253" t="s">
        <v>1</v>
      </c>
      <c r="I336" s="255"/>
      <c r="J336" s="252"/>
      <c r="K336" s="252"/>
      <c r="L336" s="256"/>
      <c r="M336" s="257"/>
      <c r="N336" s="258"/>
      <c r="O336" s="258"/>
      <c r="P336" s="258"/>
      <c r="Q336" s="258"/>
      <c r="R336" s="258"/>
      <c r="S336" s="258"/>
      <c r="T336" s="259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60" t="s">
        <v>284</v>
      </c>
      <c r="AU336" s="260" t="s">
        <v>92</v>
      </c>
      <c r="AV336" s="13" t="s">
        <v>90</v>
      </c>
      <c r="AW336" s="13" t="s">
        <v>38</v>
      </c>
      <c r="AX336" s="13" t="s">
        <v>83</v>
      </c>
      <c r="AY336" s="260" t="s">
        <v>171</v>
      </c>
    </row>
    <row r="337" s="14" customFormat="1">
      <c r="A337" s="14"/>
      <c r="B337" s="261"/>
      <c r="C337" s="262"/>
      <c r="D337" s="242" t="s">
        <v>284</v>
      </c>
      <c r="E337" s="263" t="s">
        <v>1</v>
      </c>
      <c r="F337" s="264" t="s">
        <v>528</v>
      </c>
      <c r="G337" s="262"/>
      <c r="H337" s="265">
        <v>434.84199999999998</v>
      </c>
      <c r="I337" s="266"/>
      <c r="J337" s="262"/>
      <c r="K337" s="262"/>
      <c r="L337" s="267"/>
      <c r="M337" s="268"/>
      <c r="N337" s="269"/>
      <c r="O337" s="269"/>
      <c r="P337" s="269"/>
      <c r="Q337" s="269"/>
      <c r="R337" s="269"/>
      <c r="S337" s="269"/>
      <c r="T337" s="270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71" t="s">
        <v>284</v>
      </c>
      <c r="AU337" s="271" t="s">
        <v>92</v>
      </c>
      <c r="AV337" s="14" t="s">
        <v>92</v>
      </c>
      <c r="AW337" s="14" t="s">
        <v>38</v>
      </c>
      <c r="AX337" s="14" t="s">
        <v>83</v>
      </c>
      <c r="AY337" s="271" t="s">
        <v>171</v>
      </c>
    </row>
    <row r="338" s="14" customFormat="1">
      <c r="A338" s="14"/>
      <c r="B338" s="261"/>
      <c r="C338" s="262"/>
      <c r="D338" s="242" t="s">
        <v>284</v>
      </c>
      <c r="E338" s="263" t="s">
        <v>1</v>
      </c>
      <c r="F338" s="264" t="s">
        <v>529</v>
      </c>
      <c r="G338" s="262"/>
      <c r="H338" s="265">
        <v>174.72999999999999</v>
      </c>
      <c r="I338" s="266"/>
      <c r="J338" s="262"/>
      <c r="K338" s="262"/>
      <c r="L338" s="267"/>
      <c r="M338" s="268"/>
      <c r="N338" s="269"/>
      <c r="O338" s="269"/>
      <c r="P338" s="269"/>
      <c r="Q338" s="269"/>
      <c r="R338" s="269"/>
      <c r="S338" s="269"/>
      <c r="T338" s="27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71" t="s">
        <v>284</v>
      </c>
      <c r="AU338" s="271" t="s">
        <v>92</v>
      </c>
      <c r="AV338" s="14" t="s">
        <v>92</v>
      </c>
      <c r="AW338" s="14" t="s">
        <v>38</v>
      </c>
      <c r="AX338" s="14" t="s">
        <v>83</v>
      </c>
      <c r="AY338" s="271" t="s">
        <v>171</v>
      </c>
    </row>
    <row r="339" s="14" customFormat="1">
      <c r="A339" s="14"/>
      <c r="B339" s="261"/>
      <c r="C339" s="262"/>
      <c r="D339" s="242" t="s">
        <v>284</v>
      </c>
      <c r="E339" s="263" t="s">
        <v>1</v>
      </c>
      <c r="F339" s="264" t="s">
        <v>530</v>
      </c>
      <c r="G339" s="262"/>
      <c r="H339" s="265">
        <v>72.489999999999995</v>
      </c>
      <c r="I339" s="266"/>
      <c r="J339" s="262"/>
      <c r="K339" s="262"/>
      <c r="L339" s="267"/>
      <c r="M339" s="268"/>
      <c r="N339" s="269"/>
      <c r="O339" s="269"/>
      <c r="P339" s="269"/>
      <c r="Q339" s="269"/>
      <c r="R339" s="269"/>
      <c r="S339" s="269"/>
      <c r="T339" s="270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71" t="s">
        <v>284</v>
      </c>
      <c r="AU339" s="271" t="s">
        <v>92</v>
      </c>
      <c r="AV339" s="14" t="s">
        <v>92</v>
      </c>
      <c r="AW339" s="14" t="s">
        <v>38</v>
      </c>
      <c r="AX339" s="14" t="s">
        <v>83</v>
      </c>
      <c r="AY339" s="271" t="s">
        <v>171</v>
      </c>
    </row>
    <row r="340" s="14" customFormat="1">
      <c r="A340" s="14"/>
      <c r="B340" s="261"/>
      <c r="C340" s="262"/>
      <c r="D340" s="242" t="s">
        <v>284</v>
      </c>
      <c r="E340" s="263" t="s">
        <v>1</v>
      </c>
      <c r="F340" s="264" t="s">
        <v>531</v>
      </c>
      <c r="G340" s="262"/>
      <c r="H340" s="265">
        <v>208.84</v>
      </c>
      <c r="I340" s="266"/>
      <c r="J340" s="262"/>
      <c r="K340" s="262"/>
      <c r="L340" s="267"/>
      <c r="M340" s="268"/>
      <c r="N340" s="269"/>
      <c r="O340" s="269"/>
      <c r="P340" s="269"/>
      <c r="Q340" s="269"/>
      <c r="R340" s="269"/>
      <c r="S340" s="269"/>
      <c r="T340" s="27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71" t="s">
        <v>284</v>
      </c>
      <c r="AU340" s="271" t="s">
        <v>92</v>
      </c>
      <c r="AV340" s="14" t="s">
        <v>92</v>
      </c>
      <c r="AW340" s="14" t="s">
        <v>38</v>
      </c>
      <c r="AX340" s="14" t="s">
        <v>83</v>
      </c>
      <c r="AY340" s="271" t="s">
        <v>171</v>
      </c>
    </row>
    <row r="341" s="14" customFormat="1">
      <c r="A341" s="14"/>
      <c r="B341" s="261"/>
      <c r="C341" s="262"/>
      <c r="D341" s="242" t="s">
        <v>284</v>
      </c>
      <c r="E341" s="263" t="s">
        <v>1</v>
      </c>
      <c r="F341" s="264" t="s">
        <v>532</v>
      </c>
      <c r="G341" s="262"/>
      <c r="H341" s="265">
        <v>84.140000000000001</v>
      </c>
      <c r="I341" s="266"/>
      <c r="J341" s="262"/>
      <c r="K341" s="262"/>
      <c r="L341" s="267"/>
      <c r="M341" s="268"/>
      <c r="N341" s="269"/>
      <c r="O341" s="269"/>
      <c r="P341" s="269"/>
      <c r="Q341" s="269"/>
      <c r="R341" s="269"/>
      <c r="S341" s="269"/>
      <c r="T341" s="27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71" t="s">
        <v>284</v>
      </c>
      <c r="AU341" s="271" t="s">
        <v>92</v>
      </c>
      <c r="AV341" s="14" t="s">
        <v>92</v>
      </c>
      <c r="AW341" s="14" t="s">
        <v>38</v>
      </c>
      <c r="AX341" s="14" t="s">
        <v>83</v>
      </c>
      <c r="AY341" s="271" t="s">
        <v>171</v>
      </c>
    </row>
    <row r="342" s="16" customFormat="1">
      <c r="A342" s="16"/>
      <c r="B342" s="293"/>
      <c r="C342" s="294"/>
      <c r="D342" s="242" t="s">
        <v>284</v>
      </c>
      <c r="E342" s="295" t="s">
        <v>1</v>
      </c>
      <c r="F342" s="296" t="s">
        <v>418</v>
      </c>
      <c r="G342" s="294"/>
      <c r="H342" s="297">
        <v>975.04200000000003</v>
      </c>
      <c r="I342" s="298"/>
      <c r="J342" s="294"/>
      <c r="K342" s="294"/>
      <c r="L342" s="299"/>
      <c r="M342" s="300"/>
      <c r="N342" s="301"/>
      <c r="O342" s="301"/>
      <c r="P342" s="301"/>
      <c r="Q342" s="301"/>
      <c r="R342" s="301"/>
      <c r="S342" s="301"/>
      <c r="T342" s="302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T342" s="303" t="s">
        <v>284</v>
      </c>
      <c r="AU342" s="303" t="s">
        <v>92</v>
      </c>
      <c r="AV342" s="16" t="s">
        <v>118</v>
      </c>
      <c r="AW342" s="16" t="s">
        <v>38</v>
      </c>
      <c r="AX342" s="16" t="s">
        <v>83</v>
      </c>
      <c r="AY342" s="303" t="s">
        <v>171</v>
      </c>
    </row>
    <row r="343" s="14" customFormat="1">
      <c r="A343" s="14"/>
      <c r="B343" s="261"/>
      <c r="C343" s="262"/>
      <c r="D343" s="242" t="s">
        <v>284</v>
      </c>
      <c r="E343" s="263" t="s">
        <v>1</v>
      </c>
      <c r="F343" s="264" t="s">
        <v>533</v>
      </c>
      <c r="G343" s="262"/>
      <c r="H343" s="265">
        <v>97.504000000000005</v>
      </c>
      <c r="I343" s="266"/>
      <c r="J343" s="262"/>
      <c r="K343" s="262"/>
      <c r="L343" s="267"/>
      <c r="M343" s="268"/>
      <c r="N343" s="269"/>
      <c r="O343" s="269"/>
      <c r="P343" s="269"/>
      <c r="Q343" s="269"/>
      <c r="R343" s="269"/>
      <c r="S343" s="269"/>
      <c r="T343" s="270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71" t="s">
        <v>284</v>
      </c>
      <c r="AU343" s="271" t="s">
        <v>92</v>
      </c>
      <c r="AV343" s="14" t="s">
        <v>92</v>
      </c>
      <c r="AW343" s="14" t="s">
        <v>38</v>
      </c>
      <c r="AX343" s="14" t="s">
        <v>83</v>
      </c>
      <c r="AY343" s="271" t="s">
        <v>171</v>
      </c>
    </row>
    <row r="344" s="15" customFormat="1">
      <c r="A344" s="15"/>
      <c r="B344" s="272"/>
      <c r="C344" s="273"/>
      <c r="D344" s="242" t="s">
        <v>284</v>
      </c>
      <c r="E344" s="274" t="s">
        <v>1</v>
      </c>
      <c r="F344" s="275" t="s">
        <v>287</v>
      </c>
      <c r="G344" s="273"/>
      <c r="H344" s="276">
        <v>1072.5460000000001</v>
      </c>
      <c r="I344" s="277"/>
      <c r="J344" s="273"/>
      <c r="K344" s="273"/>
      <c r="L344" s="278"/>
      <c r="M344" s="279"/>
      <c r="N344" s="280"/>
      <c r="O344" s="280"/>
      <c r="P344" s="280"/>
      <c r="Q344" s="280"/>
      <c r="R344" s="280"/>
      <c r="S344" s="280"/>
      <c r="T344" s="281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82" t="s">
        <v>284</v>
      </c>
      <c r="AU344" s="282" t="s">
        <v>92</v>
      </c>
      <c r="AV344" s="15" t="s">
        <v>192</v>
      </c>
      <c r="AW344" s="15" t="s">
        <v>38</v>
      </c>
      <c r="AX344" s="15" t="s">
        <v>90</v>
      </c>
      <c r="AY344" s="282" t="s">
        <v>171</v>
      </c>
    </row>
    <row r="345" s="2" customFormat="1" ht="16.5" customHeight="1">
      <c r="A345" s="40"/>
      <c r="B345" s="41"/>
      <c r="C345" s="229" t="s">
        <v>538</v>
      </c>
      <c r="D345" s="229" t="s">
        <v>174</v>
      </c>
      <c r="E345" s="230" t="s">
        <v>539</v>
      </c>
      <c r="F345" s="231" t="s">
        <v>540</v>
      </c>
      <c r="G345" s="232" t="s">
        <v>278</v>
      </c>
      <c r="H345" s="233">
        <v>107.255</v>
      </c>
      <c r="I345" s="234"/>
      <c r="J345" s="235">
        <f>ROUND(I345*H345,2)</f>
        <v>0</v>
      </c>
      <c r="K345" s="231" t="s">
        <v>178</v>
      </c>
      <c r="L345" s="46"/>
      <c r="M345" s="236" t="s">
        <v>1</v>
      </c>
      <c r="N345" s="237" t="s">
        <v>48</v>
      </c>
      <c r="O345" s="93"/>
      <c r="P345" s="238">
        <f>O345*H345</f>
        <v>0</v>
      </c>
      <c r="Q345" s="238">
        <v>0.040000000000000001</v>
      </c>
      <c r="R345" s="238">
        <f>Q345*H345</f>
        <v>4.2901999999999996</v>
      </c>
      <c r="S345" s="238">
        <v>0</v>
      </c>
      <c r="T345" s="239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40" t="s">
        <v>192</v>
      </c>
      <c r="AT345" s="240" t="s">
        <v>174</v>
      </c>
      <c r="AU345" s="240" t="s">
        <v>92</v>
      </c>
      <c r="AY345" s="18" t="s">
        <v>171</v>
      </c>
      <c r="BE345" s="241">
        <f>IF(N345="základní",J345,0)</f>
        <v>0</v>
      </c>
      <c r="BF345" s="241">
        <f>IF(N345="snížená",J345,0)</f>
        <v>0</v>
      </c>
      <c r="BG345" s="241">
        <f>IF(N345="zákl. přenesená",J345,0)</f>
        <v>0</v>
      </c>
      <c r="BH345" s="241">
        <f>IF(N345="sníž. přenesená",J345,0)</f>
        <v>0</v>
      </c>
      <c r="BI345" s="241">
        <f>IF(N345="nulová",J345,0)</f>
        <v>0</v>
      </c>
      <c r="BJ345" s="18" t="s">
        <v>90</v>
      </c>
      <c r="BK345" s="241">
        <f>ROUND(I345*H345,2)</f>
        <v>0</v>
      </c>
      <c r="BL345" s="18" t="s">
        <v>192</v>
      </c>
      <c r="BM345" s="240" t="s">
        <v>541</v>
      </c>
    </row>
    <row r="346" s="2" customFormat="1" ht="16.5" customHeight="1">
      <c r="A346" s="40"/>
      <c r="B346" s="41"/>
      <c r="C346" s="229" t="s">
        <v>542</v>
      </c>
      <c r="D346" s="229" t="s">
        <v>174</v>
      </c>
      <c r="E346" s="230" t="s">
        <v>543</v>
      </c>
      <c r="F346" s="231" t="s">
        <v>544</v>
      </c>
      <c r="G346" s="232" t="s">
        <v>278</v>
      </c>
      <c r="H346" s="233">
        <v>1072.5460000000001</v>
      </c>
      <c r="I346" s="234"/>
      <c r="J346" s="235">
        <f>ROUND(I346*H346,2)</f>
        <v>0</v>
      </c>
      <c r="K346" s="231" t="s">
        <v>178</v>
      </c>
      <c r="L346" s="46"/>
      <c r="M346" s="236" t="s">
        <v>1</v>
      </c>
      <c r="N346" s="237" t="s">
        <v>48</v>
      </c>
      <c r="O346" s="93"/>
      <c r="P346" s="238">
        <f>O346*H346</f>
        <v>0</v>
      </c>
      <c r="Q346" s="238">
        <v>0.0043800000000000002</v>
      </c>
      <c r="R346" s="238">
        <f>Q346*H346</f>
        <v>4.6977514800000009</v>
      </c>
      <c r="S346" s="238">
        <v>0</v>
      </c>
      <c r="T346" s="239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40" t="s">
        <v>192</v>
      </c>
      <c r="AT346" s="240" t="s">
        <v>174</v>
      </c>
      <c r="AU346" s="240" t="s">
        <v>92</v>
      </c>
      <c r="AY346" s="18" t="s">
        <v>171</v>
      </c>
      <c r="BE346" s="241">
        <f>IF(N346="základní",J346,0)</f>
        <v>0</v>
      </c>
      <c r="BF346" s="241">
        <f>IF(N346="snížená",J346,0)</f>
        <v>0</v>
      </c>
      <c r="BG346" s="241">
        <f>IF(N346="zákl. přenesená",J346,0)</f>
        <v>0</v>
      </c>
      <c r="BH346" s="241">
        <f>IF(N346="sníž. přenesená",J346,0)</f>
        <v>0</v>
      </c>
      <c r="BI346" s="241">
        <f>IF(N346="nulová",J346,0)</f>
        <v>0</v>
      </c>
      <c r="BJ346" s="18" t="s">
        <v>90</v>
      </c>
      <c r="BK346" s="241">
        <f>ROUND(I346*H346,2)</f>
        <v>0</v>
      </c>
      <c r="BL346" s="18" t="s">
        <v>192</v>
      </c>
      <c r="BM346" s="240" t="s">
        <v>545</v>
      </c>
    </row>
    <row r="347" s="2" customFormat="1" ht="16.5" customHeight="1">
      <c r="A347" s="40"/>
      <c r="B347" s="41"/>
      <c r="C347" s="229" t="s">
        <v>546</v>
      </c>
      <c r="D347" s="229" t="s">
        <v>174</v>
      </c>
      <c r="E347" s="230" t="s">
        <v>547</v>
      </c>
      <c r="F347" s="231" t="s">
        <v>548</v>
      </c>
      <c r="G347" s="232" t="s">
        <v>278</v>
      </c>
      <c r="H347" s="233">
        <v>1072.5460000000001</v>
      </c>
      <c r="I347" s="234"/>
      <c r="J347" s="235">
        <f>ROUND(I347*H347,2)</f>
        <v>0</v>
      </c>
      <c r="K347" s="231" t="s">
        <v>178</v>
      </c>
      <c r="L347" s="46"/>
      <c r="M347" s="236" t="s">
        <v>1</v>
      </c>
      <c r="N347" s="237" t="s">
        <v>48</v>
      </c>
      <c r="O347" s="93"/>
      <c r="P347" s="238">
        <f>O347*H347</f>
        <v>0</v>
      </c>
      <c r="Q347" s="238">
        <v>0.0147</v>
      </c>
      <c r="R347" s="238">
        <f>Q347*H347</f>
        <v>15.7664262</v>
      </c>
      <c r="S347" s="238">
        <v>0</v>
      </c>
      <c r="T347" s="239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40" t="s">
        <v>192</v>
      </c>
      <c r="AT347" s="240" t="s">
        <v>174</v>
      </c>
      <c r="AU347" s="240" t="s">
        <v>92</v>
      </c>
      <c r="AY347" s="18" t="s">
        <v>171</v>
      </c>
      <c r="BE347" s="241">
        <f>IF(N347="základní",J347,0)</f>
        <v>0</v>
      </c>
      <c r="BF347" s="241">
        <f>IF(N347="snížená",J347,0)</f>
        <v>0</v>
      </c>
      <c r="BG347" s="241">
        <f>IF(N347="zákl. přenesená",J347,0)</f>
        <v>0</v>
      </c>
      <c r="BH347" s="241">
        <f>IF(N347="sníž. přenesená",J347,0)</f>
        <v>0</v>
      </c>
      <c r="BI347" s="241">
        <f>IF(N347="nulová",J347,0)</f>
        <v>0</v>
      </c>
      <c r="BJ347" s="18" t="s">
        <v>90</v>
      </c>
      <c r="BK347" s="241">
        <f>ROUND(I347*H347,2)</f>
        <v>0</v>
      </c>
      <c r="BL347" s="18" t="s">
        <v>192</v>
      </c>
      <c r="BM347" s="240" t="s">
        <v>549</v>
      </c>
    </row>
    <row r="348" s="13" customFormat="1">
      <c r="A348" s="13"/>
      <c r="B348" s="251"/>
      <c r="C348" s="252"/>
      <c r="D348" s="242" t="s">
        <v>284</v>
      </c>
      <c r="E348" s="253" t="s">
        <v>1</v>
      </c>
      <c r="F348" s="254" t="s">
        <v>527</v>
      </c>
      <c r="G348" s="252"/>
      <c r="H348" s="253" t="s">
        <v>1</v>
      </c>
      <c r="I348" s="255"/>
      <c r="J348" s="252"/>
      <c r="K348" s="252"/>
      <c r="L348" s="256"/>
      <c r="M348" s="257"/>
      <c r="N348" s="258"/>
      <c r="O348" s="258"/>
      <c r="P348" s="258"/>
      <c r="Q348" s="258"/>
      <c r="R348" s="258"/>
      <c r="S348" s="258"/>
      <c r="T348" s="259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60" t="s">
        <v>284</v>
      </c>
      <c r="AU348" s="260" t="s">
        <v>92</v>
      </c>
      <c r="AV348" s="13" t="s">
        <v>90</v>
      </c>
      <c r="AW348" s="13" t="s">
        <v>38</v>
      </c>
      <c r="AX348" s="13" t="s">
        <v>83</v>
      </c>
      <c r="AY348" s="260" t="s">
        <v>171</v>
      </c>
    </row>
    <row r="349" s="14" customFormat="1">
      <c r="A349" s="14"/>
      <c r="B349" s="261"/>
      <c r="C349" s="262"/>
      <c r="D349" s="242" t="s">
        <v>284</v>
      </c>
      <c r="E349" s="263" t="s">
        <v>1</v>
      </c>
      <c r="F349" s="264" t="s">
        <v>528</v>
      </c>
      <c r="G349" s="262"/>
      <c r="H349" s="265">
        <v>434.84199999999998</v>
      </c>
      <c r="I349" s="266"/>
      <c r="J349" s="262"/>
      <c r="K349" s="262"/>
      <c r="L349" s="267"/>
      <c r="M349" s="268"/>
      <c r="N349" s="269"/>
      <c r="O349" s="269"/>
      <c r="P349" s="269"/>
      <c r="Q349" s="269"/>
      <c r="R349" s="269"/>
      <c r="S349" s="269"/>
      <c r="T349" s="27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71" t="s">
        <v>284</v>
      </c>
      <c r="AU349" s="271" t="s">
        <v>92</v>
      </c>
      <c r="AV349" s="14" t="s">
        <v>92</v>
      </c>
      <c r="AW349" s="14" t="s">
        <v>38</v>
      </c>
      <c r="AX349" s="14" t="s">
        <v>83</v>
      </c>
      <c r="AY349" s="271" t="s">
        <v>171</v>
      </c>
    </row>
    <row r="350" s="14" customFormat="1">
      <c r="A350" s="14"/>
      <c r="B350" s="261"/>
      <c r="C350" s="262"/>
      <c r="D350" s="242" t="s">
        <v>284</v>
      </c>
      <c r="E350" s="263" t="s">
        <v>1</v>
      </c>
      <c r="F350" s="264" t="s">
        <v>529</v>
      </c>
      <c r="G350" s="262"/>
      <c r="H350" s="265">
        <v>174.72999999999999</v>
      </c>
      <c r="I350" s="266"/>
      <c r="J350" s="262"/>
      <c r="K350" s="262"/>
      <c r="L350" s="267"/>
      <c r="M350" s="268"/>
      <c r="N350" s="269"/>
      <c r="O350" s="269"/>
      <c r="P350" s="269"/>
      <c r="Q350" s="269"/>
      <c r="R350" s="269"/>
      <c r="S350" s="269"/>
      <c r="T350" s="27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71" t="s">
        <v>284</v>
      </c>
      <c r="AU350" s="271" t="s">
        <v>92</v>
      </c>
      <c r="AV350" s="14" t="s">
        <v>92</v>
      </c>
      <c r="AW350" s="14" t="s">
        <v>38</v>
      </c>
      <c r="AX350" s="14" t="s">
        <v>83</v>
      </c>
      <c r="AY350" s="271" t="s">
        <v>171</v>
      </c>
    </row>
    <row r="351" s="14" customFormat="1">
      <c r="A351" s="14"/>
      <c r="B351" s="261"/>
      <c r="C351" s="262"/>
      <c r="D351" s="242" t="s">
        <v>284</v>
      </c>
      <c r="E351" s="263" t="s">
        <v>1</v>
      </c>
      <c r="F351" s="264" t="s">
        <v>530</v>
      </c>
      <c r="G351" s="262"/>
      <c r="H351" s="265">
        <v>72.489999999999995</v>
      </c>
      <c r="I351" s="266"/>
      <c r="J351" s="262"/>
      <c r="K351" s="262"/>
      <c r="L351" s="267"/>
      <c r="M351" s="268"/>
      <c r="N351" s="269"/>
      <c r="O351" s="269"/>
      <c r="P351" s="269"/>
      <c r="Q351" s="269"/>
      <c r="R351" s="269"/>
      <c r="S351" s="269"/>
      <c r="T351" s="270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71" t="s">
        <v>284</v>
      </c>
      <c r="AU351" s="271" t="s">
        <v>92</v>
      </c>
      <c r="AV351" s="14" t="s">
        <v>92</v>
      </c>
      <c r="AW351" s="14" t="s">
        <v>38</v>
      </c>
      <c r="AX351" s="14" t="s">
        <v>83</v>
      </c>
      <c r="AY351" s="271" t="s">
        <v>171</v>
      </c>
    </row>
    <row r="352" s="14" customFormat="1">
      <c r="A352" s="14"/>
      <c r="B352" s="261"/>
      <c r="C352" s="262"/>
      <c r="D352" s="242" t="s">
        <v>284</v>
      </c>
      <c r="E352" s="263" t="s">
        <v>1</v>
      </c>
      <c r="F352" s="264" t="s">
        <v>531</v>
      </c>
      <c r="G352" s="262"/>
      <c r="H352" s="265">
        <v>208.84</v>
      </c>
      <c r="I352" s="266"/>
      <c r="J352" s="262"/>
      <c r="K352" s="262"/>
      <c r="L352" s="267"/>
      <c r="M352" s="268"/>
      <c r="N352" s="269"/>
      <c r="O352" s="269"/>
      <c r="P352" s="269"/>
      <c r="Q352" s="269"/>
      <c r="R352" s="269"/>
      <c r="S352" s="269"/>
      <c r="T352" s="27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71" t="s">
        <v>284</v>
      </c>
      <c r="AU352" s="271" t="s">
        <v>92</v>
      </c>
      <c r="AV352" s="14" t="s">
        <v>92</v>
      </c>
      <c r="AW352" s="14" t="s">
        <v>38</v>
      </c>
      <c r="AX352" s="14" t="s">
        <v>83</v>
      </c>
      <c r="AY352" s="271" t="s">
        <v>171</v>
      </c>
    </row>
    <row r="353" s="14" customFormat="1">
      <c r="A353" s="14"/>
      <c r="B353" s="261"/>
      <c r="C353" s="262"/>
      <c r="D353" s="242" t="s">
        <v>284</v>
      </c>
      <c r="E353" s="263" t="s">
        <v>1</v>
      </c>
      <c r="F353" s="264" t="s">
        <v>532</v>
      </c>
      <c r="G353" s="262"/>
      <c r="H353" s="265">
        <v>84.140000000000001</v>
      </c>
      <c r="I353" s="266"/>
      <c r="J353" s="262"/>
      <c r="K353" s="262"/>
      <c r="L353" s="267"/>
      <c r="M353" s="268"/>
      <c r="N353" s="269"/>
      <c r="O353" s="269"/>
      <c r="P353" s="269"/>
      <c r="Q353" s="269"/>
      <c r="R353" s="269"/>
      <c r="S353" s="269"/>
      <c r="T353" s="270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71" t="s">
        <v>284</v>
      </c>
      <c r="AU353" s="271" t="s">
        <v>92</v>
      </c>
      <c r="AV353" s="14" t="s">
        <v>92</v>
      </c>
      <c r="AW353" s="14" t="s">
        <v>38</v>
      </c>
      <c r="AX353" s="14" t="s">
        <v>83</v>
      </c>
      <c r="AY353" s="271" t="s">
        <v>171</v>
      </c>
    </row>
    <row r="354" s="16" customFormat="1">
      <c r="A354" s="16"/>
      <c r="B354" s="293"/>
      <c r="C354" s="294"/>
      <c r="D354" s="242" t="s">
        <v>284</v>
      </c>
      <c r="E354" s="295" t="s">
        <v>1</v>
      </c>
      <c r="F354" s="296" t="s">
        <v>418</v>
      </c>
      <c r="G354" s="294"/>
      <c r="H354" s="297">
        <v>975.04200000000003</v>
      </c>
      <c r="I354" s="298"/>
      <c r="J354" s="294"/>
      <c r="K354" s="294"/>
      <c r="L354" s="299"/>
      <c r="M354" s="300"/>
      <c r="N354" s="301"/>
      <c r="O354" s="301"/>
      <c r="P354" s="301"/>
      <c r="Q354" s="301"/>
      <c r="R354" s="301"/>
      <c r="S354" s="301"/>
      <c r="T354" s="302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303" t="s">
        <v>284</v>
      </c>
      <c r="AU354" s="303" t="s">
        <v>92</v>
      </c>
      <c r="AV354" s="16" t="s">
        <v>118</v>
      </c>
      <c r="AW354" s="16" t="s">
        <v>38</v>
      </c>
      <c r="AX354" s="16" t="s">
        <v>83</v>
      </c>
      <c r="AY354" s="303" t="s">
        <v>171</v>
      </c>
    </row>
    <row r="355" s="14" customFormat="1">
      <c r="A355" s="14"/>
      <c r="B355" s="261"/>
      <c r="C355" s="262"/>
      <c r="D355" s="242" t="s">
        <v>284</v>
      </c>
      <c r="E355" s="263" t="s">
        <v>1</v>
      </c>
      <c r="F355" s="264" t="s">
        <v>533</v>
      </c>
      <c r="G355" s="262"/>
      <c r="H355" s="265">
        <v>97.504000000000005</v>
      </c>
      <c r="I355" s="266"/>
      <c r="J355" s="262"/>
      <c r="K355" s="262"/>
      <c r="L355" s="267"/>
      <c r="M355" s="268"/>
      <c r="N355" s="269"/>
      <c r="O355" s="269"/>
      <c r="P355" s="269"/>
      <c r="Q355" s="269"/>
      <c r="R355" s="269"/>
      <c r="S355" s="269"/>
      <c r="T355" s="27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71" t="s">
        <v>284</v>
      </c>
      <c r="AU355" s="271" t="s">
        <v>92</v>
      </c>
      <c r="AV355" s="14" t="s">
        <v>92</v>
      </c>
      <c r="AW355" s="14" t="s">
        <v>38</v>
      </c>
      <c r="AX355" s="14" t="s">
        <v>83</v>
      </c>
      <c r="AY355" s="271" t="s">
        <v>171</v>
      </c>
    </row>
    <row r="356" s="15" customFormat="1">
      <c r="A356" s="15"/>
      <c r="B356" s="272"/>
      <c r="C356" s="273"/>
      <c r="D356" s="242" t="s">
        <v>284</v>
      </c>
      <c r="E356" s="274" t="s">
        <v>1</v>
      </c>
      <c r="F356" s="275" t="s">
        <v>287</v>
      </c>
      <c r="G356" s="273"/>
      <c r="H356" s="276">
        <v>1072.5460000000001</v>
      </c>
      <c r="I356" s="277"/>
      <c r="J356" s="273"/>
      <c r="K356" s="273"/>
      <c r="L356" s="278"/>
      <c r="M356" s="279"/>
      <c r="N356" s="280"/>
      <c r="O356" s="280"/>
      <c r="P356" s="280"/>
      <c r="Q356" s="280"/>
      <c r="R356" s="280"/>
      <c r="S356" s="280"/>
      <c r="T356" s="281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82" t="s">
        <v>284</v>
      </c>
      <c r="AU356" s="282" t="s">
        <v>92</v>
      </c>
      <c r="AV356" s="15" t="s">
        <v>192</v>
      </c>
      <c r="AW356" s="15" t="s">
        <v>38</v>
      </c>
      <c r="AX356" s="15" t="s">
        <v>90</v>
      </c>
      <c r="AY356" s="282" t="s">
        <v>171</v>
      </c>
    </row>
    <row r="357" s="2" customFormat="1" ht="16.5" customHeight="1">
      <c r="A357" s="40"/>
      <c r="B357" s="41"/>
      <c r="C357" s="229" t="s">
        <v>550</v>
      </c>
      <c r="D357" s="229" t="s">
        <v>174</v>
      </c>
      <c r="E357" s="230" t="s">
        <v>551</v>
      </c>
      <c r="F357" s="231" t="s">
        <v>552</v>
      </c>
      <c r="G357" s="232" t="s">
        <v>278</v>
      </c>
      <c r="H357" s="233">
        <v>6435.2759999999998</v>
      </c>
      <c r="I357" s="234"/>
      <c r="J357" s="235">
        <f>ROUND(I357*H357,2)</f>
        <v>0</v>
      </c>
      <c r="K357" s="231" t="s">
        <v>178</v>
      </c>
      <c r="L357" s="46"/>
      <c r="M357" s="236" t="s">
        <v>1</v>
      </c>
      <c r="N357" s="237" t="s">
        <v>48</v>
      </c>
      <c r="O357" s="93"/>
      <c r="P357" s="238">
        <f>O357*H357</f>
        <v>0</v>
      </c>
      <c r="Q357" s="238">
        <v>0.0073499999999999998</v>
      </c>
      <c r="R357" s="238">
        <f>Q357*H357</f>
        <v>47.299278599999994</v>
      </c>
      <c r="S357" s="238">
        <v>0</v>
      </c>
      <c r="T357" s="239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40" t="s">
        <v>192</v>
      </c>
      <c r="AT357" s="240" t="s">
        <v>174</v>
      </c>
      <c r="AU357" s="240" t="s">
        <v>92</v>
      </c>
      <c r="AY357" s="18" t="s">
        <v>171</v>
      </c>
      <c r="BE357" s="241">
        <f>IF(N357="základní",J357,0)</f>
        <v>0</v>
      </c>
      <c r="BF357" s="241">
        <f>IF(N357="snížená",J357,0)</f>
        <v>0</v>
      </c>
      <c r="BG357" s="241">
        <f>IF(N357="zákl. přenesená",J357,0)</f>
        <v>0</v>
      </c>
      <c r="BH357" s="241">
        <f>IF(N357="sníž. přenesená",J357,0)</f>
        <v>0</v>
      </c>
      <c r="BI357" s="241">
        <f>IF(N357="nulová",J357,0)</f>
        <v>0</v>
      </c>
      <c r="BJ357" s="18" t="s">
        <v>90</v>
      </c>
      <c r="BK357" s="241">
        <f>ROUND(I357*H357,2)</f>
        <v>0</v>
      </c>
      <c r="BL357" s="18" t="s">
        <v>192</v>
      </c>
      <c r="BM357" s="240" t="s">
        <v>553</v>
      </c>
    </row>
    <row r="358" s="14" customFormat="1">
      <c r="A358" s="14"/>
      <c r="B358" s="261"/>
      <c r="C358" s="262"/>
      <c r="D358" s="242" t="s">
        <v>284</v>
      </c>
      <c r="E358" s="262"/>
      <c r="F358" s="264" t="s">
        <v>554</v>
      </c>
      <c r="G358" s="262"/>
      <c r="H358" s="265">
        <v>6435.2759999999998</v>
      </c>
      <c r="I358" s="266"/>
      <c r="J358" s="262"/>
      <c r="K358" s="262"/>
      <c r="L358" s="267"/>
      <c r="M358" s="268"/>
      <c r="N358" s="269"/>
      <c r="O358" s="269"/>
      <c r="P358" s="269"/>
      <c r="Q358" s="269"/>
      <c r="R358" s="269"/>
      <c r="S358" s="269"/>
      <c r="T358" s="27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71" t="s">
        <v>284</v>
      </c>
      <c r="AU358" s="271" t="s">
        <v>92</v>
      </c>
      <c r="AV358" s="14" t="s">
        <v>92</v>
      </c>
      <c r="AW358" s="14" t="s">
        <v>4</v>
      </c>
      <c r="AX358" s="14" t="s">
        <v>90</v>
      </c>
      <c r="AY358" s="271" t="s">
        <v>171</v>
      </c>
    </row>
    <row r="359" s="2" customFormat="1" ht="16.5" customHeight="1">
      <c r="A359" s="40"/>
      <c r="B359" s="41"/>
      <c r="C359" s="229" t="s">
        <v>555</v>
      </c>
      <c r="D359" s="229" t="s">
        <v>174</v>
      </c>
      <c r="E359" s="230" t="s">
        <v>556</v>
      </c>
      <c r="F359" s="231" t="s">
        <v>557</v>
      </c>
      <c r="G359" s="232" t="s">
        <v>278</v>
      </c>
      <c r="H359" s="233">
        <v>1072.5460000000001</v>
      </c>
      <c r="I359" s="234"/>
      <c r="J359" s="235">
        <f>ROUND(I359*H359,2)</f>
        <v>0</v>
      </c>
      <c r="K359" s="231" t="s">
        <v>178</v>
      </c>
      <c r="L359" s="46"/>
      <c r="M359" s="236" t="s">
        <v>1</v>
      </c>
      <c r="N359" s="237" t="s">
        <v>48</v>
      </c>
      <c r="O359" s="93"/>
      <c r="P359" s="238">
        <f>O359*H359</f>
        <v>0</v>
      </c>
      <c r="Q359" s="238">
        <v>0.0030000000000000001</v>
      </c>
      <c r="R359" s="238">
        <f>Q359*H359</f>
        <v>3.217638</v>
      </c>
      <c r="S359" s="238">
        <v>0</v>
      </c>
      <c r="T359" s="239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40" t="s">
        <v>192</v>
      </c>
      <c r="AT359" s="240" t="s">
        <v>174</v>
      </c>
      <c r="AU359" s="240" t="s">
        <v>92</v>
      </c>
      <c r="AY359" s="18" t="s">
        <v>171</v>
      </c>
      <c r="BE359" s="241">
        <f>IF(N359="základní",J359,0)</f>
        <v>0</v>
      </c>
      <c r="BF359" s="241">
        <f>IF(N359="snížená",J359,0)</f>
        <v>0</v>
      </c>
      <c r="BG359" s="241">
        <f>IF(N359="zákl. přenesená",J359,0)</f>
        <v>0</v>
      </c>
      <c r="BH359" s="241">
        <f>IF(N359="sníž. přenesená",J359,0)</f>
        <v>0</v>
      </c>
      <c r="BI359" s="241">
        <f>IF(N359="nulová",J359,0)</f>
        <v>0</v>
      </c>
      <c r="BJ359" s="18" t="s">
        <v>90</v>
      </c>
      <c r="BK359" s="241">
        <f>ROUND(I359*H359,2)</f>
        <v>0</v>
      </c>
      <c r="BL359" s="18" t="s">
        <v>192</v>
      </c>
      <c r="BM359" s="240" t="s">
        <v>558</v>
      </c>
    </row>
    <row r="360" s="2" customFormat="1" ht="16.5" customHeight="1">
      <c r="A360" s="40"/>
      <c r="B360" s="41"/>
      <c r="C360" s="229" t="s">
        <v>559</v>
      </c>
      <c r="D360" s="229" t="s">
        <v>174</v>
      </c>
      <c r="E360" s="230" t="s">
        <v>560</v>
      </c>
      <c r="F360" s="231" t="s">
        <v>561</v>
      </c>
      <c r="G360" s="232" t="s">
        <v>278</v>
      </c>
      <c r="H360" s="233">
        <v>299.5</v>
      </c>
      <c r="I360" s="234"/>
      <c r="J360" s="235">
        <f>ROUND(I360*H360,2)</f>
        <v>0</v>
      </c>
      <c r="K360" s="231" t="s">
        <v>178</v>
      </c>
      <c r="L360" s="46"/>
      <c r="M360" s="236" t="s">
        <v>1</v>
      </c>
      <c r="N360" s="237" t="s">
        <v>48</v>
      </c>
      <c r="O360" s="93"/>
      <c r="P360" s="238">
        <f>O360*H360</f>
        <v>0</v>
      </c>
      <c r="Q360" s="238">
        <v>0.0057000000000000002</v>
      </c>
      <c r="R360" s="238">
        <f>Q360*H360</f>
        <v>1.7071500000000002</v>
      </c>
      <c r="S360" s="238">
        <v>0</v>
      </c>
      <c r="T360" s="239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40" t="s">
        <v>192</v>
      </c>
      <c r="AT360" s="240" t="s">
        <v>174</v>
      </c>
      <c r="AU360" s="240" t="s">
        <v>92</v>
      </c>
      <c r="AY360" s="18" t="s">
        <v>171</v>
      </c>
      <c r="BE360" s="241">
        <f>IF(N360="základní",J360,0)</f>
        <v>0</v>
      </c>
      <c r="BF360" s="241">
        <f>IF(N360="snížená",J360,0)</f>
        <v>0</v>
      </c>
      <c r="BG360" s="241">
        <f>IF(N360="zákl. přenesená",J360,0)</f>
        <v>0</v>
      </c>
      <c r="BH360" s="241">
        <f>IF(N360="sníž. přenesená",J360,0)</f>
        <v>0</v>
      </c>
      <c r="BI360" s="241">
        <f>IF(N360="nulová",J360,0)</f>
        <v>0</v>
      </c>
      <c r="BJ360" s="18" t="s">
        <v>90</v>
      </c>
      <c r="BK360" s="241">
        <f>ROUND(I360*H360,2)</f>
        <v>0</v>
      </c>
      <c r="BL360" s="18" t="s">
        <v>192</v>
      </c>
      <c r="BM360" s="240" t="s">
        <v>562</v>
      </c>
    </row>
    <row r="361" s="2" customFormat="1" ht="16.5" customHeight="1">
      <c r="A361" s="40"/>
      <c r="B361" s="41"/>
      <c r="C361" s="229" t="s">
        <v>563</v>
      </c>
      <c r="D361" s="229" t="s">
        <v>174</v>
      </c>
      <c r="E361" s="230" t="s">
        <v>564</v>
      </c>
      <c r="F361" s="231" t="s">
        <v>565</v>
      </c>
      <c r="G361" s="232" t="s">
        <v>278</v>
      </c>
      <c r="H361" s="233">
        <v>9364.2990000000009</v>
      </c>
      <c r="I361" s="234"/>
      <c r="J361" s="235">
        <f>ROUND(I361*H361,2)</f>
        <v>0</v>
      </c>
      <c r="K361" s="231" t="s">
        <v>178</v>
      </c>
      <c r="L361" s="46"/>
      <c r="M361" s="236" t="s">
        <v>1</v>
      </c>
      <c r="N361" s="237" t="s">
        <v>48</v>
      </c>
      <c r="O361" s="93"/>
      <c r="P361" s="238">
        <f>O361*H361</f>
        <v>0</v>
      </c>
      <c r="Q361" s="238">
        <v>0.0064999999999999997</v>
      </c>
      <c r="R361" s="238">
        <f>Q361*H361</f>
        <v>60.867943500000003</v>
      </c>
      <c r="S361" s="238">
        <v>0</v>
      </c>
      <c r="T361" s="239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40" t="s">
        <v>192</v>
      </c>
      <c r="AT361" s="240" t="s">
        <v>174</v>
      </c>
      <c r="AU361" s="240" t="s">
        <v>92</v>
      </c>
      <c r="AY361" s="18" t="s">
        <v>171</v>
      </c>
      <c r="BE361" s="241">
        <f>IF(N361="základní",J361,0)</f>
        <v>0</v>
      </c>
      <c r="BF361" s="241">
        <f>IF(N361="snížená",J361,0)</f>
        <v>0</v>
      </c>
      <c r="BG361" s="241">
        <f>IF(N361="zákl. přenesená",J361,0)</f>
        <v>0</v>
      </c>
      <c r="BH361" s="241">
        <f>IF(N361="sníž. přenesená",J361,0)</f>
        <v>0</v>
      </c>
      <c r="BI361" s="241">
        <f>IF(N361="nulová",J361,0)</f>
        <v>0</v>
      </c>
      <c r="BJ361" s="18" t="s">
        <v>90</v>
      </c>
      <c r="BK361" s="241">
        <f>ROUND(I361*H361,2)</f>
        <v>0</v>
      </c>
      <c r="BL361" s="18" t="s">
        <v>192</v>
      </c>
      <c r="BM361" s="240" t="s">
        <v>566</v>
      </c>
    </row>
    <row r="362" s="13" customFormat="1">
      <c r="A362" s="13"/>
      <c r="B362" s="251"/>
      <c r="C362" s="252"/>
      <c r="D362" s="242" t="s">
        <v>284</v>
      </c>
      <c r="E362" s="253" t="s">
        <v>1</v>
      </c>
      <c r="F362" s="254" t="s">
        <v>285</v>
      </c>
      <c r="G362" s="252"/>
      <c r="H362" s="253" t="s">
        <v>1</v>
      </c>
      <c r="I362" s="255"/>
      <c r="J362" s="252"/>
      <c r="K362" s="252"/>
      <c r="L362" s="256"/>
      <c r="M362" s="257"/>
      <c r="N362" s="258"/>
      <c r="O362" s="258"/>
      <c r="P362" s="258"/>
      <c r="Q362" s="258"/>
      <c r="R362" s="258"/>
      <c r="S362" s="258"/>
      <c r="T362" s="259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60" t="s">
        <v>284</v>
      </c>
      <c r="AU362" s="260" t="s">
        <v>92</v>
      </c>
      <c r="AV362" s="13" t="s">
        <v>90</v>
      </c>
      <c r="AW362" s="13" t="s">
        <v>38</v>
      </c>
      <c r="AX362" s="13" t="s">
        <v>83</v>
      </c>
      <c r="AY362" s="260" t="s">
        <v>171</v>
      </c>
    </row>
    <row r="363" s="14" customFormat="1">
      <c r="A363" s="14"/>
      <c r="B363" s="261"/>
      <c r="C363" s="262"/>
      <c r="D363" s="242" t="s">
        <v>284</v>
      </c>
      <c r="E363" s="263" t="s">
        <v>1</v>
      </c>
      <c r="F363" s="264" t="s">
        <v>567</v>
      </c>
      <c r="G363" s="262"/>
      <c r="H363" s="265">
        <v>8944.357</v>
      </c>
      <c r="I363" s="266"/>
      <c r="J363" s="262"/>
      <c r="K363" s="262"/>
      <c r="L363" s="267"/>
      <c r="M363" s="268"/>
      <c r="N363" s="269"/>
      <c r="O363" s="269"/>
      <c r="P363" s="269"/>
      <c r="Q363" s="269"/>
      <c r="R363" s="269"/>
      <c r="S363" s="269"/>
      <c r="T363" s="27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71" t="s">
        <v>284</v>
      </c>
      <c r="AU363" s="271" t="s">
        <v>92</v>
      </c>
      <c r="AV363" s="14" t="s">
        <v>92</v>
      </c>
      <c r="AW363" s="14" t="s">
        <v>38</v>
      </c>
      <c r="AX363" s="14" t="s">
        <v>83</v>
      </c>
      <c r="AY363" s="271" t="s">
        <v>171</v>
      </c>
    </row>
    <row r="364" s="14" customFormat="1">
      <c r="A364" s="14"/>
      <c r="B364" s="261"/>
      <c r="C364" s="262"/>
      <c r="D364" s="242" t="s">
        <v>284</v>
      </c>
      <c r="E364" s="263" t="s">
        <v>1</v>
      </c>
      <c r="F364" s="264" t="s">
        <v>568</v>
      </c>
      <c r="G364" s="262"/>
      <c r="H364" s="265">
        <v>419.94200000000001</v>
      </c>
      <c r="I364" s="266"/>
      <c r="J364" s="262"/>
      <c r="K364" s="262"/>
      <c r="L364" s="267"/>
      <c r="M364" s="268"/>
      <c r="N364" s="269"/>
      <c r="O364" s="269"/>
      <c r="P364" s="269"/>
      <c r="Q364" s="269"/>
      <c r="R364" s="269"/>
      <c r="S364" s="269"/>
      <c r="T364" s="27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71" t="s">
        <v>284</v>
      </c>
      <c r="AU364" s="271" t="s">
        <v>92</v>
      </c>
      <c r="AV364" s="14" t="s">
        <v>92</v>
      </c>
      <c r="AW364" s="14" t="s">
        <v>38</v>
      </c>
      <c r="AX364" s="14" t="s">
        <v>83</v>
      </c>
      <c r="AY364" s="271" t="s">
        <v>171</v>
      </c>
    </row>
    <row r="365" s="15" customFormat="1">
      <c r="A365" s="15"/>
      <c r="B365" s="272"/>
      <c r="C365" s="273"/>
      <c r="D365" s="242" t="s">
        <v>284</v>
      </c>
      <c r="E365" s="274" t="s">
        <v>1</v>
      </c>
      <c r="F365" s="275" t="s">
        <v>287</v>
      </c>
      <c r="G365" s="273"/>
      <c r="H365" s="276">
        <v>9364.2990000000009</v>
      </c>
      <c r="I365" s="277"/>
      <c r="J365" s="273"/>
      <c r="K365" s="273"/>
      <c r="L365" s="278"/>
      <c r="M365" s="279"/>
      <c r="N365" s="280"/>
      <c r="O365" s="280"/>
      <c r="P365" s="280"/>
      <c r="Q365" s="280"/>
      <c r="R365" s="280"/>
      <c r="S365" s="280"/>
      <c r="T365" s="281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82" t="s">
        <v>284</v>
      </c>
      <c r="AU365" s="282" t="s">
        <v>92</v>
      </c>
      <c r="AV365" s="15" t="s">
        <v>192</v>
      </c>
      <c r="AW365" s="15" t="s">
        <v>38</v>
      </c>
      <c r="AX365" s="15" t="s">
        <v>90</v>
      </c>
      <c r="AY365" s="282" t="s">
        <v>171</v>
      </c>
    </row>
    <row r="366" s="2" customFormat="1" ht="16.5" customHeight="1">
      <c r="A366" s="40"/>
      <c r="B366" s="41"/>
      <c r="C366" s="229" t="s">
        <v>569</v>
      </c>
      <c r="D366" s="229" t="s">
        <v>174</v>
      </c>
      <c r="E366" s="230" t="s">
        <v>570</v>
      </c>
      <c r="F366" s="231" t="s">
        <v>571</v>
      </c>
      <c r="G366" s="232" t="s">
        <v>278</v>
      </c>
      <c r="H366" s="233">
        <v>188.268</v>
      </c>
      <c r="I366" s="234"/>
      <c r="J366" s="235">
        <f>ROUND(I366*H366,2)</f>
        <v>0</v>
      </c>
      <c r="K366" s="231" t="s">
        <v>178</v>
      </c>
      <c r="L366" s="46"/>
      <c r="M366" s="236" t="s">
        <v>1</v>
      </c>
      <c r="N366" s="237" t="s">
        <v>48</v>
      </c>
      <c r="O366" s="93"/>
      <c r="P366" s="238">
        <f>O366*H366</f>
        <v>0</v>
      </c>
      <c r="Q366" s="238">
        <v>0.0073499999999999998</v>
      </c>
      <c r="R366" s="238">
        <f>Q366*H366</f>
        <v>1.3837698000000001</v>
      </c>
      <c r="S366" s="238">
        <v>0</v>
      </c>
      <c r="T366" s="239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40" t="s">
        <v>192</v>
      </c>
      <c r="AT366" s="240" t="s">
        <v>174</v>
      </c>
      <c r="AU366" s="240" t="s">
        <v>92</v>
      </c>
      <c r="AY366" s="18" t="s">
        <v>171</v>
      </c>
      <c r="BE366" s="241">
        <f>IF(N366="základní",J366,0)</f>
        <v>0</v>
      </c>
      <c r="BF366" s="241">
        <f>IF(N366="snížená",J366,0)</f>
        <v>0</v>
      </c>
      <c r="BG366" s="241">
        <f>IF(N366="zákl. přenesená",J366,0)</f>
        <v>0</v>
      </c>
      <c r="BH366" s="241">
        <f>IF(N366="sníž. přenesená",J366,0)</f>
        <v>0</v>
      </c>
      <c r="BI366" s="241">
        <f>IF(N366="nulová",J366,0)</f>
        <v>0</v>
      </c>
      <c r="BJ366" s="18" t="s">
        <v>90</v>
      </c>
      <c r="BK366" s="241">
        <f>ROUND(I366*H366,2)</f>
        <v>0</v>
      </c>
      <c r="BL366" s="18" t="s">
        <v>192</v>
      </c>
      <c r="BM366" s="240" t="s">
        <v>572</v>
      </c>
    </row>
    <row r="367" s="13" customFormat="1">
      <c r="A367" s="13"/>
      <c r="B367" s="251"/>
      <c r="C367" s="252"/>
      <c r="D367" s="242" t="s">
        <v>284</v>
      </c>
      <c r="E367" s="253" t="s">
        <v>1</v>
      </c>
      <c r="F367" s="254" t="s">
        <v>285</v>
      </c>
      <c r="G367" s="252"/>
      <c r="H367" s="253" t="s">
        <v>1</v>
      </c>
      <c r="I367" s="255"/>
      <c r="J367" s="252"/>
      <c r="K367" s="252"/>
      <c r="L367" s="256"/>
      <c r="M367" s="257"/>
      <c r="N367" s="258"/>
      <c r="O367" s="258"/>
      <c r="P367" s="258"/>
      <c r="Q367" s="258"/>
      <c r="R367" s="258"/>
      <c r="S367" s="258"/>
      <c r="T367" s="259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60" t="s">
        <v>284</v>
      </c>
      <c r="AU367" s="260" t="s">
        <v>92</v>
      </c>
      <c r="AV367" s="13" t="s">
        <v>90</v>
      </c>
      <c r="AW367" s="13" t="s">
        <v>38</v>
      </c>
      <c r="AX367" s="13" t="s">
        <v>83</v>
      </c>
      <c r="AY367" s="260" t="s">
        <v>171</v>
      </c>
    </row>
    <row r="368" s="14" customFormat="1">
      <c r="A368" s="14"/>
      <c r="B368" s="261"/>
      <c r="C368" s="262"/>
      <c r="D368" s="242" t="s">
        <v>284</v>
      </c>
      <c r="E368" s="263" t="s">
        <v>1</v>
      </c>
      <c r="F368" s="264" t="s">
        <v>573</v>
      </c>
      <c r="G368" s="262"/>
      <c r="H368" s="265">
        <v>188.268</v>
      </c>
      <c r="I368" s="266"/>
      <c r="J368" s="262"/>
      <c r="K368" s="262"/>
      <c r="L368" s="267"/>
      <c r="M368" s="268"/>
      <c r="N368" s="269"/>
      <c r="O368" s="269"/>
      <c r="P368" s="269"/>
      <c r="Q368" s="269"/>
      <c r="R368" s="269"/>
      <c r="S368" s="269"/>
      <c r="T368" s="27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71" t="s">
        <v>284</v>
      </c>
      <c r="AU368" s="271" t="s">
        <v>92</v>
      </c>
      <c r="AV368" s="14" t="s">
        <v>92</v>
      </c>
      <c r="AW368" s="14" t="s">
        <v>38</v>
      </c>
      <c r="AX368" s="14" t="s">
        <v>83</v>
      </c>
      <c r="AY368" s="271" t="s">
        <v>171</v>
      </c>
    </row>
    <row r="369" s="15" customFormat="1">
      <c r="A369" s="15"/>
      <c r="B369" s="272"/>
      <c r="C369" s="273"/>
      <c r="D369" s="242" t="s">
        <v>284</v>
      </c>
      <c r="E369" s="274" t="s">
        <v>1</v>
      </c>
      <c r="F369" s="275" t="s">
        <v>287</v>
      </c>
      <c r="G369" s="273"/>
      <c r="H369" s="276">
        <v>188.268</v>
      </c>
      <c r="I369" s="277"/>
      <c r="J369" s="273"/>
      <c r="K369" s="273"/>
      <c r="L369" s="278"/>
      <c r="M369" s="279"/>
      <c r="N369" s="280"/>
      <c r="O369" s="280"/>
      <c r="P369" s="280"/>
      <c r="Q369" s="280"/>
      <c r="R369" s="280"/>
      <c r="S369" s="280"/>
      <c r="T369" s="281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82" t="s">
        <v>284</v>
      </c>
      <c r="AU369" s="282" t="s">
        <v>92</v>
      </c>
      <c r="AV369" s="15" t="s">
        <v>192</v>
      </c>
      <c r="AW369" s="15" t="s">
        <v>38</v>
      </c>
      <c r="AX369" s="15" t="s">
        <v>90</v>
      </c>
      <c r="AY369" s="282" t="s">
        <v>171</v>
      </c>
    </row>
    <row r="370" s="2" customFormat="1" ht="16.5" customHeight="1">
      <c r="A370" s="40"/>
      <c r="B370" s="41"/>
      <c r="C370" s="229" t="s">
        <v>574</v>
      </c>
      <c r="D370" s="229" t="s">
        <v>174</v>
      </c>
      <c r="E370" s="230" t="s">
        <v>575</v>
      </c>
      <c r="F370" s="231" t="s">
        <v>576</v>
      </c>
      <c r="G370" s="232" t="s">
        <v>278</v>
      </c>
      <c r="H370" s="233">
        <v>9552.5669999999991</v>
      </c>
      <c r="I370" s="234"/>
      <c r="J370" s="235">
        <f>ROUND(I370*H370,2)</f>
        <v>0</v>
      </c>
      <c r="K370" s="231" t="s">
        <v>178</v>
      </c>
      <c r="L370" s="46"/>
      <c r="M370" s="236" t="s">
        <v>1</v>
      </c>
      <c r="N370" s="237" t="s">
        <v>48</v>
      </c>
      <c r="O370" s="93"/>
      <c r="P370" s="238">
        <f>O370*H370</f>
        <v>0</v>
      </c>
      <c r="Q370" s="238">
        <v>0.00025999999999999998</v>
      </c>
      <c r="R370" s="238">
        <f>Q370*H370</f>
        <v>2.4836674199999997</v>
      </c>
      <c r="S370" s="238">
        <v>0</v>
      </c>
      <c r="T370" s="239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40" t="s">
        <v>192</v>
      </c>
      <c r="AT370" s="240" t="s">
        <v>174</v>
      </c>
      <c r="AU370" s="240" t="s">
        <v>92</v>
      </c>
      <c r="AY370" s="18" t="s">
        <v>171</v>
      </c>
      <c r="BE370" s="241">
        <f>IF(N370="základní",J370,0)</f>
        <v>0</v>
      </c>
      <c r="BF370" s="241">
        <f>IF(N370="snížená",J370,0)</f>
        <v>0</v>
      </c>
      <c r="BG370" s="241">
        <f>IF(N370="zákl. přenesená",J370,0)</f>
        <v>0</v>
      </c>
      <c r="BH370" s="241">
        <f>IF(N370="sníž. přenesená",J370,0)</f>
        <v>0</v>
      </c>
      <c r="BI370" s="241">
        <f>IF(N370="nulová",J370,0)</f>
        <v>0</v>
      </c>
      <c r="BJ370" s="18" t="s">
        <v>90</v>
      </c>
      <c r="BK370" s="241">
        <f>ROUND(I370*H370,2)</f>
        <v>0</v>
      </c>
      <c r="BL370" s="18" t="s">
        <v>192</v>
      </c>
      <c r="BM370" s="240" t="s">
        <v>577</v>
      </c>
    </row>
    <row r="371" s="13" customFormat="1">
      <c r="A371" s="13"/>
      <c r="B371" s="251"/>
      <c r="C371" s="252"/>
      <c r="D371" s="242" t="s">
        <v>284</v>
      </c>
      <c r="E371" s="253" t="s">
        <v>1</v>
      </c>
      <c r="F371" s="254" t="s">
        <v>285</v>
      </c>
      <c r="G371" s="252"/>
      <c r="H371" s="253" t="s">
        <v>1</v>
      </c>
      <c r="I371" s="255"/>
      <c r="J371" s="252"/>
      <c r="K371" s="252"/>
      <c r="L371" s="256"/>
      <c r="M371" s="257"/>
      <c r="N371" s="258"/>
      <c r="O371" s="258"/>
      <c r="P371" s="258"/>
      <c r="Q371" s="258"/>
      <c r="R371" s="258"/>
      <c r="S371" s="258"/>
      <c r="T371" s="259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60" t="s">
        <v>284</v>
      </c>
      <c r="AU371" s="260" t="s">
        <v>92</v>
      </c>
      <c r="AV371" s="13" t="s">
        <v>90</v>
      </c>
      <c r="AW371" s="13" t="s">
        <v>38</v>
      </c>
      <c r="AX371" s="13" t="s">
        <v>83</v>
      </c>
      <c r="AY371" s="260" t="s">
        <v>171</v>
      </c>
    </row>
    <row r="372" s="14" customFormat="1">
      <c r="A372" s="14"/>
      <c r="B372" s="261"/>
      <c r="C372" s="262"/>
      <c r="D372" s="242" t="s">
        <v>284</v>
      </c>
      <c r="E372" s="263" t="s">
        <v>1</v>
      </c>
      <c r="F372" s="264" t="s">
        <v>573</v>
      </c>
      <c r="G372" s="262"/>
      <c r="H372" s="265">
        <v>188.268</v>
      </c>
      <c r="I372" s="266"/>
      <c r="J372" s="262"/>
      <c r="K372" s="262"/>
      <c r="L372" s="267"/>
      <c r="M372" s="268"/>
      <c r="N372" s="269"/>
      <c r="O372" s="269"/>
      <c r="P372" s="269"/>
      <c r="Q372" s="269"/>
      <c r="R372" s="269"/>
      <c r="S372" s="269"/>
      <c r="T372" s="27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71" t="s">
        <v>284</v>
      </c>
      <c r="AU372" s="271" t="s">
        <v>92</v>
      </c>
      <c r="AV372" s="14" t="s">
        <v>92</v>
      </c>
      <c r="AW372" s="14" t="s">
        <v>38</v>
      </c>
      <c r="AX372" s="14" t="s">
        <v>83</v>
      </c>
      <c r="AY372" s="271" t="s">
        <v>171</v>
      </c>
    </row>
    <row r="373" s="14" customFormat="1">
      <c r="A373" s="14"/>
      <c r="B373" s="261"/>
      <c r="C373" s="262"/>
      <c r="D373" s="242" t="s">
        <v>284</v>
      </c>
      <c r="E373" s="263" t="s">
        <v>1</v>
      </c>
      <c r="F373" s="264" t="s">
        <v>567</v>
      </c>
      <c r="G373" s="262"/>
      <c r="H373" s="265">
        <v>8944.357</v>
      </c>
      <c r="I373" s="266"/>
      <c r="J373" s="262"/>
      <c r="K373" s="262"/>
      <c r="L373" s="267"/>
      <c r="M373" s="268"/>
      <c r="N373" s="269"/>
      <c r="O373" s="269"/>
      <c r="P373" s="269"/>
      <c r="Q373" s="269"/>
      <c r="R373" s="269"/>
      <c r="S373" s="269"/>
      <c r="T373" s="27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71" t="s">
        <v>284</v>
      </c>
      <c r="AU373" s="271" t="s">
        <v>92</v>
      </c>
      <c r="AV373" s="14" t="s">
        <v>92</v>
      </c>
      <c r="AW373" s="14" t="s">
        <v>38</v>
      </c>
      <c r="AX373" s="14" t="s">
        <v>83</v>
      </c>
      <c r="AY373" s="271" t="s">
        <v>171</v>
      </c>
    </row>
    <row r="374" s="14" customFormat="1">
      <c r="A374" s="14"/>
      <c r="B374" s="261"/>
      <c r="C374" s="262"/>
      <c r="D374" s="242" t="s">
        <v>284</v>
      </c>
      <c r="E374" s="263" t="s">
        <v>1</v>
      </c>
      <c r="F374" s="264" t="s">
        <v>568</v>
      </c>
      <c r="G374" s="262"/>
      <c r="H374" s="265">
        <v>419.94200000000001</v>
      </c>
      <c r="I374" s="266"/>
      <c r="J374" s="262"/>
      <c r="K374" s="262"/>
      <c r="L374" s="267"/>
      <c r="M374" s="268"/>
      <c r="N374" s="269"/>
      <c r="O374" s="269"/>
      <c r="P374" s="269"/>
      <c r="Q374" s="269"/>
      <c r="R374" s="269"/>
      <c r="S374" s="269"/>
      <c r="T374" s="27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71" t="s">
        <v>284</v>
      </c>
      <c r="AU374" s="271" t="s">
        <v>92</v>
      </c>
      <c r="AV374" s="14" t="s">
        <v>92</v>
      </c>
      <c r="AW374" s="14" t="s">
        <v>38</v>
      </c>
      <c r="AX374" s="14" t="s">
        <v>83</v>
      </c>
      <c r="AY374" s="271" t="s">
        <v>171</v>
      </c>
    </row>
    <row r="375" s="15" customFormat="1">
      <c r="A375" s="15"/>
      <c r="B375" s="272"/>
      <c r="C375" s="273"/>
      <c r="D375" s="242" t="s">
        <v>284</v>
      </c>
      <c r="E375" s="274" t="s">
        <v>1</v>
      </c>
      <c r="F375" s="275" t="s">
        <v>287</v>
      </c>
      <c r="G375" s="273"/>
      <c r="H375" s="276">
        <v>9552.5669999999991</v>
      </c>
      <c r="I375" s="277"/>
      <c r="J375" s="273"/>
      <c r="K375" s="273"/>
      <c r="L375" s="278"/>
      <c r="M375" s="279"/>
      <c r="N375" s="280"/>
      <c r="O375" s="280"/>
      <c r="P375" s="280"/>
      <c r="Q375" s="280"/>
      <c r="R375" s="280"/>
      <c r="S375" s="280"/>
      <c r="T375" s="281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82" t="s">
        <v>284</v>
      </c>
      <c r="AU375" s="282" t="s">
        <v>92</v>
      </c>
      <c r="AV375" s="15" t="s">
        <v>192</v>
      </c>
      <c r="AW375" s="15" t="s">
        <v>38</v>
      </c>
      <c r="AX375" s="15" t="s">
        <v>90</v>
      </c>
      <c r="AY375" s="282" t="s">
        <v>171</v>
      </c>
    </row>
    <row r="376" s="2" customFormat="1" ht="16.5" customHeight="1">
      <c r="A376" s="40"/>
      <c r="B376" s="41"/>
      <c r="C376" s="229" t="s">
        <v>578</v>
      </c>
      <c r="D376" s="229" t="s">
        <v>174</v>
      </c>
      <c r="E376" s="230" t="s">
        <v>579</v>
      </c>
      <c r="F376" s="231" t="s">
        <v>580</v>
      </c>
      <c r="G376" s="232" t="s">
        <v>278</v>
      </c>
      <c r="H376" s="233">
        <v>1085.3</v>
      </c>
      <c r="I376" s="234"/>
      <c r="J376" s="235">
        <f>ROUND(I376*H376,2)</f>
        <v>0</v>
      </c>
      <c r="K376" s="231" t="s">
        <v>178</v>
      </c>
      <c r="L376" s="46"/>
      <c r="M376" s="236" t="s">
        <v>1</v>
      </c>
      <c r="N376" s="237" t="s">
        <v>48</v>
      </c>
      <c r="O376" s="93"/>
      <c r="P376" s="238">
        <f>O376*H376</f>
        <v>0</v>
      </c>
      <c r="Q376" s="238">
        <v>0.040000000000000001</v>
      </c>
      <c r="R376" s="238">
        <f>Q376*H376</f>
        <v>43.411999999999999</v>
      </c>
      <c r="S376" s="238">
        <v>0</v>
      </c>
      <c r="T376" s="239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40" t="s">
        <v>192</v>
      </c>
      <c r="AT376" s="240" t="s">
        <v>174</v>
      </c>
      <c r="AU376" s="240" t="s">
        <v>92</v>
      </c>
      <c r="AY376" s="18" t="s">
        <v>171</v>
      </c>
      <c r="BE376" s="241">
        <f>IF(N376="základní",J376,0)</f>
        <v>0</v>
      </c>
      <c r="BF376" s="241">
        <f>IF(N376="snížená",J376,0)</f>
        <v>0</v>
      </c>
      <c r="BG376" s="241">
        <f>IF(N376="zákl. přenesená",J376,0)</f>
        <v>0</v>
      </c>
      <c r="BH376" s="241">
        <f>IF(N376="sníž. přenesená",J376,0)</f>
        <v>0</v>
      </c>
      <c r="BI376" s="241">
        <f>IF(N376="nulová",J376,0)</f>
        <v>0</v>
      </c>
      <c r="BJ376" s="18" t="s">
        <v>90</v>
      </c>
      <c r="BK376" s="241">
        <f>ROUND(I376*H376,2)</f>
        <v>0</v>
      </c>
      <c r="BL376" s="18" t="s">
        <v>192</v>
      </c>
      <c r="BM376" s="240" t="s">
        <v>581</v>
      </c>
    </row>
    <row r="377" s="2" customFormat="1" ht="16.5" customHeight="1">
      <c r="A377" s="40"/>
      <c r="B377" s="41"/>
      <c r="C377" s="229" t="s">
        <v>582</v>
      </c>
      <c r="D377" s="229" t="s">
        <v>174</v>
      </c>
      <c r="E377" s="230" t="s">
        <v>583</v>
      </c>
      <c r="F377" s="231" t="s">
        <v>584</v>
      </c>
      <c r="G377" s="232" t="s">
        <v>278</v>
      </c>
      <c r="H377" s="233">
        <v>4776</v>
      </c>
      <c r="I377" s="234"/>
      <c r="J377" s="235">
        <f>ROUND(I377*H377,2)</f>
        <v>0</v>
      </c>
      <c r="K377" s="231" t="s">
        <v>178</v>
      </c>
      <c r="L377" s="46"/>
      <c r="M377" s="236" t="s">
        <v>1</v>
      </c>
      <c r="N377" s="237" t="s">
        <v>48</v>
      </c>
      <c r="O377" s="93"/>
      <c r="P377" s="238">
        <f>O377*H377</f>
        <v>0</v>
      </c>
      <c r="Q377" s="238">
        <v>0.0043800000000000002</v>
      </c>
      <c r="R377" s="238">
        <f>Q377*H377</f>
        <v>20.918880000000001</v>
      </c>
      <c r="S377" s="238">
        <v>0</v>
      </c>
      <c r="T377" s="239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40" t="s">
        <v>192</v>
      </c>
      <c r="AT377" s="240" t="s">
        <v>174</v>
      </c>
      <c r="AU377" s="240" t="s">
        <v>92</v>
      </c>
      <c r="AY377" s="18" t="s">
        <v>171</v>
      </c>
      <c r="BE377" s="241">
        <f>IF(N377="základní",J377,0)</f>
        <v>0</v>
      </c>
      <c r="BF377" s="241">
        <f>IF(N377="snížená",J377,0)</f>
        <v>0</v>
      </c>
      <c r="BG377" s="241">
        <f>IF(N377="zákl. přenesená",J377,0)</f>
        <v>0</v>
      </c>
      <c r="BH377" s="241">
        <f>IF(N377="sníž. přenesená",J377,0)</f>
        <v>0</v>
      </c>
      <c r="BI377" s="241">
        <f>IF(N377="nulová",J377,0)</f>
        <v>0</v>
      </c>
      <c r="BJ377" s="18" t="s">
        <v>90</v>
      </c>
      <c r="BK377" s="241">
        <f>ROUND(I377*H377,2)</f>
        <v>0</v>
      </c>
      <c r="BL377" s="18" t="s">
        <v>192</v>
      </c>
      <c r="BM377" s="240" t="s">
        <v>585</v>
      </c>
    </row>
    <row r="378" s="2" customFormat="1">
      <c r="A378" s="40"/>
      <c r="B378" s="41"/>
      <c r="C378" s="229" t="s">
        <v>586</v>
      </c>
      <c r="D378" s="229" t="s">
        <v>174</v>
      </c>
      <c r="E378" s="230" t="s">
        <v>587</v>
      </c>
      <c r="F378" s="231" t="s">
        <v>588</v>
      </c>
      <c r="G378" s="232" t="s">
        <v>278</v>
      </c>
      <c r="H378" s="233">
        <v>10854.517</v>
      </c>
      <c r="I378" s="234"/>
      <c r="J378" s="235">
        <f>ROUND(I378*H378,2)</f>
        <v>0</v>
      </c>
      <c r="K378" s="231" t="s">
        <v>331</v>
      </c>
      <c r="L378" s="46"/>
      <c r="M378" s="236" t="s">
        <v>1</v>
      </c>
      <c r="N378" s="237" t="s">
        <v>48</v>
      </c>
      <c r="O378" s="93"/>
      <c r="P378" s="238">
        <f>O378*H378</f>
        <v>0</v>
      </c>
      <c r="Q378" s="238">
        <v>0</v>
      </c>
      <c r="R378" s="238">
        <f>Q378*H378</f>
        <v>0</v>
      </c>
      <c r="S378" s="238">
        <v>0</v>
      </c>
      <c r="T378" s="239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40" t="s">
        <v>192</v>
      </c>
      <c r="AT378" s="240" t="s">
        <v>174</v>
      </c>
      <c r="AU378" s="240" t="s">
        <v>92</v>
      </c>
      <c r="AY378" s="18" t="s">
        <v>171</v>
      </c>
      <c r="BE378" s="241">
        <f>IF(N378="základní",J378,0)</f>
        <v>0</v>
      </c>
      <c r="BF378" s="241">
        <f>IF(N378="snížená",J378,0)</f>
        <v>0</v>
      </c>
      <c r="BG378" s="241">
        <f>IF(N378="zákl. přenesená",J378,0)</f>
        <v>0</v>
      </c>
      <c r="BH378" s="241">
        <f>IF(N378="sníž. přenesená",J378,0)</f>
        <v>0</v>
      </c>
      <c r="BI378" s="241">
        <f>IF(N378="nulová",J378,0)</f>
        <v>0</v>
      </c>
      <c r="BJ378" s="18" t="s">
        <v>90</v>
      </c>
      <c r="BK378" s="241">
        <f>ROUND(I378*H378,2)</f>
        <v>0</v>
      </c>
      <c r="BL378" s="18" t="s">
        <v>192</v>
      </c>
      <c r="BM378" s="240" t="s">
        <v>589</v>
      </c>
    </row>
    <row r="379" s="13" customFormat="1">
      <c r="A379" s="13"/>
      <c r="B379" s="251"/>
      <c r="C379" s="252"/>
      <c r="D379" s="242" t="s">
        <v>284</v>
      </c>
      <c r="E379" s="253" t="s">
        <v>1</v>
      </c>
      <c r="F379" s="254" t="s">
        <v>590</v>
      </c>
      <c r="G379" s="252"/>
      <c r="H379" s="253" t="s">
        <v>1</v>
      </c>
      <c r="I379" s="255"/>
      <c r="J379" s="252"/>
      <c r="K379" s="252"/>
      <c r="L379" s="256"/>
      <c r="M379" s="257"/>
      <c r="N379" s="258"/>
      <c r="O379" s="258"/>
      <c r="P379" s="258"/>
      <c r="Q379" s="258"/>
      <c r="R379" s="258"/>
      <c r="S379" s="258"/>
      <c r="T379" s="259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60" t="s">
        <v>284</v>
      </c>
      <c r="AU379" s="260" t="s">
        <v>92</v>
      </c>
      <c r="AV379" s="13" t="s">
        <v>90</v>
      </c>
      <c r="AW379" s="13" t="s">
        <v>38</v>
      </c>
      <c r="AX379" s="13" t="s">
        <v>83</v>
      </c>
      <c r="AY379" s="260" t="s">
        <v>171</v>
      </c>
    </row>
    <row r="380" s="14" customFormat="1">
      <c r="A380" s="14"/>
      <c r="B380" s="261"/>
      <c r="C380" s="262"/>
      <c r="D380" s="242" t="s">
        <v>284</v>
      </c>
      <c r="E380" s="263" t="s">
        <v>1</v>
      </c>
      <c r="F380" s="264" t="s">
        <v>591</v>
      </c>
      <c r="G380" s="262"/>
      <c r="H380" s="265">
        <v>10854.517</v>
      </c>
      <c r="I380" s="266"/>
      <c r="J380" s="262"/>
      <c r="K380" s="262"/>
      <c r="L380" s="267"/>
      <c r="M380" s="268"/>
      <c r="N380" s="269"/>
      <c r="O380" s="269"/>
      <c r="P380" s="269"/>
      <c r="Q380" s="269"/>
      <c r="R380" s="269"/>
      <c r="S380" s="269"/>
      <c r="T380" s="27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71" t="s">
        <v>284</v>
      </c>
      <c r="AU380" s="271" t="s">
        <v>92</v>
      </c>
      <c r="AV380" s="14" t="s">
        <v>92</v>
      </c>
      <c r="AW380" s="14" t="s">
        <v>38</v>
      </c>
      <c r="AX380" s="14" t="s">
        <v>83</v>
      </c>
      <c r="AY380" s="271" t="s">
        <v>171</v>
      </c>
    </row>
    <row r="381" s="15" customFormat="1">
      <c r="A381" s="15"/>
      <c r="B381" s="272"/>
      <c r="C381" s="273"/>
      <c r="D381" s="242" t="s">
        <v>284</v>
      </c>
      <c r="E381" s="274" t="s">
        <v>1</v>
      </c>
      <c r="F381" s="275" t="s">
        <v>287</v>
      </c>
      <c r="G381" s="273"/>
      <c r="H381" s="276">
        <v>10854.517</v>
      </c>
      <c r="I381" s="277"/>
      <c r="J381" s="273"/>
      <c r="K381" s="273"/>
      <c r="L381" s="278"/>
      <c r="M381" s="279"/>
      <c r="N381" s="280"/>
      <c r="O381" s="280"/>
      <c r="P381" s="280"/>
      <c r="Q381" s="280"/>
      <c r="R381" s="280"/>
      <c r="S381" s="280"/>
      <c r="T381" s="281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82" t="s">
        <v>284</v>
      </c>
      <c r="AU381" s="282" t="s">
        <v>92</v>
      </c>
      <c r="AV381" s="15" t="s">
        <v>192</v>
      </c>
      <c r="AW381" s="15" t="s">
        <v>38</v>
      </c>
      <c r="AX381" s="15" t="s">
        <v>90</v>
      </c>
      <c r="AY381" s="282" t="s">
        <v>171</v>
      </c>
    </row>
    <row r="382" s="2" customFormat="1" ht="16.5" customHeight="1">
      <c r="A382" s="40"/>
      <c r="B382" s="41"/>
      <c r="C382" s="229" t="s">
        <v>592</v>
      </c>
      <c r="D382" s="229" t="s">
        <v>174</v>
      </c>
      <c r="E382" s="230" t="s">
        <v>593</v>
      </c>
      <c r="F382" s="231" t="s">
        <v>594</v>
      </c>
      <c r="G382" s="232" t="s">
        <v>278</v>
      </c>
      <c r="H382" s="233">
        <v>9364.2990000000009</v>
      </c>
      <c r="I382" s="234"/>
      <c r="J382" s="235">
        <f>ROUND(I382*H382,2)</f>
        <v>0</v>
      </c>
      <c r="K382" s="231" t="s">
        <v>178</v>
      </c>
      <c r="L382" s="46"/>
      <c r="M382" s="236" t="s">
        <v>1</v>
      </c>
      <c r="N382" s="237" t="s">
        <v>48</v>
      </c>
      <c r="O382" s="93"/>
      <c r="P382" s="238">
        <f>O382*H382</f>
        <v>0</v>
      </c>
      <c r="Q382" s="238">
        <v>0.0147</v>
      </c>
      <c r="R382" s="238">
        <f>Q382*H382</f>
        <v>137.6551953</v>
      </c>
      <c r="S382" s="238">
        <v>0</v>
      </c>
      <c r="T382" s="239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40" t="s">
        <v>192</v>
      </c>
      <c r="AT382" s="240" t="s">
        <v>174</v>
      </c>
      <c r="AU382" s="240" t="s">
        <v>92</v>
      </c>
      <c r="AY382" s="18" t="s">
        <v>171</v>
      </c>
      <c r="BE382" s="241">
        <f>IF(N382="základní",J382,0)</f>
        <v>0</v>
      </c>
      <c r="BF382" s="241">
        <f>IF(N382="snížená",J382,0)</f>
        <v>0</v>
      </c>
      <c r="BG382" s="241">
        <f>IF(N382="zákl. přenesená",J382,0)</f>
        <v>0</v>
      </c>
      <c r="BH382" s="241">
        <f>IF(N382="sníž. přenesená",J382,0)</f>
        <v>0</v>
      </c>
      <c r="BI382" s="241">
        <f>IF(N382="nulová",J382,0)</f>
        <v>0</v>
      </c>
      <c r="BJ382" s="18" t="s">
        <v>90</v>
      </c>
      <c r="BK382" s="241">
        <f>ROUND(I382*H382,2)</f>
        <v>0</v>
      </c>
      <c r="BL382" s="18" t="s">
        <v>192</v>
      </c>
      <c r="BM382" s="240" t="s">
        <v>595</v>
      </c>
    </row>
    <row r="383" s="13" customFormat="1">
      <c r="A383" s="13"/>
      <c r="B383" s="251"/>
      <c r="C383" s="252"/>
      <c r="D383" s="242" t="s">
        <v>284</v>
      </c>
      <c r="E383" s="253" t="s">
        <v>1</v>
      </c>
      <c r="F383" s="254" t="s">
        <v>285</v>
      </c>
      <c r="G383" s="252"/>
      <c r="H383" s="253" t="s">
        <v>1</v>
      </c>
      <c r="I383" s="255"/>
      <c r="J383" s="252"/>
      <c r="K383" s="252"/>
      <c r="L383" s="256"/>
      <c r="M383" s="257"/>
      <c r="N383" s="258"/>
      <c r="O383" s="258"/>
      <c r="P383" s="258"/>
      <c r="Q383" s="258"/>
      <c r="R383" s="258"/>
      <c r="S383" s="258"/>
      <c r="T383" s="259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60" t="s">
        <v>284</v>
      </c>
      <c r="AU383" s="260" t="s">
        <v>92</v>
      </c>
      <c r="AV383" s="13" t="s">
        <v>90</v>
      </c>
      <c r="AW383" s="13" t="s">
        <v>38</v>
      </c>
      <c r="AX383" s="13" t="s">
        <v>83</v>
      </c>
      <c r="AY383" s="260" t="s">
        <v>171</v>
      </c>
    </row>
    <row r="384" s="14" customFormat="1">
      <c r="A384" s="14"/>
      <c r="B384" s="261"/>
      <c r="C384" s="262"/>
      <c r="D384" s="242" t="s">
        <v>284</v>
      </c>
      <c r="E384" s="263" t="s">
        <v>1</v>
      </c>
      <c r="F384" s="264" t="s">
        <v>567</v>
      </c>
      <c r="G384" s="262"/>
      <c r="H384" s="265">
        <v>8944.357</v>
      </c>
      <c r="I384" s="266"/>
      <c r="J384" s="262"/>
      <c r="K384" s="262"/>
      <c r="L384" s="267"/>
      <c r="M384" s="268"/>
      <c r="N384" s="269"/>
      <c r="O384" s="269"/>
      <c r="P384" s="269"/>
      <c r="Q384" s="269"/>
      <c r="R384" s="269"/>
      <c r="S384" s="269"/>
      <c r="T384" s="27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71" t="s">
        <v>284</v>
      </c>
      <c r="AU384" s="271" t="s">
        <v>92</v>
      </c>
      <c r="AV384" s="14" t="s">
        <v>92</v>
      </c>
      <c r="AW384" s="14" t="s">
        <v>38</v>
      </c>
      <c r="AX384" s="14" t="s">
        <v>83</v>
      </c>
      <c r="AY384" s="271" t="s">
        <v>171</v>
      </c>
    </row>
    <row r="385" s="14" customFormat="1">
      <c r="A385" s="14"/>
      <c r="B385" s="261"/>
      <c r="C385" s="262"/>
      <c r="D385" s="242" t="s">
        <v>284</v>
      </c>
      <c r="E385" s="263" t="s">
        <v>1</v>
      </c>
      <c r="F385" s="264" t="s">
        <v>568</v>
      </c>
      <c r="G385" s="262"/>
      <c r="H385" s="265">
        <v>419.94200000000001</v>
      </c>
      <c r="I385" s="266"/>
      <c r="J385" s="262"/>
      <c r="K385" s="262"/>
      <c r="L385" s="267"/>
      <c r="M385" s="268"/>
      <c r="N385" s="269"/>
      <c r="O385" s="269"/>
      <c r="P385" s="269"/>
      <c r="Q385" s="269"/>
      <c r="R385" s="269"/>
      <c r="S385" s="269"/>
      <c r="T385" s="27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71" t="s">
        <v>284</v>
      </c>
      <c r="AU385" s="271" t="s">
        <v>92</v>
      </c>
      <c r="AV385" s="14" t="s">
        <v>92</v>
      </c>
      <c r="AW385" s="14" t="s">
        <v>38</v>
      </c>
      <c r="AX385" s="14" t="s">
        <v>83</v>
      </c>
      <c r="AY385" s="271" t="s">
        <v>171</v>
      </c>
    </row>
    <row r="386" s="15" customFormat="1">
      <c r="A386" s="15"/>
      <c r="B386" s="272"/>
      <c r="C386" s="273"/>
      <c r="D386" s="242" t="s">
        <v>284</v>
      </c>
      <c r="E386" s="274" t="s">
        <v>1</v>
      </c>
      <c r="F386" s="275" t="s">
        <v>287</v>
      </c>
      <c r="G386" s="273"/>
      <c r="H386" s="276">
        <v>9364.2990000000009</v>
      </c>
      <c r="I386" s="277"/>
      <c r="J386" s="273"/>
      <c r="K386" s="273"/>
      <c r="L386" s="278"/>
      <c r="M386" s="279"/>
      <c r="N386" s="280"/>
      <c r="O386" s="280"/>
      <c r="P386" s="280"/>
      <c r="Q386" s="280"/>
      <c r="R386" s="280"/>
      <c r="S386" s="280"/>
      <c r="T386" s="281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82" t="s">
        <v>284</v>
      </c>
      <c r="AU386" s="282" t="s">
        <v>92</v>
      </c>
      <c r="AV386" s="15" t="s">
        <v>192</v>
      </c>
      <c r="AW386" s="15" t="s">
        <v>38</v>
      </c>
      <c r="AX386" s="15" t="s">
        <v>90</v>
      </c>
      <c r="AY386" s="282" t="s">
        <v>171</v>
      </c>
    </row>
    <row r="387" s="2" customFormat="1" ht="16.5" customHeight="1">
      <c r="A387" s="40"/>
      <c r="B387" s="41"/>
      <c r="C387" s="229" t="s">
        <v>596</v>
      </c>
      <c r="D387" s="229" t="s">
        <v>174</v>
      </c>
      <c r="E387" s="230" t="s">
        <v>597</v>
      </c>
      <c r="F387" s="231" t="s">
        <v>598</v>
      </c>
      <c r="G387" s="232" t="s">
        <v>278</v>
      </c>
      <c r="H387" s="233">
        <v>37457.196000000004</v>
      </c>
      <c r="I387" s="234"/>
      <c r="J387" s="235">
        <f>ROUND(I387*H387,2)</f>
        <v>0</v>
      </c>
      <c r="K387" s="231" t="s">
        <v>178</v>
      </c>
      <c r="L387" s="46"/>
      <c r="M387" s="236" t="s">
        <v>1</v>
      </c>
      <c r="N387" s="237" t="s">
        <v>48</v>
      </c>
      <c r="O387" s="93"/>
      <c r="P387" s="238">
        <f>O387*H387</f>
        <v>0</v>
      </c>
      <c r="Q387" s="238">
        <v>0.0073499999999999998</v>
      </c>
      <c r="R387" s="238">
        <f>Q387*H387</f>
        <v>275.31039060000001</v>
      </c>
      <c r="S387" s="238">
        <v>0</v>
      </c>
      <c r="T387" s="239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40" t="s">
        <v>192</v>
      </c>
      <c r="AT387" s="240" t="s">
        <v>174</v>
      </c>
      <c r="AU387" s="240" t="s">
        <v>92</v>
      </c>
      <c r="AY387" s="18" t="s">
        <v>171</v>
      </c>
      <c r="BE387" s="241">
        <f>IF(N387="základní",J387,0)</f>
        <v>0</v>
      </c>
      <c r="BF387" s="241">
        <f>IF(N387="snížená",J387,0)</f>
        <v>0</v>
      </c>
      <c r="BG387" s="241">
        <f>IF(N387="zákl. přenesená",J387,0)</f>
        <v>0</v>
      </c>
      <c r="BH387" s="241">
        <f>IF(N387="sníž. přenesená",J387,0)</f>
        <v>0</v>
      </c>
      <c r="BI387" s="241">
        <f>IF(N387="nulová",J387,0)</f>
        <v>0</v>
      </c>
      <c r="BJ387" s="18" t="s">
        <v>90</v>
      </c>
      <c r="BK387" s="241">
        <f>ROUND(I387*H387,2)</f>
        <v>0</v>
      </c>
      <c r="BL387" s="18" t="s">
        <v>192</v>
      </c>
      <c r="BM387" s="240" t="s">
        <v>599</v>
      </c>
    </row>
    <row r="388" s="14" customFormat="1">
      <c r="A388" s="14"/>
      <c r="B388" s="261"/>
      <c r="C388" s="262"/>
      <c r="D388" s="242" t="s">
        <v>284</v>
      </c>
      <c r="E388" s="262"/>
      <c r="F388" s="264" t="s">
        <v>600</v>
      </c>
      <c r="G388" s="262"/>
      <c r="H388" s="265">
        <v>37457.196000000004</v>
      </c>
      <c r="I388" s="266"/>
      <c r="J388" s="262"/>
      <c r="K388" s="262"/>
      <c r="L388" s="267"/>
      <c r="M388" s="268"/>
      <c r="N388" s="269"/>
      <c r="O388" s="269"/>
      <c r="P388" s="269"/>
      <c r="Q388" s="269"/>
      <c r="R388" s="269"/>
      <c r="S388" s="269"/>
      <c r="T388" s="27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71" t="s">
        <v>284</v>
      </c>
      <c r="AU388" s="271" t="s">
        <v>92</v>
      </c>
      <c r="AV388" s="14" t="s">
        <v>92</v>
      </c>
      <c r="AW388" s="14" t="s">
        <v>4</v>
      </c>
      <c r="AX388" s="14" t="s">
        <v>90</v>
      </c>
      <c r="AY388" s="271" t="s">
        <v>171</v>
      </c>
    </row>
    <row r="389" s="2" customFormat="1" ht="16.5" customHeight="1">
      <c r="A389" s="40"/>
      <c r="B389" s="41"/>
      <c r="C389" s="229" t="s">
        <v>601</v>
      </c>
      <c r="D389" s="229" t="s">
        <v>174</v>
      </c>
      <c r="E389" s="230" t="s">
        <v>602</v>
      </c>
      <c r="F389" s="231" t="s">
        <v>603</v>
      </c>
      <c r="G389" s="232" t="s">
        <v>278</v>
      </c>
      <c r="H389" s="233">
        <v>9552.5669999999991</v>
      </c>
      <c r="I389" s="234"/>
      <c r="J389" s="235">
        <f>ROUND(I389*H389,2)</f>
        <v>0</v>
      </c>
      <c r="K389" s="231" t="s">
        <v>178</v>
      </c>
      <c r="L389" s="46"/>
      <c r="M389" s="236" t="s">
        <v>1</v>
      </c>
      <c r="N389" s="237" t="s">
        <v>48</v>
      </c>
      <c r="O389" s="93"/>
      <c r="P389" s="238">
        <f>O389*H389</f>
        <v>0</v>
      </c>
      <c r="Q389" s="238">
        <v>0.0030000000000000001</v>
      </c>
      <c r="R389" s="238">
        <f>Q389*H389</f>
        <v>28.657700999999999</v>
      </c>
      <c r="S389" s="238">
        <v>0</v>
      </c>
      <c r="T389" s="239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40" t="s">
        <v>192</v>
      </c>
      <c r="AT389" s="240" t="s">
        <v>174</v>
      </c>
      <c r="AU389" s="240" t="s">
        <v>92</v>
      </c>
      <c r="AY389" s="18" t="s">
        <v>171</v>
      </c>
      <c r="BE389" s="241">
        <f>IF(N389="základní",J389,0)</f>
        <v>0</v>
      </c>
      <c r="BF389" s="241">
        <f>IF(N389="snížená",J389,0)</f>
        <v>0</v>
      </c>
      <c r="BG389" s="241">
        <f>IF(N389="zákl. přenesená",J389,0)</f>
        <v>0</v>
      </c>
      <c r="BH389" s="241">
        <f>IF(N389="sníž. přenesená",J389,0)</f>
        <v>0</v>
      </c>
      <c r="BI389" s="241">
        <f>IF(N389="nulová",J389,0)</f>
        <v>0</v>
      </c>
      <c r="BJ389" s="18" t="s">
        <v>90</v>
      </c>
      <c r="BK389" s="241">
        <f>ROUND(I389*H389,2)</f>
        <v>0</v>
      </c>
      <c r="BL389" s="18" t="s">
        <v>192</v>
      </c>
      <c r="BM389" s="240" t="s">
        <v>604</v>
      </c>
    </row>
    <row r="390" s="2" customFormat="1" ht="16.5" customHeight="1">
      <c r="A390" s="40"/>
      <c r="B390" s="41"/>
      <c r="C390" s="229" t="s">
        <v>605</v>
      </c>
      <c r="D390" s="229" t="s">
        <v>174</v>
      </c>
      <c r="E390" s="230" t="s">
        <v>606</v>
      </c>
      <c r="F390" s="231" t="s">
        <v>607</v>
      </c>
      <c r="G390" s="232" t="s">
        <v>278</v>
      </c>
      <c r="H390" s="233">
        <v>375</v>
      </c>
      <c r="I390" s="234"/>
      <c r="J390" s="235">
        <f>ROUND(I390*H390,2)</f>
        <v>0</v>
      </c>
      <c r="K390" s="231" t="s">
        <v>178</v>
      </c>
      <c r="L390" s="46"/>
      <c r="M390" s="236" t="s">
        <v>1</v>
      </c>
      <c r="N390" s="237" t="s">
        <v>48</v>
      </c>
      <c r="O390" s="93"/>
      <c r="P390" s="238">
        <f>O390*H390</f>
        <v>0</v>
      </c>
      <c r="Q390" s="238">
        <v>0.0057000000000000002</v>
      </c>
      <c r="R390" s="238">
        <f>Q390*H390</f>
        <v>2.1375000000000002</v>
      </c>
      <c r="S390" s="238">
        <v>0</v>
      </c>
      <c r="T390" s="239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40" t="s">
        <v>192</v>
      </c>
      <c r="AT390" s="240" t="s">
        <v>174</v>
      </c>
      <c r="AU390" s="240" t="s">
        <v>92</v>
      </c>
      <c r="AY390" s="18" t="s">
        <v>171</v>
      </c>
      <c r="BE390" s="241">
        <f>IF(N390="základní",J390,0)</f>
        <v>0</v>
      </c>
      <c r="BF390" s="241">
        <f>IF(N390="snížená",J390,0)</f>
        <v>0</v>
      </c>
      <c r="BG390" s="241">
        <f>IF(N390="zákl. přenesená",J390,0)</f>
        <v>0</v>
      </c>
      <c r="BH390" s="241">
        <f>IF(N390="sníž. přenesená",J390,0)</f>
        <v>0</v>
      </c>
      <c r="BI390" s="241">
        <f>IF(N390="nulová",J390,0)</f>
        <v>0</v>
      </c>
      <c r="BJ390" s="18" t="s">
        <v>90</v>
      </c>
      <c r="BK390" s="241">
        <f>ROUND(I390*H390,2)</f>
        <v>0</v>
      </c>
      <c r="BL390" s="18" t="s">
        <v>192</v>
      </c>
      <c r="BM390" s="240" t="s">
        <v>608</v>
      </c>
    </row>
    <row r="391" s="2" customFormat="1" ht="16.5" customHeight="1">
      <c r="A391" s="40"/>
      <c r="B391" s="41"/>
      <c r="C391" s="229" t="s">
        <v>609</v>
      </c>
      <c r="D391" s="229" t="s">
        <v>174</v>
      </c>
      <c r="E391" s="230" t="s">
        <v>610</v>
      </c>
      <c r="F391" s="231" t="s">
        <v>611</v>
      </c>
      <c r="G391" s="232" t="s">
        <v>278</v>
      </c>
      <c r="H391" s="233">
        <v>188.268</v>
      </c>
      <c r="I391" s="234"/>
      <c r="J391" s="235">
        <f>ROUND(I391*H391,2)</f>
        <v>0</v>
      </c>
      <c r="K391" s="231" t="s">
        <v>178</v>
      </c>
      <c r="L391" s="46"/>
      <c r="M391" s="236" t="s">
        <v>1</v>
      </c>
      <c r="N391" s="237" t="s">
        <v>48</v>
      </c>
      <c r="O391" s="93"/>
      <c r="P391" s="238">
        <f>O391*H391</f>
        <v>0</v>
      </c>
      <c r="Q391" s="238">
        <v>0.021000000000000001</v>
      </c>
      <c r="R391" s="238">
        <f>Q391*H391</f>
        <v>3.9536280000000001</v>
      </c>
      <c r="S391" s="238">
        <v>0</v>
      </c>
      <c r="T391" s="239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40" t="s">
        <v>192</v>
      </c>
      <c r="AT391" s="240" t="s">
        <v>174</v>
      </c>
      <c r="AU391" s="240" t="s">
        <v>92</v>
      </c>
      <c r="AY391" s="18" t="s">
        <v>171</v>
      </c>
      <c r="BE391" s="241">
        <f>IF(N391="základní",J391,0)</f>
        <v>0</v>
      </c>
      <c r="BF391" s="241">
        <f>IF(N391="snížená",J391,0)</f>
        <v>0</v>
      </c>
      <c r="BG391" s="241">
        <f>IF(N391="zákl. přenesená",J391,0)</f>
        <v>0</v>
      </c>
      <c r="BH391" s="241">
        <f>IF(N391="sníž. přenesená",J391,0)</f>
        <v>0</v>
      </c>
      <c r="BI391" s="241">
        <f>IF(N391="nulová",J391,0)</f>
        <v>0</v>
      </c>
      <c r="BJ391" s="18" t="s">
        <v>90</v>
      </c>
      <c r="BK391" s="241">
        <f>ROUND(I391*H391,2)</f>
        <v>0</v>
      </c>
      <c r="BL391" s="18" t="s">
        <v>192</v>
      </c>
      <c r="BM391" s="240" t="s">
        <v>612</v>
      </c>
    </row>
    <row r="392" s="13" customFormat="1">
      <c r="A392" s="13"/>
      <c r="B392" s="251"/>
      <c r="C392" s="252"/>
      <c r="D392" s="242" t="s">
        <v>284</v>
      </c>
      <c r="E392" s="253" t="s">
        <v>1</v>
      </c>
      <c r="F392" s="254" t="s">
        <v>285</v>
      </c>
      <c r="G392" s="252"/>
      <c r="H392" s="253" t="s">
        <v>1</v>
      </c>
      <c r="I392" s="255"/>
      <c r="J392" s="252"/>
      <c r="K392" s="252"/>
      <c r="L392" s="256"/>
      <c r="M392" s="257"/>
      <c r="N392" s="258"/>
      <c r="O392" s="258"/>
      <c r="P392" s="258"/>
      <c r="Q392" s="258"/>
      <c r="R392" s="258"/>
      <c r="S392" s="258"/>
      <c r="T392" s="259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60" t="s">
        <v>284</v>
      </c>
      <c r="AU392" s="260" t="s">
        <v>92</v>
      </c>
      <c r="AV392" s="13" t="s">
        <v>90</v>
      </c>
      <c r="AW392" s="13" t="s">
        <v>38</v>
      </c>
      <c r="AX392" s="13" t="s">
        <v>83</v>
      </c>
      <c r="AY392" s="260" t="s">
        <v>171</v>
      </c>
    </row>
    <row r="393" s="14" customFormat="1">
      <c r="A393" s="14"/>
      <c r="B393" s="261"/>
      <c r="C393" s="262"/>
      <c r="D393" s="242" t="s">
        <v>284</v>
      </c>
      <c r="E393" s="263" t="s">
        <v>1</v>
      </c>
      <c r="F393" s="264" t="s">
        <v>573</v>
      </c>
      <c r="G393" s="262"/>
      <c r="H393" s="265">
        <v>188.268</v>
      </c>
      <c r="I393" s="266"/>
      <c r="J393" s="262"/>
      <c r="K393" s="262"/>
      <c r="L393" s="267"/>
      <c r="M393" s="268"/>
      <c r="N393" s="269"/>
      <c r="O393" s="269"/>
      <c r="P393" s="269"/>
      <c r="Q393" s="269"/>
      <c r="R393" s="269"/>
      <c r="S393" s="269"/>
      <c r="T393" s="27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71" t="s">
        <v>284</v>
      </c>
      <c r="AU393" s="271" t="s">
        <v>92</v>
      </c>
      <c r="AV393" s="14" t="s">
        <v>92</v>
      </c>
      <c r="AW393" s="14" t="s">
        <v>38</v>
      </c>
      <c r="AX393" s="14" t="s">
        <v>83</v>
      </c>
      <c r="AY393" s="271" t="s">
        <v>171</v>
      </c>
    </row>
    <row r="394" s="15" customFormat="1">
      <c r="A394" s="15"/>
      <c r="B394" s="272"/>
      <c r="C394" s="273"/>
      <c r="D394" s="242" t="s">
        <v>284</v>
      </c>
      <c r="E394" s="274" t="s">
        <v>1</v>
      </c>
      <c r="F394" s="275" t="s">
        <v>287</v>
      </c>
      <c r="G394" s="273"/>
      <c r="H394" s="276">
        <v>188.268</v>
      </c>
      <c r="I394" s="277"/>
      <c r="J394" s="273"/>
      <c r="K394" s="273"/>
      <c r="L394" s="278"/>
      <c r="M394" s="279"/>
      <c r="N394" s="280"/>
      <c r="O394" s="280"/>
      <c r="P394" s="280"/>
      <c r="Q394" s="280"/>
      <c r="R394" s="280"/>
      <c r="S394" s="280"/>
      <c r="T394" s="281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82" t="s">
        <v>284</v>
      </c>
      <c r="AU394" s="282" t="s">
        <v>92</v>
      </c>
      <c r="AV394" s="15" t="s">
        <v>192</v>
      </c>
      <c r="AW394" s="15" t="s">
        <v>38</v>
      </c>
      <c r="AX394" s="15" t="s">
        <v>90</v>
      </c>
      <c r="AY394" s="282" t="s">
        <v>171</v>
      </c>
    </row>
    <row r="395" s="2" customFormat="1" ht="16.5" customHeight="1">
      <c r="A395" s="40"/>
      <c r="B395" s="41"/>
      <c r="C395" s="229" t="s">
        <v>613</v>
      </c>
      <c r="D395" s="229" t="s">
        <v>174</v>
      </c>
      <c r="E395" s="230" t="s">
        <v>614</v>
      </c>
      <c r="F395" s="231" t="s">
        <v>615</v>
      </c>
      <c r="G395" s="232" t="s">
        <v>278</v>
      </c>
      <c r="H395" s="233">
        <v>376.536</v>
      </c>
      <c r="I395" s="234"/>
      <c r="J395" s="235">
        <f>ROUND(I395*H395,2)</f>
        <v>0</v>
      </c>
      <c r="K395" s="231" t="s">
        <v>178</v>
      </c>
      <c r="L395" s="46"/>
      <c r="M395" s="236" t="s">
        <v>1</v>
      </c>
      <c r="N395" s="237" t="s">
        <v>48</v>
      </c>
      <c r="O395" s="93"/>
      <c r="P395" s="238">
        <f>O395*H395</f>
        <v>0</v>
      </c>
      <c r="Q395" s="238">
        <v>0.010500000000000001</v>
      </c>
      <c r="R395" s="238">
        <f>Q395*H395</f>
        <v>3.9536280000000001</v>
      </c>
      <c r="S395" s="238">
        <v>0</v>
      </c>
      <c r="T395" s="239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40" t="s">
        <v>192</v>
      </c>
      <c r="AT395" s="240" t="s">
        <v>174</v>
      </c>
      <c r="AU395" s="240" t="s">
        <v>92</v>
      </c>
      <c r="AY395" s="18" t="s">
        <v>171</v>
      </c>
      <c r="BE395" s="241">
        <f>IF(N395="základní",J395,0)</f>
        <v>0</v>
      </c>
      <c r="BF395" s="241">
        <f>IF(N395="snížená",J395,0)</f>
        <v>0</v>
      </c>
      <c r="BG395" s="241">
        <f>IF(N395="zákl. přenesená",J395,0)</f>
        <v>0</v>
      </c>
      <c r="BH395" s="241">
        <f>IF(N395="sníž. přenesená",J395,0)</f>
        <v>0</v>
      </c>
      <c r="BI395" s="241">
        <f>IF(N395="nulová",J395,0)</f>
        <v>0</v>
      </c>
      <c r="BJ395" s="18" t="s">
        <v>90</v>
      </c>
      <c r="BK395" s="241">
        <f>ROUND(I395*H395,2)</f>
        <v>0</v>
      </c>
      <c r="BL395" s="18" t="s">
        <v>192</v>
      </c>
      <c r="BM395" s="240" t="s">
        <v>616</v>
      </c>
    </row>
    <row r="396" s="14" customFormat="1">
      <c r="A396" s="14"/>
      <c r="B396" s="261"/>
      <c r="C396" s="262"/>
      <c r="D396" s="242" t="s">
        <v>284</v>
      </c>
      <c r="E396" s="262"/>
      <c r="F396" s="264" t="s">
        <v>617</v>
      </c>
      <c r="G396" s="262"/>
      <c r="H396" s="265">
        <v>376.536</v>
      </c>
      <c r="I396" s="266"/>
      <c r="J396" s="262"/>
      <c r="K396" s="262"/>
      <c r="L396" s="267"/>
      <c r="M396" s="268"/>
      <c r="N396" s="269"/>
      <c r="O396" s="269"/>
      <c r="P396" s="269"/>
      <c r="Q396" s="269"/>
      <c r="R396" s="269"/>
      <c r="S396" s="269"/>
      <c r="T396" s="27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71" t="s">
        <v>284</v>
      </c>
      <c r="AU396" s="271" t="s">
        <v>92</v>
      </c>
      <c r="AV396" s="14" t="s">
        <v>92</v>
      </c>
      <c r="AW396" s="14" t="s">
        <v>4</v>
      </c>
      <c r="AX396" s="14" t="s">
        <v>90</v>
      </c>
      <c r="AY396" s="271" t="s">
        <v>171</v>
      </c>
    </row>
    <row r="397" s="2" customFormat="1" ht="16.5" customHeight="1">
      <c r="A397" s="40"/>
      <c r="B397" s="41"/>
      <c r="C397" s="229" t="s">
        <v>618</v>
      </c>
      <c r="D397" s="229" t="s">
        <v>174</v>
      </c>
      <c r="E397" s="230" t="s">
        <v>619</v>
      </c>
      <c r="F397" s="231" t="s">
        <v>620</v>
      </c>
      <c r="G397" s="232" t="s">
        <v>278</v>
      </c>
      <c r="H397" s="233">
        <v>1301.9500000000001</v>
      </c>
      <c r="I397" s="234"/>
      <c r="J397" s="235">
        <f>ROUND(I397*H397,2)</f>
        <v>0</v>
      </c>
      <c r="K397" s="231" t="s">
        <v>178</v>
      </c>
      <c r="L397" s="46"/>
      <c r="M397" s="236" t="s">
        <v>1</v>
      </c>
      <c r="N397" s="237" t="s">
        <v>48</v>
      </c>
      <c r="O397" s="93"/>
      <c r="P397" s="238">
        <f>O397*H397</f>
        <v>0</v>
      </c>
      <c r="Q397" s="238">
        <v>0.034500000000000003</v>
      </c>
      <c r="R397" s="238">
        <f>Q397*H397</f>
        <v>44.917275000000004</v>
      </c>
      <c r="S397" s="238">
        <v>0</v>
      </c>
      <c r="T397" s="239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40" t="s">
        <v>192</v>
      </c>
      <c r="AT397" s="240" t="s">
        <v>174</v>
      </c>
      <c r="AU397" s="240" t="s">
        <v>92</v>
      </c>
      <c r="AY397" s="18" t="s">
        <v>171</v>
      </c>
      <c r="BE397" s="241">
        <f>IF(N397="základní",J397,0)</f>
        <v>0</v>
      </c>
      <c r="BF397" s="241">
        <f>IF(N397="snížená",J397,0)</f>
        <v>0</v>
      </c>
      <c r="BG397" s="241">
        <f>IF(N397="zákl. přenesená",J397,0)</f>
        <v>0</v>
      </c>
      <c r="BH397" s="241">
        <f>IF(N397="sníž. přenesená",J397,0)</f>
        <v>0</v>
      </c>
      <c r="BI397" s="241">
        <f>IF(N397="nulová",J397,0)</f>
        <v>0</v>
      </c>
      <c r="BJ397" s="18" t="s">
        <v>90</v>
      </c>
      <c r="BK397" s="241">
        <f>ROUND(I397*H397,2)</f>
        <v>0</v>
      </c>
      <c r="BL397" s="18" t="s">
        <v>192</v>
      </c>
      <c r="BM397" s="240" t="s">
        <v>621</v>
      </c>
    </row>
    <row r="398" s="13" customFormat="1">
      <c r="A398" s="13"/>
      <c r="B398" s="251"/>
      <c r="C398" s="252"/>
      <c r="D398" s="242" t="s">
        <v>284</v>
      </c>
      <c r="E398" s="253" t="s">
        <v>1</v>
      </c>
      <c r="F398" s="254" t="s">
        <v>285</v>
      </c>
      <c r="G398" s="252"/>
      <c r="H398" s="253" t="s">
        <v>1</v>
      </c>
      <c r="I398" s="255"/>
      <c r="J398" s="252"/>
      <c r="K398" s="252"/>
      <c r="L398" s="256"/>
      <c r="M398" s="257"/>
      <c r="N398" s="258"/>
      <c r="O398" s="258"/>
      <c r="P398" s="258"/>
      <c r="Q398" s="258"/>
      <c r="R398" s="258"/>
      <c r="S398" s="258"/>
      <c r="T398" s="259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60" t="s">
        <v>284</v>
      </c>
      <c r="AU398" s="260" t="s">
        <v>92</v>
      </c>
      <c r="AV398" s="13" t="s">
        <v>90</v>
      </c>
      <c r="AW398" s="13" t="s">
        <v>38</v>
      </c>
      <c r="AX398" s="13" t="s">
        <v>83</v>
      </c>
      <c r="AY398" s="260" t="s">
        <v>171</v>
      </c>
    </row>
    <row r="399" s="14" customFormat="1">
      <c r="A399" s="14"/>
      <c r="B399" s="261"/>
      <c r="C399" s="262"/>
      <c r="D399" s="242" t="s">
        <v>284</v>
      </c>
      <c r="E399" s="263" t="s">
        <v>1</v>
      </c>
      <c r="F399" s="264" t="s">
        <v>622</v>
      </c>
      <c r="G399" s="262"/>
      <c r="H399" s="265">
        <v>1301.9500000000001</v>
      </c>
      <c r="I399" s="266"/>
      <c r="J399" s="262"/>
      <c r="K399" s="262"/>
      <c r="L399" s="267"/>
      <c r="M399" s="268"/>
      <c r="N399" s="269"/>
      <c r="O399" s="269"/>
      <c r="P399" s="269"/>
      <c r="Q399" s="269"/>
      <c r="R399" s="269"/>
      <c r="S399" s="269"/>
      <c r="T399" s="27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71" t="s">
        <v>284</v>
      </c>
      <c r="AU399" s="271" t="s">
        <v>92</v>
      </c>
      <c r="AV399" s="14" t="s">
        <v>92</v>
      </c>
      <c r="AW399" s="14" t="s">
        <v>38</v>
      </c>
      <c r="AX399" s="14" t="s">
        <v>83</v>
      </c>
      <c r="AY399" s="271" t="s">
        <v>171</v>
      </c>
    </row>
    <row r="400" s="15" customFormat="1">
      <c r="A400" s="15"/>
      <c r="B400" s="272"/>
      <c r="C400" s="273"/>
      <c r="D400" s="242" t="s">
        <v>284</v>
      </c>
      <c r="E400" s="274" t="s">
        <v>1</v>
      </c>
      <c r="F400" s="275" t="s">
        <v>287</v>
      </c>
      <c r="G400" s="273"/>
      <c r="H400" s="276">
        <v>1301.9500000000001</v>
      </c>
      <c r="I400" s="277"/>
      <c r="J400" s="273"/>
      <c r="K400" s="273"/>
      <c r="L400" s="278"/>
      <c r="M400" s="279"/>
      <c r="N400" s="280"/>
      <c r="O400" s="280"/>
      <c r="P400" s="280"/>
      <c r="Q400" s="280"/>
      <c r="R400" s="280"/>
      <c r="S400" s="280"/>
      <c r="T400" s="281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82" t="s">
        <v>284</v>
      </c>
      <c r="AU400" s="282" t="s">
        <v>92</v>
      </c>
      <c r="AV400" s="15" t="s">
        <v>192</v>
      </c>
      <c r="AW400" s="15" t="s">
        <v>38</v>
      </c>
      <c r="AX400" s="15" t="s">
        <v>90</v>
      </c>
      <c r="AY400" s="282" t="s">
        <v>171</v>
      </c>
    </row>
    <row r="401" s="2" customFormat="1" ht="16.5" customHeight="1">
      <c r="A401" s="40"/>
      <c r="B401" s="41"/>
      <c r="C401" s="229" t="s">
        <v>623</v>
      </c>
      <c r="D401" s="229" t="s">
        <v>174</v>
      </c>
      <c r="E401" s="230" t="s">
        <v>624</v>
      </c>
      <c r="F401" s="231" t="s">
        <v>625</v>
      </c>
      <c r="G401" s="232" t="s">
        <v>278</v>
      </c>
      <c r="H401" s="233">
        <v>1301.9500000000001</v>
      </c>
      <c r="I401" s="234"/>
      <c r="J401" s="235">
        <f>ROUND(I401*H401,2)</f>
        <v>0</v>
      </c>
      <c r="K401" s="231" t="s">
        <v>178</v>
      </c>
      <c r="L401" s="46"/>
      <c r="M401" s="236" t="s">
        <v>1</v>
      </c>
      <c r="N401" s="237" t="s">
        <v>48</v>
      </c>
      <c r="O401" s="93"/>
      <c r="P401" s="238">
        <f>O401*H401</f>
        <v>0</v>
      </c>
      <c r="Q401" s="238">
        <v>0.016</v>
      </c>
      <c r="R401" s="238">
        <f>Q401*H401</f>
        <v>20.831200000000003</v>
      </c>
      <c r="S401" s="238">
        <v>0</v>
      </c>
      <c r="T401" s="239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40" t="s">
        <v>192</v>
      </c>
      <c r="AT401" s="240" t="s">
        <v>174</v>
      </c>
      <c r="AU401" s="240" t="s">
        <v>92</v>
      </c>
      <c r="AY401" s="18" t="s">
        <v>171</v>
      </c>
      <c r="BE401" s="241">
        <f>IF(N401="základní",J401,0)</f>
        <v>0</v>
      </c>
      <c r="BF401" s="241">
        <f>IF(N401="snížená",J401,0)</f>
        <v>0</v>
      </c>
      <c r="BG401" s="241">
        <f>IF(N401="zákl. přenesená",J401,0)</f>
        <v>0</v>
      </c>
      <c r="BH401" s="241">
        <f>IF(N401="sníž. přenesená",J401,0)</f>
        <v>0</v>
      </c>
      <c r="BI401" s="241">
        <f>IF(N401="nulová",J401,0)</f>
        <v>0</v>
      </c>
      <c r="BJ401" s="18" t="s">
        <v>90</v>
      </c>
      <c r="BK401" s="241">
        <f>ROUND(I401*H401,2)</f>
        <v>0</v>
      </c>
      <c r="BL401" s="18" t="s">
        <v>192</v>
      </c>
      <c r="BM401" s="240" t="s">
        <v>626</v>
      </c>
    </row>
    <row r="402" s="2" customFormat="1" ht="21.75" customHeight="1">
      <c r="A402" s="40"/>
      <c r="B402" s="41"/>
      <c r="C402" s="229" t="s">
        <v>627</v>
      </c>
      <c r="D402" s="229" t="s">
        <v>174</v>
      </c>
      <c r="E402" s="230" t="s">
        <v>628</v>
      </c>
      <c r="F402" s="231" t="s">
        <v>629</v>
      </c>
      <c r="G402" s="232" t="s">
        <v>278</v>
      </c>
      <c r="H402" s="233">
        <v>5207.8000000000002</v>
      </c>
      <c r="I402" s="234"/>
      <c r="J402" s="235">
        <f>ROUND(I402*H402,2)</f>
        <v>0</v>
      </c>
      <c r="K402" s="231" t="s">
        <v>178</v>
      </c>
      <c r="L402" s="46"/>
      <c r="M402" s="236" t="s">
        <v>1</v>
      </c>
      <c r="N402" s="237" t="s">
        <v>48</v>
      </c>
      <c r="O402" s="93"/>
      <c r="P402" s="238">
        <f>O402*H402</f>
        <v>0</v>
      </c>
      <c r="Q402" s="238">
        <v>0.01</v>
      </c>
      <c r="R402" s="238">
        <f>Q402*H402</f>
        <v>52.078000000000003</v>
      </c>
      <c r="S402" s="238">
        <v>0</v>
      </c>
      <c r="T402" s="239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40" t="s">
        <v>192</v>
      </c>
      <c r="AT402" s="240" t="s">
        <v>174</v>
      </c>
      <c r="AU402" s="240" t="s">
        <v>92</v>
      </c>
      <c r="AY402" s="18" t="s">
        <v>171</v>
      </c>
      <c r="BE402" s="241">
        <f>IF(N402="základní",J402,0)</f>
        <v>0</v>
      </c>
      <c r="BF402" s="241">
        <f>IF(N402="snížená",J402,0)</f>
        <v>0</v>
      </c>
      <c r="BG402" s="241">
        <f>IF(N402="zákl. přenesená",J402,0)</f>
        <v>0</v>
      </c>
      <c r="BH402" s="241">
        <f>IF(N402="sníž. přenesená",J402,0)</f>
        <v>0</v>
      </c>
      <c r="BI402" s="241">
        <f>IF(N402="nulová",J402,0)</f>
        <v>0</v>
      </c>
      <c r="BJ402" s="18" t="s">
        <v>90</v>
      </c>
      <c r="BK402" s="241">
        <f>ROUND(I402*H402,2)</f>
        <v>0</v>
      </c>
      <c r="BL402" s="18" t="s">
        <v>192</v>
      </c>
      <c r="BM402" s="240" t="s">
        <v>630</v>
      </c>
    </row>
    <row r="403" s="14" customFormat="1">
      <c r="A403" s="14"/>
      <c r="B403" s="261"/>
      <c r="C403" s="262"/>
      <c r="D403" s="242" t="s">
        <v>284</v>
      </c>
      <c r="E403" s="262"/>
      <c r="F403" s="264" t="s">
        <v>631</v>
      </c>
      <c r="G403" s="262"/>
      <c r="H403" s="265">
        <v>5207.8000000000002</v>
      </c>
      <c r="I403" s="266"/>
      <c r="J403" s="262"/>
      <c r="K403" s="262"/>
      <c r="L403" s="267"/>
      <c r="M403" s="268"/>
      <c r="N403" s="269"/>
      <c r="O403" s="269"/>
      <c r="P403" s="269"/>
      <c r="Q403" s="269"/>
      <c r="R403" s="269"/>
      <c r="S403" s="269"/>
      <c r="T403" s="27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71" t="s">
        <v>284</v>
      </c>
      <c r="AU403" s="271" t="s">
        <v>92</v>
      </c>
      <c r="AV403" s="14" t="s">
        <v>92</v>
      </c>
      <c r="AW403" s="14" t="s">
        <v>4</v>
      </c>
      <c r="AX403" s="14" t="s">
        <v>90</v>
      </c>
      <c r="AY403" s="271" t="s">
        <v>171</v>
      </c>
    </row>
    <row r="404" s="2" customFormat="1" ht="16.5" customHeight="1">
      <c r="A404" s="40"/>
      <c r="B404" s="41"/>
      <c r="C404" s="229" t="s">
        <v>632</v>
      </c>
      <c r="D404" s="229" t="s">
        <v>174</v>
      </c>
      <c r="E404" s="230" t="s">
        <v>633</v>
      </c>
      <c r="F404" s="231" t="s">
        <v>634</v>
      </c>
      <c r="G404" s="232" t="s">
        <v>278</v>
      </c>
      <c r="H404" s="233">
        <v>295.5</v>
      </c>
      <c r="I404" s="234"/>
      <c r="J404" s="235">
        <f>ROUND(I404*H404,2)</f>
        <v>0</v>
      </c>
      <c r="K404" s="231" t="s">
        <v>178</v>
      </c>
      <c r="L404" s="46"/>
      <c r="M404" s="236" t="s">
        <v>1</v>
      </c>
      <c r="N404" s="237" t="s">
        <v>48</v>
      </c>
      <c r="O404" s="93"/>
      <c r="P404" s="238">
        <f>O404*H404</f>
        <v>0</v>
      </c>
      <c r="Q404" s="238">
        <v>0.00084999999999999995</v>
      </c>
      <c r="R404" s="238">
        <f>Q404*H404</f>
        <v>0.25117499999999998</v>
      </c>
      <c r="S404" s="238">
        <v>0</v>
      </c>
      <c r="T404" s="239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40" t="s">
        <v>192</v>
      </c>
      <c r="AT404" s="240" t="s">
        <v>174</v>
      </c>
      <c r="AU404" s="240" t="s">
        <v>92</v>
      </c>
      <c r="AY404" s="18" t="s">
        <v>171</v>
      </c>
      <c r="BE404" s="241">
        <f>IF(N404="základní",J404,0)</f>
        <v>0</v>
      </c>
      <c r="BF404" s="241">
        <f>IF(N404="snížená",J404,0)</f>
        <v>0</v>
      </c>
      <c r="BG404" s="241">
        <f>IF(N404="zákl. přenesená",J404,0)</f>
        <v>0</v>
      </c>
      <c r="BH404" s="241">
        <f>IF(N404="sníž. přenesená",J404,0)</f>
        <v>0</v>
      </c>
      <c r="BI404" s="241">
        <f>IF(N404="nulová",J404,0)</f>
        <v>0</v>
      </c>
      <c r="BJ404" s="18" t="s">
        <v>90</v>
      </c>
      <c r="BK404" s="241">
        <f>ROUND(I404*H404,2)</f>
        <v>0</v>
      </c>
      <c r="BL404" s="18" t="s">
        <v>192</v>
      </c>
      <c r="BM404" s="240" t="s">
        <v>635</v>
      </c>
    </row>
    <row r="405" s="2" customFormat="1" ht="16.5" customHeight="1">
      <c r="A405" s="40"/>
      <c r="B405" s="41"/>
      <c r="C405" s="229" t="s">
        <v>636</v>
      </c>
      <c r="D405" s="229" t="s">
        <v>174</v>
      </c>
      <c r="E405" s="230" t="s">
        <v>637</v>
      </c>
      <c r="F405" s="231" t="s">
        <v>638</v>
      </c>
      <c r="G405" s="232" t="s">
        <v>458</v>
      </c>
      <c r="H405" s="233">
        <v>2150</v>
      </c>
      <c r="I405" s="234"/>
      <c r="J405" s="235">
        <f>ROUND(I405*H405,2)</f>
        <v>0</v>
      </c>
      <c r="K405" s="231" t="s">
        <v>178</v>
      </c>
      <c r="L405" s="46"/>
      <c r="M405" s="236" t="s">
        <v>1</v>
      </c>
      <c r="N405" s="237" t="s">
        <v>48</v>
      </c>
      <c r="O405" s="93"/>
      <c r="P405" s="238">
        <f>O405*H405</f>
        <v>0</v>
      </c>
      <c r="Q405" s="238">
        <v>0.0015</v>
      </c>
      <c r="R405" s="238">
        <f>Q405*H405</f>
        <v>3.2250000000000001</v>
      </c>
      <c r="S405" s="238">
        <v>0</v>
      </c>
      <c r="T405" s="239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40" t="s">
        <v>192</v>
      </c>
      <c r="AT405" s="240" t="s">
        <v>174</v>
      </c>
      <c r="AU405" s="240" t="s">
        <v>92</v>
      </c>
      <c r="AY405" s="18" t="s">
        <v>171</v>
      </c>
      <c r="BE405" s="241">
        <f>IF(N405="základní",J405,0)</f>
        <v>0</v>
      </c>
      <c r="BF405" s="241">
        <f>IF(N405="snížená",J405,0)</f>
        <v>0</v>
      </c>
      <c r="BG405" s="241">
        <f>IF(N405="zákl. přenesená",J405,0)</f>
        <v>0</v>
      </c>
      <c r="BH405" s="241">
        <f>IF(N405="sníž. přenesená",J405,0)</f>
        <v>0</v>
      </c>
      <c r="BI405" s="241">
        <f>IF(N405="nulová",J405,0)</f>
        <v>0</v>
      </c>
      <c r="BJ405" s="18" t="s">
        <v>90</v>
      </c>
      <c r="BK405" s="241">
        <f>ROUND(I405*H405,2)</f>
        <v>0</v>
      </c>
      <c r="BL405" s="18" t="s">
        <v>192</v>
      </c>
      <c r="BM405" s="240" t="s">
        <v>639</v>
      </c>
    </row>
    <row r="406" s="2" customFormat="1" ht="16.5" customHeight="1">
      <c r="A406" s="40"/>
      <c r="B406" s="41"/>
      <c r="C406" s="229" t="s">
        <v>640</v>
      </c>
      <c r="D406" s="229" t="s">
        <v>174</v>
      </c>
      <c r="E406" s="230" t="s">
        <v>641</v>
      </c>
      <c r="F406" s="231" t="s">
        <v>642</v>
      </c>
      <c r="G406" s="232" t="s">
        <v>278</v>
      </c>
      <c r="H406" s="233">
        <v>184.25999999999999</v>
      </c>
      <c r="I406" s="234"/>
      <c r="J406" s="235">
        <f>ROUND(I406*H406,2)</f>
        <v>0</v>
      </c>
      <c r="K406" s="231" t="s">
        <v>178</v>
      </c>
      <c r="L406" s="46"/>
      <c r="M406" s="236" t="s">
        <v>1</v>
      </c>
      <c r="N406" s="237" t="s">
        <v>48</v>
      </c>
      <c r="O406" s="93"/>
      <c r="P406" s="238">
        <f>O406*H406</f>
        <v>0</v>
      </c>
      <c r="Q406" s="238">
        <v>0.00025999999999999998</v>
      </c>
      <c r="R406" s="238">
        <f>Q406*H406</f>
        <v>0.047907599999999995</v>
      </c>
      <c r="S406" s="238">
        <v>0</v>
      </c>
      <c r="T406" s="239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40" t="s">
        <v>192</v>
      </c>
      <c r="AT406" s="240" t="s">
        <v>174</v>
      </c>
      <c r="AU406" s="240" t="s">
        <v>92</v>
      </c>
      <c r="AY406" s="18" t="s">
        <v>171</v>
      </c>
      <c r="BE406" s="241">
        <f>IF(N406="základní",J406,0)</f>
        <v>0</v>
      </c>
      <c r="BF406" s="241">
        <f>IF(N406="snížená",J406,0)</f>
        <v>0</v>
      </c>
      <c r="BG406" s="241">
        <f>IF(N406="zákl. přenesená",J406,0)</f>
        <v>0</v>
      </c>
      <c r="BH406" s="241">
        <f>IF(N406="sníž. přenesená",J406,0)</f>
        <v>0</v>
      </c>
      <c r="BI406" s="241">
        <f>IF(N406="nulová",J406,0)</f>
        <v>0</v>
      </c>
      <c r="BJ406" s="18" t="s">
        <v>90</v>
      </c>
      <c r="BK406" s="241">
        <f>ROUND(I406*H406,2)</f>
        <v>0</v>
      </c>
      <c r="BL406" s="18" t="s">
        <v>192</v>
      </c>
      <c r="BM406" s="240" t="s">
        <v>643</v>
      </c>
    </row>
    <row r="407" s="13" customFormat="1">
      <c r="A407" s="13"/>
      <c r="B407" s="251"/>
      <c r="C407" s="252"/>
      <c r="D407" s="242" t="s">
        <v>284</v>
      </c>
      <c r="E407" s="253" t="s">
        <v>1</v>
      </c>
      <c r="F407" s="254" t="s">
        <v>285</v>
      </c>
      <c r="G407" s="252"/>
      <c r="H407" s="253" t="s">
        <v>1</v>
      </c>
      <c r="I407" s="255"/>
      <c r="J407" s="252"/>
      <c r="K407" s="252"/>
      <c r="L407" s="256"/>
      <c r="M407" s="257"/>
      <c r="N407" s="258"/>
      <c r="O407" s="258"/>
      <c r="P407" s="258"/>
      <c r="Q407" s="258"/>
      <c r="R407" s="258"/>
      <c r="S407" s="258"/>
      <c r="T407" s="259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60" t="s">
        <v>284</v>
      </c>
      <c r="AU407" s="260" t="s">
        <v>92</v>
      </c>
      <c r="AV407" s="13" t="s">
        <v>90</v>
      </c>
      <c r="AW407" s="13" t="s">
        <v>38</v>
      </c>
      <c r="AX407" s="13" t="s">
        <v>83</v>
      </c>
      <c r="AY407" s="260" t="s">
        <v>171</v>
      </c>
    </row>
    <row r="408" s="14" customFormat="1">
      <c r="A408" s="14"/>
      <c r="B408" s="261"/>
      <c r="C408" s="262"/>
      <c r="D408" s="242" t="s">
        <v>284</v>
      </c>
      <c r="E408" s="263" t="s">
        <v>1</v>
      </c>
      <c r="F408" s="264" t="s">
        <v>644</v>
      </c>
      <c r="G408" s="262"/>
      <c r="H408" s="265">
        <v>184.25999999999999</v>
      </c>
      <c r="I408" s="266"/>
      <c r="J408" s="262"/>
      <c r="K408" s="262"/>
      <c r="L408" s="267"/>
      <c r="M408" s="268"/>
      <c r="N408" s="269"/>
      <c r="O408" s="269"/>
      <c r="P408" s="269"/>
      <c r="Q408" s="269"/>
      <c r="R408" s="269"/>
      <c r="S408" s="269"/>
      <c r="T408" s="27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71" t="s">
        <v>284</v>
      </c>
      <c r="AU408" s="271" t="s">
        <v>92</v>
      </c>
      <c r="AV408" s="14" t="s">
        <v>92</v>
      </c>
      <c r="AW408" s="14" t="s">
        <v>38</v>
      </c>
      <c r="AX408" s="14" t="s">
        <v>83</v>
      </c>
      <c r="AY408" s="271" t="s">
        <v>171</v>
      </c>
    </row>
    <row r="409" s="15" customFormat="1">
      <c r="A409" s="15"/>
      <c r="B409" s="272"/>
      <c r="C409" s="273"/>
      <c r="D409" s="242" t="s">
        <v>284</v>
      </c>
      <c r="E409" s="274" t="s">
        <v>1</v>
      </c>
      <c r="F409" s="275" t="s">
        <v>287</v>
      </c>
      <c r="G409" s="273"/>
      <c r="H409" s="276">
        <v>184.25999999999999</v>
      </c>
      <c r="I409" s="277"/>
      <c r="J409" s="273"/>
      <c r="K409" s="273"/>
      <c r="L409" s="278"/>
      <c r="M409" s="279"/>
      <c r="N409" s="280"/>
      <c r="O409" s="280"/>
      <c r="P409" s="280"/>
      <c r="Q409" s="280"/>
      <c r="R409" s="280"/>
      <c r="S409" s="280"/>
      <c r="T409" s="281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82" t="s">
        <v>284</v>
      </c>
      <c r="AU409" s="282" t="s">
        <v>92</v>
      </c>
      <c r="AV409" s="15" t="s">
        <v>192</v>
      </c>
      <c r="AW409" s="15" t="s">
        <v>38</v>
      </c>
      <c r="AX409" s="15" t="s">
        <v>90</v>
      </c>
      <c r="AY409" s="282" t="s">
        <v>171</v>
      </c>
    </row>
    <row r="410" s="2" customFormat="1">
      <c r="A410" s="40"/>
      <c r="B410" s="41"/>
      <c r="C410" s="229" t="s">
        <v>645</v>
      </c>
      <c r="D410" s="229" t="s">
        <v>174</v>
      </c>
      <c r="E410" s="230" t="s">
        <v>646</v>
      </c>
      <c r="F410" s="231" t="s">
        <v>647</v>
      </c>
      <c r="G410" s="232" t="s">
        <v>278</v>
      </c>
      <c r="H410" s="233">
        <v>184.25999999999999</v>
      </c>
      <c r="I410" s="234"/>
      <c r="J410" s="235">
        <f>ROUND(I410*H410,2)</f>
        <v>0</v>
      </c>
      <c r="K410" s="231" t="s">
        <v>178</v>
      </c>
      <c r="L410" s="46"/>
      <c r="M410" s="236" t="s">
        <v>1</v>
      </c>
      <c r="N410" s="237" t="s">
        <v>48</v>
      </c>
      <c r="O410" s="93"/>
      <c r="P410" s="238">
        <f>O410*H410</f>
        <v>0</v>
      </c>
      <c r="Q410" s="238">
        <v>0.0094999999999999998</v>
      </c>
      <c r="R410" s="238">
        <f>Q410*H410</f>
        <v>1.75047</v>
      </c>
      <c r="S410" s="238">
        <v>0</v>
      </c>
      <c r="T410" s="239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40" t="s">
        <v>192</v>
      </c>
      <c r="AT410" s="240" t="s">
        <v>174</v>
      </c>
      <c r="AU410" s="240" t="s">
        <v>92</v>
      </c>
      <c r="AY410" s="18" t="s">
        <v>171</v>
      </c>
      <c r="BE410" s="241">
        <f>IF(N410="základní",J410,0)</f>
        <v>0</v>
      </c>
      <c r="BF410" s="241">
        <f>IF(N410="snížená",J410,0)</f>
        <v>0</v>
      </c>
      <c r="BG410" s="241">
        <f>IF(N410="zákl. přenesená",J410,0)</f>
        <v>0</v>
      </c>
      <c r="BH410" s="241">
        <f>IF(N410="sníž. přenesená",J410,0)</f>
        <v>0</v>
      </c>
      <c r="BI410" s="241">
        <f>IF(N410="nulová",J410,0)</f>
        <v>0</v>
      </c>
      <c r="BJ410" s="18" t="s">
        <v>90</v>
      </c>
      <c r="BK410" s="241">
        <f>ROUND(I410*H410,2)</f>
        <v>0</v>
      </c>
      <c r="BL410" s="18" t="s">
        <v>192</v>
      </c>
      <c r="BM410" s="240" t="s">
        <v>648</v>
      </c>
    </row>
    <row r="411" s="13" customFormat="1">
      <c r="A411" s="13"/>
      <c r="B411" s="251"/>
      <c r="C411" s="252"/>
      <c r="D411" s="242" t="s">
        <v>284</v>
      </c>
      <c r="E411" s="253" t="s">
        <v>1</v>
      </c>
      <c r="F411" s="254" t="s">
        <v>285</v>
      </c>
      <c r="G411" s="252"/>
      <c r="H411" s="253" t="s">
        <v>1</v>
      </c>
      <c r="I411" s="255"/>
      <c r="J411" s="252"/>
      <c r="K411" s="252"/>
      <c r="L411" s="256"/>
      <c r="M411" s="257"/>
      <c r="N411" s="258"/>
      <c r="O411" s="258"/>
      <c r="P411" s="258"/>
      <c r="Q411" s="258"/>
      <c r="R411" s="258"/>
      <c r="S411" s="258"/>
      <c r="T411" s="259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60" t="s">
        <v>284</v>
      </c>
      <c r="AU411" s="260" t="s">
        <v>92</v>
      </c>
      <c r="AV411" s="13" t="s">
        <v>90</v>
      </c>
      <c r="AW411" s="13" t="s">
        <v>38</v>
      </c>
      <c r="AX411" s="13" t="s">
        <v>83</v>
      </c>
      <c r="AY411" s="260" t="s">
        <v>171</v>
      </c>
    </row>
    <row r="412" s="14" customFormat="1">
      <c r="A412" s="14"/>
      <c r="B412" s="261"/>
      <c r="C412" s="262"/>
      <c r="D412" s="242" t="s">
        <v>284</v>
      </c>
      <c r="E412" s="263" t="s">
        <v>1</v>
      </c>
      <c r="F412" s="264" t="s">
        <v>644</v>
      </c>
      <c r="G412" s="262"/>
      <c r="H412" s="265">
        <v>184.25999999999999</v>
      </c>
      <c r="I412" s="266"/>
      <c r="J412" s="262"/>
      <c r="K412" s="262"/>
      <c r="L412" s="267"/>
      <c r="M412" s="268"/>
      <c r="N412" s="269"/>
      <c r="O412" s="269"/>
      <c r="P412" s="269"/>
      <c r="Q412" s="269"/>
      <c r="R412" s="269"/>
      <c r="S412" s="269"/>
      <c r="T412" s="27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71" t="s">
        <v>284</v>
      </c>
      <c r="AU412" s="271" t="s">
        <v>92</v>
      </c>
      <c r="AV412" s="14" t="s">
        <v>92</v>
      </c>
      <c r="AW412" s="14" t="s">
        <v>38</v>
      </c>
      <c r="AX412" s="14" t="s">
        <v>83</v>
      </c>
      <c r="AY412" s="271" t="s">
        <v>171</v>
      </c>
    </row>
    <row r="413" s="15" customFormat="1">
      <c r="A413" s="15"/>
      <c r="B413" s="272"/>
      <c r="C413" s="273"/>
      <c r="D413" s="242" t="s">
        <v>284</v>
      </c>
      <c r="E413" s="274" t="s">
        <v>1</v>
      </c>
      <c r="F413" s="275" t="s">
        <v>287</v>
      </c>
      <c r="G413" s="273"/>
      <c r="H413" s="276">
        <v>184.25999999999999</v>
      </c>
      <c r="I413" s="277"/>
      <c r="J413" s="273"/>
      <c r="K413" s="273"/>
      <c r="L413" s="278"/>
      <c r="M413" s="279"/>
      <c r="N413" s="280"/>
      <c r="O413" s="280"/>
      <c r="P413" s="280"/>
      <c r="Q413" s="280"/>
      <c r="R413" s="280"/>
      <c r="S413" s="280"/>
      <c r="T413" s="281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82" t="s">
        <v>284</v>
      </c>
      <c r="AU413" s="282" t="s">
        <v>92</v>
      </c>
      <c r="AV413" s="15" t="s">
        <v>192</v>
      </c>
      <c r="AW413" s="15" t="s">
        <v>38</v>
      </c>
      <c r="AX413" s="15" t="s">
        <v>90</v>
      </c>
      <c r="AY413" s="282" t="s">
        <v>171</v>
      </c>
    </row>
    <row r="414" s="2" customFormat="1" ht="16.5" customHeight="1">
      <c r="A414" s="40"/>
      <c r="B414" s="41"/>
      <c r="C414" s="283" t="s">
        <v>649</v>
      </c>
      <c r="D414" s="283" t="s">
        <v>342</v>
      </c>
      <c r="E414" s="284" t="s">
        <v>650</v>
      </c>
      <c r="F414" s="285" t="s">
        <v>651</v>
      </c>
      <c r="G414" s="286" t="s">
        <v>278</v>
      </c>
      <c r="H414" s="287">
        <v>193.47300000000001</v>
      </c>
      <c r="I414" s="288"/>
      <c r="J414" s="289">
        <f>ROUND(I414*H414,2)</f>
        <v>0</v>
      </c>
      <c r="K414" s="285" t="s">
        <v>178</v>
      </c>
      <c r="L414" s="290"/>
      <c r="M414" s="291" t="s">
        <v>1</v>
      </c>
      <c r="N414" s="292" t="s">
        <v>48</v>
      </c>
      <c r="O414" s="93"/>
      <c r="P414" s="238">
        <f>O414*H414</f>
        <v>0</v>
      </c>
      <c r="Q414" s="238">
        <v>0.0195</v>
      </c>
      <c r="R414" s="238">
        <f>Q414*H414</f>
        <v>3.7727235000000001</v>
      </c>
      <c r="S414" s="238">
        <v>0</v>
      </c>
      <c r="T414" s="239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40" t="s">
        <v>215</v>
      </c>
      <c r="AT414" s="240" t="s">
        <v>342</v>
      </c>
      <c r="AU414" s="240" t="s">
        <v>92</v>
      </c>
      <c r="AY414" s="18" t="s">
        <v>171</v>
      </c>
      <c r="BE414" s="241">
        <f>IF(N414="základní",J414,0)</f>
        <v>0</v>
      </c>
      <c r="BF414" s="241">
        <f>IF(N414="snížená",J414,0)</f>
        <v>0</v>
      </c>
      <c r="BG414" s="241">
        <f>IF(N414="zákl. přenesená",J414,0)</f>
        <v>0</v>
      </c>
      <c r="BH414" s="241">
        <f>IF(N414="sníž. přenesená",J414,0)</f>
        <v>0</v>
      </c>
      <c r="BI414" s="241">
        <f>IF(N414="nulová",J414,0)</f>
        <v>0</v>
      </c>
      <c r="BJ414" s="18" t="s">
        <v>90</v>
      </c>
      <c r="BK414" s="241">
        <f>ROUND(I414*H414,2)</f>
        <v>0</v>
      </c>
      <c r="BL414" s="18" t="s">
        <v>192</v>
      </c>
      <c r="BM414" s="240" t="s">
        <v>652</v>
      </c>
    </row>
    <row r="415" s="14" customFormat="1">
      <c r="A415" s="14"/>
      <c r="B415" s="261"/>
      <c r="C415" s="262"/>
      <c r="D415" s="242" t="s">
        <v>284</v>
      </c>
      <c r="E415" s="262"/>
      <c r="F415" s="264" t="s">
        <v>653</v>
      </c>
      <c r="G415" s="262"/>
      <c r="H415" s="265">
        <v>193.47300000000001</v>
      </c>
      <c r="I415" s="266"/>
      <c r="J415" s="262"/>
      <c r="K415" s="262"/>
      <c r="L415" s="267"/>
      <c r="M415" s="268"/>
      <c r="N415" s="269"/>
      <c r="O415" s="269"/>
      <c r="P415" s="269"/>
      <c r="Q415" s="269"/>
      <c r="R415" s="269"/>
      <c r="S415" s="269"/>
      <c r="T415" s="27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71" t="s">
        <v>284</v>
      </c>
      <c r="AU415" s="271" t="s">
        <v>92</v>
      </c>
      <c r="AV415" s="14" t="s">
        <v>92</v>
      </c>
      <c r="AW415" s="14" t="s">
        <v>4</v>
      </c>
      <c r="AX415" s="14" t="s">
        <v>90</v>
      </c>
      <c r="AY415" s="271" t="s">
        <v>171</v>
      </c>
    </row>
    <row r="416" s="2" customFormat="1" ht="16.5" customHeight="1">
      <c r="A416" s="40"/>
      <c r="B416" s="41"/>
      <c r="C416" s="229" t="s">
        <v>654</v>
      </c>
      <c r="D416" s="229" t="s">
        <v>174</v>
      </c>
      <c r="E416" s="230" t="s">
        <v>655</v>
      </c>
      <c r="F416" s="231" t="s">
        <v>656</v>
      </c>
      <c r="G416" s="232" t="s">
        <v>278</v>
      </c>
      <c r="H416" s="233">
        <v>184.25999999999999</v>
      </c>
      <c r="I416" s="234"/>
      <c r="J416" s="235">
        <f>ROUND(I416*H416,2)</f>
        <v>0</v>
      </c>
      <c r="K416" s="231" t="s">
        <v>178</v>
      </c>
      <c r="L416" s="46"/>
      <c r="M416" s="236" t="s">
        <v>1</v>
      </c>
      <c r="N416" s="237" t="s">
        <v>48</v>
      </c>
      <c r="O416" s="93"/>
      <c r="P416" s="238">
        <f>O416*H416</f>
        <v>0</v>
      </c>
      <c r="Q416" s="238">
        <v>6.0000000000000002E-05</v>
      </c>
      <c r="R416" s="238">
        <f>Q416*H416</f>
        <v>0.011055600000000001</v>
      </c>
      <c r="S416" s="238">
        <v>0</v>
      </c>
      <c r="T416" s="239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40" t="s">
        <v>192</v>
      </c>
      <c r="AT416" s="240" t="s">
        <v>174</v>
      </c>
      <c r="AU416" s="240" t="s">
        <v>92</v>
      </c>
      <c r="AY416" s="18" t="s">
        <v>171</v>
      </c>
      <c r="BE416" s="241">
        <f>IF(N416="základní",J416,0)</f>
        <v>0</v>
      </c>
      <c r="BF416" s="241">
        <f>IF(N416="snížená",J416,0)</f>
        <v>0</v>
      </c>
      <c r="BG416" s="241">
        <f>IF(N416="zákl. přenesená",J416,0)</f>
        <v>0</v>
      </c>
      <c r="BH416" s="241">
        <f>IF(N416="sníž. přenesená",J416,0)</f>
        <v>0</v>
      </c>
      <c r="BI416" s="241">
        <f>IF(N416="nulová",J416,0)</f>
        <v>0</v>
      </c>
      <c r="BJ416" s="18" t="s">
        <v>90</v>
      </c>
      <c r="BK416" s="241">
        <f>ROUND(I416*H416,2)</f>
        <v>0</v>
      </c>
      <c r="BL416" s="18" t="s">
        <v>192</v>
      </c>
      <c r="BM416" s="240" t="s">
        <v>657</v>
      </c>
    </row>
    <row r="417" s="2" customFormat="1" ht="16.5" customHeight="1">
      <c r="A417" s="40"/>
      <c r="B417" s="41"/>
      <c r="C417" s="229" t="s">
        <v>658</v>
      </c>
      <c r="D417" s="229" t="s">
        <v>174</v>
      </c>
      <c r="E417" s="230" t="s">
        <v>659</v>
      </c>
      <c r="F417" s="231" t="s">
        <v>660</v>
      </c>
      <c r="G417" s="232" t="s">
        <v>278</v>
      </c>
      <c r="H417" s="233">
        <v>184.25999999999999</v>
      </c>
      <c r="I417" s="234"/>
      <c r="J417" s="235">
        <f>ROUND(I417*H417,2)</f>
        <v>0</v>
      </c>
      <c r="K417" s="231" t="s">
        <v>331</v>
      </c>
      <c r="L417" s="46"/>
      <c r="M417" s="236" t="s">
        <v>1</v>
      </c>
      <c r="N417" s="237" t="s">
        <v>48</v>
      </c>
      <c r="O417" s="93"/>
      <c r="P417" s="238">
        <f>O417*H417</f>
        <v>0</v>
      </c>
      <c r="Q417" s="238">
        <v>0</v>
      </c>
      <c r="R417" s="238">
        <f>Q417*H417</f>
        <v>0</v>
      </c>
      <c r="S417" s="238">
        <v>0</v>
      </c>
      <c r="T417" s="239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40" t="s">
        <v>192</v>
      </c>
      <c r="AT417" s="240" t="s">
        <v>174</v>
      </c>
      <c r="AU417" s="240" t="s">
        <v>92</v>
      </c>
      <c r="AY417" s="18" t="s">
        <v>171</v>
      </c>
      <c r="BE417" s="241">
        <f>IF(N417="základní",J417,0)</f>
        <v>0</v>
      </c>
      <c r="BF417" s="241">
        <f>IF(N417="snížená",J417,0)</f>
        <v>0</v>
      </c>
      <c r="BG417" s="241">
        <f>IF(N417="zákl. přenesená",J417,0)</f>
        <v>0</v>
      </c>
      <c r="BH417" s="241">
        <f>IF(N417="sníž. přenesená",J417,0)</f>
        <v>0</v>
      </c>
      <c r="BI417" s="241">
        <f>IF(N417="nulová",J417,0)</f>
        <v>0</v>
      </c>
      <c r="BJ417" s="18" t="s">
        <v>90</v>
      </c>
      <c r="BK417" s="241">
        <f>ROUND(I417*H417,2)</f>
        <v>0</v>
      </c>
      <c r="BL417" s="18" t="s">
        <v>192</v>
      </c>
      <c r="BM417" s="240" t="s">
        <v>661</v>
      </c>
    </row>
    <row r="418" s="13" customFormat="1">
      <c r="A418" s="13"/>
      <c r="B418" s="251"/>
      <c r="C418" s="252"/>
      <c r="D418" s="242" t="s">
        <v>284</v>
      </c>
      <c r="E418" s="253" t="s">
        <v>1</v>
      </c>
      <c r="F418" s="254" t="s">
        <v>662</v>
      </c>
      <c r="G418" s="252"/>
      <c r="H418" s="253" t="s">
        <v>1</v>
      </c>
      <c r="I418" s="255"/>
      <c r="J418" s="252"/>
      <c r="K418" s="252"/>
      <c r="L418" s="256"/>
      <c r="M418" s="257"/>
      <c r="N418" s="258"/>
      <c r="O418" s="258"/>
      <c r="P418" s="258"/>
      <c r="Q418" s="258"/>
      <c r="R418" s="258"/>
      <c r="S418" s="258"/>
      <c r="T418" s="259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60" t="s">
        <v>284</v>
      </c>
      <c r="AU418" s="260" t="s">
        <v>92</v>
      </c>
      <c r="AV418" s="13" t="s">
        <v>90</v>
      </c>
      <c r="AW418" s="13" t="s">
        <v>38</v>
      </c>
      <c r="AX418" s="13" t="s">
        <v>83</v>
      </c>
      <c r="AY418" s="260" t="s">
        <v>171</v>
      </c>
    </row>
    <row r="419" s="13" customFormat="1">
      <c r="A419" s="13"/>
      <c r="B419" s="251"/>
      <c r="C419" s="252"/>
      <c r="D419" s="242" t="s">
        <v>284</v>
      </c>
      <c r="E419" s="253" t="s">
        <v>1</v>
      </c>
      <c r="F419" s="254" t="s">
        <v>663</v>
      </c>
      <c r="G419" s="252"/>
      <c r="H419" s="253" t="s">
        <v>1</v>
      </c>
      <c r="I419" s="255"/>
      <c r="J419" s="252"/>
      <c r="K419" s="252"/>
      <c r="L419" s="256"/>
      <c r="M419" s="257"/>
      <c r="N419" s="258"/>
      <c r="O419" s="258"/>
      <c r="P419" s="258"/>
      <c r="Q419" s="258"/>
      <c r="R419" s="258"/>
      <c r="S419" s="258"/>
      <c r="T419" s="259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60" t="s">
        <v>284</v>
      </c>
      <c r="AU419" s="260" t="s">
        <v>92</v>
      </c>
      <c r="AV419" s="13" t="s">
        <v>90</v>
      </c>
      <c r="AW419" s="13" t="s">
        <v>38</v>
      </c>
      <c r="AX419" s="13" t="s">
        <v>83</v>
      </c>
      <c r="AY419" s="260" t="s">
        <v>171</v>
      </c>
    </row>
    <row r="420" s="13" customFormat="1">
      <c r="A420" s="13"/>
      <c r="B420" s="251"/>
      <c r="C420" s="252"/>
      <c r="D420" s="242" t="s">
        <v>284</v>
      </c>
      <c r="E420" s="253" t="s">
        <v>1</v>
      </c>
      <c r="F420" s="254" t="s">
        <v>664</v>
      </c>
      <c r="G420" s="252"/>
      <c r="H420" s="253" t="s">
        <v>1</v>
      </c>
      <c r="I420" s="255"/>
      <c r="J420" s="252"/>
      <c r="K420" s="252"/>
      <c r="L420" s="256"/>
      <c r="M420" s="257"/>
      <c r="N420" s="258"/>
      <c r="O420" s="258"/>
      <c r="P420" s="258"/>
      <c r="Q420" s="258"/>
      <c r="R420" s="258"/>
      <c r="S420" s="258"/>
      <c r="T420" s="259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60" t="s">
        <v>284</v>
      </c>
      <c r="AU420" s="260" t="s">
        <v>92</v>
      </c>
      <c r="AV420" s="13" t="s">
        <v>90</v>
      </c>
      <c r="AW420" s="13" t="s">
        <v>38</v>
      </c>
      <c r="AX420" s="13" t="s">
        <v>83</v>
      </c>
      <c r="AY420" s="260" t="s">
        <v>171</v>
      </c>
    </row>
    <row r="421" s="13" customFormat="1">
      <c r="A421" s="13"/>
      <c r="B421" s="251"/>
      <c r="C421" s="252"/>
      <c r="D421" s="242" t="s">
        <v>284</v>
      </c>
      <c r="E421" s="253" t="s">
        <v>1</v>
      </c>
      <c r="F421" s="254" t="s">
        <v>665</v>
      </c>
      <c r="G421" s="252"/>
      <c r="H421" s="253" t="s">
        <v>1</v>
      </c>
      <c r="I421" s="255"/>
      <c r="J421" s="252"/>
      <c r="K421" s="252"/>
      <c r="L421" s="256"/>
      <c r="M421" s="257"/>
      <c r="N421" s="258"/>
      <c r="O421" s="258"/>
      <c r="P421" s="258"/>
      <c r="Q421" s="258"/>
      <c r="R421" s="258"/>
      <c r="S421" s="258"/>
      <c r="T421" s="259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60" t="s">
        <v>284</v>
      </c>
      <c r="AU421" s="260" t="s">
        <v>92</v>
      </c>
      <c r="AV421" s="13" t="s">
        <v>90</v>
      </c>
      <c r="AW421" s="13" t="s">
        <v>38</v>
      </c>
      <c r="AX421" s="13" t="s">
        <v>83</v>
      </c>
      <c r="AY421" s="260" t="s">
        <v>171</v>
      </c>
    </row>
    <row r="422" s="14" customFormat="1">
      <c r="A422" s="14"/>
      <c r="B422" s="261"/>
      <c r="C422" s="262"/>
      <c r="D422" s="242" t="s">
        <v>284</v>
      </c>
      <c r="E422" s="263" t="s">
        <v>1</v>
      </c>
      <c r="F422" s="264" t="s">
        <v>666</v>
      </c>
      <c r="G422" s="262"/>
      <c r="H422" s="265">
        <v>184.25999999999999</v>
      </c>
      <c r="I422" s="266"/>
      <c r="J422" s="262"/>
      <c r="K422" s="262"/>
      <c r="L422" s="267"/>
      <c r="M422" s="268"/>
      <c r="N422" s="269"/>
      <c r="O422" s="269"/>
      <c r="P422" s="269"/>
      <c r="Q422" s="269"/>
      <c r="R422" s="269"/>
      <c r="S422" s="269"/>
      <c r="T422" s="27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71" t="s">
        <v>284</v>
      </c>
      <c r="AU422" s="271" t="s">
        <v>92</v>
      </c>
      <c r="AV422" s="14" t="s">
        <v>92</v>
      </c>
      <c r="AW422" s="14" t="s">
        <v>38</v>
      </c>
      <c r="AX422" s="14" t="s">
        <v>83</v>
      </c>
      <c r="AY422" s="271" t="s">
        <v>171</v>
      </c>
    </row>
    <row r="423" s="15" customFormat="1">
      <c r="A423" s="15"/>
      <c r="B423" s="272"/>
      <c r="C423" s="273"/>
      <c r="D423" s="242" t="s">
        <v>284</v>
      </c>
      <c r="E423" s="274" t="s">
        <v>1</v>
      </c>
      <c r="F423" s="275" t="s">
        <v>287</v>
      </c>
      <c r="G423" s="273"/>
      <c r="H423" s="276">
        <v>184.25999999999999</v>
      </c>
      <c r="I423" s="277"/>
      <c r="J423" s="273"/>
      <c r="K423" s="273"/>
      <c r="L423" s="278"/>
      <c r="M423" s="279"/>
      <c r="N423" s="280"/>
      <c r="O423" s="280"/>
      <c r="P423" s="280"/>
      <c r="Q423" s="280"/>
      <c r="R423" s="280"/>
      <c r="S423" s="280"/>
      <c r="T423" s="281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82" t="s">
        <v>284</v>
      </c>
      <c r="AU423" s="282" t="s">
        <v>92</v>
      </c>
      <c r="AV423" s="15" t="s">
        <v>192</v>
      </c>
      <c r="AW423" s="15" t="s">
        <v>38</v>
      </c>
      <c r="AX423" s="15" t="s">
        <v>90</v>
      </c>
      <c r="AY423" s="282" t="s">
        <v>171</v>
      </c>
    </row>
    <row r="424" s="2" customFormat="1" ht="16.5" customHeight="1">
      <c r="A424" s="40"/>
      <c r="B424" s="41"/>
      <c r="C424" s="229" t="s">
        <v>667</v>
      </c>
      <c r="D424" s="229" t="s">
        <v>174</v>
      </c>
      <c r="E424" s="230" t="s">
        <v>668</v>
      </c>
      <c r="F424" s="231" t="s">
        <v>669</v>
      </c>
      <c r="G424" s="232" t="s">
        <v>278</v>
      </c>
      <c r="H424" s="233">
        <v>184.25999999999999</v>
      </c>
      <c r="I424" s="234"/>
      <c r="J424" s="235">
        <f>ROUND(I424*H424,2)</f>
        <v>0</v>
      </c>
      <c r="K424" s="231" t="s">
        <v>178</v>
      </c>
      <c r="L424" s="46"/>
      <c r="M424" s="236" t="s">
        <v>1</v>
      </c>
      <c r="N424" s="237" t="s">
        <v>48</v>
      </c>
      <c r="O424" s="93"/>
      <c r="P424" s="238">
        <f>O424*H424</f>
        <v>0</v>
      </c>
      <c r="Q424" s="238">
        <v>0.0026800000000000001</v>
      </c>
      <c r="R424" s="238">
        <f>Q424*H424</f>
        <v>0.4938168</v>
      </c>
      <c r="S424" s="238">
        <v>0</v>
      </c>
      <c r="T424" s="239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40" t="s">
        <v>192</v>
      </c>
      <c r="AT424" s="240" t="s">
        <v>174</v>
      </c>
      <c r="AU424" s="240" t="s">
        <v>92</v>
      </c>
      <c r="AY424" s="18" t="s">
        <v>171</v>
      </c>
      <c r="BE424" s="241">
        <f>IF(N424="základní",J424,0)</f>
        <v>0</v>
      </c>
      <c r="BF424" s="241">
        <f>IF(N424="snížená",J424,0)</f>
        <v>0</v>
      </c>
      <c r="BG424" s="241">
        <f>IF(N424="zákl. přenesená",J424,0)</f>
        <v>0</v>
      </c>
      <c r="BH424" s="241">
        <f>IF(N424="sníž. přenesená",J424,0)</f>
        <v>0</v>
      </c>
      <c r="BI424" s="241">
        <f>IF(N424="nulová",J424,0)</f>
        <v>0</v>
      </c>
      <c r="BJ424" s="18" t="s">
        <v>90</v>
      </c>
      <c r="BK424" s="241">
        <f>ROUND(I424*H424,2)</f>
        <v>0</v>
      </c>
      <c r="BL424" s="18" t="s">
        <v>192</v>
      </c>
      <c r="BM424" s="240" t="s">
        <v>670</v>
      </c>
    </row>
    <row r="425" s="2" customFormat="1">
      <c r="A425" s="40"/>
      <c r="B425" s="41"/>
      <c r="C425" s="42"/>
      <c r="D425" s="242" t="s">
        <v>184</v>
      </c>
      <c r="E425" s="42"/>
      <c r="F425" s="243" t="s">
        <v>671</v>
      </c>
      <c r="G425" s="42"/>
      <c r="H425" s="42"/>
      <c r="I425" s="244"/>
      <c r="J425" s="42"/>
      <c r="K425" s="42"/>
      <c r="L425" s="46"/>
      <c r="M425" s="245"/>
      <c r="N425" s="246"/>
      <c r="O425" s="93"/>
      <c r="P425" s="93"/>
      <c r="Q425" s="93"/>
      <c r="R425" s="93"/>
      <c r="S425" s="93"/>
      <c r="T425" s="94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8" t="s">
        <v>184</v>
      </c>
      <c r="AU425" s="18" t="s">
        <v>92</v>
      </c>
    </row>
    <row r="426" s="13" customFormat="1">
      <c r="A426" s="13"/>
      <c r="B426" s="251"/>
      <c r="C426" s="252"/>
      <c r="D426" s="242" t="s">
        <v>284</v>
      </c>
      <c r="E426" s="253" t="s">
        <v>1</v>
      </c>
      <c r="F426" s="254" t="s">
        <v>285</v>
      </c>
      <c r="G426" s="252"/>
      <c r="H426" s="253" t="s">
        <v>1</v>
      </c>
      <c r="I426" s="255"/>
      <c r="J426" s="252"/>
      <c r="K426" s="252"/>
      <c r="L426" s="256"/>
      <c r="M426" s="257"/>
      <c r="N426" s="258"/>
      <c r="O426" s="258"/>
      <c r="P426" s="258"/>
      <c r="Q426" s="258"/>
      <c r="R426" s="258"/>
      <c r="S426" s="258"/>
      <c r="T426" s="259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60" t="s">
        <v>284</v>
      </c>
      <c r="AU426" s="260" t="s">
        <v>92</v>
      </c>
      <c r="AV426" s="13" t="s">
        <v>90</v>
      </c>
      <c r="AW426" s="13" t="s">
        <v>38</v>
      </c>
      <c r="AX426" s="13" t="s">
        <v>83</v>
      </c>
      <c r="AY426" s="260" t="s">
        <v>171</v>
      </c>
    </row>
    <row r="427" s="14" customFormat="1">
      <c r="A427" s="14"/>
      <c r="B427" s="261"/>
      <c r="C427" s="262"/>
      <c r="D427" s="242" t="s">
        <v>284</v>
      </c>
      <c r="E427" s="263" t="s">
        <v>1</v>
      </c>
      <c r="F427" s="264" t="s">
        <v>644</v>
      </c>
      <c r="G427" s="262"/>
      <c r="H427" s="265">
        <v>184.25999999999999</v>
      </c>
      <c r="I427" s="266"/>
      <c r="J427" s="262"/>
      <c r="K427" s="262"/>
      <c r="L427" s="267"/>
      <c r="M427" s="268"/>
      <c r="N427" s="269"/>
      <c r="O427" s="269"/>
      <c r="P427" s="269"/>
      <c r="Q427" s="269"/>
      <c r="R427" s="269"/>
      <c r="S427" s="269"/>
      <c r="T427" s="27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71" t="s">
        <v>284</v>
      </c>
      <c r="AU427" s="271" t="s">
        <v>92</v>
      </c>
      <c r="AV427" s="14" t="s">
        <v>92</v>
      </c>
      <c r="AW427" s="14" t="s">
        <v>38</v>
      </c>
      <c r="AX427" s="14" t="s">
        <v>83</v>
      </c>
      <c r="AY427" s="271" t="s">
        <v>171</v>
      </c>
    </row>
    <row r="428" s="15" customFormat="1">
      <c r="A428" s="15"/>
      <c r="B428" s="272"/>
      <c r="C428" s="273"/>
      <c r="D428" s="242" t="s">
        <v>284</v>
      </c>
      <c r="E428" s="274" t="s">
        <v>1</v>
      </c>
      <c r="F428" s="275" t="s">
        <v>287</v>
      </c>
      <c r="G428" s="273"/>
      <c r="H428" s="276">
        <v>184.25999999999999</v>
      </c>
      <c r="I428" s="277"/>
      <c r="J428" s="273"/>
      <c r="K428" s="273"/>
      <c r="L428" s="278"/>
      <c r="M428" s="279"/>
      <c r="N428" s="280"/>
      <c r="O428" s="280"/>
      <c r="P428" s="280"/>
      <c r="Q428" s="280"/>
      <c r="R428" s="280"/>
      <c r="S428" s="280"/>
      <c r="T428" s="281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82" t="s">
        <v>284</v>
      </c>
      <c r="AU428" s="282" t="s">
        <v>92</v>
      </c>
      <c r="AV428" s="15" t="s">
        <v>192</v>
      </c>
      <c r="AW428" s="15" t="s">
        <v>38</v>
      </c>
      <c r="AX428" s="15" t="s">
        <v>90</v>
      </c>
      <c r="AY428" s="282" t="s">
        <v>171</v>
      </c>
    </row>
    <row r="429" s="2" customFormat="1" ht="16.5" customHeight="1">
      <c r="A429" s="40"/>
      <c r="B429" s="41"/>
      <c r="C429" s="229" t="s">
        <v>672</v>
      </c>
      <c r="D429" s="229" t="s">
        <v>174</v>
      </c>
      <c r="E429" s="230" t="s">
        <v>673</v>
      </c>
      <c r="F429" s="231" t="s">
        <v>674</v>
      </c>
      <c r="G429" s="232" t="s">
        <v>282</v>
      </c>
      <c r="H429" s="233">
        <v>2.125</v>
      </c>
      <c r="I429" s="234"/>
      <c r="J429" s="235">
        <f>ROUND(I429*H429,2)</f>
        <v>0</v>
      </c>
      <c r="K429" s="231" t="s">
        <v>178</v>
      </c>
      <c r="L429" s="46"/>
      <c r="M429" s="236" t="s">
        <v>1</v>
      </c>
      <c r="N429" s="237" t="s">
        <v>48</v>
      </c>
      <c r="O429" s="93"/>
      <c r="P429" s="238">
        <f>O429*H429</f>
        <v>0</v>
      </c>
      <c r="Q429" s="238">
        <v>2.45329</v>
      </c>
      <c r="R429" s="238">
        <f>Q429*H429</f>
        <v>5.2132412500000003</v>
      </c>
      <c r="S429" s="238">
        <v>0</v>
      </c>
      <c r="T429" s="239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40" t="s">
        <v>192</v>
      </c>
      <c r="AT429" s="240" t="s">
        <v>174</v>
      </c>
      <c r="AU429" s="240" t="s">
        <v>92</v>
      </c>
      <c r="AY429" s="18" t="s">
        <v>171</v>
      </c>
      <c r="BE429" s="241">
        <f>IF(N429="základní",J429,0)</f>
        <v>0</v>
      </c>
      <c r="BF429" s="241">
        <f>IF(N429="snížená",J429,0)</f>
        <v>0</v>
      </c>
      <c r="BG429" s="241">
        <f>IF(N429="zákl. přenesená",J429,0)</f>
        <v>0</v>
      </c>
      <c r="BH429" s="241">
        <f>IF(N429="sníž. přenesená",J429,0)</f>
        <v>0</v>
      </c>
      <c r="BI429" s="241">
        <f>IF(N429="nulová",J429,0)</f>
        <v>0</v>
      </c>
      <c r="BJ429" s="18" t="s">
        <v>90</v>
      </c>
      <c r="BK429" s="241">
        <f>ROUND(I429*H429,2)</f>
        <v>0</v>
      </c>
      <c r="BL429" s="18" t="s">
        <v>192</v>
      </c>
      <c r="BM429" s="240" t="s">
        <v>675</v>
      </c>
    </row>
    <row r="430" s="13" customFormat="1">
      <c r="A430" s="13"/>
      <c r="B430" s="251"/>
      <c r="C430" s="252"/>
      <c r="D430" s="242" t="s">
        <v>284</v>
      </c>
      <c r="E430" s="253" t="s">
        <v>1</v>
      </c>
      <c r="F430" s="254" t="s">
        <v>285</v>
      </c>
      <c r="G430" s="252"/>
      <c r="H430" s="253" t="s">
        <v>1</v>
      </c>
      <c r="I430" s="255"/>
      <c r="J430" s="252"/>
      <c r="K430" s="252"/>
      <c r="L430" s="256"/>
      <c r="M430" s="257"/>
      <c r="N430" s="258"/>
      <c r="O430" s="258"/>
      <c r="P430" s="258"/>
      <c r="Q430" s="258"/>
      <c r="R430" s="258"/>
      <c r="S430" s="258"/>
      <c r="T430" s="259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60" t="s">
        <v>284</v>
      </c>
      <c r="AU430" s="260" t="s">
        <v>92</v>
      </c>
      <c r="AV430" s="13" t="s">
        <v>90</v>
      </c>
      <c r="AW430" s="13" t="s">
        <v>38</v>
      </c>
      <c r="AX430" s="13" t="s">
        <v>83</v>
      </c>
      <c r="AY430" s="260" t="s">
        <v>171</v>
      </c>
    </row>
    <row r="431" s="14" customFormat="1">
      <c r="A431" s="14"/>
      <c r="B431" s="261"/>
      <c r="C431" s="262"/>
      <c r="D431" s="242" t="s">
        <v>284</v>
      </c>
      <c r="E431" s="263" t="s">
        <v>1</v>
      </c>
      <c r="F431" s="264" t="s">
        <v>676</v>
      </c>
      <c r="G431" s="262"/>
      <c r="H431" s="265">
        <v>2.125</v>
      </c>
      <c r="I431" s="266"/>
      <c r="J431" s="262"/>
      <c r="K431" s="262"/>
      <c r="L431" s="267"/>
      <c r="M431" s="268"/>
      <c r="N431" s="269"/>
      <c r="O431" s="269"/>
      <c r="P431" s="269"/>
      <c r="Q431" s="269"/>
      <c r="R431" s="269"/>
      <c r="S431" s="269"/>
      <c r="T431" s="270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71" t="s">
        <v>284</v>
      </c>
      <c r="AU431" s="271" t="s">
        <v>92</v>
      </c>
      <c r="AV431" s="14" t="s">
        <v>92</v>
      </c>
      <c r="AW431" s="14" t="s">
        <v>38</v>
      </c>
      <c r="AX431" s="14" t="s">
        <v>83</v>
      </c>
      <c r="AY431" s="271" t="s">
        <v>171</v>
      </c>
    </row>
    <row r="432" s="15" customFormat="1">
      <c r="A432" s="15"/>
      <c r="B432" s="272"/>
      <c r="C432" s="273"/>
      <c r="D432" s="242" t="s">
        <v>284</v>
      </c>
      <c r="E432" s="274" t="s">
        <v>1</v>
      </c>
      <c r="F432" s="275" t="s">
        <v>287</v>
      </c>
      <c r="G432" s="273"/>
      <c r="H432" s="276">
        <v>2.125</v>
      </c>
      <c r="I432" s="277"/>
      <c r="J432" s="273"/>
      <c r="K432" s="273"/>
      <c r="L432" s="278"/>
      <c r="M432" s="279"/>
      <c r="N432" s="280"/>
      <c r="O432" s="280"/>
      <c r="P432" s="280"/>
      <c r="Q432" s="280"/>
      <c r="R432" s="280"/>
      <c r="S432" s="280"/>
      <c r="T432" s="281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82" t="s">
        <v>284</v>
      </c>
      <c r="AU432" s="282" t="s">
        <v>92</v>
      </c>
      <c r="AV432" s="15" t="s">
        <v>192</v>
      </c>
      <c r="AW432" s="15" t="s">
        <v>38</v>
      </c>
      <c r="AX432" s="15" t="s">
        <v>90</v>
      </c>
      <c r="AY432" s="282" t="s">
        <v>171</v>
      </c>
    </row>
    <row r="433" s="2" customFormat="1" ht="16.5" customHeight="1">
      <c r="A433" s="40"/>
      <c r="B433" s="41"/>
      <c r="C433" s="229" t="s">
        <v>677</v>
      </c>
      <c r="D433" s="229" t="s">
        <v>174</v>
      </c>
      <c r="E433" s="230" t="s">
        <v>678</v>
      </c>
      <c r="F433" s="231" t="s">
        <v>679</v>
      </c>
      <c r="G433" s="232" t="s">
        <v>282</v>
      </c>
      <c r="H433" s="233">
        <v>69.191000000000002</v>
      </c>
      <c r="I433" s="234"/>
      <c r="J433" s="235">
        <f>ROUND(I433*H433,2)</f>
        <v>0</v>
      </c>
      <c r="K433" s="231" t="s">
        <v>178</v>
      </c>
      <c r="L433" s="46"/>
      <c r="M433" s="236" t="s">
        <v>1</v>
      </c>
      <c r="N433" s="237" t="s">
        <v>48</v>
      </c>
      <c r="O433" s="93"/>
      <c r="P433" s="238">
        <f>O433*H433</f>
        <v>0</v>
      </c>
      <c r="Q433" s="238">
        <v>2.45329</v>
      </c>
      <c r="R433" s="238">
        <f>Q433*H433</f>
        <v>169.74558839</v>
      </c>
      <c r="S433" s="238">
        <v>0</v>
      </c>
      <c r="T433" s="239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40" t="s">
        <v>192</v>
      </c>
      <c r="AT433" s="240" t="s">
        <v>174</v>
      </c>
      <c r="AU433" s="240" t="s">
        <v>92</v>
      </c>
      <c r="AY433" s="18" t="s">
        <v>171</v>
      </c>
      <c r="BE433" s="241">
        <f>IF(N433="základní",J433,0)</f>
        <v>0</v>
      </c>
      <c r="BF433" s="241">
        <f>IF(N433="snížená",J433,0)</f>
        <v>0</v>
      </c>
      <c r="BG433" s="241">
        <f>IF(N433="zákl. přenesená",J433,0)</f>
        <v>0</v>
      </c>
      <c r="BH433" s="241">
        <f>IF(N433="sníž. přenesená",J433,0)</f>
        <v>0</v>
      </c>
      <c r="BI433" s="241">
        <f>IF(N433="nulová",J433,0)</f>
        <v>0</v>
      </c>
      <c r="BJ433" s="18" t="s">
        <v>90</v>
      </c>
      <c r="BK433" s="241">
        <f>ROUND(I433*H433,2)</f>
        <v>0</v>
      </c>
      <c r="BL433" s="18" t="s">
        <v>192</v>
      </c>
      <c r="BM433" s="240" t="s">
        <v>680</v>
      </c>
    </row>
    <row r="434" s="13" customFormat="1">
      <c r="A434" s="13"/>
      <c r="B434" s="251"/>
      <c r="C434" s="252"/>
      <c r="D434" s="242" t="s">
        <v>284</v>
      </c>
      <c r="E434" s="253" t="s">
        <v>1</v>
      </c>
      <c r="F434" s="254" t="s">
        <v>295</v>
      </c>
      <c r="G434" s="252"/>
      <c r="H434" s="253" t="s">
        <v>1</v>
      </c>
      <c r="I434" s="255"/>
      <c r="J434" s="252"/>
      <c r="K434" s="252"/>
      <c r="L434" s="256"/>
      <c r="M434" s="257"/>
      <c r="N434" s="258"/>
      <c r="O434" s="258"/>
      <c r="P434" s="258"/>
      <c r="Q434" s="258"/>
      <c r="R434" s="258"/>
      <c r="S434" s="258"/>
      <c r="T434" s="259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60" t="s">
        <v>284</v>
      </c>
      <c r="AU434" s="260" t="s">
        <v>92</v>
      </c>
      <c r="AV434" s="13" t="s">
        <v>90</v>
      </c>
      <c r="AW434" s="13" t="s">
        <v>38</v>
      </c>
      <c r="AX434" s="13" t="s">
        <v>83</v>
      </c>
      <c r="AY434" s="260" t="s">
        <v>171</v>
      </c>
    </row>
    <row r="435" s="14" customFormat="1">
      <c r="A435" s="14"/>
      <c r="B435" s="261"/>
      <c r="C435" s="262"/>
      <c r="D435" s="242" t="s">
        <v>284</v>
      </c>
      <c r="E435" s="263" t="s">
        <v>1</v>
      </c>
      <c r="F435" s="264" t="s">
        <v>681</v>
      </c>
      <c r="G435" s="262"/>
      <c r="H435" s="265">
        <v>25.829999999999998</v>
      </c>
      <c r="I435" s="266"/>
      <c r="J435" s="262"/>
      <c r="K435" s="262"/>
      <c r="L435" s="267"/>
      <c r="M435" s="268"/>
      <c r="N435" s="269"/>
      <c r="O435" s="269"/>
      <c r="P435" s="269"/>
      <c r="Q435" s="269"/>
      <c r="R435" s="269"/>
      <c r="S435" s="269"/>
      <c r="T435" s="27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71" t="s">
        <v>284</v>
      </c>
      <c r="AU435" s="271" t="s">
        <v>92</v>
      </c>
      <c r="AV435" s="14" t="s">
        <v>92</v>
      </c>
      <c r="AW435" s="14" t="s">
        <v>38</v>
      </c>
      <c r="AX435" s="14" t="s">
        <v>83</v>
      </c>
      <c r="AY435" s="271" t="s">
        <v>171</v>
      </c>
    </row>
    <row r="436" s="14" customFormat="1">
      <c r="A436" s="14"/>
      <c r="B436" s="261"/>
      <c r="C436" s="262"/>
      <c r="D436" s="242" t="s">
        <v>284</v>
      </c>
      <c r="E436" s="263" t="s">
        <v>1</v>
      </c>
      <c r="F436" s="264" t="s">
        <v>682</v>
      </c>
      <c r="G436" s="262"/>
      <c r="H436" s="265">
        <v>27.431999999999999</v>
      </c>
      <c r="I436" s="266"/>
      <c r="J436" s="262"/>
      <c r="K436" s="262"/>
      <c r="L436" s="267"/>
      <c r="M436" s="268"/>
      <c r="N436" s="269"/>
      <c r="O436" s="269"/>
      <c r="P436" s="269"/>
      <c r="Q436" s="269"/>
      <c r="R436" s="269"/>
      <c r="S436" s="269"/>
      <c r="T436" s="270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71" t="s">
        <v>284</v>
      </c>
      <c r="AU436" s="271" t="s">
        <v>92</v>
      </c>
      <c r="AV436" s="14" t="s">
        <v>92</v>
      </c>
      <c r="AW436" s="14" t="s">
        <v>38</v>
      </c>
      <c r="AX436" s="14" t="s">
        <v>83</v>
      </c>
      <c r="AY436" s="271" t="s">
        <v>171</v>
      </c>
    </row>
    <row r="437" s="14" customFormat="1">
      <c r="A437" s="14"/>
      <c r="B437" s="261"/>
      <c r="C437" s="262"/>
      <c r="D437" s="242" t="s">
        <v>284</v>
      </c>
      <c r="E437" s="263" t="s">
        <v>1</v>
      </c>
      <c r="F437" s="264" t="s">
        <v>683</v>
      </c>
      <c r="G437" s="262"/>
      <c r="H437" s="265">
        <v>15.929</v>
      </c>
      <c r="I437" s="266"/>
      <c r="J437" s="262"/>
      <c r="K437" s="262"/>
      <c r="L437" s="267"/>
      <c r="M437" s="268"/>
      <c r="N437" s="269"/>
      <c r="O437" s="269"/>
      <c r="P437" s="269"/>
      <c r="Q437" s="269"/>
      <c r="R437" s="269"/>
      <c r="S437" s="269"/>
      <c r="T437" s="27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71" t="s">
        <v>284</v>
      </c>
      <c r="AU437" s="271" t="s">
        <v>92</v>
      </c>
      <c r="AV437" s="14" t="s">
        <v>92</v>
      </c>
      <c r="AW437" s="14" t="s">
        <v>38</v>
      </c>
      <c r="AX437" s="14" t="s">
        <v>83</v>
      </c>
      <c r="AY437" s="271" t="s">
        <v>171</v>
      </c>
    </row>
    <row r="438" s="15" customFormat="1">
      <c r="A438" s="15"/>
      <c r="B438" s="272"/>
      <c r="C438" s="273"/>
      <c r="D438" s="242" t="s">
        <v>284</v>
      </c>
      <c r="E438" s="274" t="s">
        <v>1</v>
      </c>
      <c r="F438" s="275" t="s">
        <v>287</v>
      </c>
      <c r="G438" s="273"/>
      <c r="H438" s="276">
        <v>69.191000000000002</v>
      </c>
      <c r="I438" s="277"/>
      <c r="J438" s="273"/>
      <c r="K438" s="273"/>
      <c r="L438" s="278"/>
      <c r="M438" s="279"/>
      <c r="N438" s="280"/>
      <c r="O438" s="280"/>
      <c r="P438" s="280"/>
      <c r="Q438" s="280"/>
      <c r="R438" s="280"/>
      <c r="S438" s="280"/>
      <c r="T438" s="281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82" t="s">
        <v>284</v>
      </c>
      <c r="AU438" s="282" t="s">
        <v>92</v>
      </c>
      <c r="AV438" s="15" t="s">
        <v>192</v>
      </c>
      <c r="AW438" s="15" t="s">
        <v>38</v>
      </c>
      <c r="AX438" s="15" t="s">
        <v>90</v>
      </c>
      <c r="AY438" s="282" t="s">
        <v>171</v>
      </c>
    </row>
    <row r="439" s="2" customFormat="1" ht="16.5" customHeight="1">
      <c r="A439" s="40"/>
      <c r="B439" s="41"/>
      <c r="C439" s="229" t="s">
        <v>684</v>
      </c>
      <c r="D439" s="229" t="s">
        <v>174</v>
      </c>
      <c r="E439" s="230" t="s">
        <v>685</v>
      </c>
      <c r="F439" s="231" t="s">
        <v>686</v>
      </c>
      <c r="G439" s="232" t="s">
        <v>282</v>
      </c>
      <c r="H439" s="233">
        <v>69.191000000000002</v>
      </c>
      <c r="I439" s="234"/>
      <c r="J439" s="235">
        <f>ROUND(I439*H439,2)</f>
        <v>0</v>
      </c>
      <c r="K439" s="231" t="s">
        <v>178</v>
      </c>
      <c r="L439" s="46"/>
      <c r="M439" s="236" t="s">
        <v>1</v>
      </c>
      <c r="N439" s="237" t="s">
        <v>48</v>
      </c>
      <c r="O439" s="93"/>
      <c r="P439" s="238">
        <f>O439*H439</f>
        <v>0</v>
      </c>
      <c r="Q439" s="238">
        <v>0</v>
      </c>
      <c r="R439" s="238">
        <f>Q439*H439</f>
        <v>0</v>
      </c>
      <c r="S439" s="238">
        <v>0</v>
      </c>
      <c r="T439" s="239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40" t="s">
        <v>192</v>
      </c>
      <c r="AT439" s="240" t="s">
        <v>174</v>
      </c>
      <c r="AU439" s="240" t="s">
        <v>92</v>
      </c>
      <c r="AY439" s="18" t="s">
        <v>171</v>
      </c>
      <c r="BE439" s="241">
        <f>IF(N439="základní",J439,0)</f>
        <v>0</v>
      </c>
      <c r="BF439" s="241">
        <f>IF(N439="snížená",J439,0)</f>
        <v>0</v>
      </c>
      <c r="BG439" s="241">
        <f>IF(N439="zákl. přenesená",J439,0)</f>
        <v>0</v>
      </c>
      <c r="BH439" s="241">
        <f>IF(N439="sníž. přenesená",J439,0)</f>
        <v>0</v>
      </c>
      <c r="BI439" s="241">
        <f>IF(N439="nulová",J439,0)</f>
        <v>0</v>
      </c>
      <c r="BJ439" s="18" t="s">
        <v>90</v>
      </c>
      <c r="BK439" s="241">
        <f>ROUND(I439*H439,2)</f>
        <v>0</v>
      </c>
      <c r="BL439" s="18" t="s">
        <v>192</v>
      </c>
      <c r="BM439" s="240" t="s">
        <v>687</v>
      </c>
    </row>
    <row r="440" s="2" customFormat="1" ht="16.5" customHeight="1">
      <c r="A440" s="40"/>
      <c r="B440" s="41"/>
      <c r="C440" s="229" t="s">
        <v>688</v>
      </c>
      <c r="D440" s="229" t="s">
        <v>174</v>
      </c>
      <c r="E440" s="230" t="s">
        <v>689</v>
      </c>
      <c r="F440" s="231" t="s">
        <v>690</v>
      </c>
      <c r="G440" s="232" t="s">
        <v>330</v>
      </c>
      <c r="H440" s="233">
        <v>3.4359999999999999</v>
      </c>
      <c r="I440" s="234"/>
      <c r="J440" s="235">
        <f>ROUND(I440*H440,2)</f>
        <v>0</v>
      </c>
      <c r="K440" s="231" t="s">
        <v>178</v>
      </c>
      <c r="L440" s="46"/>
      <c r="M440" s="236" t="s">
        <v>1</v>
      </c>
      <c r="N440" s="237" t="s">
        <v>48</v>
      </c>
      <c r="O440" s="93"/>
      <c r="P440" s="238">
        <f>O440*H440</f>
        <v>0</v>
      </c>
      <c r="Q440" s="238">
        <v>1.06277</v>
      </c>
      <c r="R440" s="238">
        <f>Q440*H440</f>
        <v>3.6516777199999999</v>
      </c>
      <c r="S440" s="238">
        <v>0</v>
      </c>
      <c r="T440" s="239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40" t="s">
        <v>192</v>
      </c>
      <c r="AT440" s="240" t="s">
        <v>174</v>
      </c>
      <c r="AU440" s="240" t="s">
        <v>92</v>
      </c>
      <c r="AY440" s="18" t="s">
        <v>171</v>
      </c>
      <c r="BE440" s="241">
        <f>IF(N440="základní",J440,0)</f>
        <v>0</v>
      </c>
      <c r="BF440" s="241">
        <f>IF(N440="snížená",J440,0)</f>
        <v>0</v>
      </c>
      <c r="BG440" s="241">
        <f>IF(N440="zákl. přenesená",J440,0)</f>
        <v>0</v>
      </c>
      <c r="BH440" s="241">
        <f>IF(N440="sníž. přenesená",J440,0)</f>
        <v>0</v>
      </c>
      <c r="BI440" s="241">
        <f>IF(N440="nulová",J440,0)</f>
        <v>0</v>
      </c>
      <c r="BJ440" s="18" t="s">
        <v>90</v>
      </c>
      <c r="BK440" s="241">
        <f>ROUND(I440*H440,2)</f>
        <v>0</v>
      </c>
      <c r="BL440" s="18" t="s">
        <v>192</v>
      </c>
      <c r="BM440" s="240" t="s">
        <v>691</v>
      </c>
    </row>
    <row r="441" s="13" customFormat="1">
      <c r="A441" s="13"/>
      <c r="B441" s="251"/>
      <c r="C441" s="252"/>
      <c r="D441" s="242" t="s">
        <v>284</v>
      </c>
      <c r="E441" s="253" t="s">
        <v>1</v>
      </c>
      <c r="F441" s="254" t="s">
        <v>295</v>
      </c>
      <c r="G441" s="252"/>
      <c r="H441" s="253" t="s">
        <v>1</v>
      </c>
      <c r="I441" s="255"/>
      <c r="J441" s="252"/>
      <c r="K441" s="252"/>
      <c r="L441" s="256"/>
      <c r="M441" s="257"/>
      <c r="N441" s="258"/>
      <c r="O441" s="258"/>
      <c r="P441" s="258"/>
      <c r="Q441" s="258"/>
      <c r="R441" s="258"/>
      <c r="S441" s="258"/>
      <c r="T441" s="259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60" t="s">
        <v>284</v>
      </c>
      <c r="AU441" s="260" t="s">
        <v>92</v>
      </c>
      <c r="AV441" s="13" t="s">
        <v>90</v>
      </c>
      <c r="AW441" s="13" t="s">
        <v>38</v>
      </c>
      <c r="AX441" s="13" t="s">
        <v>83</v>
      </c>
      <c r="AY441" s="260" t="s">
        <v>171</v>
      </c>
    </row>
    <row r="442" s="14" customFormat="1">
      <c r="A442" s="14"/>
      <c r="B442" s="261"/>
      <c r="C442" s="262"/>
      <c r="D442" s="242" t="s">
        <v>284</v>
      </c>
      <c r="E442" s="263" t="s">
        <v>1</v>
      </c>
      <c r="F442" s="264" t="s">
        <v>692</v>
      </c>
      <c r="G442" s="262"/>
      <c r="H442" s="265">
        <v>1.107</v>
      </c>
      <c r="I442" s="266"/>
      <c r="J442" s="262"/>
      <c r="K442" s="262"/>
      <c r="L442" s="267"/>
      <c r="M442" s="268"/>
      <c r="N442" s="269"/>
      <c r="O442" s="269"/>
      <c r="P442" s="269"/>
      <c r="Q442" s="269"/>
      <c r="R442" s="269"/>
      <c r="S442" s="269"/>
      <c r="T442" s="27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71" t="s">
        <v>284</v>
      </c>
      <c r="AU442" s="271" t="s">
        <v>92</v>
      </c>
      <c r="AV442" s="14" t="s">
        <v>92</v>
      </c>
      <c r="AW442" s="14" t="s">
        <v>38</v>
      </c>
      <c r="AX442" s="14" t="s">
        <v>83</v>
      </c>
      <c r="AY442" s="271" t="s">
        <v>171</v>
      </c>
    </row>
    <row r="443" s="14" customFormat="1">
      <c r="A443" s="14"/>
      <c r="B443" s="261"/>
      <c r="C443" s="262"/>
      <c r="D443" s="242" t="s">
        <v>284</v>
      </c>
      <c r="E443" s="263" t="s">
        <v>1</v>
      </c>
      <c r="F443" s="264" t="s">
        <v>693</v>
      </c>
      <c r="G443" s="262"/>
      <c r="H443" s="265">
        <v>1.6459999999999999</v>
      </c>
      <c r="I443" s="266"/>
      <c r="J443" s="262"/>
      <c r="K443" s="262"/>
      <c r="L443" s="267"/>
      <c r="M443" s="268"/>
      <c r="N443" s="269"/>
      <c r="O443" s="269"/>
      <c r="P443" s="269"/>
      <c r="Q443" s="269"/>
      <c r="R443" s="269"/>
      <c r="S443" s="269"/>
      <c r="T443" s="27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71" t="s">
        <v>284</v>
      </c>
      <c r="AU443" s="271" t="s">
        <v>92</v>
      </c>
      <c r="AV443" s="14" t="s">
        <v>92</v>
      </c>
      <c r="AW443" s="14" t="s">
        <v>38</v>
      </c>
      <c r="AX443" s="14" t="s">
        <v>83</v>
      </c>
      <c r="AY443" s="271" t="s">
        <v>171</v>
      </c>
    </row>
    <row r="444" s="14" customFormat="1">
      <c r="A444" s="14"/>
      <c r="B444" s="261"/>
      <c r="C444" s="262"/>
      <c r="D444" s="242" t="s">
        <v>284</v>
      </c>
      <c r="E444" s="263" t="s">
        <v>1</v>
      </c>
      <c r="F444" s="264" t="s">
        <v>694</v>
      </c>
      <c r="G444" s="262"/>
      <c r="H444" s="265">
        <v>0.68300000000000005</v>
      </c>
      <c r="I444" s="266"/>
      <c r="J444" s="262"/>
      <c r="K444" s="262"/>
      <c r="L444" s="267"/>
      <c r="M444" s="268"/>
      <c r="N444" s="269"/>
      <c r="O444" s="269"/>
      <c r="P444" s="269"/>
      <c r="Q444" s="269"/>
      <c r="R444" s="269"/>
      <c r="S444" s="269"/>
      <c r="T444" s="27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71" t="s">
        <v>284</v>
      </c>
      <c r="AU444" s="271" t="s">
        <v>92</v>
      </c>
      <c r="AV444" s="14" t="s">
        <v>92</v>
      </c>
      <c r="AW444" s="14" t="s">
        <v>38</v>
      </c>
      <c r="AX444" s="14" t="s">
        <v>83</v>
      </c>
      <c r="AY444" s="271" t="s">
        <v>171</v>
      </c>
    </row>
    <row r="445" s="15" customFormat="1">
      <c r="A445" s="15"/>
      <c r="B445" s="272"/>
      <c r="C445" s="273"/>
      <c r="D445" s="242" t="s">
        <v>284</v>
      </c>
      <c r="E445" s="274" t="s">
        <v>1</v>
      </c>
      <c r="F445" s="275" t="s">
        <v>287</v>
      </c>
      <c r="G445" s="273"/>
      <c r="H445" s="276">
        <v>3.4359999999999999</v>
      </c>
      <c r="I445" s="277"/>
      <c r="J445" s="273"/>
      <c r="K445" s="273"/>
      <c r="L445" s="278"/>
      <c r="M445" s="279"/>
      <c r="N445" s="280"/>
      <c r="O445" s="280"/>
      <c r="P445" s="280"/>
      <c r="Q445" s="280"/>
      <c r="R445" s="280"/>
      <c r="S445" s="280"/>
      <c r="T445" s="281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82" t="s">
        <v>284</v>
      </c>
      <c r="AU445" s="282" t="s">
        <v>92</v>
      </c>
      <c r="AV445" s="15" t="s">
        <v>192</v>
      </c>
      <c r="AW445" s="15" t="s">
        <v>38</v>
      </c>
      <c r="AX445" s="15" t="s">
        <v>90</v>
      </c>
      <c r="AY445" s="282" t="s">
        <v>171</v>
      </c>
    </row>
    <row r="446" s="2" customFormat="1" ht="16.5" customHeight="1">
      <c r="A446" s="40"/>
      <c r="B446" s="41"/>
      <c r="C446" s="229" t="s">
        <v>695</v>
      </c>
      <c r="D446" s="229" t="s">
        <v>174</v>
      </c>
      <c r="E446" s="230" t="s">
        <v>696</v>
      </c>
      <c r="F446" s="231" t="s">
        <v>697</v>
      </c>
      <c r="G446" s="232" t="s">
        <v>278</v>
      </c>
      <c r="H446" s="233">
        <v>2403.1120000000001</v>
      </c>
      <c r="I446" s="234"/>
      <c r="J446" s="235">
        <f>ROUND(I446*H446,2)</f>
        <v>0</v>
      </c>
      <c r="K446" s="231" t="s">
        <v>178</v>
      </c>
      <c r="L446" s="46"/>
      <c r="M446" s="236" t="s">
        <v>1</v>
      </c>
      <c r="N446" s="237" t="s">
        <v>48</v>
      </c>
      <c r="O446" s="93"/>
      <c r="P446" s="238">
        <f>O446*H446</f>
        <v>0</v>
      </c>
      <c r="Q446" s="238">
        <v>0.063</v>
      </c>
      <c r="R446" s="238">
        <f>Q446*H446</f>
        <v>151.39605600000002</v>
      </c>
      <c r="S446" s="238">
        <v>0</v>
      </c>
      <c r="T446" s="239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40" t="s">
        <v>192</v>
      </c>
      <c r="AT446" s="240" t="s">
        <v>174</v>
      </c>
      <c r="AU446" s="240" t="s">
        <v>92</v>
      </c>
      <c r="AY446" s="18" t="s">
        <v>171</v>
      </c>
      <c r="BE446" s="241">
        <f>IF(N446="základní",J446,0)</f>
        <v>0</v>
      </c>
      <c r="BF446" s="241">
        <f>IF(N446="snížená",J446,0)</f>
        <v>0</v>
      </c>
      <c r="BG446" s="241">
        <f>IF(N446="zákl. přenesená",J446,0)</f>
        <v>0</v>
      </c>
      <c r="BH446" s="241">
        <f>IF(N446="sníž. přenesená",J446,0)</f>
        <v>0</v>
      </c>
      <c r="BI446" s="241">
        <f>IF(N446="nulová",J446,0)</f>
        <v>0</v>
      </c>
      <c r="BJ446" s="18" t="s">
        <v>90</v>
      </c>
      <c r="BK446" s="241">
        <f>ROUND(I446*H446,2)</f>
        <v>0</v>
      </c>
      <c r="BL446" s="18" t="s">
        <v>192</v>
      </c>
      <c r="BM446" s="240" t="s">
        <v>698</v>
      </c>
    </row>
    <row r="447" s="2" customFormat="1">
      <c r="A447" s="40"/>
      <c r="B447" s="41"/>
      <c r="C447" s="42"/>
      <c r="D447" s="242" t="s">
        <v>184</v>
      </c>
      <c r="E447" s="42"/>
      <c r="F447" s="243" t="s">
        <v>699</v>
      </c>
      <c r="G447" s="42"/>
      <c r="H447" s="42"/>
      <c r="I447" s="244"/>
      <c r="J447" s="42"/>
      <c r="K447" s="42"/>
      <c r="L447" s="46"/>
      <c r="M447" s="245"/>
      <c r="N447" s="246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8" t="s">
        <v>184</v>
      </c>
      <c r="AU447" s="18" t="s">
        <v>92</v>
      </c>
    </row>
    <row r="448" s="13" customFormat="1">
      <c r="A448" s="13"/>
      <c r="B448" s="251"/>
      <c r="C448" s="252"/>
      <c r="D448" s="242" t="s">
        <v>284</v>
      </c>
      <c r="E448" s="253" t="s">
        <v>1</v>
      </c>
      <c r="F448" s="254" t="s">
        <v>295</v>
      </c>
      <c r="G448" s="252"/>
      <c r="H448" s="253" t="s">
        <v>1</v>
      </c>
      <c r="I448" s="255"/>
      <c r="J448" s="252"/>
      <c r="K448" s="252"/>
      <c r="L448" s="256"/>
      <c r="M448" s="257"/>
      <c r="N448" s="258"/>
      <c r="O448" s="258"/>
      <c r="P448" s="258"/>
      <c r="Q448" s="258"/>
      <c r="R448" s="258"/>
      <c r="S448" s="258"/>
      <c r="T448" s="259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60" t="s">
        <v>284</v>
      </c>
      <c r="AU448" s="260" t="s">
        <v>92</v>
      </c>
      <c r="AV448" s="13" t="s">
        <v>90</v>
      </c>
      <c r="AW448" s="13" t="s">
        <v>38</v>
      </c>
      <c r="AX448" s="13" t="s">
        <v>83</v>
      </c>
      <c r="AY448" s="260" t="s">
        <v>171</v>
      </c>
    </row>
    <row r="449" s="14" customFormat="1">
      <c r="A449" s="14"/>
      <c r="B449" s="261"/>
      <c r="C449" s="262"/>
      <c r="D449" s="242" t="s">
        <v>284</v>
      </c>
      <c r="E449" s="263" t="s">
        <v>1</v>
      </c>
      <c r="F449" s="264" t="s">
        <v>700</v>
      </c>
      <c r="G449" s="262"/>
      <c r="H449" s="265">
        <v>2365.652</v>
      </c>
      <c r="I449" s="266"/>
      <c r="J449" s="262"/>
      <c r="K449" s="262"/>
      <c r="L449" s="267"/>
      <c r="M449" s="268"/>
      <c r="N449" s="269"/>
      <c r="O449" s="269"/>
      <c r="P449" s="269"/>
      <c r="Q449" s="269"/>
      <c r="R449" s="269"/>
      <c r="S449" s="269"/>
      <c r="T449" s="27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71" t="s">
        <v>284</v>
      </c>
      <c r="AU449" s="271" t="s">
        <v>92</v>
      </c>
      <c r="AV449" s="14" t="s">
        <v>92</v>
      </c>
      <c r="AW449" s="14" t="s">
        <v>38</v>
      </c>
      <c r="AX449" s="14" t="s">
        <v>83</v>
      </c>
      <c r="AY449" s="271" t="s">
        <v>171</v>
      </c>
    </row>
    <row r="450" s="14" customFormat="1">
      <c r="A450" s="14"/>
      <c r="B450" s="261"/>
      <c r="C450" s="262"/>
      <c r="D450" s="242" t="s">
        <v>284</v>
      </c>
      <c r="E450" s="263" t="s">
        <v>1</v>
      </c>
      <c r="F450" s="264" t="s">
        <v>701</v>
      </c>
      <c r="G450" s="262"/>
      <c r="H450" s="265">
        <v>37.460000000000001</v>
      </c>
      <c r="I450" s="266"/>
      <c r="J450" s="262"/>
      <c r="K450" s="262"/>
      <c r="L450" s="267"/>
      <c r="M450" s="268"/>
      <c r="N450" s="269"/>
      <c r="O450" s="269"/>
      <c r="P450" s="269"/>
      <c r="Q450" s="269"/>
      <c r="R450" s="269"/>
      <c r="S450" s="269"/>
      <c r="T450" s="27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71" t="s">
        <v>284</v>
      </c>
      <c r="AU450" s="271" t="s">
        <v>92</v>
      </c>
      <c r="AV450" s="14" t="s">
        <v>92</v>
      </c>
      <c r="AW450" s="14" t="s">
        <v>38</v>
      </c>
      <c r="AX450" s="14" t="s">
        <v>83</v>
      </c>
      <c r="AY450" s="271" t="s">
        <v>171</v>
      </c>
    </row>
    <row r="451" s="15" customFormat="1">
      <c r="A451" s="15"/>
      <c r="B451" s="272"/>
      <c r="C451" s="273"/>
      <c r="D451" s="242" t="s">
        <v>284</v>
      </c>
      <c r="E451" s="274" t="s">
        <v>1</v>
      </c>
      <c r="F451" s="275" t="s">
        <v>287</v>
      </c>
      <c r="G451" s="273"/>
      <c r="H451" s="276">
        <v>2403.1120000000001</v>
      </c>
      <c r="I451" s="277"/>
      <c r="J451" s="273"/>
      <c r="K451" s="273"/>
      <c r="L451" s="278"/>
      <c r="M451" s="279"/>
      <c r="N451" s="280"/>
      <c r="O451" s="280"/>
      <c r="P451" s="280"/>
      <c r="Q451" s="280"/>
      <c r="R451" s="280"/>
      <c r="S451" s="280"/>
      <c r="T451" s="281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82" t="s">
        <v>284</v>
      </c>
      <c r="AU451" s="282" t="s">
        <v>92</v>
      </c>
      <c r="AV451" s="15" t="s">
        <v>192</v>
      </c>
      <c r="AW451" s="15" t="s">
        <v>38</v>
      </c>
      <c r="AX451" s="15" t="s">
        <v>90</v>
      </c>
      <c r="AY451" s="282" t="s">
        <v>171</v>
      </c>
    </row>
    <row r="452" s="2" customFormat="1" ht="16.5" customHeight="1">
      <c r="A452" s="40"/>
      <c r="B452" s="41"/>
      <c r="C452" s="229" t="s">
        <v>702</v>
      </c>
      <c r="D452" s="229" t="s">
        <v>174</v>
      </c>
      <c r="E452" s="230" t="s">
        <v>703</v>
      </c>
      <c r="F452" s="231" t="s">
        <v>704</v>
      </c>
      <c r="G452" s="232" t="s">
        <v>278</v>
      </c>
      <c r="H452" s="233">
        <v>720.93399999999997</v>
      </c>
      <c r="I452" s="234"/>
      <c r="J452" s="235">
        <f>ROUND(I452*H452,2)</f>
        <v>0</v>
      </c>
      <c r="K452" s="231" t="s">
        <v>178</v>
      </c>
      <c r="L452" s="46"/>
      <c r="M452" s="236" t="s">
        <v>1</v>
      </c>
      <c r="N452" s="237" t="s">
        <v>48</v>
      </c>
      <c r="O452" s="93"/>
      <c r="P452" s="238">
        <f>O452*H452</f>
        <v>0</v>
      </c>
      <c r="Q452" s="238">
        <v>0.105</v>
      </c>
      <c r="R452" s="238">
        <f>Q452*H452</f>
        <v>75.698069999999987</v>
      </c>
      <c r="S452" s="238">
        <v>0</v>
      </c>
      <c r="T452" s="239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40" t="s">
        <v>192</v>
      </c>
      <c r="AT452" s="240" t="s">
        <v>174</v>
      </c>
      <c r="AU452" s="240" t="s">
        <v>92</v>
      </c>
      <c r="AY452" s="18" t="s">
        <v>171</v>
      </c>
      <c r="BE452" s="241">
        <f>IF(N452="základní",J452,0)</f>
        <v>0</v>
      </c>
      <c r="BF452" s="241">
        <f>IF(N452="snížená",J452,0)</f>
        <v>0</v>
      </c>
      <c r="BG452" s="241">
        <f>IF(N452="zákl. přenesená",J452,0)</f>
        <v>0</v>
      </c>
      <c r="BH452" s="241">
        <f>IF(N452="sníž. přenesená",J452,0)</f>
        <v>0</v>
      </c>
      <c r="BI452" s="241">
        <f>IF(N452="nulová",J452,0)</f>
        <v>0</v>
      </c>
      <c r="BJ452" s="18" t="s">
        <v>90</v>
      </c>
      <c r="BK452" s="241">
        <f>ROUND(I452*H452,2)</f>
        <v>0</v>
      </c>
      <c r="BL452" s="18" t="s">
        <v>192</v>
      </c>
      <c r="BM452" s="240" t="s">
        <v>705</v>
      </c>
    </row>
    <row r="453" s="14" customFormat="1">
      <c r="A453" s="14"/>
      <c r="B453" s="261"/>
      <c r="C453" s="262"/>
      <c r="D453" s="242" t="s">
        <v>284</v>
      </c>
      <c r="E453" s="262"/>
      <c r="F453" s="264" t="s">
        <v>706</v>
      </c>
      <c r="G453" s="262"/>
      <c r="H453" s="265">
        <v>720.93399999999997</v>
      </c>
      <c r="I453" s="266"/>
      <c r="J453" s="262"/>
      <c r="K453" s="262"/>
      <c r="L453" s="267"/>
      <c r="M453" s="268"/>
      <c r="N453" s="269"/>
      <c r="O453" s="269"/>
      <c r="P453" s="269"/>
      <c r="Q453" s="269"/>
      <c r="R453" s="269"/>
      <c r="S453" s="269"/>
      <c r="T453" s="27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71" t="s">
        <v>284</v>
      </c>
      <c r="AU453" s="271" t="s">
        <v>92</v>
      </c>
      <c r="AV453" s="14" t="s">
        <v>92</v>
      </c>
      <c r="AW453" s="14" t="s">
        <v>4</v>
      </c>
      <c r="AX453" s="14" t="s">
        <v>90</v>
      </c>
      <c r="AY453" s="271" t="s">
        <v>171</v>
      </c>
    </row>
    <row r="454" s="2" customFormat="1" ht="16.5" customHeight="1">
      <c r="A454" s="40"/>
      <c r="B454" s="41"/>
      <c r="C454" s="229" t="s">
        <v>707</v>
      </c>
      <c r="D454" s="229" t="s">
        <v>174</v>
      </c>
      <c r="E454" s="230" t="s">
        <v>708</v>
      </c>
      <c r="F454" s="231" t="s">
        <v>709</v>
      </c>
      <c r="G454" s="232" t="s">
        <v>278</v>
      </c>
      <c r="H454" s="233">
        <v>17.501000000000001</v>
      </c>
      <c r="I454" s="234"/>
      <c r="J454" s="235">
        <f>ROUND(I454*H454,2)</f>
        <v>0</v>
      </c>
      <c r="K454" s="231" t="s">
        <v>178</v>
      </c>
      <c r="L454" s="46"/>
      <c r="M454" s="236" t="s">
        <v>1</v>
      </c>
      <c r="N454" s="237" t="s">
        <v>48</v>
      </c>
      <c r="O454" s="93"/>
      <c r="P454" s="238">
        <f>O454*H454</f>
        <v>0</v>
      </c>
      <c r="Q454" s="238">
        <v>0.010200000000000001</v>
      </c>
      <c r="R454" s="238">
        <f>Q454*H454</f>
        <v>0.17851020000000004</v>
      </c>
      <c r="S454" s="238">
        <v>0</v>
      </c>
      <c r="T454" s="239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40" t="s">
        <v>192</v>
      </c>
      <c r="AT454" s="240" t="s">
        <v>174</v>
      </c>
      <c r="AU454" s="240" t="s">
        <v>92</v>
      </c>
      <c r="AY454" s="18" t="s">
        <v>171</v>
      </c>
      <c r="BE454" s="241">
        <f>IF(N454="základní",J454,0)</f>
        <v>0</v>
      </c>
      <c r="BF454" s="241">
        <f>IF(N454="snížená",J454,0)</f>
        <v>0</v>
      </c>
      <c r="BG454" s="241">
        <f>IF(N454="zákl. přenesená",J454,0)</f>
        <v>0</v>
      </c>
      <c r="BH454" s="241">
        <f>IF(N454="sníž. přenesená",J454,0)</f>
        <v>0</v>
      </c>
      <c r="BI454" s="241">
        <f>IF(N454="nulová",J454,0)</f>
        <v>0</v>
      </c>
      <c r="BJ454" s="18" t="s">
        <v>90</v>
      </c>
      <c r="BK454" s="241">
        <f>ROUND(I454*H454,2)</f>
        <v>0</v>
      </c>
      <c r="BL454" s="18" t="s">
        <v>192</v>
      </c>
      <c r="BM454" s="240" t="s">
        <v>710</v>
      </c>
    </row>
    <row r="455" s="13" customFormat="1">
      <c r="A455" s="13"/>
      <c r="B455" s="251"/>
      <c r="C455" s="252"/>
      <c r="D455" s="242" t="s">
        <v>284</v>
      </c>
      <c r="E455" s="253" t="s">
        <v>1</v>
      </c>
      <c r="F455" s="254" t="s">
        <v>295</v>
      </c>
      <c r="G455" s="252"/>
      <c r="H455" s="253" t="s">
        <v>1</v>
      </c>
      <c r="I455" s="255"/>
      <c r="J455" s="252"/>
      <c r="K455" s="252"/>
      <c r="L455" s="256"/>
      <c r="M455" s="257"/>
      <c r="N455" s="258"/>
      <c r="O455" s="258"/>
      <c r="P455" s="258"/>
      <c r="Q455" s="258"/>
      <c r="R455" s="258"/>
      <c r="S455" s="258"/>
      <c r="T455" s="259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60" t="s">
        <v>284</v>
      </c>
      <c r="AU455" s="260" t="s">
        <v>92</v>
      </c>
      <c r="AV455" s="13" t="s">
        <v>90</v>
      </c>
      <c r="AW455" s="13" t="s">
        <v>38</v>
      </c>
      <c r="AX455" s="13" t="s">
        <v>83</v>
      </c>
      <c r="AY455" s="260" t="s">
        <v>171</v>
      </c>
    </row>
    <row r="456" s="14" customFormat="1">
      <c r="A456" s="14"/>
      <c r="B456" s="261"/>
      <c r="C456" s="262"/>
      <c r="D456" s="242" t="s">
        <v>284</v>
      </c>
      <c r="E456" s="263" t="s">
        <v>1</v>
      </c>
      <c r="F456" s="264" t="s">
        <v>711</v>
      </c>
      <c r="G456" s="262"/>
      <c r="H456" s="265">
        <v>17.501000000000001</v>
      </c>
      <c r="I456" s="266"/>
      <c r="J456" s="262"/>
      <c r="K456" s="262"/>
      <c r="L456" s="267"/>
      <c r="M456" s="268"/>
      <c r="N456" s="269"/>
      <c r="O456" s="269"/>
      <c r="P456" s="269"/>
      <c r="Q456" s="269"/>
      <c r="R456" s="269"/>
      <c r="S456" s="269"/>
      <c r="T456" s="27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71" t="s">
        <v>284</v>
      </c>
      <c r="AU456" s="271" t="s">
        <v>92</v>
      </c>
      <c r="AV456" s="14" t="s">
        <v>92</v>
      </c>
      <c r="AW456" s="14" t="s">
        <v>38</v>
      </c>
      <c r="AX456" s="14" t="s">
        <v>83</v>
      </c>
      <c r="AY456" s="271" t="s">
        <v>171</v>
      </c>
    </row>
    <row r="457" s="15" customFormat="1">
      <c r="A457" s="15"/>
      <c r="B457" s="272"/>
      <c r="C457" s="273"/>
      <c r="D457" s="242" t="s">
        <v>284</v>
      </c>
      <c r="E457" s="274" t="s">
        <v>1</v>
      </c>
      <c r="F457" s="275" t="s">
        <v>287</v>
      </c>
      <c r="G457" s="273"/>
      <c r="H457" s="276">
        <v>17.501000000000001</v>
      </c>
      <c r="I457" s="277"/>
      <c r="J457" s="273"/>
      <c r="K457" s="273"/>
      <c r="L457" s="278"/>
      <c r="M457" s="279"/>
      <c r="N457" s="280"/>
      <c r="O457" s="280"/>
      <c r="P457" s="280"/>
      <c r="Q457" s="280"/>
      <c r="R457" s="280"/>
      <c r="S457" s="280"/>
      <c r="T457" s="281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82" t="s">
        <v>284</v>
      </c>
      <c r="AU457" s="282" t="s">
        <v>92</v>
      </c>
      <c r="AV457" s="15" t="s">
        <v>192</v>
      </c>
      <c r="AW457" s="15" t="s">
        <v>38</v>
      </c>
      <c r="AX457" s="15" t="s">
        <v>90</v>
      </c>
      <c r="AY457" s="282" t="s">
        <v>171</v>
      </c>
    </row>
    <row r="458" s="2" customFormat="1" ht="16.5" customHeight="1">
      <c r="A458" s="40"/>
      <c r="B458" s="41"/>
      <c r="C458" s="229" t="s">
        <v>712</v>
      </c>
      <c r="D458" s="229" t="s">
        <v>174</v>
      </c>
      <c r="E458" s="230" t="s">
        <v>713</v>
      </c>
      <c r="F458" s="231" t="s">
        <v>714</v>
      </c>
      <c r="G458" s="232" t="s">
        <v>278</v>
      </c>
      <c r="H458" s="233">
        <v>1413.595</v>
      </c>
      <c r="I458" s="234"/>
      <c r="J458" s="235">
        <f>ROUND(I458*H458,2)</f>
        <v>0</v>
      </c>
      <c r="K458" s="231" t="s">
        <v>178</v>
      </c>
      <c r="L458" s="46"/>
      <c r="M458" s="236" t="s">
        <v>1</v>
      </c>
      <c r="N458" s="237" t="s">
        <v>48</v>
      </c>
      <c r="O458" s="93"/>
      <c r="P458" s="238">
        <f>O458*H458</f>
        <v>0</v>
      </c>
      <c r="Q458" s="238">
        <v>0.020400000000000001</v>
      </c>
      <c r="R458" s="238">
        <f>Q458*H458</f>
        <v>28.837338000000003</v>
      </c>
      <c r="S458" s="238">
        <v>0</v>
      </c>
      <c r="T458" s="239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40" t="s">
        <v>192</v>
      </c>
      <c r="AT458" s="240" t="s">
        <v>174</v>
      </c>
      <c r="AU458" s="240" t="s">
        <v>92</v>
      </c>
      <c r="AY458" s="18" t="s">
        <v>171</v>
      </c>
      <c r="BE458" s="241">
        <f>IF(N458="základní",J458,0)</f>
        <v>0</v>
      </c>
      <c r="BF458" s="241">
        <f>IF(N458="snížená",J458,0)</f>
        <v>0</v>
      </c>
      <c r="BG458" s="241">
        <f>IF(N458="zákl. přenesená",J458,0)</f>
        <v>0</v>
      </c>
      <c r="BH458" s="241">
        <f>IF(N458="sníž. přenesená",J458,0)</f>
        <v>0</v>
      </c>
      <c r="BI458" s="241">
        <f>IF(N458="nulová",J458,0)</f>
        <v>0</v>
      </c>
      <c r="BJ458" s="18" t="s">
        <v>90</v>
      </c>
      <c r="BK458" s="241">
        <f>ROUND(I458*H458,2)</f>
        <v>0</v>
      </c>
      <c r="BL458" s="18" t="s">
        <v>192</v>
      </c>
      <c r="BM458" s="240" t="s">
        <v>715</v>
      </c>
    </row>
    <row r="459" s="13" customFormat="1">
      <c r="A459" s="13"/>
      <c r="B459" s="251"/>
      <c r="C459" s="252"/>
      <c r="D459" s="242" t="s">
        <v>284</v>
      </c>
      <c r="E459" s="253" t="s">
        <v>1</v>
      </c>
      <c r="F459" s="254" t="s">
        <v>295</v>
      </c>
      <c r="G459" s="252"/>
      <c r="H459" s="253" t="s">
        <v>1</v>
      </c>
      <c r="I459" s="255"/>
      <c r="J459" s="252"/>
      <c r="K459" s="252"/>
      <c r="L459" s="256"/>
      <c r="M459" s="257"/>
      <c r="N459" s="258"/>
      <c r="O459" s="258"/>
      <c r="P459" s="258"/>
      <c r="Q459" s="258"/>
      <c r="R459" s="258"/>
      <c r="S459" s="258"/>
      <c r="T459" s="259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60" t="s">
        <v>284</v>
      </c>
      <c r="AU459" s="260" t="s">
        <v>92</v>
      </c>
      <c r="AV459" s="13" t="s">
        <v>90</v>
      </c>
      <c r="AW459" s="13" t="s">
        <v>38</v>
      </c>
      <c r="AX459" s="13" t="s">
        <v>83</v>
      </c>
      <c r="AY459" s="260" t="s">
        <v>171</v>
      </c>
    </row>
    <row r="460" s="14" customFormat="1">
      <c r="A460" s="14"/>
      <c r="B460" s="261"/>
      <c r="C460" s="262"/>
      <c r="D460" s="242" t="s">
        <v>284</v>
      </c>
      <c r="E460" s="263" t="s">
        <v>1</v>
      </c>
      <c r="F460" s="264" t="s">
        <v>716</v>
      </c>
      <c r="G460" s="262"/>
      <c r="H460" s="265">
        <v>1391.56</v>
      </c>
      <c r="I460" s="266"/>
      <c r="J460" s="262"/>
      <c r="K460" s="262"/>
      <c r="L460" s="267"/>
      <c r="M460" s="268"/>
      <c r="N460" s="269"/>
      <c r="O460" s="269"/>
      <c r="P460" s="269"/>
      <c r="Q460" s="269"/>
      <c r="R460" s="269"/>
      <c r="S460" s="269"/>
      <c r="T460" s="27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71" t="s">
        <v>284</v>
      </c>
      <c r="AU460" s="271" t="s">
        <v>92</v>
      </c>
      <c r="AV460" s="14" t="s">
        <v>92</v>
      </c>
      <c r="AW460" s="14" t="s">
        <v>38</v>
      </c>
      <c r="AX460" s="14" t="s">
        <v>83</v>
      </c>
      <c r="AY460" s="271" t="s">
        <v>171</v>
      </c>
    </row>
    <row r="461" s="14" customFormat="1">
      <c r="A461" s="14"/>
      <c r="B461" s="261"/>
      <c r="C461" s="262"/>
      <c r="D461" s="242" t="s">
        <v>284</v>
      </c>
      <c r="E461" s="263" t="s">
        <v>1</v>
      </c>
      <c r="F461" s="264" t="s">
        <v>717</v>
      </c>
      <c r="G461" s="262"/>
      <c r="H461" s="265">
        <v>22.035</v>
      </c>
      <c r="I461" s="266"/>
      <c r="J461" s="262"/>
      <c r="K461" s="262"/>
      <c r="L461" s="267"/>
      <c r="M461" s="268"/>
      <c r="N461" s="269"/>
      <c r="O461" s="269"/>
      <c r="P461" s="269"/>
      <c r="Q461" s="269"/>
      <c r="R461" s="269"/>
      <c r="S461" s="269"/>
      <c r="T461" s="27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71" t="s">
        <v>284</v>
      </c>
      <c r="AU461" s="271" t="s">
        <v>92</v>
      </c>
      <c r="AV461" s="14" t="s">
        <v>92</v>
      </c>
      <c r="AW461" s="14" t="s">
        <v>38</v>
      </c>
      <c r="AX461" s="14" t="s">
        <v>83</v>
      </c>
      <c r="AY461" s="271" t="s">
        <v>171</v>
      </c>
    </row>
    <row r="462" s="15" customFormat="1">
      <c r="A462" s="15"/>
      <c r="B462" s="272"/>
      <c r="C462" s="273"/>
      <c r="D462" s="242" t="s">
        <v>284</v>
      </c>
      <c r="E462" s="274" t="s">
        <v>1</v>
      </c>
      <c r="F462" s="275" t="s">
        <v>287</v>
      </c>
      <c r="G462" s="273"/>
      <c r="H462" s="276">
        <v>1413.595</v>
      </c>
      <c r="I462" s="277"/>
      <c r="J462" s="273"/>
      <c r="K462" s="273"/>
      <c r="L462" s="278"/>
      <c r="M462" s="279"/>
      <c r="N462" s="280"/>
      <c r="O462" s="280"/>
      <c r="P462" s="280"/>
      <c r="Q462" s="280"/>
      <c r="R462" s="280"/>
      <c r="S462" s="280"/>
      <c r="T462" s="281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82" t="s">
        <v>284</v>
      </c>
      <c r="AU462" s="282" t="s">
        <v>92</v>
      </c>
      <c r="AV462" s="15" t="s">
        <v>192</v>
      </c>
      <c r="AW462" s="15" t="s">
        <v>38</v>
      </c>
      <c r="AX462" s="15" t="s">
        <v>90</v>
      </c>
      <c r="AY462" s="282" t="s">
        <v>171</v>
      </c>
    </row>
    <row r="463" s="2" customFormat="1" ht="16.5" customHeight="1">
      <c r="A463" s="40"/>
      <c r="B463" s="41"/>
      <c r="C463" s="229" t="s">
        <v>718</v>
      </c>
      <c r="D463" s="229" t="s">
        <v>174</v>
      </c>
      <c r="E463" s="230" t="s">
        <v>719</v>
      </c>
      <c r="F463" s="231" t="s">
        <v>720</v>
      </c>
      <c r="G463" s="232" t="s">
        <v>278</v>
      </c>
      <c r="H463" s="233">
        <v>1413.595</v>
      </c>
      <c r="I463" s="234"/>
      <c r="J463" s="235">
        <f>ROUND(I463*H463,2)</f>
        <v>0</v>
      </c>
      <c r="K463" s="231" t="s">
        <v>178</v>
      </c>
      <c r="L463" s="46"/>
      <c r="M463" s="236" t="s">
        <v>1</v>
      </c>
      <c r="N463" s="237" t="s">
        <v>48</v>
      </c>
      <c r="O463" s="93"/>
      <c r="P463" s="238">
        <f>O463*H463</f>
        <v>0</v>
      </c>
      <c r="Q463" s="238">
        <v>0.061199999999999997</v>
      </c>
      <c r="R463" s="238">
        <f>Q463*H463</f>
        <v>86.512013999999994</v>
      </c>
      <c r="S463" s="238">
        <v>0</v>
      </c>
      <c r="T463" s="239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40" t="s">
        <v>192</v>
      </c>
      <c r="AT463" s="240" t="s">
        <v>174</v>
      </c>
      <c r="AU463" s="240" t="s">
        <v>92</v>
      </c>
      <c r="AY463" s="18" t="s">
        <v>171</v>
      </c>
      <c r="BE463" s="241">
        <f>IF(N463="základní",J463,0)</f>
        <v>0</v>
      </c>
      <c r="BF463" s="241">
        <f>IF(N463="snížená",J463,0)</f>
        <v>0</v>
      </c>
      <c r="BG463" s="241">
        <f>IF(N463="zákl. přenesená",J463,0)</f>
        <v>0</v>
      </c>
      <c r="BH463" s="241">
        <f>IF(N463="sníž. přenesená",J463,0)</f>
        <v>0</v>
      </c>
      <c r="BI463" s="241">
        <f>IF(N463="nulová",J463,0)</f>
        <v>0</v>
      </c>
      <c r="BJ463" s="18" t="s">
        <v>90</v>
      </c>
      <c r="BK463" s="241">
        <f>ROUND(I463*H463,2)</f>
        <v>0</v>
      </c>
      <c r="BL463" s="18" t="s">
        <v>192</v>
      </c>
      <c r="BM463" s="240" t="s">
        <v>721</v>
      </c>
    </row>
    <row r="464" s="13" customFormat="1">
      <c r="A464" s="13"/>
      <c r="B464" s="251"/>
      <c r="C464" s="252"/>
      <c r="D464" s="242" t="s">
        <v>284</v>
      </c>
      <c r="E464" s="253" t="s">
        <v>1</v>
      </c>
      <c r="F464" s="254" t="s">
        <v>295</v>
      </c>
      <c r="G464" s="252"/>
      <c r="H464" s="253" t="s">
        <v>1</v>
      </c>
      <c r="I464" s="255"/>
      <c r="J464" s="252"/>
      <c r="K464" s="252"/>
      <c r="L464" s="256"/>
      <c r="M464" s="257"/>
      <c r="N464" s="258"/>
      <c r="O464" s="258"/>
      <c r="P464" s="258"/>
      <c r="Q464" s="258"/>
      <c r="R464" s="258"/>
      <c r="S464" s="258"/>
      <c r="T464" s="259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60" t="s">
        <v>284</v>
      </c>
      <c r="AU464" s="260" t="s">
        <v>92</v>
      </c>
      <c r="AV464" s="13" t="s">
        <v>90</v>
      </c>
      <c r="AW464" s="13" t="s">
        <v>38</v>
      </c>
      <c r="AX464" s="13" t="s">
        <v>83</v>
      </c>
      <c r="AY464" s="260" t="s">
        <v>171</v>
      </c>
    </row>
    <row r="465" s="14" customFormat="1">
      <c r="A465" s="14"/>
      <c r="B465" s="261"/>
      <c r="C465" s="262"/>
      <c r="D465" s="242" t="s">
        <v>284</v>
      </c>
      <c r="E465" s="263" t="s">
        <v>1</v>
      </c>
      <c r="F465" s="264" t="s">
        <v>716</v>
      </c>
      <c r="G465" s="262"/>
      <c r="H465" s="265">
        <v>1391.56</v>
      </c>
      <c r="I465" s="266"/>
      <c r="J465" s="262"/>
      <c r="K465" s="262"/>
      <c r="L465" s="267"/>
      <c r="M465" s="268"/>
      <c r="N465" s="269"/>
      <c r="O465" s="269"/>
      <c r="P465" s="269"/>
      <c r="Q465" s="269"/>
      <c r="R465" s="269"/>
      <c r="S465" s="269"/>
      <c r="T465" s="270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71" t="s">
        <v>284</v>
      </c>
      <c r="AU465" s="271" t="s">
        <v>92</v>
      </c>
      <c r="AV465" s="14" t="s">
        <v>92</v>
      </c>
      <c r="AW465" s="14" t="s">
        <v>38</v>
      </c>
      <c r="AX465" s="14" t="s">
        <v>83</v>
      </c>
      <c r="AY465" s="271" t="s">
        <v>171</v>
      </c>
    </row>
    <row r="466" s="14" customFormat="1">
      <c r="A466" s="14"/>
      <c r="B466" s="261"/>
      <c r="C466" s="262"/>
      <c r="D466" s="242" t="s">
        <v>284</v>
      </c>
      <c r="E466" s="263" t="s">
        <v>1</v>
      </c>
      <c r="F466" s="264" t="s">
        <v>717</v>
      </c>
      <c r="G466" s="262"/>
      <c r="H466" s="265">
        <v>22.035</v>
      </c>
      <c r="I466" s="266"/>
      <c r="J466" s="262"/>
      <c r="K466" s="262"/>
      <c r="L466" s="267"/>
      <c r="M466" s="268"/>
      <c r="N466" s="269"/>
      <c r="O466" s="269"/>
      <c r="P466" s="269"/>
      <c r="Q466" s="269"/>
      <c r="R466" s="269"/>
      <c r="S466" s="269"/>
      <c r="T466" s="270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71" t="s">
        <v>284</v>
      </c>
      <c r="AU466" s="271" t="s">
        <v>92</v>
      </c>
      <c r="AV466" s="14" t="s">
        <v>92</v>
      </c>
      <c r="AW466" s="14" t="s">
        <v>38</v>
      </c>
      <c r="AX466" s="14" t="s">
        <v>83</v>
      </c>
      <c r="AY466" s="271" t="s">
        <v>171</v>
      </c>
    </row>
    <row r="467" s="15" customFormat="1">
      <c r="A467" s="15"/>
      <c r="B467" s="272"/>
      <c r="C467" s="273"/>
      <c r="D467" s="242" t="s">
        <v>284</v>
      </c>
      <c r="E467" s="274" t="s">
        <v>1</v>
      </c>
      <c r="F467" s="275" t="s">
        <v>287</v>
      </c>
      <c r="G467" s="273"/>
      <c r="H467" s="276">
        <v>1413.595</v>
      </c>
      <c r="I467" s="277"/>
      <c r="J467" s="273"/>
      <c r="K467" s="273"/>
      <c r="L467" s="278"/>
      <c r="M467" s="279"/>
      <c r="N467" s="280"/>
      <c r="O467" s="280"/>
      <c r="P467" s="280"/>
      <c r="Q467" s="280"/>
      <c r="R467" s="280"/>
      <c r="S467" s="280"/>
      <c r="T467" s="281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82" t="s">
        <v>284</v>
      </c>
      <c r="AU467" s="282" t="s">
        <v>92</v>
      </c>
      <c r="AV467" s="15" t="s">
        <v>192</v>
      </c>
      <c r="AW467" s="15" t="s">
        <v>38</v>
      </c>
      <c r="AX467" s="15" t="s">
        <v>90</v>
      </c>
      <c r="AY467" s="282" t="s">
        <v>171</v>
      </c>
    </row>
    <row r="468" s="2" customFormat="1" ht="16.5" customHeight="1">
      <c r="A468" s="40"/>
      <c r="B468" s="41"/>
      <c r="C468" s="229" t="s">
        <v>722</v>
      </c>
      <c r="D468" s="229" t="s">
        <v>174</v>
      </c>
      <c r="E468" s="230" t="s">
        <v>723</v>
      </c>
      <c r="F468" s="231" t="s">
        <v>724</v>
      </c>
      <c r="G468" s="232" t="s">
        <v>278</v>
      </c>
      <c r="H468" s="233">
        <v>321.29000000000002</v>
      </c>
      <c r="I468" s="234"/>
      <c r="J468" s="235">
        <f>ROUND(I468*H468,2)</f>
        <v>0</v>
      </c>
      <c r="K468" s="231" t="s">
        <v>178</v>
      </c>
      <c r="L468" s="46"/>
      <c r="M468" s="236" t="s">
        <v>1</v>
      </c>
      <c r="N468" s="237" t="s">
        <v>48</v>
      </c>
      <c r="O468" s="93"/>
      <c r="P468" s="238">
        <f>O468*H468</f>
        <v>0</v>
      </c>
      <c r="Q468" s="238">
        <v>0.11</v>
      </c>
      <c r="R468" s="238">
        <f>Q468*H468</f>
        <v>35.341900000000003</v>
      </c>
      <c r="S468" s="238">
        <v>0</v>
      </c>
      <c r="T468" s="239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40" t="s">
        <v>192</v>
      </c>
      <c r="AT468" s="240" t="s">
        <v>174</v>
      </c>
      <c r="AU468" s="240" t="s">
        <v>92</v>
      </c>
      <c r="AY468" s="18" t="s">
        <v>171</v>
      </c>
      <c r="BE468" s="241">
        <f>IF(N468="základní",J468,0)</f>
        <v>0</v>
      </c>
      <c r="BF468" s="241">
        <f>IF(N468="snížená",J468,0)</f>
        <v>0</v>
      </c>
      <c r="BG468" s="241">
        <f>IF(N468="zákl. přenesená",J468,0)</f>
        <v>0</v>
      </c>
      <c r="BH468" s="241">
        <f>IF(N468="sníž. přenesená",J468,0)</f>
        <v>0</v>
      </c>
      <c r="BI468" s="241">
        <f>IF(N468="nulová",J468,0)</f>
        <v>0</v>
      </c>
      <c r="BJ468" s="18" t="s">
        <v>90</v>
      </c>
      <c r="BK468" s="241">
        <f>ROUND(I468*H468,2)</f>
        <v>0</v>
      </c>
      <c r="BL468" s="18" t="s">
        <v>192</v>
      </c>
      <c r="BM468" s="240" t="s">
        <v>725</v>
      </c>
    </row>
    <row r="469" s="13" customFormat="1">
      <c r="A469" s="13"/>
      <c r="B469" s="251"/>
      <c r="C469" s="252"/>
      <c r="D469" s="242" t="s">
        <v>284</v>
      </c>
      <c r="E469" s="253" t="s">
        <v>1</v>
      </c>
      <c r="F469" s="254" t="s">
        <v>295</v>
      </c>
      <c r="G469" s="252"/>
      <c r="H469" s="253" t="s">
        <v>1</v>
      </c>
      <c r="I469" s="255"/>
      <c r="J469" s="252"/>
      <c r="K469" s="252"/>
      <c r="L469" s="256"/>
      <c r="M469" s="257"/>
      <c r="N469" s="258"/>
      <c r="O469" s="258"/>
      <c r="P469" s="258"/>
      <c r="Q469" s="258"/>
      <c r="R469" s="258"/>
      <c r="S469" s="258"/>
      <c r="T469" s="259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60" t="s">
        <v>284</v>
      </c>
      <c r="AU469" s="260" t="s">
        <v>92</v>
      </c>
      <c r="AV469" s="13" t="s">
        <v>90</v>
      </c>
      <c r="AW469" s="13" t="s">
        <v>38</v>
      </c>
      <c r="AX469" s="13" t="s">
        <v>83</v>
      </c>
      <c r="AY469" s="260" t="s">
        <v>171</v>
      </c>
    </row>
    <row r="470" s="14" customFormat="1">
      <c r="A470" s="14"/>
      <c r="B470" s="261"/>
      <c r="C470" s="262"/>
      <c r="D470" s="242" t="s">
        <v>284</v>
      </c>
      <c r="E470" s="263" t="s">
        <v>1</v>
      </c>
      <c r="F470" s="264" t="s">
        <v>302</v>
      </c>
      <c r="G470" s="262"/>
      <c r="H470" s="265">
        <v>182.88</v>
      </c>
      <c r="I470" s="266"/>
      <c r="J470" s="262"/>
      <c r="K470" s="262"/>
      <c r="L470" s="267"/>
      <c r="M470" s="268"/>
      <c r="N470" s="269"/>
      <c r="O470" s="269"/>
      <c r="P470" s="269"/>
      <c r="Q470" s="269"/>
      <c r="R470" s="269"/>
      <c r="S470" s="269"/>
      <c r="T470" s="27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71" t="s">
        <v>284</v>
      </c>
      <c r="AU470" s="271" t="s">
        <v>92</v>
      </c>
      <c r="AV470" s="14" t="s">
        <v>92</v>
      </c>
      <c r="AW470" s="14" t="s">
        <v>38</v>
      </c>
      <c r="AX470" s="14" t="s">
        <v>83</v>
      </c>
      <c r="AY470" s="271" t="s">
        <v>171</v>
      </c>
    </row>
    <row r="471" s="14" customFormat="1">
      <c r="A471" s="14"/>
      <c r="B471" s="261"/>
      <c r="C471" s="262"/>
      <c r="D471" s="242" t="s">
        <v>284</v>
      </c>
      <c r="E471" s="263" t="s">
        <v>1</v>
      </c>
      <c r="F471" s="264" t="s">
        <v>726</v>
      </c>
      <c r="G471" s="262"/>
      <c r="H471" s="265">
        <v>75.849999999999994</v>
      </c>
      <c r="I471" s="266"/>
      <c r="J471" s="262"/>
      <c r="K471" s="262"/>
      <c r="L471" s="267"/>
      <c r="M471" s="268"/>
      <c r="N471" s="269"/>
      <c r="O471" s="269"/>
      <c r="P471" s="269"/>
      <c r="Q471" s="269"/>
      <c r="R471" s="269"/>
      <c r="S471" s="269"/>
      <c r="T471" s="27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71" t="s">
        <v>284</v>
      </c>
      <c r="AU471" s="271" t="s">
        <v>92</v>
      </c>
      <c r="AV471" s="14" t="s">
        <v>92</v>
      </c>
      <c r="AW471" s="14" t="s">
        <v>38</v>
      </c>
      <c r="AX471" s="14" t="s">
        <v>83</v>
      </c>
      <c r="AY471" s="271" t="s">
        <v>171</v>
      </c>
    </row>
    <row r="472" s="14" customFormat="1">
      <c r="A472" s="14"/>
      <c r="B472" s="261"/>
      <c r="C472" s="262"/>
      <c r="D472" s="242" t="s">
        <v>284</v>
      </c>
      <c r="E472" s="263" t="s">
        <v>1</v>
      </c>
      <c r="F472" s="264" t="s">
        <v>366</v>
      </c>
      <c r="G472" s="262"/>
      <c r="H472" s="265">
        <v>15.640000000000001</v>
      </c>
      <c r="I472" s="266"/>
      <c r="J472" s="262"/>
      <c r="K472" s="262"/>
      <c r="L472" s="267"/>
      <c r="M472" s="268"/>
      <c r="N472" s="269"/>
      <c r="O472" s="269"/>
      <c r="P472" s="269"/>
      <c r="Q472" s="269"/>
      <c r="R472" s="269"/>
      <c r="S472" s="269"/>
      <c r="T472" s="27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71" t="s">
        <v>284</v>
      </c>
      <c r="AU472" s="271" t="s">
        <v>92</v>
      </c>
      <c r="AV472" s="14" t="s">
        <v>92</v>
      </c>
      <c r="AW472" s="14" t="s">
        <v>38</v>
      </c>
      <c r="AX472" s="14" t="s">
        <v>83</v>
      </c>
      <c r="AY472" s="271" t="s">
        <v>171</v>
      </c>
    </row>
    <row r="473" s="14" customFormat="1">
      <c r="A473" s="14"/>
      <c r="B473" s="261"/>
      <c r="C473" s="262"/>
      <c r="D473" s="242" t="s">
        <v>284</v>
      </c>
      <c r="E473" s="263" t="s">
        <v>1</v>
      </c>
      <c r="F473" s="264" t="s">
        <v>474</v>
      </c>
      <c r="G473" s="262"/>
      <c r="H473" s="265">
        <v>46.920000000000002</v>
      </c>
      <c r="I473" s="266"/>
      <c r="J473" s="262"/>
      <c r="K473" s="262"/>
      <c r="L473" s="267"/>
      <c r="M473" s="268"/>
      <c r="N473" s="269"/>
      <c r="O473" s="269"/>
      <c r="P473" s="269"/>
      <c r="Q473" s="269"/>
      <c r="R473" s="269"/>
      <c r="S473" s="269"/>
      <c r="T473" s="27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71" t="s">
        <v>284</v>
      </c>
      <c r="AU473" s="271" t="s">
        <v>92</v>
      </c>
      <c r="AV473" s="14" t="s">
        <v>92</v>
      </c>
      <c r="AW473" s="14" t="s">
        <v>38</v>
      </c>
      <c r="AX473" s="14" t="s">
        <v>83</v>
      </c>
      <c r="AY473" s="271" t="s">
        <v>171</v>
      </c>
    </row>
    <row r="474" s="15" customFormat="1">
      <c r="A474" s="15"/>
      <c r="B474" s="272"/>
      <c r="C474" s="273"/>
      <c r="D474" s="242" t="s">
        <v>284</v>
      </c>
      <c r="E474" s="274" t="s">
        <v>1</v>
      </c>
      <c r="F474" s="275" t="s">
        <v>287</v>
      </c>
      <c r="G474" s="273"/>
      <c r="H474" s="276">
        <v>321.29000000000002</v>
      </c>
      <c r="I474" s="277"/>
      <c r="J474" s="273"/>
      <c r="K474" s="273"/>
      <c r="L474" s="278"/>
      <c r="M474" s="279"/>
      <c r="N474" s="280"/>
      <c r="O474" s="280"/>
      <c r="P474" s="280"/>
      <c r="Q474" s="280"/>
      <c r="R474" s="280"/>
      <c r="S474" s="280"/>
      <c r="T474" s="281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82" t="s">
        <v>284</v>
      </c>
      <c r="AU474" s="282" t="s">
        <v>92</v>
      </c>
      <c r="AV474" s="15" t="s">
        <v>192</v>
      </c>
      <c r="AW474" s="15" t="s">
        <v>38</v>
      </c>
      <c r="AX474" s="15" t="s">
        <v>90</v>
      </c>
      <c r="AY474" s="282" t="s">
        <v>171</v>
      </c>
    </row>
    <row r="475" s="2" customFormat="1" ht="21.75" customHeight="1">
      <c r="A475" s="40"/>
      <c r="B475" s="41"/>
      <c r="C475" s="229" t="s">
        <v>727</v>
      </c>
      <c r="D475" s="229" t="s">
        <v>174</v>
      </c>
      <c r="E475" s="230" t="s">
        <v>728</v>
      </c>
      <c r="F475" s="231" t="s">
        <v>729</v>
      </c>
      <c r="G475" s="232" t="s">
        <v>278</v>
      </c>
      <c r="H475" s="233">
        <v>401.94099999999997</v>
      </c>
      <c r="I475" s="234"/>
      <c r="J475" s="235">
        <f>ROUND(I475*H475,2)</f>
        <v>0</v>
      </c>
      <c r="K475" s="231" t="s">
        <v>178</v>
      </c>
      <c r="L475" s="46"/>
      <c r="M475" s="236" t="s">
        <v>1</v>
      </c>
      <c r="N475" s="237" t="s">
        <v>48</v>
      </c>
      <c r="O475" s="93"/>
      <c r="P475" s="238">
        <f>O475*H475</f>
        <v>0</v>
      </c>
      <c r="Q475" s="238">
        <v>0.010999999999999999</v>
      </c>
      <c r="R475" s="238">
        <f>Q475*H475</f>
        <v>4.4213509999999996</v>
      </c>
      <c r="S475" s="238">
        <v>0</v>
      </c>
      <c r="T475" s="239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40" t="s">
        <v>192</v>
      </c>
      <c r="AT475" s="240" t="s">
        <v>174</v>
      </c>
      <c r="AU475" s="240" t="s">
        <v>92</v>
      </c>
      <c r="AY475" s="18" t="s">
        <v>171</v>
      </c>
      <c r="BE475" s="241">
        <f>IF(N475="základní",J475,0)</f>
        <v>0</v>
      </c>
      <c r="BF475" s="241">
        <f>IF(N475="snížená",J475,0)</f>
        <v>0</v>
      </c>
      <c r="BG475" s="241">
        <f>IF(N475="zákl. přenesená",J475,0)</f>
        <v>0</v>
      </c>
      <c r="BH475" s="241">
        <f>IF(N475="sníž. přenesená",J475,0)</f>
        <v>0</v>
      </c>
      <c r="BI475" s="241">
        <f>IF(N475="nulová",J475,0)</f>
        <v>0</v>
      </c>
      <c r="BJ475" s="18" t="s">
        <v>90</v>
      </c>
      <c r="BK475" s="241">
        <f>ROUND(I475*H475,2)</f>
        <v>0</v>
      </c>
      <c r="BL475" s="18" t="s">
        <v>192</v>
      </c>
      <c r="BM475" s="240" t="s">
        <v>730</v>
      </c>
    </row>
    <row r="476" s="14" customFormat="1">
      <c r="A476" s="14"/>
      <c r="B476" s="261"/>
      <c r="C476" s="262"/>
      <c r="D476" s="242" t="s">
        <v>284</v>
      </c>
      <c r="E476" s="263" t="s">
        <v>1</v>
      </c>
      <c r="F476" s="264" t="s">
        <v>731</v>
      </c>
      <c r="G476" s="262"/>
      <c r="H476" s="265">
        <v>151.69999999999999</v>
      </c>
      <c r="I476" s="266"/>
      <c r="J476" s="262"/>
      <c r="K476" s="262"/>
      <c r="L476" s="267"/>
      <c r="M476" s="268"/>
      <c r="N476" s="269"/>
      <c r="O476" s="269"/>
      <c r="P476" s="269"/>
      <c r="Q476" s="269"/>
      <c r="R476" s="269"/>
      <c r="S476" s="269"/>
      <c r="T476" s="27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71" t="s">
        <v>284</v>
      </c>
      <c r="AU476" s="271" t="s">
        <v>92</v>
      </c>
      <c r="AV476" s="14" t="s">
        <v>92</v>
      </c>
      <c r="AW476" s="14" t="s">
        <v>38</v>
      </c>
      <c r="AX476" s="14" t="s">
        <v>83</v>
      </c>
      <c r="AY476" s="271" t="s">
        <v>171</v>
      </c>
    </row>
    <row r="477" s="14" customFormat="1">
      <c r="A477" s="14"/>
      <c r="B477" s="261"/>
      <c r="C477" s="262"/>
      <c r="D477" s="242" t="s">
        <v>284</v>
      </c>
      <c r="E477" s="263" t="s">
        <v>1</v>
      </c>
      <c r="F477" s="264" t="s">
        <v>732</v>
      </c>
      <c r="G477" s="262"/>
      <c r="H477" s="265">
        <v>62.560000000000002</v>
      </c>
      <c r="I477" s="266"/>
      <c r="J477" s="262"/>
      <c r="K477" s="262"/>
      <c r="L477" s="267"/>
      <c r="M477" s="268"/>
      <c r="N477" s="269"/>
      <c r="O477" s="269"/>
      <c r="P477" s="269"/>
      <c r="Q477" s="269"/>
      <c r="R477" s="269"/>
      <c r="S477" s="269"/>
      <c r="T477" s="27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71" t="s">
        <v>284</v>
      </c>
      <c r="AU477" s="271" t="s">
        <v>92</v>
      </c>
      <c r="AV477" s="14" t="s">
        <v>92</v>
      </c>
      <c r="AW477" s="14" t="s">
        <v>38</v>
      </c>
      <c r="AX477" s="14" t="s">
        <v>83</v>
      </c>
      <c r="AY477" s="271" t="s">
        <v>171</v>
      </c>
    </row>
    <row r="478" s="14" customFormat="1">
      <c r="A478" s="14"/>
      <c r="B478" s="261"/>
      <c r="C478" s="262"/>
      <c r="D478" s="242" t="s">
        <v>284</v>
      </c>
      <c r="E478" s="263" t="s">
        <v>1</v>
      </c>
      <c r="F478" s="264" t="s">
        <v>733</v>
      </c>
      <c r="G478" s="262"/>
      <c r="H478" s="265">
        <v>187.68100000000001</v>
      </c>
      <c r="I478" s="266"/>
      <c r="J478" s="262"/>
      <c r="K478" s="262"/>
      <c r="L478" s="267"/>
      <c r="M478" s="268"/>
      <c r="N478" s="269"/>
      <c r="O478" s="269"/>
      <c r="P478" s="269"/>
      <c r="Q478" s="269"/>
      <c r="R478" s="269"/>
      <c r="S478" s="269"/>
      <c r="T478" s="27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71" t="s">
        <v>284</v>
      </c>
      <c r="AU478" s="271" t="s">
        <v>92</v>
      </c>
      <c r="AV478" s="14" t="s">
        <v>92</v>
      </c>
      <c r="AW478" s="14" t="s">
        <v>38</v>
      </c>
      <c r="AX478" s="14" t="s">
        <v>83</v>
      </c>
      <c r="AY478" s="271" t="s">
        <v>171</v>
      </c>
    </row>
    <row r="479" s="15" customFormat="1">
      <c r="A479" s="15"/>
      <c r="B479" s="272"/>
      <c r="C479" s="273"/>
      <c r="D479" s="242" t="s">
        <v>284</v>
      </c>
      <c r="E479" s="274" t="s">
        <v>1</v>
      </c>
      <c r="F479" s="275" t="s">
        <v>287</v>
      </c>
      <c r="G479" s="273"/>
      <c r="H479" s="276">
        <v>401.94099999999997</v>
      </c>
      <c r="I479" s="277"/>
      <c r="J479" s="273"/>
      <c r="K479" s="273"/>
      <c r="L479" s="278"/>
      <c r="M479" s="279"/>
      <c r="N479" s="280"/>
      <c r="O479" s="280"/>
      <c r="P479" s="280"/>
      <c r="Q479" s="280"/>
      <c r="R479" s="280"/>
      <c r="S479" s="280"/>
      <c r="T479" s="281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82" t="s">
        <v>284</v>
      </c>
      <c r="AU479" s="282" t="s">
        <v>92</v>
      </c>
      <c r="AV479" s="15" t="s">
        <v>192</v>
      </c>
      <c r="AW479" s="15" t="s">
        <v>38</v>
      </c>
      <c r="AX479" s="15" t="s">
        <v>90</v>
      </c>
      <c r="AY479" s="282" t="s">
        <v>171</v>
      </c>
    </row>
    <row r="480" s="2" customFormat="1" ht="16.5" customHeight="1">
      <c r="A480" s="40"/>
      <c r="B480" s="41"/>
      <c r="C480" s="229" t="s">
        <v>734</v>
      </c>
      <c r="D480" s="229" t="s">
        <v>174</v>
      </c>
      <c r="E480" s="230" t="s">
        <v>735</v>
      </c>
      <c r="F480" s="231" t="s">
        <v>736</v>
      </c>
      <c r="G480" s="232" t="s">
        <v>282</v>
      </c>
      <c r="H480" s="233">
        <v>19.945</v>
      </c>
      <c r="I480" s="234"/>
      <c r="J480" s="235">
        <f>ROUND(I480*H480,2)</f>
        <v>0</v>
      </c>
      <c r="K480" s="231" t="s">
        <v>331</v>
      </c>
      <c r="L480" s="46"/>
      <c r="M480" s="236" t="s">
        <v>1</v>
      </c>
      <c r="N480" s="237" t="s">
        <v>48</v>
      </c>
      <c r="O480" s="93"/>
      <c r="P480" s="238">
        <f>O480*H480</f>
        <v>0</v>
      </c>
      <c r="Q480" s="238">
        <v>0.020199999999999999</v>
      </c>
      <c r="R480" s="238">
        <f>Q480*H480</f>
        <v>0.402889</v>
      </c>
      <c r="S480" s="238">
        <v>0</v>
      </c>
      <c r="T480" s="239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40" t="s">
        <v>192</v>
      </c>
      <c r="AT480" s="240" t="s">
        <v>174</v>
      </c>
      <c r="AU480" s="240" t="s">
        <v>92</v>
      </c>
      <c r="AY480" s="18" t="s">
        <v>171</v>
      </c>
      <c r="BE480" s="241">
        <f>IF(N480="základní",J480,0)</f>
        <v>0</v>
      </c>
      <c r="BF480" s="241">
        <f>IF(N480="snížená",J480,0)</f>
        <v>0</v>
      </c>
      <c r="BG480" s="241">
        <f>IF(N480="zákl. přenesená",J480,0)</f>
        <v>0</v>
      </c>
      <c r="BH480" s="241">
        <f>IF(N480="sníž. přenesená",J480,0)</f>
        <v>0</v>
      </c>
      <c r="BI480" s="241">
        <f>IF(N480="nulová",J480,0)</f>
        <v>0</v>
      </c>
      <c r="BJ480" s="18" t="s">
        <v>90</v>
      </c>
      <c r="BK480" s="241">
        <f>ROUND(I480*H480,2)</f>
        <v>0</v>
      </c>
      <c r="BL480" s="18" t="s">
        <v>192</v>
      </c>
      <c r="BM480" s="240" t="s">
        <v>737</v>
      </c>
    </row>
    <row r="481" s="2" customFormat="1">
      <c r="A481" s="40"/>
      <c r="B481" s="41"/>
      <c r="C481" s="42"/>
      <c r="D481" s="242" t="s">
        <v>184</v>
      </c>
      <c r="E481" s="42"/>
      <c r="F481" s="243" t="s">
        <v>738</v>
      </c>
      <c r="G481" s="42"/>
      <c r="H481" s="42"/>
      <c r="I481" s="244"/>
      <c r="J481" s="42"/>
      <c r="K481" s="42"/>
      <c r="L481" s="46"/>
      <c r="M481" s="245"/>
      <c r="N481" s="246"/>
      <c r="O481" s="93"/>
      <c r="P481" s="93"/>
      <c r="Q481" s="93"/>
      <c r="R481" s="93"/>
      <c r="S481" s="93"/>
      <c r="T481" s="94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8" t="s">
        <v>184</v>
      </c>
      <c r="AU481" s="18" t="s">
        <v>92</v>
      </c>
    </row>
    <row r="482" s="2" customFormat="1" ht="16.5" customHeight="1">
      <c r="A482" s="40"/>
      <c r="B482" s="41"/>
      <c r="C482" s="229" t="s">
        <v>739</v>
      </c>
      <c r="D482" s="229" t="s">
        <v>174</v>
      </c>
      <c r="E482" s="230" t="s">
        <v>740</v>
      </c>
      <c r="F482" s="231" t="s">
        <v>741</v>
      </c>
      <c r="G482" s="232" t="s">
        <v>278</v>
      </c>
      <c r="H482" s="233">
        <v>3192.7109999999998</v>
      </c>
      <c r="I482" s="234"/>
      <c r="J482" s="235">
        <f>ROUND(I482*H482,2)</f>
        <v>0</v>
      </c>
      <c r="K482" s="231" t="s">
        <v>178</v>
      </c>
      <c r="L482" s="46"/>
      <c r="M482" s="236" t="s">
        <v>1</v>
      </c>
      <c r="N482" s="237" t="s">
        <v>48</v>
      </c>
      <c r="O482" s="93"/>
      <c r="P482" s="238">
        <f>O482*H482</f>
        <v>0</v>
      </c>
      <c r="Q482" s="238">
        <v>0</v>
      </c>
      <c r="R482" s="238">
        <f>Q482*H482</f>
        <v>0</v>
      </c>
      <c r="S482" s="238">
        <v>0</v>
      </c>
      <c r="T482" s="239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40" t="s">
        <v>192</v>
      </c>
      <c r="AT482" s="240" t="s">
        <v>174</v>
      </c>
      <c r="AU482" s="240" t="s">
        <v>92</v>
      </c>
      <c r="AY482" s="18" t="s">
        <v>171</v>
      </c>
      <c r="BE482" s="241">
        <f>IF(N482="základní",J482,0)</f>
        <v>0</v>
      </c>
      <c r="BF482" s="241">
        <f>IF(N482="snížená",J482,0)</f>
        <v>0</v>
      </c>
      <c r="BG482" s="241">
        <f>IF(N482="zákl. přenesená",J482,0)</f>
        <v>0</v>
      </c>
      <c r="BH482" s="241">
        <f>IF(N482="sníž. přenesená",J482,0)</f>
        <v>0</v>
      </c>
      <c r="BI482" s="241">
        <f>IF(N482="nulová",J482,0)</f>
        <v>0</v>
      </c>
      <c r="BJ482" s="18" t="s">
        <v>90</v>
      </c>
      <c r="BK482" s="241">
        <f>ROUND(I482*H482,2)</f>
        <v>0</v>
      </c>
      <c r="BL482" s="18" t="s">
        <v>192</v>
      </c>
      <c r="BM482" s="240" t="s">
        <v>742</v>
      </c>
    </row>
    <row r="483" s="14" customFormat="1">
      <c r="A483" s="14"/>
      <c r="B483" s="261"/>
      <c r="C483" s="262"/>
      <c r="D483" s="242" t="s">
        <v>284</v>
      </c>
      <c r="E483" s="263" t="s">
        <v>1</v>
      </c>
      <c r="F483" s="264" t="s">
        <v>743</v>
      </c>
      <c r="G483" s="262"/>
      <c r="H483" s="265">
        <v>3192.7109999999998</v>
      </c>
      <c r="I483" s="266"/>
      <c r="J483" s="262"/>
      <c r="K483" s="262"/>
      <c r="L483" s="267"/>
      <c r="M483" s="268"/>
      <c r="N483" s="269"/>
      <c r="O483" s="269"/>
      <c r="P483" s="269"/>
      <c r="Q483" s="269"/>
      <c r="R483" s="269"/>
      <c r="S483" s="269"/>
      <c r="T483" s="27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71" t="s">
        <v>284</v>
      </c>
      <c r="AU483" s="271" t="s">
        <v>92</v>
      </c>
      <c r="AV483" s="14" t="s">
        <v>92</v>
      </c>
      <c r="AW483" s="14" t="s">
        <v>38</v>
      </c>
      <c r="AX483" s="14" t="s">
        <v>83</v>
      </c>
      <c r="AY483" s="271" t="s">
        <v>171</v>
      </c>
    </row>
    <row r="484" s="15" customFormat="1">
      <c r="A484" s="15"/>
      <c r="B484" s="272"/>
      <c r="C484" s="273"/>
      <c r="D484" s="242" t="s">
        <v>284</v>
      </c>
      <c r="E484" s="274" t="s">
        <v>1</v>
      </c>
      <c r="F484" s="275" t="s">
        <v>287</v>
      </c>
      <c r="G484" s="273"/>
      <c r="H484" s="276">
        <v>3192.7109999999998</v>
      </c>
      <c r="I484" s="277"/>
      <c r="J484" s="273"/>
      <c r="K484" s="273"/>
      <c r="L484" s="278"/>
      <c r="M484" s="279"/>
      <c r="N484" s="280"/>
      <c r="O484" s="280"/>
      <c r="P484" s="280"/>
      <c r="Q484" s="280"/>
      <c r="R484" s="280"/>
      <c r="S484" s="280"/>
      <c r="T484" s="281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82" t="s">
        <v>284</v>
      </c>
      <c r="AU484" s="282" t="s">
        <v>92</v>
      </c>
      <c r="AV484" s="15" t="s">
        <v>192</v>
      </c>
      <c r="AW484" s="15" t="s">
        <v>38</v>
      </c>
      <c r="AX484" s="15" t="s">
        <v>90</v>
      </c>
      <c r="AY484" s="282" t="s">
        <v>171</v>
      </c>
    </row>
    <row r="485" s="2" customFormat="1" ht="16.5" customHeight="1">
      <c r="A485" s="40"/>
      <c r="B485" s="41"/>
      <c r="C485" s="229" t="s">
        <v>744</v>
      </c>
      <c r="D485" s="229" t="s">
        <v>174</v>
      </c>
      <c r="E485" s="230" t="s">
        <v>745</v>
      </c>
      <c r="F485" s="231" t="s">
        <v>746</v>
      </c>
      <c r="G485" s="232" t="s">
        <v>282</v>
      </c>
      <c r="H485" s="233">
        <v>9.1440000000000001</v>
      </c>
      <c r="I485" s="234"/>
      <c r="J485" s="235">
        <f>ROUND(I485*H485,2)</f>
        <v>0</v>
      </c>
      <c r="K485" s="231" t="s">
        <v>178</v>
      </c>
      <c r="L485" s="46"/>
      <c r="M485" s="236" t="s">
        <v>1</v>
      </c>
      <c r="N485" s="237" t="s">
        <v>48</v>
      </c>
      <c r="O485" s="93"/>
      <c r="P485" s="238">
        <f>O485*H485</f>
        <v>0</v>
      </c>
      <c r="Q485" s="238">
        <v>1.98</v>
      </c>
      <c r="R485" s="238">
        <f>Q485*H485</f>
        <v>18.105119999999999</v>
      </c>
      <c r="S485" s="238">
        <v>0</v>
      </c>
      <c r="T485" s="239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40" t="s">
        <v>192</v>
      </c>
      <c r="AT485" s="240" t="s">
        <v>174</v>
      </c>
      <c r="AU485" s="240" t="s">
        <v>92</v>
      </c>
      <c r="AY485" s="18" t="s">
        <v>171</v>
      </c>
      <c r="BE485" s="241">
        <f>IF(N485="základní",J485,0)</f>
        <v>0</v>
      </c>
      <c r="BF485" s="241">
        <f>IF(N485="snížená",J485,0)</f>
        <v>0</v>
      </c>
      <c r="BG485" s="241">
        <f>IF(N485="zákl. přenesená",J485,0)</f>
        <v>0</v>
      </c>
      <c r="BH485" s="241">
        <f>IF(N485="sníž. přenesená",J485,0)</f>
        <v>0</v>
      </c>
      <c r="BI485" s="241">
        <f>IF(N485="nulová",J485,0)</f>
        <v>0</v>
      </c>
      <c r="BJ485" s="18" t="s">
        <v>90</v>
      </c>
      <c r="BK485" s="241">
        <f>ROUND(I485*H485,2)</f>
        <v>0</v>
      </c>
      <c r="BL485" s="18" t="s">
        <v>192</v>
      </c>
      <c r="BM485" s="240" t="s">
        <v>747</v>
      </c>
    </row>
    <row r="486" s="13" customFormat="1">
      <c r="A486" s="13"/>
      <c r="B486" s="251"/>
      <c r="C486" s="252"/>
      <c r="D486" s="242" t="s">
        <v>284</v>
      </c>
      <c r="E486" s="253" t="s">
        <v>1</v>
      </c>
      <c r="F486" s="254" t="s">
        <v>295</v>
      </c>
      <c r="G486" s="252"/>
      <c r="H486" s="253" t="s">
        <v>1</v>
      </c>
      <c r="I486" s="255"/>
      <c r="J486" s="252"/>
      <c r="K486" s="252"/>
      <c r="L486" s="256"/>
      <c r="M486" s="257"/>
      <c r="N486" s="258"/>
      <c r="O486" s="258"/>
      <c r="P486" s="258"/>
      <c r="Q486" s="258"/>
      <c r="R486" s="258"/>
      <c r="S486" s="258"/>
      <c r="T486" s="259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60" t="s">
        <v>284</v>
      </c>
      <c r="AU486" s="260" t="s">
        <v>92</v>
      </c>
      <c r="AV486" s="13" t="s">
        <v>90</v>
      </c>
      <c r="AW486" s="13" t="s">
        <v>38</v>
      </c>
      <c r="AX486" s="13" t="s">
        <v>83</v>
      </c>
      <c r="AY486" s="260" t="s">
        <v>171</v>
      </c>
    </row>
    <row r="487" s="14" customFormat="1">
      <c r="A487" s="14"/>
      <c r="B487" s="261"/>
      <c r="C487" s="262"/>
      <c r="D487" s="242" t="s">
        <v>284</v>
      </c>
      <c r="E487" s="263" t="s">
        <v>1</v>
      </c>
      <c r="F487" s="264" t="s">
        <v>748</v>
      </c>
      <c r="G487" s="262"/>
      <c r="H487" s="265">
        <v>9.1440000000000001</v>
      </c>
      <c r="I487" s="266"/>
      <c r="J487" s="262"/>
      <c r="K487" s="262"/>
      <c r="L487" s="267"/>
      <c r="M487" s="268"/>
      <c r="N487" s="269"/>
      <c r="O487" s="269"/>
      <c r="P487" s="269"/>
      <c r="Q487" s="269"/>
      <c r="R487" s="269"/>
      <c r="S487" s="269"/>
      <c r="T487" s="270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71" t="s">
        <v>284</v>
      </c>
      <c r="AU487" s="271" t="s">
        <v>92</v>
      </c>
      <c r="AV487" s="14" t="s">
        <v>92</v>
      </c>
      <c r="AW487" s="14" t="s">
        <v>38</v>
      </c>
      <c r="AX487" s="14" t="s">
        <v>83</v>
      </c>
      <c r="AY487" s="271" t="s">
        <v>171</v>
      </c>
    </row>
    <row r="488" s="15" customFormat="1">
      <c r="A488" s="15"/>
      <c r="B488" s="272"/>
      <c r="C488" s="273"/>
      <c r="D488" s="242" t="s">
        <v>284</v>
      </c>
      <c r="E488" s="274" t="s">
        <v>1</v>
      </c>
      <c r="F488" s="275" t="s">
        <v>287</v>
      </c>
      <c r="G488" s="273"/>
      <c r="H488" s="276">
        <v>9.1440000000000001</v>
      </c>
      <c r="I488" s="277"/>
      <c r="J488" s="273"/>
      <c r="K488" s="273"/>
      <c r="L488" s="278"/>
      <c r="M488" s="279"/>
      <c r="N488" s="280"/>
      <c r="O488" s="280"/>
      <c r="P488" s="280"/>
      <c r="Q488" s="280"/>
      <c r="R488" s="280"/>
      <c r="S488" s="280"/>
      <c r="T488" s="281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82" t="s">
        <v>284</v>
      </c>
      <c r="AU488" s="282" t="s">
        <v>92</v>
      </c>
      <c r="AV488" s="15" t="s">
        <v>192</v>
      </c>
      <c r="AW488" s="15" t="s">
        <v>38</v>
      </c>
      <c r="AX488" s="15" t="s">
        <v>90</v>
      </c>
      <c r="AY488" s="282" t="s">
        <v>171</v>
      </c>
    </row>
    <row r="489" s="12" customFormat="1" ht="22.8" customHeight="1">
      <c r="A489" s="12"/>
      <c r="B489" s="213"/>
      <c r="C489" s="214"/>
      <c r="D489" s="215" t="s">
        <v>82</v>
      </c>
      <c r="E489" s="227" t="s">
        <v>220</v>
      </c>
      <c r="F489" s="227" t="s">
        <v>749</v>
      </c>
      <c r="G489" s="214"/>
      <c r="H489" s="214"/>
      <c r="I489" s="217"/>
      <c r="J489" s="228">
        <f>BK489</f>
        <v>0</v>
      </c>
      <c r="K489" s="214"/>
      <c r="L489" s="219"/>
      <c r="M489" s="220"/>
      <c r="N489" s="221"/>
      <c r="O489" s="221"/>
      <c r="P489" s="222">
        <f>SUM(P490:P684)</f>
        <v>0</v>
      </c>
      <c r="Q489" s="221"/>
      <c r="R489" s="222">
        <f>SUM(R490:R684)</f>
        <v>67.485097159999995</v>
      </c>
      <c r="S489" s="221"/>
      <c r="T489" s="223">
        <f>SUM(T490:T684)</f>
        <v>4407.4063327000003</v>
      </c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R489" s="224" t="s">
        <v>90</v>
      </c>
      <c r="AT489" s="225" t="s">
        <v>82</v>
      </c>
      <c r="AU489" s="225" t="s">
        <v>90</v>
      </c>
      <c r="AY489" s="224" t="s">
        <v>171</v>
      </c>
      <c r="BK489" s="226">
        <f>SUM(BK490:BK684)</f>
        <v>0</v>
      </c>
    </row>
    <row r="490" s="2" customFormat="1" ht="16.5" customHeight="1">
      <c r="A490" s="40"/>
      <c r="B490" s="41"/>
      <c r="C490" s="229" t="s">
        <v>750</v>
      </c>
      <c r="D490" s="229" t="s">
        <v>174</v>
      </c>
      <c r="E490" s="230" t="s">
        <v>751</v>
      </c>
      <c r="F490" s="231" t="s">
        <v>752</v>
      </c>
      <c r="G490" s="232" t="s">
        <v>278</v>
      </c>
      <c r="H490" s="233">
        <v>198.52000000000001</v>
      </c>
      <c r="I490" s="234"/>
      <c r="J490" s="235">
        <f>ROUND(I490*H490,2)</f>
        <v>0</v>
      </c>
      <c r="K490" s="231" t="s">
        <v>178</v>
      </c>
      <c r="L490" s="46"/>
      <c r="M490" s="236" t="s">
        <v>1</v>
      </c>
      <c r="N490" s="237" t="s">
        <v>48</v>
      </c>
      <c r="O490" s="93"/>
      <c r="P490" s="238">
        <f>O490*H490</f>
        <v>0</v>
      </c>
      <c r="Q490" s="238">
        <v>0.00046999999999999999</v>
      </c>
      <c r="R490" s="238">
        <f>Q490*H490</f>
        <v>0.093304399999999996</v>
      </c>
      <c r="S490" s="238">
        <v>0</v>
      </c>
      <c r="T490" s="239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40" t="s">
        <v>192</v>
      </c>
      <c r="AT490" s="240" t="s">
        <v>174</v>
      </c>
      <c r="AU490" s="240" t="s">
        <v>92</v>
      </c>
      <c r="AY490" s="18" t="s">
        <v>171</v>
      </c>
      <c r="BE490" s="241">
        <f>IF(N490="základní",J490,0)</f>
        <v>0</v>
      </c>
      <c r="BF490" s="241">
        <f>IF(N490="snížená",J490,0)</f>
        <v>0</v>
      </c>
      <c r="BG490" s="241">
        <f>IF(N490="zákl. přenesená",J490,0)</f>
        <v>0</v>
      </c>
      <c r="BH490" s="241">
        <f>IF(N490="sníž. přenesená",J490,0)</f>
        <v>0</v>
      </c>
      <c r="BI490" s="241">
        <f>IF(N490="nulová",J490,0)</f>
        <v>0</v>
      </c>
      <c r="BJ490" s="18" t="s">
        <v>90</v>
      </c>
      <c r="BK490" s="241">
        <f>ROUND(I490*H490,2)</f>
        <v>0</v>
      </c>
      <c r="BL490" s="18" t="s">
        <v>192</v>
      </c>
      <c r="BM490" s="240" t="s">
        <v>753</v>
      </c>
    </row>
    <row r="491" s="13" customFormat="1">
      <c r="A491" s="13"/>
      <c r="B491" s="251"/>
      <c r="C491" s="252"/>
      <c r="D491" s="242" t="s">
        <v>284</v>
      </c>
      <c r="E491" s="253" t="s">
        <v>1</v>
      </c>
      <c r="F491" s="254" t="s">
        <v>295</v>
      </c>
      <c r="G491" s="252"/>
      <c r="H491" s="253" t="s">
        <v>1</v>
      </c>
      <c r="I491" s="255"/>
      <c r="J491" s="252"/>
      <c r="K491" s="252"/>
      <c r="L491" s="256"/>
      <c r="M491" s="257"/>
      <c r="N491" s="258"/>
      <c r="O491" s="258"/>
      <c r="P491" s="258"/>
      <c r="Q491" s="258"/>
      <c r="R491" s="258"/>
      <c r="S491" s="258"/>
      <c r="T491" s="259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60" t="s">
        <v>284</v>
      </c>
      <c r="AU491" s="260" t="s">
        <v>92</v>
      </c>
      <c r="AV491" s="13" t="s">
        <v>90</v>
      </c>
      <c r="AW491" s="13" t="s">
        <v>38</v>
      </c>
      <c r="AX491" s="13" t="s">
        <v>83</v>
      </c>
      <c r="AY491" s="260" t="s">
        <v>171</v>
      </c>
    </row>
    <row r="492" s="14" customFormat="1">
      <c r="A492" s="14"/>
      <c r="B492" s="261"/>
      <c r="C492" s="262"/>
      <c r="D492" s="242" t="s">
        <v>284</v>
      </c>
      <c r="E492" s="263" t="s">
        <v>1</v>
      </c>
      <c r="F492" s="264" t="s">
        <v>302</v>
      </c>
      <c r="G492" s="262"/>
      <c r="H492" s="265">
        <v>182.88</v>
      </c>
      <c r="I492" s="266"/>
      <c r="J492" s="262"/>
      <c r="K492" s="262"/>
      <c r="L492" s="267"/>
      <c r="M492" s="268"/>
      <c r="N492" s="269"/>
      <c r="O492" s="269"/>
      <c r="P492" s="269"/>
      <c r="Q492" s="269"/>
      <c r="R492" s="269"/>
      <c r="S492" s="269"/>
      <c r="T492" s="27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71" t="s">
        <v>284</v>
      </c>
      <c r="AU492" s="271" t="s">
        <v>92</v>
      </c>
      <c r="AV492" s="14" t="s">
        <v>92</v>
      </c>
      <c r="AW492" s="14" t="s">
        <v>38</v>
      </c>
      <c r="AX492" s="14" t="s">
        <v>83</v>
      </c>
      <c r="AY492" s="271" t="s">
        <v>171</v>
      </c>
    </row>
    <row r="493" s="14" customFormat="1">
      <c r="A493" s="14"/>
      <c r="B493" s="261"/>
      <c r="C493" s="262"/>
      <c r="D493" s="242" t="s">
        <v>284</v>
      </c>
      <c r="E493" s="263" t="s">
        <v>1</v>
      </c>
      <c r="F493" s="264" t="s">
        <v>366</v>
      </c>
      <c r="G493" s="262"/>
      <c r="H493" s="265">
        <v>15.640000000000001</v>
      </c>
      <c r="I493" s="266"/>
      <c r="J493" s="262"/>
      <c r="K493" s="262"/>
      <c r="L493" s="267"/>
      <c r="M493" s="268"/>
      <c r="N493" s="269"/>
      <c r="O493" s="269"/>
      <c r="P493" s="269"/>
      <c r="Q493" s="269"/>
      <c r="R493" s="269"/>
      <c r="S493" s="269"/>
      <c r="T493" s="27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71" t="s">
        <v>284</v>
      </c>
      <c r="AU493" s="271" t="s">
        <v>92</v>
      </c>
      <c r="AV493" s="14" t="s">
        <v>92</v>
      </c>
      <c r="AW493" s="14" t="s">
        <v>38</v>
      </c>
      <c r="AX493" s="14" t="s">
        <v>83</v>
      </c>
      <c r="AY493" s="271" t="s">
        <v>171</v>
      </c>
    </row>
    <row r="494" s="15" customFormat="1">
      <c r="A494" s="15"/>
      <c r="B494" s="272"/>
      <c r="C494" s="273"/>
      <c r="D494" s="242" t="s">
        <v>284</v>
      </c>
      <c r="E494" s="274" t="s">
        <v>1</v>
      </c>
      <c r="F494" s="275" t="s">
        <v>287</v>
      </c>
      <c r="G494" s="273"/>
      <c r="H494" s="276">
        <v>198.52000000000001</v>
      </c>
      <c r="I494" s="277"/>
      <c r="J494" s="273"/>
      <c r="K494" s="273"/>
      <c r="L494" s="278"/>
      <c r="M494" s="279"/>
      <c r="N494" s="280"/>
      <c r="O494" s="280"/>
      <c r="P494" s="280"/>
      <c r="Q494" s="280"/>
      <c r="R494" s="280"/>
      <c r="S494" s="280"/>
      <c r="T494" s="281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82" t="s">
        <v>284</v>
      </c>
      <c r="AU494" s="282" t="s">
        <v>92</v>
      </c>
      <c r="AV494" s="15" t="s">
        <v>192</v>
      </c>
      <c r="AW494" s="15" t="s">
        <v>38</v>
      </c>
      <c r="AX494" s="15" t="s">
        <v>90</v>
      </c>
      <c r="AY494" s="282" t="s">
        <v>171</v>
      </c>
    </row>
    <row r="495" s="2" customFormat="1" ht="16.5" customHeight="1">
      <c r="A495" s="40"/>
      <c r="B495" s="41"/>
      <c r="C495" s="229" t="s">
        <v>754</v>
      </c>
      <c r="D495" s="229" t="s">
        <v>174</v>
      </c>
      <c r="E495" s="230" t="s">
        <v>755</v>
      </c>
      <c r="F495" s="231" t="s">
        <v>756</v>
      </c>
      <c r="G495" s="232" t="s">
        <v>278</v>
      </c>
      <c r="H495" s="233">
        <v>210</v>
      </c>
      <c r="I495" s="234"/>
      <c r="J495" s="235">
        <f>ROUND(I495*H495,2)</f>
        <v>0</v>
      </c>
      <c r="K495" s="231" t="s">
        <v>178</v>
      </c>
      <c r="L495" s="46"/>
      <c r="M495" s="236" t="s">
        <v>1</v>
      </c>
      <c r="N495" s="237" t="s">
        <v>48</v>
      </c>
      <c r="O495" s="93"/>
      <c r="P495" s="238">
        <f>O495*H495</f>
        <v>0</v>
      </c>
      <c r="Q495" s="238">
        <v>0</v>
      </c>
      <c r="R495" s="238">
        <f>Q495*H495</f>
        <v>0</v>
      </c>
      <c r="S495" s="238">
        <v>0</v>
      </c>
      <c r="T495" s="239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40" t="s">
        <v>192</v>
      </c>
      <c r="AT495" s="240" t="s">
        <v>174</v>
      </c>
      <c r="AU495" s="240" t="s">
        <v>92</v>
      </c>
      <c r="AY495" s="18" t="s">
        <v>171</v>
      </c>
      <c r="BE495" s="241">
        <f>IF(N495="základní",J495,0)</f>
        <v>0</v>
      </c>
      <c r="BF495" s="241">
        <f>IF(N495="snížená",J495,0)</f>
        <v>0</v>
      </c>
      <c r="BG495" s="241">
        <f>IF(N495="zákl. přenesená",J495,0)</f>
        <v>0</v>
      </c>
      <c r="BH495" s="241">
        <f>IF(N495="sníž. přenesená",J495,0)</f>
        <v>0</v>
      </c>
      <c r="BI495" s="241">
        <f>IF(N495="nulová",J495,0)</f>
        <v>0</v>
      </c>
      <c r="BJ495" s="18" t="s">
        <v>90</v>
      </c>
      <c r="BK495" s="241">
        <f>ROUND(I495*H495,2)</f>
        <v>0</v>
      </c>
      <c r="BL495" s="18" t="s">
        <v>192</v>
      </c>
      <c r="BM495" s="240" t="s">
        <v>757</v>
      </c>
    </row>
    <row r="496" s="2" customFormat="1" ht="21.75" customHeight="1">
      <c r="A496" s="40"/>
      <c r="B496" s="41"/>
      <c r="C496" s="229" t="s">
        <v>758</v>
      </c>
      <c r="D496" s="229" t="s">
        <v>174</v>
      </c>
      <c r="E496" s="230" t="s">
        <v>759</v>
      </c>
      <c r="F496" s="231" t="s">
        <v>760</v>
      </c>
      <c r="G496" s="232" t="s">
        <v>278</v>
      </c>
      <c r="H496" s="233">
        <v>6300</v>
      </c>
      <c r="I496" s="234"/>
      <c r="J496" s="235">
        <f>ROUND(I496*H496,2)</f>
        <v>0</v>
      </c>
      <c r="K496" s="231" t="s">
        <v>178</v>
      </c>
      <c r="L496" s="46"/>
      <c r="M496" s="236" t="s">
        <v>1</v>
      </c>
      <c r="N496" s="237" t="s">
        <v>48</v>
      </c>
      <c r="O496" s="93"/>
      <c r="P496" s="238">
        <f>O496*H496</f>
        <v>0</v>
      </c>
      <c r="Q496" s="238">
        <v>0</v>
      </c>
      <c r="R496" s="238">
        <f>Q496*H496</f>
        <v>0</v>
      </c>
      <c r="S496" s="238">
        <v>0</v>
      </c>
      <c r="T496" s="239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40" t="s">
        <v>192</v>
      </c>
      <c r="AT496" s="240" t="s">
        <v>174</v>
      </c>
      <c r="AU496" s="240" t="s">
        <v>92</v>
      </c>
      <c r="AY496" s="18" t="s">
        <v>171</v>
      </c>
      <c r="BE496" s="241">
        <f>IF(N496="základní",J496,0)</f>
        <v>0</v>
      </c>
      <c r="BF496" s="241">
        <f>IF(N496="snížená",J496,0)</f>
        <v>0</v>
      </c>
      <c r="BG496" s="241">
        <f>IF(N496="zákl. přenesená",J496,0)</f>
        <v>0</v>
      </c>
      <c r="BH496" s="241">
        <f>IF(N496="sníž. přenesená",J496,0)</f>
        <v>0</v>
      </c>
      <c r="BI496" s="241">
        <f>IF(N496="nulová",J496,0)</f>
        <v>0</v>
      </c>
      <c r="BJ496" s="18" t="s">
        <v>90</v>
      </c>
      <c r="BK496" s="241">
        <f>ROUND(I496*H496,2)</f>
        <v>0</v>
      </c>
      <c r="BL496" s="18" t="s">
        <v>192</v>
      </c>
      <c r="BM496" s="240" t="s">
        <v>761</v>
      </c>
    </row>
    <row r="497" s="14" customFormat="1">
      <c r="A497" s="14"/>
      <c r="B497" s="261"/>
      <c r="C497" s="262"/>
      <c r="D497" s="242" t="s">
        <v>284</v>
      </c>
      <c r="E497" s="262"/>
      <c r="F497" s="264" t="s">
        <v>762</v>
      </c>
      <c r="G497" s="262"/>
      <c r="H497" s="265">
        <v>6300</v>
      </c>
      <c r="I497" s="266"/>
      <c r="J497" s="262"/>
      <c r="K497" s="262"/>
      <c r="L497" s="267"/>
      <c r="M497" s="268"/>
      <c r="N497" s="269"/>
      <c r="O497" s="269"/>
      <c r="P497" s="269"/>
      <c r="Q497" s="269"/>
      <c r="R497" s="269"/>
      <c r="S497" s="269"/>
      <c r="T497" s="270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71" t="s">
        <v>284</v>
      </c>
      <c r="AU497" s="271" t="s">
        <v>92</v>
      </c>
      <c r="AV497" s="14" t="s">
        <v>92</v>
      </c>
      <c r="AW497" s="14" t="s">
        <v>4</v>
      </c>
      <c r="AX497" s="14" t="s">
        <v>90</v>
      </c>
      <c r="AY497" s="271" t="s">
        <v>171</v>
      </c>
    </row>
    <row r="498" s="2" customFormat="1" ht="16.5" customHeight="1">
      <c r="A498" s="40"/>
      <c r="B498" s="41"/>
      <c r="C498" s="229" t="s">
        <v>763</v>
      </c>
      <c r="D498" s="229" t="s">
        <v>174</v>
      </c>
      <c r="E498" s="230" t="s">
        <v>764</v>
      </c>
      <c r="F498" s="231" t="s">
        <v>765</v>
      </c>
      <c r="G498" s="232" t="s">
        <v>278</v>
      </c>
      <c r="H498" s="233">
        <v>210</v>
      </c>
      <c r="I498" s="234"/>
      <c r="J498" s="235">
        <f>ROUND(I498*H498,2)</f>
        <v>0</v>
      </c>
      <c r="K498" s="231" t="s">
        <v>178</v>
      </c>
      <c r="L498" s="46"/>
      <c r="M498" s="236" t="s">
        <v>1</v>
      </c>
      <c r="N498" s="237" t="s">
        <v>48</v>
      </c>
      <c r="O498" s="93"/>
      <c r="P498" s="238">
        <f>O498*H498</f>
        <v>0</v>
      </c>
      <c r="Q498" s="238">
        <v>0</v>
      </c>
      <c r="R498" s="238">
        <f>Q498*H498</f>
        <v>0</v>
      </c>
      <c r="S498" s="238">
        <v>0</v>
      </c>
      <c r="T498" s="239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40" t="s">
        <v>192</v>
      </c>
      <c r="AT498" s="240" t="s">
        <v>174</v>
      </c>
      <c r="AU498" s="240" t="s">
        <v>92</v>
      </c>
      <c r="AY498" s="18" t="s">
        <v>171</v>
      </c>
      <c r="BE498" s="241">
        <f>IF(N498="základní",J498,0)</f>
        <v>0</v>
      </c>
      <c r="BF498" s="241">
        <f>IF(N498="snížená",J498,0)</f>
        <v>0</v>
      </c>
      <c r="BG498" s="241">
        <f>IF(N498="zákl. přenesená",J498,0)</f>
        <v>0</v>
      </c>
      <c r="BH498" s="241">
        <f>IF(N498="sníž. přenesená",J498,0)</f>
        <v>0</v>
      </c>
      <c r="BI498" s="241">
        <f>IF(N498="nulová",J498,0)</f>
        <v>0</v>
      </c>
      <c r="BJ498" s="18" t="s">
        <v>90</v>
      </c>
      <c r="BK498" s="241">
        <f>ROUND(I498*H498,2)</f>
        <v>0</v>
      </c>
      <c r="BL498" s="18" t="s">
        <v>192</v>
      </c>
      <c r="BM498" s="240" t="s">
        <v>766</v>
      </c>
    </row>
    <row r="499" s="2" customFormat="1" ht="21.75" customHeight="1">
      <c r="A499" s="40"/>
      <c r="B499" s="41"/>
      <c r="C499" s="229" t="s">
        <v>767</v>
      </c>
      <c r="D499" s="229" t="s">
        <v>174</v>
      </c>
      <c r="E499" s="230" t="s">
        <v>768</v>
      </c>
      <c r="F499" s="231" t="s">
        <v>769</v>
      </c>
      <c r="G499" s="232" t="s">
        <v>278</v>
      </c>
      <c r="H499" s="233">
        <v>7554.3040000000001</v>
      </c>
      <c r="I499" s="234"/>
      <c r="J499" s="235">
        <f>ROUND(I499*H499,2)</f>
        <v>0</v>
      </c>
      <c r="K499" s="231" t="s">
        <v>178</v>
      </c>
      <c r="L499" s="46"/>
      <c r="M499" s="236" t="s">
        <v>1</v>
      </c>
      <c r="N499" s="237" t="s">
        <v>48</v>
      </c>
      <c r="O499" s="93"/>
      <c r="P499" s="238">
        <f>O499*H499</f>
        <v>0</v>
      </c>
      <c r="Q499" s="238">
        <v>0.00012999999999999999</v>
      </c>
      <c r="R499" s="238">
        <f>Q499*H499</f>
        <v>0.98205951999999996</v>
      </c>
      <c r="S499" s="238">
        <v>0</v>
      </c>
      <c r="T499" s="239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40" t="s">
        <v>192</v>
      </c>
      <c r="AT499" s="240" t="s">
        <v>174</v>
      </c>
      <c r="AU499" s="240" t="s">
        <v>92</v>
      </c>
      <c r="AY499" s="18" t="s">
        <v>171</v>
      </c>
      <c r="BE499" s="241">
        <f>IF(N499="základní",J499,0)</f>
        <v>0</v>
      </c>
      <c r="BF499" s="241">
        <f>IF(N499="snížená",J499,0)</f>
        <v>0</v>
      </c>
      <c r="BG499" s="241">
        <f>IF(N499="zákl. přenesená",J499,0)</f>
        <v>0</v>
      </c>
      <c r="BH499" s="241">
        <f>IF(N499="sníž. přenesená",J499,0)</f>
        <v>0</v>
      </c>
      <c r="BI499" s="241">
        <f>IF(N499="nulová",J499,0)</f>
        <v>0</v>
      </c>
      <c r="BJ499" s="18" t="s">
        <v>90</v>
      </c>
      <c r="BK499" s="241">
        <f>ROUND(I499*H499,2)</f>
        <v>0</v>
      </c>
      <c r="BL499" s="18" t="s">
        <v>192</v>
      </c>
      <c r="BM499" s="240" t="s">
        <v>770</v>
      </c>
    </row>
    <row r="500" s="14" customFormat="1">
      <c r="A500" s="14"/>
      <c r="B500" s="261"/>
      <c r="C500" s="262"/>
      <c r="D500" s="242" t="s">
        <v>284</v>
      </c>
      <c r="E500" s="263" t="s">
        <v>1</v>
      </c>
      <c r="F500" s="264" t="s">
        <v>771</v>
      </c>
      <c r="G500" s="262"/>
      <c r="H500" s="265">
        <v>7554.3040000000001</v>
      </c>
      <c r="I500" s="266"/>
      <c r="J500" s="262"/>
      <c r="K500" s="262"/>
      <c r="L500" s="267"/>
      <c r="M500" s="268"/>
      <c r="N500" s="269"/>
      <c r="O500" s="269"/>
      <c r="P500" s="269"/>
      <c r="Q500" s="269"/>
      <c r="R500" s="269"/>
      <c r="S500" s="269"/>
      <c r="T500" s="27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71" t="s">
        <v>284</v>
      </c>
      <c r="AU500" s="271" t="s">
        <v>92</v>
      </c>
      <c r="AV500" s="14" t="s">
        <v>92</v>
      </c>
      <c r="AW500" s="14" t="s">
        <v>38</v>
      </c>
      <c r="AX500" s="14" t="s">
        <v>83</v>
      </c>
      <c r="AY500" s="271" t="s">
        <v>171</v>
      </c>
    </row>
    <row r="501" s="15" customFormat="1">
      <c r="A501" s="15"/>
      <c r="B501" s="272"/>
      <c r="C501" s="273"/>
      <c r="D501" s="242" t="s">
        <v>284</v>
      </c>
      <c r="E501" s="274" t="s">
        <v>1</v>
      </c>
      <c r="F501" s="275" t="s">
        <v>287</v>
      </c>
      <c r="G501" s="273"/>
      <c r="H501" s="276">
        <v>7554.3040000000001</v>
      </c>
      <c r="I501" s="277"/>
      <c r="J501" s="273"/>
      <c r="K501" s="273"/>
      <c r="L501" s="278"/>
      <c r="M501" s="279"/>
      <c r="N501" s="280"/>
      <c r="O501" s="280"/>
      <c r="P501" s="280"/>
      <c r="Q501" s="280"/>
      <c r="R501" s="280"/>
      <c r="S501" s="280"/>
      <c r="T501" s="281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82" t="s">
        <v>284</v>
      </c>
      <c r="AU501" s="282" t="s">
        <v>92</v>
      </c>
      <c r="AV501" s="15" t="s">
        <v>192</v>
      </c>
      <c r="AW501" s="15" t="s">
        <v>38</v>
      </c>
      <c r="AX501" s="15" t="s">
        <v>90</v>
      </c>
      <c r="AY501" s="282" t="s">
        <v>171</v>
      </c>
    </row>
    <row r="502" s="2" customFormat="1" ht="21.75" customHeight="1">
      <c r="A502" s="40"/>
      <c r="B502" s="41"/>
      <c r="C502" s="229" t="s">
        <v>772</v>
      </c>
      <c r="D502" s="229" t="s">
        <v>174</v>
      </c>
      <c r="E502" s="230" t="s">
        <v>773</v>
      </c>
      <c r="F502" s="231" t="s">
        <v>774</v>
      </c>
      <c r="G502" s="232" t="s">
        <v>278</v>
      </c>
      <c r="H502" s="233">
        <v>160</v>
      </c>
      <c r="I502" s="234"/>
      <c r="J502" s="235">
        <f>ROUND(I502*H502,2)</f>
        <v>0</v>
      </c>
      <c r="K502" s="231" t="s">
        <v>178</v>
      </c>
      <c r="L502" s="46"/>
      <c r="M502" s="236" t="s">
        <v>1</v>
      </c>
      <c r="N502" s="237" t="s">
        <v>48</v>
      </c>
      <c r="O502" s="93"/>
      <c r="P502" s="238">
        <f>O502*H502</f>
        <v>0</v>
      </c>
      <c r="Q502" s="238">
        <v>0.00021000000000000001</v>
      </c>
      <c r="R502" s="238">
        <f>Q502*H502</f>
        <v>0.033600000000000005</v>
      </c>
      <c r="S502" s="238">
        <v>0</v>
      </c>
      <c r="T502" s="239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40" t="s">
        <v>192</v>
      </c>
      <c r="AT502" s="240" t="s">
        <v>174</v>
      </c>
      <c r="AU502" s="240" t="s">
        <v>92</v>
      </c>
      <c r="AY502" s="18" t="s">
        <v>171</v>
      </c>
      <c r="BE502" s="241">
        <f>IF(N502="základní",J502,0)</f>
        <v>0</v>
      </c>
      <c r="BF502" s="241">
        <f>IF(N502="snížená",J502,0)</f>
        <v>0</v>
      </c>
      <c r="BG502" s="241">
        <f>IF(N502="zákl. přenesená",J502,0)</f>
        <v>0</v>
      </c>
      <c r="BH502" s="241">
        <f>IF(N502="sníž. přenesená",J502,0)</f>
        <v>0</v>
      </c>
      <c r="BI502" s="241">
        <f>IF(N502="nulová",J502,0)</f>
        <v>0</v>
      </c>
      <c r="BJ502" s="18" t="s">
        <v>90</v>
      </c>
      <c r="BK502" s="241">
        <f>ROUND(I502*H502,2)</f>
        <v>0</v>
      </c>
      <c r="BL502" s="18" t="s">
        <v>192</v>
      </c>
      <c r="BM502" s="240" t="s">
        <v>775</v>
      </c>
    </row>
    <row r="503" s="2" customFormat="1" ht="16.5" customHeight="1">
      <c r="A503" s="40"/>
      <c r="B503" s="41"/>
      <c r="C503" s="229" t="s">
        <v>776</v>
      </c>
      <c r="D503" s="229" t="s">
        <v>174</v>
      </c>
      <c r="E503" s="230" t="s">
        <v>777</v>
      </c>
      <c r="F503" s="231" t="s">
        <v>778</v>
      </c>
      <c r="G503" s="232" t="s">
        <v>458</v>
      </c>
      <c r="H503" s="233">
        <v>17.800000000000001</v>
      </c>
      <c r="I503" s="234"/>
      <c r="J503" s="235">
        <f>ROUND(I503*H503,2)</f>
        <v>0</v>
      </c>
      <c r="K503" s="231" t="s">
        <v>178</v>
      </c>
      <c r="L503" s="46"/>
      <c r="M503" s="236" t="s">
        <v>1</v>
      </c>
      <c r="N503" s="237" t="s">
        <v>48</v>
      </c>
      <c r="O503" s="93"/>
      <c r="P503" s="238">
        <f>O503*H503</f>
        <v>0</v>
      </c>
      <c r="Q503" s="238">
        <v>0</v>
      </c>
      <c r="R503" s="238">
        <f>Q503*H503</f>
        <v>0</v>
      </c>
      <c r="S503" s="238">
        <v>0</v>
      </c>
      <c r="T503" s="239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40" t="s">
        <v>192</v>
      </c>
      <c r="AT503" s="240" t="s">
        <v>174</v>
      </c>
      <c r="AU503" s="240" t="s">
        <v>92</v>
      </c>
      <c r="AY503" s="18" t="s">
        <v>171</v>
      </c>
      <c r="BE503" s="241">
        <f>IF(N503="základní",J503,0)</f>
        <v>0</v>
      </c>
      <c r="BF503" s="241">
        <f>IF(N503="snížená",J503,0)</f>
        <v>0</v>
      </c>
      <c r="BG503" s="241">
        <f>IF(N503="zákl. přenesená",J503,0)</f>
        <v>0</v>
      </c>
      <c r="BH503" s="241">
        <f>IF(N503="sníž. přenesená",J503,0)</f>
        <v>0</v>
      </c>
      <c r="BI503" s="241">
        <f>IF(N503="nulová",J503,0)</f>
        <v>0</v>
      </c>
      <c r="BJ503" s="18" t="s">
        <v>90</v>
      </c>
      <c r="BK503" s="241">
        <f>ROUND(I503*H503,2)</f>
        <v>0</v>
      </c>
      <c r="BL503" s="18" t="s">
        <v>192</v>
      </c>
      <c r="BM503" s="240" t="s">
        <v>779</v>
      </c>
    </row>
    <row r="504" s="2" customFormat="1" ht="16.5" customHeight="1">
      <c r="A504" s="40"/>
      <c r="B504" s="41"/>
      <c r="C504" s="229" t="s">
        <v>780</v>
      </c>
      <c r="D504" s="229" t="s">
        <v>174</v>
      </c>
      <c r="E504" s="230" t="s">
        <v>781</v>
      </c>
      <c r="F504" s="231" t="s">
        <v>782</v>
      </c>
      <c r="G504" s="232" t="s">
        <v>458</v>
      </c>
      <c r="H504" s="233">
        <v>534</v>
      </c>
      <c r="I504" s="234"/>
      <c r="J504" s="235">
        <f>ROUND(I504*H504,2)</f>
        <v>0</v>
      </c>
      <c r="K504" s="231" t="s">
        <v>178</v>
      </c>
      <c r="L504" s="46"/>
      <c r="M504" s="236" t="s">
        <v>1</v>
      </c>
      <c r="N504" s="237" t="s">
        <v>48</v>
      </c>
      <c r="O504" s="93"/>
      <c r="P504" s="238">
        <f>O504*H504</f>
        <v>0</v>
      </c>
      <c r="Q504" s="238">
        <v>0</v>
      </c>
      <c r="R504" s="238">
        <f>Q504*H504</f>
        <v>0</v>
      </c>
      <c r="S504" s="238">
        <v>0</v>
      </c>
      <c r="T504" s="239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40" t="s">
        <v>192</v>
      </c>
      <c r="AT504" s="240" t="s">
        <v>174</v>
      </c>
      <c r="AU504" s="240" t="s">
        <v>92</v>
      </c>
      <c r="AY504" s="18" t="s">
        <v>171</v>
      </c>
      <c r="BE504" s="241">
        <f>IF(N504="základní",J504,0)</f>
        <v>0</v>
      </c>
      <c r="BF504" s="241">
        <f>IF(N504="snížená",J504,0)</f>
        <v>0</v>
      </c>
      <c r="BG504" s="241">
        <f>IF(N504="zákl. přenesená",J504,0)</f>
        <v>0</v>
      </c>
      <c r="BH504" s="241">
        <f>IF(N504="sníž. přenesená",J504,0)</f>
        <v>0</v>
      </c>
      <c r="BI504" s="241">
        <f>IF(N504="nulová",J504,0)</f>
        <v>0</v>
      </c>
      <c r="BJ504" s="18" t="s">
        <v>90</v>
      </c>
      <c r="BK504" s="241">
        <f>ROUND(I504*H504,2)</f>
        <v>0</v>
      </c>
      <c r="BL504" s="18" t="s">
        <v>192</v>
      </c>
      <c r="BM504" s="240" t="s">
        <v>783</v>
      </c>
    </row>
    <row r="505" s="14" customFormat="1">
      <c r="A505" s="14"/>
      <c r="B505" s="261"/>
      <c r="C505" s="262"/>
      <c r="D505" s="242" t="s">
        <v>284</v>
      </c>
      <c r="E505" s="262"/>
      <c r="F505" s="264" t="s">
        <v>784</v>
      </c>
      <c r="G505" s="262"/>
      <c r="H505" s="265">
        <v>534</v>
      </c>
      <c r="I505" s="266"/>
      <c r="J505" s="262"/>
      <c r="K505" s="262"/>
      <c r="L505" s="267"/>
      <c r="M505" s="268"/>
      <c r="N505" s="269"/>
      <c r="O505" s="269"/>
      <c r="P505" s="269"/>
      <c r="Q505" s="269"/>
      <c r="R505" s="269"/>
      <c r="S505" s="269"/>
      <c r="T505" s="270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71" t="s">
        <v>284</v>
      </c>
      <c r="AU505" s="271" t="s">
        <v>92</v>
      </c>
      <c r="AV505" s="14" t="s">
        <v>92</v>
      </c>
      <c r="AW505" s="14" t="s">
        <v>4</v>
      </c>
      <c r="AX505" s="14" t="s">
        <v>90</v>
      </c>
      <c r="AY505" s="271" t="s">
        <v>171</v>
      </c>
    </row>
    <row r="506" s="2" customFormat="1" ht="16.5" customHeight="1">
      <c r="A506" s="40"/>
      <c r="B506" s="41"/>
      <c r="C506" s="229" t="s">
        <v>785</v>
      </c>
      <c r="D506" s="229" t="s">
        <v>174</v>
      </c>
      <c r="E506" s="230" t="s">
        <v>786</v>
      </c>
      <c r="F506" s="231" t="s">
        <v>787</v>
      </c>
      <c r="G506" s="232" t="s">
        <v>458</v>
      </c>
      <c r="H506" s="233">
        <v>17.800000000000001</v>
      </c>
      <c r="I506" s="234"/>
      <c r="J506" s="235">
        <f>ROUND(I506*H506,2)</f>
        <v>0</v>
      </c>
      <c r="K506" s="231" t="s">
        <v>178</v>
      </c>
      <c r="L506" s="46"/>
      <c r="M506" s="236" t="s">
        <v>1</v>
      </c>
      <c r="N506" s="237" t="s">
        <v>48</v>
      </c>
      <c r="O506" s="93"/>
      <c r="P506" s="238">
        <f>O506*H506</f>
        <v>0</v>
      </c>
      <c r="Q506" s="238">
        <v>0</v>
      </c>
      <c r="R506" s="238">
        <f>Q506*H506</f>
        <v>0</v>
      </c>
      <c r="S506" s="238">
        <v>0</v>
      </c>
      <c r="T506" s="239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40" t="s">
        <v>192</v>
      </c>
      <c r="AT506" s="240" t="s">
        <v>174</v>
      </c>
      <c r="AU506" s="240" t="s">
        <v>92</v>
      </c>
      <c r="AY506" s="18" t="s">
        <v>171</v>
      </c>
      <c r="BE506" s="241">
        <f>IF(N506="základní",J506,0)</f>
        <v>0</v>
      </c>
      <c r="BF506" s="241">
        <f>IF(N506="snížená",J506,0)</f>
        <v>0</v>
      </c>
      <c r="BG506" s="241">
        <f>IF(N506="zákl. přenesená",J506,0)</f>
        <v>0</v>
      </c>
      <c r="BH506" s="241">
        <f>IF(N506="sníž. přenesená",J506,0)</f>
        <v>0</v>
      </c>
      <c r="BI506" s="241">
        <f>IF(N506="nulová",J506,0)</f>
        <v>0</v>
      </c>
      <c r="BJ506" s="18" t="s">
        <v>90</v>
      </c>
      <c r="BK506" s="241">
        <f>ROUND(I506*H506,2)</f>
        <v>0</v>
      </c>
      <c r="BL506" s="18" t="s">
        <v>192</v>
      </c>
      <c r="BM506" s="240" t="s">
        <v>788</v>
      </c>
    </row>
    <row r="507" s="2" customFormat="1" ht="16.5" customHeight="1">
      <c r="A507" s="40"/>
      <c r="B507" s="41"/>
      <c r="C507" s="229" t="s">
        <v>789</v>
      </c>
      <c r="D507" s="229" t="s">
        <v>174</v>
      </c>
      <c r="E507" s="230" t="s">
        <v>790</v>
      </c>
      <c r="F507" s="231" t="s">
        <v>791</v>
      </c>
      <c r="G507" s="232" t="s">
        <v>278</v>
      </c>
      <c r="H507" s="233">
        <v>5350</v>
      </c>
      <c r="I507" s="234"/>
      <c r="J507" s="235">
        <f>ROUND(I507*H507,2)</f>
        <v>0</v>
      </c>
      <c r="K507" s="231" t="s">
        <v>178</v>
      </c>
      <c r="L507" s="46"/>
      <c r="M507" s="236" t="s">
        <v>1</v>
      </c>
      <c r="N507" s="237" t="s">
        <v>48</v>
      </c>
      <c r="O507" s="93"/>
      <c r="P507" s="238">
        <f>O507*H507</f>
        <v>0</v>
      </c>
      <c r="Q507" s="238">
        <v>4.0000000000000003E-05</v>
      </c>
      <c r="R507" s="238">
        <f>Q507*H507</f>
        <v>0.21400000000000002</v>
      </c>
      <c r="S507" s="238">
        <v>0</v>
      </c>
      <c r="T507" s="239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40" t="s">
        <v>192</v>
      </c>
      <c r="AT507" s="240" t="s">
        <v>174</v>
      </c>
      <c r="AU507" s="240" t="s">
        <v>92</v>
      </c>
      <c r="AY507" s="18" t="s">
        <v>171</v>
      </c>
      <c r="BE507" s="241">
        <f>IF(N507="základní",J507,0)</f>
        <v>0</v>
      </c>
      <c r="BF507" s="241">
        <f>IF(N507="snížená",J507,0)</f>
        <v>0</v>
      </c>
      <c r="BG507" s="241">
        <f>IF(N507="zákl. přenesená",J507,0)</f>
        <v>0</v>
      </c>
      <c r="BH507" s="241">
        <f>IF(N507="sníž. přenesená",J507,0)</f>
        <v>0</v>
      </c>
      <c r="BI507" s="241">
        <f>IF(N507="nulová",J507,0)</f>
        <v>0</v>
      </c>
      <c r="BJ507" s="18" t="s">
        <v>90</v>
      </c>
      <c r="BK507" s="241">
        <f>ROUND(I507*H507,2)</f>
        <v>0</v>
      </c>
      <c r="BL507" s="18" t="s">
        <v>192</v>
      </c>
      <c r="BM507" s="240" t="s">
        <v>792</v>
      </c>
    </row>
    <row r="508" s="2" customFormat="1" ht="16.5" customHeight="1">
      <c r="A508" s="40"/>
      <c r="B508" s="41"/>
      <c r="C508" s="229" t="s">
        <v>793</v>
      </c>
      <c r="D508" s="229" t="s">
        <v>174</v>
      </c>
      <c r="E508" s="230" t="s">
        <v>794</v>
      </c>
      <c r="F508" s="231" t="s">
        <v>795</v>
      </c>
      <c r="G508" s="232" t="s">
        <v>278</v>
      </c>
      <c r="H508" s="233">
        <v>2929.77</v>
      </c>
      <c r="I508" s="234"/>
      <c r="J508" s="235">
        <f>ROUND(I508*H508,2)</f>
        <v>0</v>
      </c>
      <c r="K508" s="231" t="s">
        <v>178</v>
      </c>
      <c r="L508" s="46"/>
      <c r="M508" s="236" t="s">
        <v>1</v>
      </c>
      <c r="N508" s="237" t="s">
        <v>48</v>
      </c>
      <c r="O508" s="93"/>
      <c r="P508" s="238">
        <f>O508*H508</f>
        <v>0</v>
      </c>
      <c r="Q508" s="238">
        <v>0</v>
      </c>
      <c r="R508" s="238">
        <f>Q508*H508</f>
        <v>0</v>
      </c>
      <c r="S508" s="238">
        <v>0</v>
      </c>
      <c r="T508" s="239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40" t="s">
        <v>192</v>
      </c>
      <c r="AT508" s="240" t="s">
        <v>174</v>
      </c>
      <c r="AU508" s="240" t="s">
        <v>92</v>
      </c>
      <c r="AY508" s="18" t="s">
        <v>171</v>
      </c>
      <c r="BE508" s="241">
        <f>IF(N508="základní",J508,0)</f>
        <v>0</v>
      </c>
      <c r="BF508" s="241">
        <f>IF(N508="snížená",J508,0)</f>
        <v>0</v>
      </c>
      <c r="BG508" s="241">
        <f>IF(N508="zákl. přenesená",J508,0)</f>
        <v>0</v>
      </c>
      <c r="BH508" s="241">
        <f>IF(N508="sníž. přenesená",J508,0)</f>
        <v>0</v>
      </c>
      <c r="BI508" s="241">
        <f>IF(N508="nulová",J508,0)</f>
        <v>0</v>
      </c>
      <c r="BJ508" s="18" t="s">
        <v>90</v>
      </c>
      <c r="BK508" s="241">
        <f>ROUND(I508*H508,2)</f>
        <v>0</v>
      </c>
      <c r="BL508" s="18" t="s">
        <v>192</v>
      </c>
      <c r="BM508" s="240" t="s">
        <v>796</v>
      </c>
    </row>
    <row r="509" s="13" customFormat="1">
      <c r="A509" s="13"/>
      <c r="B509" s="251"/>
      <c r="C509" s="252"/>
      <c r="D509" s="242" t="s">
        <v>284</v>
      </c>
      <c r="E509" s="253" t="s">
        <v>1</v>
      </c>
      <c r="F509" s="254" t="s">
        <v>295</v>
      </c>
      <c r="G509" s="252"/>
      <c r="H509" s="253" t="s">
        <v>1</v>
      </c>
      <c r="I509" s="255"/>
      <c r="J509" s="252"/>
      <c r="K509" s="252"/>
      <c r="L509" s="256"/>
      <c r="M509" s="257"/>
      <c r="N509" s="258"/>
      <c r="O509" s="258"/>
      <c r="P509" s="258"/>
      <c r="Q509" s="258"/>
      <c r="R509" s="258"/>
      <c r="S509" s="258"/>
      <c r="T509" s="259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60" t="s">
        <v>284</v>
      </c>
      <c r="AU509" s="260" t="s">
        <v>92</v>
      </c>
      <c r="AV509" s="13" t="s">
        <v>90</v>
      </c>
      <c r="AW509" s="13" t="s">
        <v>38</v>
      </c>
      <c r="AX509" s="13" t="s">
        <v>83</v>
      </c>
      <c r="AY509" s="260" t="s">
        <v>171</v>
      </c>
    </row>
    <row r="510" s="14" customFormat="1">
      <c r="A510" s="14"/>
      <c r="B510" s="261"/>
      <c r="C510" s="262"/>
      <c r="D510" s="242" t="s">
        <v>284</v>
      </c>
      <c r="E510" s="263" t="s">
        <v>1</v>
      </c>
      <c r="F510" s="264" t="s">
        <v>797</v>
      </c>
      <c r="G510" s="262"/>
      <c r="H510" s="265">
        <v>2783.1199999999999</v>
      </c>
      <c r="I510" s="266"/>
      <c r="J510" s="262"/>
      <c r="K510" s="262"/>
      <c r="L510" s="267"/>
      <c r="M510" s="268"/>
      <c r="N510" s="269"/>
      <c r="O510" s="269"/>
      <c r="P510" s="269"/>
      <c r="Q510" s="269"/>
      <c r="R510" s="269"/>
      <c r="S510" s="269"/>
      <c r="T510" s="270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71" t="s">
        <v>284</v>
      </c>
      <c r="AU510" s="271" t="s">
        <v>92</v>
      </c>
      <c r="AV510" s="14" t="s">
        <v>92</v>
      </c>
      <c r="AW510" s="14" t="s">
        <v>38</v>
      </c>
      <c r="AX510" s="14" t="s">
        <v>83</v>
      </c>
      <c r="AY510" s="271" t="s">
        <v>171</v>
      </c>
    </row>
    <row r="511" s="14" customFormat="1">
      <c r="A511" s="14"/>
      <c r="B511" s="261"/>
      <c r="C511" s="262"/>
      <c r="D511" s="242" t="s">
        <v>284</v>
      </c>
      <c r="E511" s="263" t="s">
        <v>1</v>
      </c>
      <c r="F511" s="264" t="s">
        <v>726</v>
      </c>
      <c r="G511" s="262"/>
      <c r="H511" s="265">
        <v>75.849999999999994</v>
      </c>
      <c r="I511" s="266"/>
      <c r="J511" s="262"/>
      <c r="K511" s="262"/>
      <c r="L511" s="267"/>
      <c r="M511" s="268"/>
      <c r="N511" s="269"/>
      <c r="O511" s="269"/>
      <c r="P511" s="269"/>
      <c r="Q511" s="269"/>
      <c r="R511" s="269"/>
      <c r="S511" s="269"/>
      <c r="T511" s="270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71" t="s">
        <v>284</v>
      </c>
      <c r="AU511" s="271" t="s">
        <v>92</v>
      </c>
      <c r="AV511" s="14" t="s">
        <v>92</v>
      </c>
      <c r="AW511" s="14" t="s">
        <v>38</v>
      </c>
      <c r="AX511" s="14" t="s">
        <v>83</v>
      </c>
      <c r="AY511" s="271" t="s">
        <v>171</v>
      </c>
    </row>
    <row r="512" s="14" customFormat="1">
      <c r="A512" s="14"/>
      <c r="B512" s="261"/>
      <c r="C512" s="262"/>
      <c r="D512" s="242" t="s">
        <v>284</v>
      </c>
      <c r="E512" s="263" t="s">
        <v>1</v>
      </c>
      <c r="F512" s="264" t="s">
        <v>798</v>
      </c>
      <c r="G512" s="262"/>
      <c r="H512" s="265">
        <v>26.73</v>
      </c>
      <c r="I512" s="266"/>
      <c r="J512" s="262"/>
      <c r="K512" s="262"/>
      <c r="L512" s="267"/>
      <c r="M512" s="268"/>
      <c r="N512" s="269"/>
      <c r="O512" s="269"/>
      <c r="P512" s="269"/>
      <c r="Q512" s="269"/>
      <c r="R512" s="269"/>
      <c r="S512" s="269"/>
      <c r="T512" s="270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71" t="s">
        <v>284</v>
      </c>
      <c r="AU512" s="271" t="s">
        <v>92</v>
      </c>
      <c r="AV512" s="14" t="s">
        <v>92</v>
      </c>
      <c r="AW512" s="14" t="s">
        <v>38</v>
      </c>
      <c r="AX512" s="14" t="s">
        <v>83</v>
      </c>
      <c r="AY512" s="271" t="s">
        <v>171</v>
      </c>
    </row>
    <row r="513" s="14" customFormat="1">
      <c r="A513" s="14"/>
      <c r="B513" s="261"/>
      <c r="C513" s="262"/>
      <c r="D513" s="242" t="s">
        <v>284</v>
      </c>
      <c r="E513" s="263" t="s">
        <v>1</v>
      </c>
      <c r="F513" s="264" t="s">
        <v>799</v>
      </c>
      <c r="G513" s="262"/>
      <c r="H513" s="265">
        <v>44.07</v>
      </c>
      <c r="I513" s="266"/>
      <c r="J513" s="262"/>
      <c r="K513" s="262"/>
      <c r="L513" s="267"/>
      <c r="M513" s="268"/>
      <c r="N513" s="269"/>
      <c r="O513" s="269"/>
      <c r="P513" s="269"/>
      <c r="Q513" s="269"/>
      <c r="R513" s="269"/>
      <c r="S513" s="269"/>
      <c r="T513" s="270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71" t="s">
        <v>284</v>
      </c>
      <c r="AU513" s="271" t="s">
        <v>92</v>
      </c>
      <c r="AV513" s="14" t="s">
        <v>92</v>
      </c>
      <c r="AW513" s="14" t="s">
        <v>38</v>
      </c>
      <c r="AX513" s="14" t="s">
        <v>83</v>
      </c>
      <c r="AY513" s="271" t="s">
        <v>171</v>
      </c>
    </row>
    <row r="514" s="15" customFormat="1">
      <c r="A514" s="15"/>
      <c r="B514" s="272"/>
      <c r="C514" s="273"/>
      <c r="D514" s="242" t="s">
        <v>284</v>
      </c>
      <c r="E514" s="274" t="s">
        <v>1</v>
      </c>
      <c r="F514" s="275" t="s">
        <v>287</v>
      </c>
      <c r="G514" s="273"/>
      <c r="H514" s="276">
        <v>2929.77</v>
      </c>
      <c r="I514" s="277"/>
      <c r="J514" s="273"/>
      <c r="K514" s="273"/>
      <c r="L514" s="278"/>
      <c r="M514" s="279"/>
      <c r="N514" s="280"/>
      <c r="O514" s="280"/>
      <c r="P514" s="280"/>
      <c r="Q514" s="280"/>
      <c r="R514" s="280"/>
      <c r="S514" s="280"/>
      <c r="T514" s="281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82" t="s">
        <v>284</v>
      </c>
      <c r="AU514" s="282" t="s">
        <v>92</v>
      </c>
      <c r="AV514" s="15" t="s">
        <v>192</v>
      </c>
      <c r="AW514" s="15" t="s">
        <v>38</v>
      </c>
      <c r="AX514" s="15" t="s">
        <v>90</v>
      </c>
      <c r="AY514" s="282" t="s">
        <v>171</v>
      </c>
    </row>
    <row r="515" s="2" customFormat="1" ht="16.5" customHeight="1">
      <c r="A515" s="40"/>
      <c r="B515" s="41"/>
      <c r="C515" s="229" t="s">
        <v>800</v>
      </c>
      <c r="D515" s="229" t="s">
        <v>174</v>
      </c>
      <c r="E515" s="230" t="s">
        <v>801</v>
      </c>
      <c r="F515" s="231" t="s">
        <v>802</v>
      </c>
      <c r="G515" s="232" t="s">
        <v>278</v>
      </c>
      <c r="H515" s="233">
        <v>395.89999999999998</v>
      </c>
      <c r="I515" s="234"/>
      <c r="J515" s="235">
        <f>ROUND(I515*H515,2)</f>
        <v>0</v>
      </c>
      <c r="K515" s="231" t="s">
        <v>178</v>
      </c>
      <c r="L515" s="46"/>
      <c r="M515" s="236" t="s">
        <v>1</v>
      </c>
      <c r="N515" s="237" t="s">
        <v>48</v>
      </c>
      <c r="O515" s="93"/>
      <c r="P515" s="238">
        <f>O515*H515</f>
        <v>0</v>
      </c>
      <c r="Q515" s="238">
        <v>0.0020999999999999999</v>
      </c>
      <c r="R515" s="238">
        <f>Q515*H515</f>
        <v>0.83138999999999985</v>
      </c>
      <c r="S515" s="238">
        <v>0</v>
      </c>
      <c r="T515" s="239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40" t="s">
        <v>192</v>
      </c>
      <c r="AT515" s="240" t="s">
        <v>174</v>
      </c>
      <c r="AU515" s="240" t="s">
        <v>92</v>
      </c>
      <c r="AY515" s="18" t="s">
        <v>171</v>
      </c>
      <c r="BE515" s="241">
        <f>IF(N515="základní",J515,0)</f>
        <v>0</v>
      </c>
      <c r="BF515" s="241">
        <f>IF(N515="snížená",J515,0)</f>
        <v>0</v>
      </c>
      <c r="BG515" s="241">
        <f>IF(N515="zákl. přenesená",J515,0)</f>
        <v>0</v>
      </c>
      <c r="BH515" s="241">
        <f>IF(N515="sníž. přenesená",J515,0)</f>
        <v>0</v>
      </c>
      <c r="BI515" s="241">
        <f>IF(N515="nulová",J515,0)</f>
        <v>0</v>
      </c>
      <c r="BJ515" s="18" t="s">
        <v>90</v>
      </c>
      <c r="BK515" s="241">
        <f>ROUND(I515*H515,2)</f>
        <v>0</v>
      </c>
      <c r="BL515" s="18" t="s">
        <v>192</v>
      </c>
      <c r="BM515" s="240" t="s">
        <v>803</v>
      </c>
    </row>
    <row r="516" s="13" customFormat="1">
      <c r="A516" s="13"/>
      <c r="B516" s="251"/>
      <c r="C516" s="252"/>
      <c r="D516" s="242" t="s">
        <v>284</v>
      </c>
      <c r="E516" s="253" t="s">
        <v>1</v>
      </c>
      <c r="F516" s="254" t="s">
        <v>285</v>
      </c>
      <c r="G516" s="252"/>
      <c r="H516" s="253" t="s">
        <v>1</v>
      </c>
      <c r="I516" s="255"/>
      <c r="J516" s="252"/>
      <c r="K516" s="252"/>
      <c r="L516" s="256"/>
      <c r="M516" s="257"/>
      <c r="N516" s="258"/>
      <c r="O516" s="258"/>
      <c r="P516" s="258"/>
      <c r="Q516" s="258"/>
      <c r="R516" s="258"/>
      <c r="S516" s="258"/>
      <c r="T516" s="259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60" t="s">
        <v>284</v>
      </c>
      <c r="AU516" s="260" t="s">
        <v>92</v>
      </c>
      <c r="AV516" s="13" t="s">
        <v>90</v>
      </c>
      <c r="AW516" s="13" t="s">
        <v>38</v>
      </c>
      <c r="AX516" s="13" t="s">
        <v>83</v>
      </c>
      <c r="AY516" s="260" t="s">
        <v>171</v>
      </c>
    </row>
    <row r="517" s="14" customFormat="1">
      <c r="A517" s="14"/>
      <c r="B517" s="261"/>
      <c r="C517" s="262"/>
      <c r="D517" s="242" t="s">
        <v>284</v>
      </c>
      <c r="E517" s="263" t="s">
        <v>1</v>
      </c>
      <c r="F517" s="264" t="s">
        <v>804</v>
      </c>
      <c r="G517" s="262"/>
      <c r="H517" s="265">
        <v>395.89999999999998</v>
      </c>
      <c r="I517" s="266"/>
      <c r="J517" s="262"/>
      <c r="K517" s="262"/>
      <c r="L517" s="267"/>
      <c r="M517" s="268"/>
      <c r="N517" s="269"/>
      <c r="O517" s="269"/>
      <c r="P517" s="269"/>
      <c r="Q517" s="269"/>
      <c r="R517" s="269"/>
      <c r="S517" s="269"/>
      <c r="T517" s="270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71" t="s">
        <v>284</v>
      </c>
      <c r="AU517" s="271" t="s">
        <v>92</v>
      </c>
      <c r="AV517" s="14" t="s">
        <v>92</v>
      </c>
      <c r="AW517" s="14" t="s">
        <v>38</v>
      </c>
      <c r="AX517" s="14" t="s">
        <v>83</v>
      </c>
      <c r="AY517" s="271" t="s">
        <v>171</v>
      </c>
    </row>
    <row r="518" s="15" customFormat="1">
      <c r="A518" s="15"/>
      <c r="B518" s="272"/>
      <c r="C518" s="273"/>
      <c r="D518" s="242" t="s">
        <v>284</v>
      </c>
      <c r="E518" s="274" t="s">
        <v>1</v>
      </c>
      <c r="F518" s="275" t="s">
        <v>287</v>
      </c>
      <c r="G518" s="273"/>
      <c r="H518" s="276">
        <v>395.89999999999998</v>
      </c>
      <c r="I518" s="277"/>
      <c r="J518" s="273"/>
      <c r="K518" s="273"/>
      <c r="L518" s="278"/>
      <c r="M518" s="279"/>
      <c r="N518" s="280"/>
      <c r="O518" s="280"/>
      <c r="P518" s="280"/>
      <c r="Q518" s="280"/>
      <c r="R518" s="280"/>
      <c r="S518" s="280"/>
      <c r="T518" s="281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82" t="s">
        <v>284</v>
      </c>
      <c r="AU518" s="282" t="s">
        <v>92</v>
      </c>
      <c r="AV518" s="15" t="s">
        <v>192</v>
      </c>
      <c r="AW518" s="15" t="s">
        <v>38</v>
      </c>
      <c r="AX518" s="15" t="s">
        <v>90</v>
      </c>
      <c r="AY518" s="282" t="s">
        <v>171</v>
      </c>
    </row>
    <row r="519" s="2" customFormat="1" ht="16.5" customHeight="1">
      <c r="A519" s="40"/>
      <c r="B519" s="41"/>
      <c r="C519" s="229" t="s">
        <v>805</v>
      </c>
      <c r="D519" s="229" t="s">
        <v>174</v>
      </c>
      <c r="E519" s="230" t="s">
        <v>806</v>
      </c>
      <c r="F519" s="231" t="s">
        <v>807</v>
      </c>
      <c r="G519" s="232" t="s">
        <v>282</v>
      </c>
      <c r="H519" s="233">
        <v>5.25</v>
      </c>
      <c r="I519" s="234"/>
      <c r="J519" s="235">
        <f>ROUND(I519*H519,2)</f>
        <v>0</v>
      </c>
      <c r="K519" s="231" t="s">
        <v>178</v>
      </c>
      <c r="L519" s="46"/>
      <c r="M519" s="236" t="s">
        <v>1</v>
      </c>
      <c r="N519" s="237" t="s">
        <v>48</v>
      </c>
      <c r="O519" s="93"/>
      <c r="P519" s="238">
        <f>O519*H519</f>
        <v>0</v>
      </c>
      <c r="Q519" s="238">
        <v>0</v>
      </c>
      <c r="R519" s="238">
        <f>Q519*H519</f>
        <v>0</v>
      </c>
      <c r="S519" s="238">
        <v>2.3999999999999999</v>
      </c>
      <c r="T519" s="239">
        <f>S519*H519</f>
        <v>12.6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40" t="s">
        <v>192</v>
      </c>
      <c r="AT519" s="240" t="s">
        <v>174</v>
      </c>
      <c r="AU519" s="240" t="s">
        <v>92</v>
      </c>
      <c r="AY519" s="18" t="s">
        <v>171</v>
      </c>
      <c r="BE519" s="241">
        <f>IF(N519="základní",J519,0)</f>
        <v>0</v>
      </c>
      <c r="BF519" s="241">
        <f>IF(N519="snížená",J519,0)</f>
        <v>0</v>
      </c>
      <c r="BG519" s="241">
        <f>IF(N519="zákl. přenesená",J519,0)</f>
        <v>0</v>
      </c>
      <c r="BH519" s="241">
        <f>IF(N519="sníž. přenesená",J519,0)</f>
        <v>0</v>
      </c>
      <c r="BI519" s="241">
        <f>IF(N519="nulová",J519,0)</f>
        <v>0</v>
      </c>
      <c r="BJ519" s="18" t="s">
        <v>90</v>
      </c>
      <c r="BK519" s="241">
        <f>ROUND(I519*H519,2)</f>
        <v>0</v>
      </c>
      <c r="BL519" s="18" t="s">
        <v>192</v>
      </c>
      <c r="BM519" s="240" t="s">
        <v>808</v>
      </c>
    </row>
    <row r="520" s="14" customFormat="1">
      <c r="A520" s="14"/>
      <c r="B520" s="261"/>
      <c r="C520" s="262"/>
      <c r="D520" s="242" t="s">
        <v>284</v>
      </c>
      <c r="E520" s="263" t="s">
        <v>1</v>
      </c>
      <c r="F520" s="264" t="s">
        <v>809</v>
      </c>
      <c r="G520" s="262"/>
      <c r="H520" s="265">
        <v>5.25</v>
      </c>
      <c r="I520" s="266"/>
      <c r="J520" s="262"/>
      <c r="K520" s="262"/>
      <c r="L520" s="267"/>
      <c r="M520" s="268"/>
      <c r="N520" s="269"/>
      <c r="O520" s="269"/>
      <c r="P520" s="269"/>
      <c r="Q520" s="269"/>
      <c r="R520" s="269"/>
      <c r="S520" s="269"/>
      <c r="T520" s="27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71" t="s">
        <v>284</v>
      </c>
      <c r="AU520" s="271" t="s">
        <v>92</v>
      </c>
      <c r="AV520" s="14" t="s">
        <v>92</v>
      </c>
      <c r="AW520" s="14" t="s">
        <v>38</v>
      </c>
      <c r="AX520" s="14" t="s">
        <v>83</v>
      </c>
      <c r="AY520" s="271" t="s">
        <v>171</v>
      </c>
    </row>
    <row r="521" s="15" customFormat="1">
      <c r="A521" s="15"/>
      <c r="B521" s="272"/>
      <c r="C521" s="273"/>
      <c r="D521" s="242" t="s">
        <v>284</v>
      </c>
      <c r="E521" s="274" t="s">
        <v>1</v>
      </c>
      <c r="F521" s="275" t="s">
        <v>287</v>
      </c>
      <c r="G521" s="273"/>
      <c r="H521" s="276">
        <v>5.25</v>
      </c>
      <c r="I521" s="277"/>
      <c r="J521" s="273"/>
      <c r="K521" s="273"/>
      <c r="L521" s="278"/>
      <c r="M521" s="279"/>
      <c r="N521" s="280"/>
      <c r="O521" s="280"/>
      <c r="P521" s="280"/>
      <c r="Q521" s="280"/>
      <c r="R521" s="280"/>
      <c r="S521" s="280"/>
      <c r="T521" s="281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82" t="s">
        <v>284</v>
      </c>
      <c r="AU521" s="282" t="s">
        <v>92</v>
      </c>
      <c r="AV521" s="15" t="s">
        <v>192</v>
      </c>
      <c r="AW521" s="15" t="s">
        <v>38</v>
      </c>
      <c r="AX521" s="15" t="s">
        <v>90</v>
      </c>
      <c r="AY521" s="282" t="s">
        <v>171</v>
      </c>
    </row>
    <row r="522" s="2" customFormat="1" ht="16.5" customHeight="1">
      <c r="A522" s="40"/>
      <c r="B522" s="41"/>
      <c r="C522" s="229" t="s">
        <v>810</v>
      </c>
      <c r="D522" s="229" t="s">
        <v>174</v>
      </c>
      <c r="E522" s="230" t="s">
        <v>811</v>
      </c>
      <c r="F522" s="231" t="s">
        <v>812</v>
      </c>
      <c r="G522" s="232" t="s">
        <v>278</v>
      </c>
      <c r="H522" s="233">
        <v>2143.5349999999999</v>
      </c>
      <c r="I522" s="234"/>
      <c r="J522" s="235">
        <f>ROUND(I522*H522,2)</f>
        <v>0</v>
      </c>
      <c r="K522" s="231" t="s">
        <v>178</v>
      </c>
      <c r="L522" s="46"/>
      <c r="M522" s="236" t="s">
        <v>1</v>
      </c>
      <c r="N522" s="237" t="s">
        <v>48</v>
      </c>
      <c r="O522" s="93"/>
      <c r="P522" s="238">
        <f>O522*H522</f>
        <v>0</v>
      </c>
      <c r="Q522" s="238">
        <v>0</v>
      </c>
      <c r="R522" s="238">
        <f>Q522*H522</f>
        <v>0</v>
      </c>
      <c r="S522" s="238">
        <v>0.11700000000000001</v>
      </c>
      <c r="T522" s="239">
        <f>S522*H522</f>
        <v>250.79359500000001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40" t="s">
        <v>192</v>
      </c>
      <c r="AT522" s="240" t="s">
        <v>174</v>
      </c>
      <c r="AU522" s="240" t="s">
        <v>92</v>
      </c>
      <c r="AY522" s="18" t="s">
        <v>171</v>
      </c>
      <c r="BE522" s="241">
        <f>IF(N522="základní",J522,0)</f>
        <v>0</v>
      </c>
      <c r="BF522" s="241">
        <f>IF(N522="snížená",J522,0)</f>
        <v>0</v>
      </c>
      <c r="BG522" s="241">
        <f>IF(N522="zákl. přenesená",J522,0)</f>
        <v>0</v>
      </c>
      <c r="BH522" s="241">
        <f>IF(N522="sníž. přenesená",J522,0)</f>
        <v>0</v>
      </c>
      <c r="BI522" s="241">
        <f>IF(N522="nulová",J522,0)</f>
        <v>0</v>
      </c>
      <c r="BJ522" s="18" t="s">
        <v>90</v>
      </c>
      <c r="BK522" s="241">
        <f>ROUND(I522*H522,2)</f>
        <v>0</v>
      </c>
      <c r="BL522" s="18" t="s">
        <v>192</v>
      </c>
      <c r="BM522" s="240" t="s">
        <v>813</v>
      </c>
    </row>
    <row r="523" s="13" customFormat="1">
      <c r="A523" s="13"/>
      <c r="B523" s="251"/>
      <c r="C523" s="252"/>
      <c r="D523" s="242" t="s">
        <v>284</v>
      </c>
      <c r="E523" s="253" t="s">
        <v>1</v>
      </c>
      <c r="F523" s="254" t="s">
        <v>285</v>
      </c>
      <c r="G523" s="252"/>
      <c r="H523" s="253" t="s">
        <v>1</v>
      </c>
      <c r="I523" s="255"/>
      <c r="J523" s="252"/>
      <c r="K523" s="252"/>
      <c r="L523" s="256"/>
      <c r="M523" s="257"/>
      <c r="N523" s="258"/>
      <c r="O523" s="258"/>
      <c r="P523" s="258"/>
      <c r="Q523" s="258"/>
      <c r="R523" s="258"/>
      <c r="S523" s="258"/>
      <c r="T523" s="259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60" t="s">
        <v>284</v>
      </c>
      <c r="AU523" s="260" t="s">
        <v>92</v>
      </c>
      <c r="AV523" s="13" t="s">
        <v>90</v>
      </c>
      <c r="AW523" s="13" t="s">
        <v>38</v>
      </c>
      <c r="AX523" s="13" t="s">
        <v>83</v>
      </c>
      <c r="AY523" s="260" t="s">
        <v>171</v>
      </c>
    </row>
    <row r="524" s="14" customFormat="1">
      <c r="A524" s="14"/>
      <c r="B524" s="261"/>
      <c r="C524" s="262"/>
      <c r="D524" s="242" t="s">
        <v>284</v>
      </c>
      <c r="E524" s="263" t="s">
        <v>1</v>
      </c>
      <c r="F524" s="264" t="s">
        <v>814</v>
      </c>
      <c r="G524" s="262"/>
      <c r="H524" s="265">
        <v>1948.6679999999999</v>
      </c>
      <c r="I524" s="266"/>
      <c r="J524" s="262"/>
      <c r="K524" s="262"/>
      <c r="L524" s="267"/>
      <c r="M524" s="268"/>
      <c r="N524" s="269"/>
      <c r="O524" s="269"/>
      <c r="P524" s="269"/>
      <c r="Q524" s="269"/>
      <c r="R524" s="269"/>
      <c r="S524" s="269"/>
      <c r="T524" s="27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71" t="s">
        <v>284</v>
      </c>
      <c r="AU524" s="271" t="s">
        <v>92</v>
      </c>
      <c r="AV524" s="14" t="s">
        <v>92</v>
      </c>
      <c r="AW524" s="14" t="s">
        <v>38</v>
      </c>
      <c r="AX524" s="14" t="s">
        <v>83</v>
      </c>
      <c r="AY524" s="271" t="s">
        <v>171</v>
      </c>
    </row>
    <row r="525" s="16" customFormat="1">
      <c r="A525" s="16"/>
      <c r="B525" s="293"/>
      <c r="C525" s="294"/>
      <c r="D525" s="242" t="s">
        <v>284</v>
      </c>
      <c r="E525" s="295" t="s">
        <v>1</v>
      </c>
      <c r="F525" s="296" t="s">
        <v>418</v>
      </c>
      <c r="G525" s="294"/>
      <c r="H525" s="297">
        <v>1948.6679999999999</v>
      </c>
      <c r="I525" s="298"/>
      <c r="J525" s="294"/>
      <c r="K525" s="294"/>
      <c r="L525" s="299"/>
      <c r="M525" s="300"/>
      <c r="N525" s="301"/>
      <c r="O525" s="301"/>
      <c r="P525" s="301"/>
      <c r="Q525" s="301"/>
      <c r="R525" s="301"/>
      <c r="S525" s="301"/>
      <c r="T525" s="302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T525" s="303" t="s">
        <v>284</v>
      </c>
      <c r="AU525" s="303" t="s">
        <v>92</v>
      </c>
      <c r="AV525" s="16" t="s">
        <v>118</v>
      </c>
      <c r="AW525" s="16" t="s">
        <v>38</v>
      </c>
      <c r="AX525" s="16" t="s">
        <v>83</v>
      </c>
      <c r="AY525" s="303" t="s">
        <v>171</v>
      </c>
    </row>
    <row r="526" s="14" customFormat="1">
      <c r="A526" s="14"/>
      <c r="B526" s="261"/>
      <c r="C526" s="262"/>
      <c r="D526" s="242" t="s">
        <v>284</v>
      </c>
      <c r="E526" s="263" t="s">
        <v>1</v>
      </c>
      <c r="F526" s="264" t="s">
        <v>815</v>
      </c>
      <c r="G526" s="262"/>
      <c r="H526" s="265">
        <v>194.86699999999999</v>
      </c>
      <c r="I526" s="266"/>
      <c r="J526" s="262"/>
      <c r="K526" s="262"/>
      <c r="L526" s="267"/>
      <c r="M526" s="268"/>
      <c r="N526" s="269"/>
      <c r="O526" s="269"/>
      <c r="P526" s="269"/>
      <c r="Q526" s="269"/>
      <c r="R526" s="269"/>
      <c r="S526" s="269"/>
      <c r="T526" s="270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71" t="s">
        <v>284</v>
      </c>
      <c r="AU526" s="271" t="s">
        <v>92</v>
      </c>
      <c r="AV526" s="14" t="s">
        <v>92</v>
      </c>
      <c r="AW526" s="14" t="s">
        <v>38</v>
      </c>
      <c r="AX526" s="14" t="s">
        <v>83</v>
      </c>
      <c r="AY526" s="271" t="s">
        <v>171</v>
      </c>
    </row>
    <row r="527" s="15" customFormat="1">
      <c r="A527" s="15"/>
      <c r="B527" s="272"/>
      <c r="C527" s="273"/>
      <c r="D527" s="242" t="s">
        <v>284</v>
      </c>
      <c r="E527" s="274" t="s">
        <v>1</v>
      </c>
      <c r="F527" s="275" t="s">
        <v>287</v>
      </c>
      <c r="G527" s="273"/>
      <c r="H527" s="276">
        <v>2143.5349999999999</v>
      </c>
      <c r="I527" s="277"/>
      <c r="J527" s="273"/>
      <c r="K527" s="273"/>
      <c r="L527" s="278"/>
      <c r="M527" s="279"/>
      <c r="N527" s="280"/>
      <c r="O527" s="280"/>
      <c r="P527" s="280"/>
      <c r="Q527" s="280"/>
      <c r="R527" s="280"/>
      <c r="S527" s="280"/>
      <c r="T527" s="281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82" t="s">
        <v>284</v>
      </c>
      <c r="AU527" s="282" t="s">
        <v>92</v>
      </c>
      <c r="AV527" s="15" t="s">
        <v>192</v>
      </c>
      <c r="AW527" s="15" t="s">
        <v>38</v>
      </c>
      <c r="AX527" s="15" t="s">
        <v>90</v>
      </c>
      <c r="AY527" s="282" t="s">
        <v>171</v>
      </c>
    </row>
    <row r="528" s="2" customFormat="1" ht="16.5" customHeight="1">
      <c r="A528" s="40"/>
      <c r="B528" s="41"/>
      <c r="C528" s="229" t="s">
        <v>816</v>
      </c>
      <c r="D528" s="229" t="s">
        <v>174</v>
      </c>
      <c r="E528" s="230" t="s">
        <v>817</v>
      </c>
      <c r="F528" s="231" t="s">
        <v>818</v>
      </c>
      <c r="G528" s="232" t="s">
        <v>282</v>
      </c>
      <c r="H528" s="233">
        <v>23.91</v>
      </c>
      <c r="I528" s="234"/>
      <c r="J528" s="235">
        <f>ROUND(I528*H528,2)</f>
        <v>0</v>
      </c>
      <c r="K528" s="231" t="s">
        <v>178</v>
      </c>
      <c r="L528" s="46"/>
      <c r="M528" s="236" t="s">
        <v>1</v>
      </c>
      <c r="N528" s="237" t="s">
        <v>48</v>
      </c>
      <c r="O528" s="93"/>
      <c r="P528" s="238">
        <f>O528*H528</f>
        <v>0</v>
      </c>
      <c r="Q528" s="238">
        <v>0</v>
      </c>
      <c r="R528" s="238">
        <f>Q528*H528</f>
        <v>0</v>
      </c>
      <c r="S528" s="238">
        <v>1.8</v>
      </c>
      <c r="T528" s="239">
        <f>S528*H528</f>
        <v>43.038000000000004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40" t="s">
        <v>192</v>
      </c>
      <c r="AT528" s="240" t="s">
        <v>174</v>
      </c>
      <c r="AU528" s="240" t="s">
        <v>92</v>
      </c>
      <c r="AY528" s="18" t="s">
        <v>171</v>
      </c>
      <c r="BE528" s="241">
        <f>IF(N528="základní",J528,0)</f>
        <v>0</v>
      </c>
      <c r="BF528" s="241">
        <f>IF(N528="snížená",J528,0)</f>
        <v>0</v>
      </c>
      <c r="BG528" s="241">
        <f>IF(N528="zákl. přenesená",J528,0)</f>
        <v>0</v>
      </c>
      <c r="BH528" s="241">
        <f>IF(N528="sníž. přenesená",J528,0)</f>
        <v>0</v>
      </c>
      <c r="BI528" s="241">
        <f>IF(N528="nulová",J528,0)</f>
        <v>0</v>
      </c>
      <c r="BJ528" s="18" t="s">
        <v>90</v>
      </c>
      <c r="BK528" s="241">
        <f>ROUND(I528*H528,2)</f>
        <v>0</v>
      </c>
      <c r="BL528" s="18" t="s">
        <v>192</v>
      </c>
      <c r="BM528" s="240" t="s">
        <v>819</v>
      </c>
    </row>
    <row r="529" s="2" customFormat="1">
      <c r="A529" s="40"/>
      <c r="B529" s="41"/>
      <c r="C529" s="42"/>
      <c r="D529" s="242" t="s">
        <v>184</v>
      </c>
      <c r="E529" s="42"/>
      <c r="F529" s="243" t="s">
        <v>820</v>
      </c>
      <c r="G529" s="42"/>
      <c r="H529" s="42"/>
      <c r="I529" s="244"/>
      <c r="J529" s="42"/>
      <c r="K529" s="42"/>
      <c r="L529" s="46"/>
      <c r="M529" s="245"/>
      <c r="N529" s="246"/>
      <c r="O529" s="93"/>
      <c r="P529" s="93"/>
      <c r="Q529" s="93"/>
      <c r="R529" s="93"/>
      <c r="S529" s="93"/>
      <c r="T529" s="94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8" t="s">
        <v>184</v>
      </c>
      <c r="AU529" s="18" t="s">
        <v>92</v>
      </c>
    </row>
    <row r="530" s="13" customFormat="1">
      <c r="A530" s="13"/>
      <c r="B530" s="251"/>
      <c r="C530" s="252"/>
      <c r="D530" s="242" t="s">
        <v>284</v>
      </c>
      <c r="E530" s="253" t="s">
        <v>1</v>
      </c>
      <c r="F530" s="254" t="s">
        <v>285</v>
      </c>
      <c r="G530" s="252"/>
      <c r="H530" s="253" t="s">
        <v>1</v>
      </c>
      <c r="I530" s="255"/>
      <c r="J530" s="252"/>
      <c r="K530" s="252"/>
      <c r="L530" s="256"/>
      <c r="M530" s="257"/>
      <c r="N530" s="258"/>
      <c r="O530" s="258"/>
      <c r="P530" s="258"/>
      <c r="Q530" s="258"/>
      <c r="R530" s="258"/>
      <c r="S530" s="258"/>
      <c r="T530" s="259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60" t="s">
        <v>284</v>
      </c>
      <c r="AU530" s="260" t="s">
        <v>92</v>
      </c>
      <c r="AV530" s="13" t="s">
        <v>90</v>
      </c>
      <c r="AW530" s="13" t="s">
        <v>38</v>
      </c>
      <c r="AX530" s="13" t="s">
        <v>83</v>
      </c>
      <c r="AY530" s="260" t="s">
        <v>171</v>
      </c>
    </row>
    <row r="531" s="14" customFormat="1">
      <c r="A531" s="14"/>
      <c r="B531" s="261"/>
      <c r="C531" s="262"/>
      <c r="D531" s="242" t="s">
        <v>284</v>
      </c>
      <c r="E531" s="263" t="s">
        <v>1</v>
      </c>
      <c r="F531" s="264" t="s">
        <v>821</v>
      </c>
      <c r="G531" s="262"/>
      <c r="H531" s="265">
        <v>23.91</v>
      </c>
      <c r="I531" s="266"/>
      <c r="J531" s="262"/>
      <c r="K531" s="262"/>
      <c r="L531" s="267"/>
      <c r="M531" s="268"/>
      <c r="N531" s="269"/>
      <c r="O531" s="269"/>
      <c r="P531" s="269"/>
      <c r="Q531" s="269"/>
      <c r="R531" s="269"/>
      <c r="S531" s="269"/>
      <c r="T531" s="27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71" t="s">
        <v>284</v>
      </c>
      <c r="AU531" s="271" t="s">
        <v>92</v>
      </c>
      <c r="AV531" s="14" t="s">
        <v>92</v>
      </c>
      <c r="AW531" s="14" t="s">
        <v>38</v>
      </c>
      <c r="AX531" s="14" t="s">
        <v>83</v>
      </c>
      <c r="AY531" s="271" t="s">
        <v>171</v>
      </c>
    </row>
    <row r="532" s="15" customFormat="1">
      <c r="A532" s="15"/>
      <c r="B532" s="272"/>
      <c r="C532" s="273"/>
      <c r="D532" s="242" t="s">
        <v>284</v>
      </c>
      <c r="E532" s="274" t="s">
        <v>1</v>
      </c>
      <c r="F532" s="275" t="s">
        <v>287</v>
      </c>
      <c r="G532" s="273"/>
      <c r="H532" s="276">
        <v>23.91</v>
      </c>
      <c r="I532" s="277"/>
      <c r="J532" s="273"/>
      <c r="K532" s="273"/>
      <c r="L532" s="278"/>
      <c r="M532" s="279"/>
      <c r="N532" s="280"/>
      <c r="O532" s="280"/>
      <c r="P532" s="280"/>
      <c r="Q532" s="280"/>
      <c r="R532" s="280"/>
      <c r="S532" s="280"/>
      <c r="T532" s="281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82" t="s">
        <v>284</v>
      </c>
      <c r="AU532" s="282" t="s">
        <v>92</v>
      </c>
      <c r="AV532" s="15" t="s">
        <v>192</v>
      </c>
      <c r="AW532" s="15" t="s">
        <v>38</v>
      </c>
      <c r="AX532" s="15" t="s">
        <v>90</v>
      </c>
      <c r="AY532" s="282" t="s">
        <v>171</v>
      </c>
    </row>
    <row r="533" s="2" customFormat="1" ht="16.5" customHeight="1">
      <c r="A533" s="40"/>
      <c r="B533" s="41"/>
      <c r="C533" s="229" t="s">
        <v>822</v>
      </c>
      <c r="D533" s="229" t="s">
        <v>174</v>
      </c>
      <c r="E533" s="230" t="s">
        <v>823</v>
      </c>
      <c r="F533" s="231" t="s">
        <v>824</v>
      </c>
      <c r="G533" s="232" t="s">
        <v>282</v>
      </c>
      <c r="H533" s="233">
        <v>180.65000000000001</v>
      </c>
      <c r="I533" s="234"/>
      <c r="J533" s="235">
        <f>ROUND(I533*H533,2)</f>
        <v>0</v>
      </c>
      <c r="K533" s="231" t="s">
        <v>178</v>
      </c>
      <c r="L533" s="46"/>
      <c r="M533" s="236" t="s">
        <v>1</v>
      </c>
      <c r="N533" s="237" t="s">
        <v>48</v>
      </c>
      <c r="O533" s="93"/>
      <c r="P533" s="238">
        <f>O533*H533</f>
        <v>0</v>
      </c>
      <c r="Q533" s="238">
        <v>0</v>
      </c>
      <c r="R533" s="238">
        <f>Q533*H533</f>
        <v>0</v>
      </c>
      <c r="S533" s="238">
        <v>1.8</v>
      </c>
      <c r="T533" s="239">
        <f>S533*H533</f>
        <v>325.17000000000002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40" t="s">
        <v>192</v>
      </c>
      <c r="AT533" s="240" t="s">
        <v>174</v>
      </c>
      <c r="AU533" s="240" t="s">
        <v>92</v>
      </c>
      <c r="AY533" s="18" t="s">
        <v>171</v>
      </c>
      <c r="BE533" s="241">
        <f>IF(N533="základní",J533,0)</f>
        <v>0</v>
      </c>
      <c r="BF533" s="241">
        <f>IF(N533="snížená",J533,0)</f>
        <v>0</v>
      </c>
      <c r="BG533" s="241">
        <f>IF(N533="zákl. přenesená",J533,0)</f>
        <v>0</v>
      </c>
      <c r="BH533" s="241">
        <f>IF(N533="sníž. přenesená",J533,0)</f>
        <v>0</v>
      </c>
      <c r="BI533" s="241">
        <f>IF(N533="nulová",J533,0)</f>
        <v>0</v>
      </c>
      <c r="BJ533" s="18" t="s">
        <v>90</v>
      </c>
      <c r="BK533" s="241">
        <f>ROUND(I533*H533,2)</f>
        <v>0</v>
      </c>
      <c r="BL533" s="18" t="s">
        <v>192</v>
      </c>
      <c r="BM533" s="240" t="s">
        <v>825</v>
      </c>
    </row>
    <row r="534" s="2" customFormat="1">
      <c r="A534" s="40"/>
      <c r="B534" s="41"/>
      <c r="C534" s="42"/>
      <c r="D534" s="242" t="s">
        <v>184</v>
      </c>
      <c r="E534" s="42"/>
      <c r="F534" s="243" t="s">
        <v>820</v>
      </c>
      <c r="G534" s="42"/>
      <c r="H534" s="42"/>
      <c r="I534" s="244"/>
      <c r="J534" s="42"/>
      <c r="K534" s="42"/>
      <c r="L534" s="46"/>
      <c r="M534" s="245"/>
      <c r="N534" s="246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8" t="s">
        <v>184</v>
      </c>
      <c r="AU534" s="18" t="s">
        <v>92</v>
      </c>
    </row>
    <row r="535" s="13" customFormat="1">
      <c r="A535" s="13"/>
      <c r="B535" s="251"/>
      <c r="C535" s="252"/>
      <c r="D535" s="242" t="s">
        <v>284</v>
      </c>
      <c r="E535" s="253" t="s">
        <v>1</v>
      </c>
      <c r="F535" s="254" t="s">
        <v>285</v>
      </c>
      <c r="G535" s="252"/>
      <c r="H535" s="253" t="s">
        <v>1</v>
      </c>
      <c r="I535" s="255"/>
      <c r="J535" s="252"/>
      <c r="K535" s="252"/>
      <c r="L535" s="256"/>
      <c r="M535" s="257"/>
      <c r="N535" s="258"/>
      <c r="O535" s="258"/>
      <c r="P535" s="258"/>
      <c r="Q535" s="258"/>
      <c r="R535" s="258"/>
      <c r="S535" s="258"/>
      <c r="T535" s="259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60" t="s">
        <v>284</v>
      </c>
      <c r="AU535" s="260" t="s">
        <v>92</v>
      </c>
      <c r="AV535" s="13" t="s">
        <v>90</v>
      </c>
      <c r="AW535" s="13" t="s">
        <v>38</v>
      </c>
      <c r="AX535" s="13" t="s">
        <v>83</v>
      </c>
      <c r="AY535" s="260" t="s">
        <v>171</v>
      </c>
    </row>
    <row r="536" s="14" customFormat="1">
      <c r="A536" s="14"/>
      <c r="B536" s="261"/>
      <c r="C536" s="262"/>
      <c r="D536" s="242" t="s">
        <v>284</v>
      </c>
      <c r="E536" s="263" t="s">
        <v>1</v>
      </c>
      <c r="F536" s="264" t="s">
        <v>826</v>
      </c>
      <c r="G536" s="262"/>
      <c r="H536" s="265">
        <v>165.65000000000001</v>
      </c>
      <c r="I536" s="266"/>
      <c r="J536" s="262"/>
      <c r="K536" s="262"/>
      <c r="L536" s="267"/>
      <c r="M536" s="268"/>
      <c r="N536" s="269"/>
      <c r="O536" s="269"/>
      <c r="P536" s="269"/>
      <c r="Q536" s="269"/>
      <c r="R536" s="269"/>
      <c r="S536" s="269"/>
      <c r="T536" s="270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71" t="s">
        <v>284</v>
      </c>
      <c r="AU536" s="271" t="s">
        <v>92</v>
      </c>
      <c r="AV536" s="14" t="s">
        <v>92</v>
      </c>
      <c r="AW536" s="14" t="s">
        <v>38</v>
      </c>
      <c r="AX536" s="14" t="s">
        <v>83</v>
      </c>
      <c r="AY536" s="271" t="s">
        <v>171</v>
      </c>
    </row>
    <row r="537" s="16" customFormat="1">
      <c r="A537" s="16"/>
      <c r="B537" s="293"/>
      <c r="C537" s="294"/>
      <c r="D537" s="242" t="s">
        <v>284</v>
      </c>
      <c r="E537" s="295" t="s">
        <v>1</v>
      </c>
      <c r="F537" s="296" t="s">
        <v>418</v>
      </c>
      <c r="G537" s="294"/>
      <c r="H537" s="297">
        <v>165.65000000000001</v>
      </c>
      <c r="I537" s="298"/>
      <c r="J537" s="294"/>
      <c r="K537" s="294"/>
      <c r="L537" s="299"/>
      <c r="M537" s="300"/>
      <c r="N537" s="301"/>
      <c r="O537" s="301"/>
      <c r="P537" s="301"/>
      <c r="Q537" s="301"/>
      <c r="R537" s="301"/>
      <c r="S537" s="301"/>
      <c r="T537" s="302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T537" s="303" t="s">
        <v>284</v>
      </c>
      <c r="AU537" s="303" t="s">
        <v>92</v>
      </c>
      <c r="AV537" s="16" t="s">
        <v>118</v>
      </c>
      <c r="AW537" s="16" t="s">
        <v>38</v>
      </c>
      <c r="AX537" s="16" t="s">
        <v>83</v>
      </c>
      <c r="AY537" s="303" t="s">
        <v>171</v>
      </c>
    </row>
    <row r="538" s="14" customFormat="1">
      <c r="A538" s="14"/>
      <c r="B538" s="261"/>
      <c r="C538" s="262"/>
      <c r="D538" s="242" t="s">
        <v>284</v>
      </c>
      <c r="E538" s="263" t="s">
        <v>1</v>
      </c>
      <c r="F538" s="264" t="s">
        <v>419</v>
      </c>
      <c r="G538" s="262"/>
      <c r="H538" s="265">
        <v>15</v>
      </c>
      <c r="I538" s="266"/>
      <c r="J538" s="262"/>
      <c r="K538" s="262"/>
      <c r="L538" s="267"/>
      <c r="M538" s="268"/>
      <c r="N538" s="269"/>
      <c r="O538" s="269"/>
      <c r="P538" s="269"/>
      <c r="Q538" s="269"/>
      <c r="R538" s="269"/>
      <c r="S538" s="269"/>
      <c r="T538" s="270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71" t="s">
        <v>284</v>
      </c>
      <c r="AU538" s="271" t="s">
        <v>92</v>
      </c>
      <c r="AV538" s="14" t="s">
        <v>92</v>
      </c>
      <c r="AW538" s="14" t="s">
        <v>38</v>
      </c>
      <c r="AX538" s="14" t="s">
        <v>83</v>
      </c>
      <c r="AY538" s="271" t="s">
        <v>171</v>
      </c>
    </row>
    <row r="539" s="15" customFormat="1">
      <c r="A539" s="15"/>
      <c r="B539" s="272"/>
      <c r="C539" s="273"/>
      <c r="D539" s="242" t="s">
        <v>284</v>
      </c>
      <c r="E539" s="274" t="s">
        <v>1</v>
      </c>
      <c r="F539" s="275" t="s">
        <v>287</v>
      </c>
      <c r="G539" s="273"/>
      <c r="H539" s="276">
        <v>180.65000000000001</v>
      </c>
      <c r="I539" s="277"/>
      <c r="J539" s="273"/>
      <c r="K539" s="273"/>
      <c r="L539" s="278"/>
      <c r="M539" s="279"/>
      <c r="N539" s="280"/>
      <c r="O539" s="280"/>
      <c r="P539" s="280"/>
      <c r="Q539" s="280"/>
      <c r="R539" s="280"/>
      <c r="S539" s="280"/>
      <c r="T539" s="281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82" t="s">
        <v>284</v>
      </c>
      <c r="AU539" s="282" t="s">
        <v>92</v>
      </c>
      <c r="AV539" s="15" t="s">
        <v>192</v>
      </c>
      <c r="AW539" s="15" t="s">
        <v>38</v>
      </c>
      <c r="AX539" s="15" t="s">
        <v>90</v>
      </c>
      <c r="AY539" s="282" t="s">
        <v>171</v>
      </c>
    </row>
    <row r="540" s="2" customFormat="1" ht="16.5" customHeight="1">
      <c r="A540" s="40"/>
      <c r="B540" s="41"/>
      <c r="C540" s="229" t="s">
        <v>827</v>
      </c>
      <c r="D540" s="229" t="s">
        <v>174</v>
      </c>
      <c r="E540" s="230" t="s">
        <v>828</v>
      </c>
      <c r="F540" s="231" t="s">
        <v>829</v>
      </c>
      <c r="G540" s="232" t="s">
        <v>282</v>
      </c>
      <c r="H540" s="233">
        <v>17</v>
      </c>
      <c r="I540" s="234"/>
      <c r="J540" s="235">
        <f>ROUND(I540*H540,2)</f>
        <v>0</v>
      </c>
      <c r="K540" s="231" t="s">
        <v>178</v>
      </c>
      <c r="L540" s="46"/>
      <c r="M540" s="236" t="s">
        <v>1</v>
      </c>
      <c r="N540" s="237" t="s">
        <v>48</v>
      </c>
      <c r="O540" s="93"/>
      <c r="P540" s="238">
        <f>O540*H540</f>
        <v>0</v>
      </c>
      <c r="Q540" s="238">
        <v>0</v>
      </c>
      <c r="R540" s="238">
        <f>Q540*H540</f>
        <v>0</v>
      </c>
      <c r="S540" s="238">
        <v>2.3999999999999999</v>
      </c>
      <c r="T540" s="239">
        <f>S540*H540</f>
        <v>40.799999999999997</v>
      </c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R540" s="240" t="s">
        <v>192</v>
      </c>
      <c r="AT540" s="240" t="s">
        <v>174</v>
      </c>
      <c r="AU540" s="240" t="s">
        <v>92</v>
      </c>
      <c r="AY540" s="18" t="s">
        <v>171</v>
      </c>
      <c r="BE540" s="241">
        <f>IF(N540="základní",J540,0)</f>
        <v>0</v>
      </c>
      <c r="BF540" s="241">
        <f>IF(N540="snížená",J540,0)</f>
        <v>0</v>
      </c>
      <c r="BG540" s="241">
        <f>IF(N540="zákl. přenesená",J540,0)</f>
        <v>0</v>
      </c>
      <c r="BH540" s="241">
        <f>IF(N540="sníž. přenesená",J540,0)</f>
        <v>0</v>
      </c>
      <c r="BI540" s="241">
        <f>IF(N540="nulová",J540,0)</f>
        <v>0</v>
      </c>
      <c r="BJ540" s="18" t="s">
        <v>90</v>
      </c>
      <c r="BK540" s="241">
        <f>ROUND(I540*H540,2)</f>
        <v>0</v>
      </c>
      <c r="BL540" s="18" t="s">
        <v>192</v>
      </c>
      <c r="BM540" s="240" t="s">
        <v>830</v>
      </c>
    </row>
    <row r="541" s="2" customFormat="1">
      <c r="A541" s="40"/>
      <c r="B541" s="41"/>
      <c r="C541" s="42"/>
      <c r="D541" s="242" t="s">
        <v>184</v>
      </c>
      <c r="E541" s="42"/>
      <c r="F541" s="243" t="s">
        <v>820</v>
      </c>
      <c r="G541" s="42"/>
      <c r="H541" s="42"/>
      <c r="I541" s="244"/>
      <c r="J541" s="42"/>
      <c r="K541" s="42"/>
      <c r="L541" s="46"/>
      <c r="M541" s="245"/>
      <c r="N541" s="246"/>
      <c r="O541" s="93"/>
      <c r="P541" s="93"/>
      <c r="Q541" s="93"/>
      <c r="R541" s="93"/>
      <c r="S541" s="93"/>
      <c r="T541" s="94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T541" s="18" t="s">
        <v>184</v>
      </c>
      <c r="AU541" s="18" t="s">
        <v>92</v>
      </c>
    </row>
    <row r="542" s="14" customFormat="1">
      <c r="A542" s="14"/>
      <c r="B542" s="261"/>
      <c r="C542" s="262"/>
      <c r="D542" s="242" t="s">
        <v>284</v>
      </c>
      <c r="E542" s="263" t="s">
        <v>1</v>
      </c>
      <c r="F542" s="264" t="s">
        <v>831</v>
      </c>
      <c r="G542" s="262"/>
      <c r="H542" s="265">
        <v>17</v>
      </c>
      <c r="I542" s="266"/>
      <c r="J542" s="262"/>
      <c r="K542" s="262"/>
      <c r="L542" s="267"/>
      <c r="M542" s="268"/>
      <c r="N542" s="269"/>
      <c r="O542" s="269"/>
      <c r="P542" s="269"/>
      <c r="Q542" s="269"/>
      <c r="R542" s="269"/>
      <c r="S542" s="269"/>
      <c r="T542" s="27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71" t="s">
        <v>284</v>
      </c>
      <c r="AU542" s="271" t="s">
        <v>92</v>
      </c>
      <c r="AV542" s="14" t="s">
        <v>92</v>
      </c>
      <c r="AW542" s="14" t="s">
        <v>38</v>
      </c>
      <c r="AX542" s="14" t="s">
        <v>83</v>
      </c>
      <c r="AY542" s="271" t="s">
        <v>171</v>
      </c>
    </row>
    <row r="543" s="15" customFormat="1">
      <c r="A543" s="15"/>
      <c r="B543" s="272"/>
      <c r="C543" s="273"/>
      <c r="D543" s="242" t="s">
        <v>284</v>
      </c>
      <c r="E543" s="274" t="s">
        <v>1</v>
      </c>
      <c r="F543" s="275" t="s">
        <v>287</v>
      </c>
      <c r="G543" s="273"/>
      <c r="H543" s="276">
        <v>17</v>
      </c>
      <c r="I543" s="277"/>
      <c r="J543" s="273"/>
      <c r="K543" s="273"/>
      <c r="L543" s="278"/>
      <c r="M543" s="279"/>
      <c r="N543" s="280"/>
      <c r="O543" s="280"/>
      <c r="P543" s="280"/>
      <c r="Q543" s="280"/>
      <c r="R543" s="280"/>
      <c r="S543" s="280"/>
      <c r="T543" s="281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82" t="s">
        <v>284</v>
      </c>
      <c r="AU543" s="282" t="s">
        <v>92</v>
      </c>
      <c r="AV543" s="15" t="s">
        <v>192</v>
      </c>
      <c r="AW543" s="15" t="s">
        <v>38</v>
      </c>
      <c r="AX543" s="15" t="s">
        <v>90</v>
      </c>
      <c r="AY543" s="282" t="s">
        <v>171</v>
      </c>
    </row>
    <row r="544" s="2" customFormat="1" ht="16.5" customHeight="1">
      <c r="A544" s="40"/>
      <c r="B544" s="41"/>
      <c r="C544" s="229" t="s">
        <v>832</v>
      </c>
      <c r="D544" s="229" t="s">
        <v>174</v>
      </c>
      <c r="E544" s="230" t="s">
        <v>833</v>
      </c>
      <c r="F544" s="231" t="s">
        <v>834</v>
      </c>
      <c r="G544" s="232" t="s">
        <v>282</v>
      </c>
      <c r="H544" s="233">
        <v>32.600000000000001</v>
      </c>
      <c r="I544" s="234"/>
      <c r="J544" s="235">
        <f>ROUND(I544*H544,2)</f>
        <v>0</v>
      </c>
      <c r="K544" s="231" t="s">
        <v>178</v>
      </c>
      <c r="L544" s="46"/>
      <c r="M544" s="236" t="s">
        <v>1</v>
      </c>
      <c r="N544" s="237" t="s">
        <v>48</v>
      </c>
      <c r="O544" s="93"/>
      <c r="P544" s="238">
        <f>O544*H544</f>
        <v>0</v>
      </c>
      <c r="Q544" s="238">
        <v>0</v>
      </c>
      <c r="R544" s="238">
        <f>Q544*H544</f>
        <v>0</v>
      </c>
      <c r="S544" s="238">
        <v>2.3999999999999999</v>
      </c>
      <c r="T544" s="239">
        <f>S544*H544</f>
        <v>78.239999999999995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40" t="s">
        <v>192</v>
      </c>
      <c r="AT544" s="240" t="s">
        <v>174</v>
      </c>
      <c r="AU544" s="240" t="s">
        <v>92</v>
      </c>
      <c r="AY544" s="18" t="s">
        <v>171</v>
      </c>
      <c r="BE544" s="241">
        <f>IF(N544="základní",J544,0)</f>
        <v>0</v>
      </c>
      <c r="BF544" s="241">
        <f>IF(N544="snížená",J544,0)</f>
        <v>0</v>
      </c>
      <c r="BG544" s="241">
        <f>IF(N544="zákl. přenesená",J544,0)</f>
        <v>0</v>
      </c>
      <c r="BH544" s="241">
        <f>IF(N544="sníž. přenesená",J544,0)</f>
        <v>0</v>
      </c>
      <c r="BI544" s="241">
        <f>IF(N544="nulová",J544,0)</f>
        <v>0</v>
      </c>
      <c r="BJ544" s="18" t="s">
        <v>90</v>
      </c>
      <c r="BK544" s="241">
        <f>ROUND(I544*H544,2)</f>
        <v>0</v>
      </c>
      <c r="BL544" s="18" t="s">
        <v>192</v>
      </c>
      <c r="BM544" s="240" t="s">
        <v>835</v>
      </c>
    </row>
    <row r="545" s="2" customFormat="1">
      <c r="A545" s="40"/>
      <c r="B545" s="41"/>
      <c r="C545" s="42"/>
      <c r="D545" s="242" t="s">
        <v>184</v>
      </c>
      <c r="E545" s="42"/>
      <c r="F545" s="243" t="s">
        <v>820</v>
      </c>
      <c r="G545" s="42"/>
      <c r="H545" s="42"/>
      <c r="I545" s="244"/>
      <c r="J545" s="42"/>
      <c r="K545" s="42"/>
      <c r="L545" s="46"/>
      <c r="M545" s="245"/>
      <c r="N545" s="246"/>
      <c r="O545" s="93"/>
      <c r="P545" s="93"/>
      <c r="Q545" s="93"/>
      <c r="R545" s="93"/>
      <c r="S545" s="93"/>
      <c r="T545" s="94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T545" s="18" t="s">
        <v>184</v>
      </c>
      <c r="AU545" s="18" t="s">
        <v>92</v>
      </c>
    </row>
    <row r="546" s="14" customFormat="1">
      <c r="A546" s="14"/>
      <c r="B546" s="261"/>
      <c r="C546" s="262"/>
      <c r="D546" s="242" t="s">
        <v>284</v>
      </c>
      <c r="E546" s="263" t="s">
        <v>1</v>
      </c>
      <c r="F546" s="264" t="s">
        <v>836</v>
      </c>
      <c r="G546" s="262"/>
      <c r="H546" s="265">
        <v>32.600000000000001</v>
      </c>
      <c r="I546" s="266"/>
      <c r="J546" s="262"/>
      <c r="K546" s="262"/>
      <c r="L546" s="267"/>
      <c r="M546" s="268"/>
      <c r="N546" s="269"/>
      <c r="O546" s="269"/>
      <c r="P546" s="269"/>
      <c r="Q546" s="269"/>
      <c r="R546" s="269"/>
      <c r="S546" s="269"/>
      <c r="T546" s="270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71" t="s">
        <v>284</v>
      </c>
      <c r="AU546" s="271" t="s">
        <v>92</v>
      </c>
      <c r="AV546" s="14" t="s">
        <v>92</v>
      </c>
      <c r="AW546" s="14" t="s">
        <v>38</v>
      </c>
      <c r="AX546" s="14" t="s">
        <v>83</v>
      </c>
      <c r="AY546" s="271" t="s">
        <v>171</v>
      </c>
    </row>
    <row r="547" s="15" customFormat="1">
      <c r="A547" s="15"/>
      <c r="B547" s="272"/>
      <c r="C547" s="273"/>
      <c r="D547" s="242" t="s">
        <v>284</v>
      </c>
      <c r="E547" s="274" t="s">
        <v>1</v>
      </c>
      <c r="F547" s="275" t="s">
        <v>287</v>
      </c>
      <c r="G547" s="273"/>
      <c r="H547" s="276">
        <v>32.600000000000001</v>
      </c>
      <c r="I547" s="277"/>
      <c r="J547" s="273"/>
      <c r="K547" s="273"/>
      <c r="L547" s="278"/>
      <c r="M547" s="279"/>
      <c r="N547" s="280"/>
      <c r="O547" s="280"/>
      <c r="P547" s="280"/>
      <c r="Q547" s="280"/>
      <c r="R547" s="280"/>
      <c r="S547" s="280"/>
      <c r="T547" s="281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82" t="s">
        <v>284</v>
      </c>
      <c r="AU547" s="282" t="s">
        <v>92</v>
      </c>
      <c r="AV547" s="15" t="s">
        <v>192</v>
      </c>
      <c r="AW547" s="15" t="s">
        <v>38</v>
      </c>
      <c r="AX547" s="15" t="s">
        <v>90</v>
      </c>
      <c r="AY547" s="282" t="s">
        <v>171</v>
      </c>
    </row>
    <row r="548" s="2" customFormat="1" ht="16.5" customHeight="1">
      <c r="A548" s="40"/>
      <c r="B548" s="41"/>
      <c r="C548" s="229" t="s">
        <v>837</v>
      </c>
      <c r="D548" s="229" t="s">
        <v>174</v>
      </c>
      <c r="E548" s="230" t="s">
        <v>838</v>
      </c>
      <c r="F548" s="231" t="s">
        <v>839</v>
      </c>
      <c r="G548" s="232" t="s">
        <v>278</v>
      </c>
      <c r="H548" s="233">
        <v>29.75</v>
      </c>
      <c r="I548" s="234"/>
      <c r="J548" s="235">
        <f>ROUND(I548*H548,2)</f>
        <v>0</v>
      </c>
      <c r="K548" s="231" t="s">
        <v>178</v>
      </c>
      <c r="L548" s="46"/>
      <c r="M548" s="236" t="s">
        <v>1</v>
      </c>
      <c r="N548" s="237" t="s">
        <v>48</v>
      </c>
      <c r="O548" s="93"/>
      <c r="P548" s="238">
        <f>O548*H548</f>
        <v>0</v>
      </c>
      <c r="Q548" s="238">
        <v>0</v>
      </c>
      <c r="R548" s="238">
        <f>Q548*H548</f>
        <v>0</v>
      </c>
      <c r="S548" s="238">
        <v>0.082000000000000003</v>
      </c>
      <c r="T548" s="239">
        <f>S548*H548</f>
        <v>2.4395000000000002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40" t="s">
        <v>192</v>
      </c>
      <c r="AT548" s="240" t="s">
        <v>174</v>
      </c>
      <c r="AU548" s="240" t="s">
        <v>92</v>
      </c>
      <c r="AY548" s="18" t="s">
        <v>171</v>
      </c>
      <c r="BE548" s="241">
        <f>IF(N548="základní",J548,0)</f>
        <v>0</v>
      </c>
      <c r="BF548" s="241">
        <f>IF(N548="snížená",J548,0)</f>
        <v>0</v>
      </c>
      <c r="BG548" s="241">
        <f>IF(N548="zákl. přenesená",J548,0)</f>
        <v>0</v>
      </c>
      <c r="BH548" s="241">
        <f>IF(N548="sníž. přenesená",J548,0)</f>
        <v>0</v>
      </c>
      <c r="BI548" s="241">
        <f>IF(N548="nulová",J548,0)</f>
        <v>0</v>
      </c>
      <c r="BJ548" s="18" t="s">
        <v>90</v>
      </c>
      <c r="BK548" s="241">
        <f>ROUND(I548*H548,2)</f>
        <v>0</v>
      </c>
      <c r="BL548" s="18" t="s">
        <v>192</v>
      </c>
      <c r="BM548" s="240" t="s">
        <v>840</v>
      </c>
    </row>
    <row r="549" s="13" customFormat="1">
      <c r="A549" s="13"/>
      <c r="B549" s="251"/>
      <c r="C549" s="252"/>
      <c r="D549" s="242" t="s">
        <v>284</v>
      </c>
      <c r="E549" s="253" t="s">
        <v>1</v>
      </c>
      <c r="F549" s="254" t="s">
        <v>285</v>
      </c>
      <c r="G549" s="252"/>
      <c r="H549" s="253" t="s">
        <v>1</v>
      </c>
      <c r="I549" s="255"/>
      <c r="J549" s="252"/>
      <c r="K549" s="252"/>
      <c r="L549" s="256"/>
      <c r="M549" s="257"/>
      <c r="N549" s="258"/>
      <c r="O549" s="258"/>
      <c r="P549" s="258"/>
      <c r="Q549" s="258"/>
      <c r="R549" s="258"/>
      <c r="S549" s="258"/>
      <c r="T549" s="259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60" t="s">
        <v>284</v>
      </c>
      <c r="AU549" s="260" t="s">
        <v>92</v>
      </c>
      <c r="AV549" s="13" t="s">
        <v>90</v>
      </c>
      <c r="AW549" s="13" t="s">
        <v>38</v>
      </c>
      <c r="AX549" s="13" t="s">
        <v>83</v>
      </c>
      <c r="AY549" s="260" t="s">
        <v>171</v>
      </c>
    </row>
    <row r="550" s="14" customFormat="1">
      <c r="A550" s="14"/>
      <c r="B550" s="261"/>
      <c r="C550" s="262"/>
      <c r="D550" s="242" t="s">
        <v>284</v>
      </c>
      <c r="E550" s="263" t="s">
        <v>1</v>
      </c>
      <c r="F550" s="264" t="s">
        <v>841</v>
      </c>
      <c r="G550" s="262"/>
      <c r="H550" s="265">
        <v>29.75</v>
      </c>
      <c r="I550" s="266"/>
      <c r="J550" s="262"/>
      <c r="K550" s="262"/>
      <c r="L550" s="267"/>
      <c r="M550" s="268"/>
      <c r="N550" s="269"/>
      <c r="O550" s="269"/>
      <c r="P550" s="269"/>
      <c r="Q550" s="269"/>
      <c r="R550" s="269"/>
      <c r="S550" s="269"/>
      <c r="T550" s="27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71" t="s">
        <v>284</v>
      </c>
      <c r="AU550" s="271" t="s">
        <v>92</v>
      </c>
      <c r="AV550" s="14" t="s">
        <v>92</v>
      </c>
      <c r="AW550" s="14" t="s">
        <v>38</v>
      </c>
      <c r="AX550" s="14" t="s">
        <v>83</v>
      </c>
      <c r="AY550" s="271" t="s">
        <v>171</v>
      </c>
    </row>
    <row r="551" s="15" customFormat="1">
      <c r="A551" s="15"/>
      <c r="B551" s="272"/>
      <c r="C551" s="273"/>
      <c r="D551" s="242" t="s">
        <v>284</v>
      </c>
      <c r="E551" s="274" t="s">
        <v>1</v>
      </c>
      <c r="F551" s="275" t="s">
        <v>287</v>
      </c>
      <c r="G551" s="273"/>
      <c r="H551" s="276">
        <v>29.75</v>
      </c>
      <c r="I551" s="277"/>
      <c r="J551" s="273"/>
      <c r="K551" s="273"/>
      <c r="L551" s="278"/>
      <c r="M551" s="279"/>
      <c r="N551" s="280"/>
      <c r="O551" s="280"/>
      <c r="P551" s="280"/>
      <c r="Q551" s="280"/>
      <c r="R551" s="280"/>
      <c r="S551" s="280"/>
      <c r="T551" s="281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82" t="s">
        <v>284</v>
      </c>
      <c r="AU551" s="282" t="s">
        <v>92</v>
      </c>
      <c r="AV551" s="15" t="s">
        <v>192</v>
      </c>
      <c r="AW551" s="15" t="s">
        <v>38</v>
      </c>
      <c r="AX551" s="15" t="s">
        <v>90</v>
      </c>
      <c r="AY551" s="282" t="s">
        <v>171</v>
      </c>
    </row>
    <row r="552" s="2" customFormat="1" ht="16.5" customHeight="1">
      <c r="A552" s="40"/>
      <c r="B552" s="41"/>
      <c r="C552" s="229" t="s">
        <v>842</v>
      </c>
      <c r="D552" s="229" t="s">
        <v>174</v>
      </c>
      <c r="E552" s="230" t="s">
        <v>843</v>
      </c>
      <c r="F552" s="231" t="s">
        <v>844</v>
      </c>
      <c r="G552" s="232" t="s">
        <v>282</v>
      </c>
      <c r="H552" s="233">
        <v>25.829999999999998</v>
      </c>
      <c r="I552" s="234"/>
      <c r="J552" s="235">
        <f>ROUND(I552*H552,2)</f>
        <v>0</v>
      </c>
      <c r="K552" s="231" t="s">
        <v>178</v>
      </c>
      <c r="L552" s="46"/>
      <c r="M552" s="236" t="s">
        <v>1</v>
      </c>
      <c r="N552" s="237" t="s">
        <v>48</v>
      </c>
      <c r="O552" s="93"/>
      <c r="P552" s="238">
        <f>O552*H552</f>
        <v>0</v>
      </c>
      <c r="Q552" s="238">
        <v>0</v>
      </c>
      <c r="R552" s="238">
        <f>Q552*H552</f>
        <v>0</v>
      </c>
      <c r="S552" s="238">
        <v>2.2000000000000002</v>
      </c>
      <c r="T552" s="239">
        <f>S552*H552</f>
        <v>56.826000000000001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40" t="s">
        <v>192</v>
      </c>
      <c r="AT552" s="240" t="s">
        <v>174</v>
      </c>
      <c r="AU552" s="240" t="s">
        <v>92</v>
      </c>
      <c r="AY552" s="18" t="s">
        <v>171</v>
      </c>
      <c r="BE552" s="241">
        <f>IF(N552="základní",J552,0)</f>
        <v>0</v>
      </c>
      <c r="BF552" s="241">
        <f>IF(N552="snížená",J552,0)</f>
        <v>0</v>
      </c>
      <c r="BG552" s="241">
        <f>IF(N552="zákl. přenesená",J552,0)</f>
        <v>0</v>
      </c>
      <c r="BH552" s="241">
        <f>IF(N552="sníž. přenesená",J552,0)</f>
        <v>0</v>
      </c>
      <c r="BI552" s="241">
        <f>IF(N552="nulová",J552,0)</f>
        <v>0</v>
      </c>
      <c r="BJ552" s="18" t="s">
        <v>90</v>
      </c>
      <c r="BK552" s="241">
        <f>ROUND(I552*H552,2)</f>
        <v>0</v>
      </c>
      <c r="BL552" s="18" t="s">
        <v>192</v>
      </c>
      <c r="BM552" s="240" t="s">
        <v>845</v>
      </c>
    </row>
    <row r="553" s="13" customFormat="1">
      <c r="A553" s="13"/>
      <c r="B553" s="251"/>
      <c r="C553" s="252"/>
      <c r="D553" s="242" t="s">
        <v>284</v>
      </c>
      <c r="E553" s="253" t="s">
        <v>1</v>
      </c>
      <c r="F553" s="254" t="s">
        <v>295</v>
      </c>
      <c r="G553" s="252"/>
      <c r="H553" s="253" t="s">
        <v>1</v>
      </c>
      <c r="I553" s="255"/>
      <c r="J553" s="252"/>
      <c r="K553" s="252"/>
      <c r="L553" s="256"/>
      <c r="M553" s="257"/>
      <c r="N553" s="258"/>
      <c r="O553" s="258"/>
      <c r="P553" s="258"/>
      <c r="Q553" s="258"/>
      <c r="R553" s="258"/>
      <c r="S553" s="258"/>
      <c r="T553" s="259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60" t="s">
        <v>284</v>
      </c>
      <c r="AU553" s="260" t="s">
        <v>92</v>
      </c>
      <c r="AV553" s="13" t="s">
        <v>90</v>
      </c>
      <c r="AW553" s="13" t="s">
        <v>38</v>
      </c>
      <c r="AX553" s="13" t="s">
        <v>83</v>
      </c>
      <c r="AY553" s="260" t="s">
        <v>171</v>
      </c>
    </row>
    <row r="554" s="14" customFormat="1">
      <c r="A554" s="14"/>
      <c r="B554" s="261"/>
      <c r="C554" s="262"/>
      <c r="D554" s="242" t="s">
        <v>284</v>
      </c>
      <c r="E554" s="263" t="s">
        <v>1</v>
      </c>
      <c r="F554" s="264" t="s">
        <v>681</v>
      </c>
      <c r="G554" s="262"/>
      <c r="H554" s="265">
        <v>25.829999999999998</v>
      </c>
      <c r="I554" s="266"/>
      <c r="J554" s="262"/>
      <c r="K554" s="262"/>
      <c r="L554" s="267"/>
      <c r="M554" s="268"/>
      <c r="N554" s="269"/>
      <c r="O554" s="269"/>
      <c r="P554" s="269"/>
      <c r="Q554" s="269"/>
      <c r="R554" s="269"/>
      <c r="S554" s="269"/>
      <c r="T554" s="270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71" t="s">
        <v>284</v>
      </c>
      <c r="AU554" s="271" t="s">
        <v>92</v>
      </c>
      <c r="AV554" s="14" t="s">
        <v>92</v>
      </c>
      <c r="AW554" s="14" t="s">
        <v>38</v>
      </c>
      <c r="AX554" s="14" t="s">
        <v>83</v>
      </c>
      <c r="AY554" s="271" t="s">
        <v>171</v>
      </c>
    </row>
    <row r="555" s="15" customFormat="1">
      <c r="A555" s="15"/>
      <c r="B555" s="272"/>
      <c r="C555" s="273"/>
      <c r="D555" s="242" t="s">
        <v>284</v>
      </c>
      <c r="E555" s="274" t="s">
        <v>1</v>
      </c>
      <c r="F555" s="275" t="s">
        <v>287</v>
      </c>
      <c r="G555" s="273"/>
      <c r="H555" s="276">
        <v>25.829999999999998</v>
      </c>
      <c r="I555" s="277"/>
      <c r="J555" s="273"/>
      <c r="K555" s="273"/>
      <c r="L555" s="278"/>
      <c r="M555" s="279"/>
      <c r="N555" s="280"/>
      <c r="O555" s="280"/>
      <c r="P555" s="280"/>
      <c r="Q555" s="280"/>
      <c r="R555" s="280"/>
      <c r="S555" s="280"/>
      <c r="T555" s="281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82" t="s">
        <v>284</v>
      </c>
      <c r="AU555" s="282" t="s">
        <v>92</v>
      </c>
      <c r="AV555" s="15" t="s">
        <v>192</v>
      </c>
      <c r="AW555" s="15" t="s">
        <v>38</v>
      </c>
      <c r="AX555" s="15" t="s">
        <v>90</v>
      </c>
      <c r="AY555" s="282" t="s">
        <v>171</v>
      </c>
    </row>
    <row r="556" s="2" customFormat="1" ht="16.5" customHeight="1">
      <c r="A556" s="40"/>
      <c r="B556" s="41"/>
      <c r="C556" s="229" t="s">
        <v>846</v>
      </c>
      <c r="D556" s="229" t="s">
        <v>174</v>
      </c>
      <c r="E556" s="230" t="s">
        <v>847</v>
      </c>
      <c r="F556" s="231" t="s">
        <v>848</v>
      </c>
      <c r="G556" s="232" t="s">
        <v>282</v>
      </c>
      <c r="H556" s="233">
        <v>339.07100000000003</v>
      </c>
      <c r="I556" s="234"/>
      <c r="J556" s="235">
        <f>ROUND(I556*H556,2)</f>
        <v>0</v>
      </c>
      <c r="K556" s="231" t="s">
        <v>178</v>
      </c>
      <c r="L556" s="46"/>
      <c r="M556" s="236" t="s">
        <v>1</v>
      </c>
      <c r="N556" s="237" t="s">
        <v>48</v>
      </c>
      <c r="O556" s="93"/>
      <c r="P556" s="238">
        <f>O556*H556</f>
        <v>0</v>
      </c>
      <c r="Q556" s="238">
        <v>0</v>
      </c>
      <c r="R556" s="238">
        <f>Q556*H556</f>
        <v>0</v>
      </c>
      <c r="S556" s="238">
        <v>2.2000000000000002</v>
      </c>
      <c r="T556" s="239">
        <f>S556*H556</f>
        <v>745.95620000000008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40" t="s">
        <v>192</v>
      </c>
      <c r="AT556" s="240" t="s">
        <v>174</v>
      </c>
      <c r="AU556" s="240" t="s">
        <v>92</v>
      </c>
      <c r="AY556" s="18" t="s">
        <v>171</v>
      </c>
      <c r="BE556" s="241">
        <f>IF(N556="základní",J556,0)</f>
        <v>0</v>
      </c>
      <c r="BF556" s="241">
        <f>IF(N556="snížená",J556,0)</f>
        <v>0</v>
      </c>
      <c r="BG556" s="241">
        <f>IF(N556="zákl. přenesená",J556,0)</f>
        <v>0</v>
      </c>
      <c r="BH556" s="241">
        <f>IF(N556="sníž. přenesená",J556,0)</f>
        <v>0</v>
      </c>
      <c r="BI556" s="241">
        <f>IF(N556="nulová",J556,0)</f>
        <v>0</v>
      </c>
      <c r="BJ556" s="18" t="s">
        <v>90</v>
      </c>
      <c r="BK556" s="241">
        <f>ROUND(I556*H556,2)</f>
        <v>0</v>
      </c>
      <c r="BL556" s="18" t="s">
        <v>192</v>
      </c>
      <c r="BM556" s="240" t="s">
        <v>849</v>
      </c>
    </row>
    <row r="557" s="13" customFormat="1">
      <c r="A557" s="13"/>
      <c r="B557" s="251"/>
      <c r="C557" s="252"/>
      <c r="D557" s="242" t="s">
        <v>284</v>
      </c>
      <c r="E557" s="253" t="s">
        <v>1</v>
      </c>
      <c r="F557" s="254" t="s">
        <v>295</v>
      </c>
      <c r="G557" s="252"/>
      <c r="H557" s="253" t="s">
        <v>1</v>
      </c>
      <c r="I557" s="255"/>
      <c r="J557" s="252"/>
      <c r="K557" s="252"/>
      <c r="L557" s="256"/>
      <c r="M557" s="257"/>
      <c r="N557" s="258"/>
      <c r="O557" s="258"/>
      <c r="P557" s="258"/>
      <c r="Q557" s="258"/>
      <c r="R557" s="258"/>
      <c r="S557" s="258"/>
      <c r="T557" s="259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60" t="s">
        <v>284</v>
      </c>
      <c r="AU557" s="260" t="s">
        <v>92</v>
      </c>
      <c r="AV557" s="13" t="s">
        <v>90</v>
      </c>
      <c r="AW557" s="13" t="s">
        <v>38</v>
      </c>
      <c r="AX557" s="13" t="s">
        <v>83</v>
      </c>
      <c r="AY557" s="260" t="s">
        <v>171</v>
      </c>
    </row>
    <row r="558" s="14" customFormat="1">
      <c r="A558" s="14"/>
      <c r="B558" s="261"/>
      <c r="C558" s="262"/>
      <c r="D558" s="242" t="s">
        <v>284</v>
      </c>
      <c r="E558" s="263" t="s">
        <v>1</v>
      </c>
      <c r="F558" s="264" t="s">
        <v>850</v>
      </c>
      <c r="G558" s="262"/>
      <c r="H558" s="265">
        <v>0.95799999999999996</v>
      </c>
      <c r="I558" s="266"/>
      <c r="J558" s="262"/>
      <c r="K558" s="262"/>
      <c r="L558" s="267"/>
      <c r="M558" s="268"/>
      <c r="N558" s="269"/>
      <c r="O558" s="269"/>
      <c r="P558" s="269"/>
      <c r="Q558" s="269"/>
      <c r="R558" s="269"/>
      <c r="S558" s="269"/>
      <c r="T558" s="270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71" t="s">
        <v>284</v>
      </c>
      <c r="AU558" s="271" t="s">
        <v>92</v>
      </c>
      <c r="AV558" s="14" t="s">
        <v>92</v>
      </c>
      <c r="AW558" s="14" t="s">
        <v>38</v>
      </c>
      <c r="AX558" s="14" t="s">
        <v>83</v>
      </c>
      <c r="AY558" s="271" t="s">
        <v>171</v>
      </c>
    </row>
    <row r="559" s="14" customFormat="1">
      <c r="A559" s="14"/>
      <c r="B559" s="261"/>
      <c r="C559" s="262"/>
      <c r="D559" s="242" t="s">
        <v>284</v>
      </c>
      <c r="E559" s="263" t="s">
        <v>1</v>
      </c>
      <c r="F559" s="264" t="s">
        <v>851</v>
      </c>
      <c r="G559" s="262"/>
      <c r="H559" s="265">
        <v>1.4510000000000001</v>
      </c>
      <c r="I559" s="266"/>
      <c r="J559" s="262"/>
      <c r="K559" s="262"/>
      <c r="L559" s="267"/>
      <c r="M559" s="268"/>
      <c r="N559" s="269"/>
      <c r="O559" s="269"/>
      <c r="P559" s="269"/>
      <c r="Q559" s="269"/>
      <c r="R559" s="269"/>
      <c r="S559" s="269"/>
      <c r="T559" s="270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71" t="s">
        <v>284</v>
      </c>
      <c r="AU559" s="271" t="s">
        <v>92</v>
      </c>
      <c r="AV559" s="14" t="s">
        <v>92</v>
      </c>
      <c r="AW559" s="14" t="s">
        <v>38</v>
      </c>
      <c r="AX559" s="14" t="s">
        <v>83</v>
      </c>
      <c r="AY559" s="271" t="s">
        <v>171</v>
      </c>
    </row>
    <row r="560" s="14" customFormat="1">
      <c r="A560" s="14"/>
      <c r="B560" s="261"/>
      <c r="C560" s="262"/>
      <c r="D560" s="242" t="s">
        <v>284</v>
      </c>
      <c r="E560" s="263" t="s">
        <v>1</v>
      </c>
      <c r="F560" s="264" t="s">
        <v>852</v>
      </c>
      <c r="G560" s="262"/>
      <c r="H560" s="265">
        <v>1.018</v>
      </c>
      <c r="I560" s="266"/>
      <c r="J560" s="262"/>
      <c r="K560" s="262"/>
      <c r="L560" s="267"/>
      <c r="M560" s="268"/>
      <c r="N560" s="269"/>
      <c r="O560" s="269"/>
      <c r="P560" s="269"/>
      <c r="Q560" s="269"/>
      <c r="R560" s="269"/>
      <c r="S560" s="269"/>
      <c r="T560" s="27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71" t="s">
        <v>284</v>
      </c>
      <c r="AU560" s="271" t="s">
        <v>92</v>
      </c>
      <c r="AV560" s="14" t="s">
        <v>92</v>
      </c>
      <c r="AW560" s="14" t="s">
        <v>38</v>
      </c>
      <c r="AX560" s="14" t="s">
        <v>83</v>
      </c>
      <c r="AY560" s="271" t="s">
        <v>171</v>
      </c>
    </row>
    <row r="561" s="16" customFormat="1">
      <c r="A561" s="16"/>
      <c r="B561" s="293"/>
      <c r="C561" s="294"/>
      <c r="D561" s="242" t="s">
        <v>284</v>
      </c>
      <c r="E561" s="295" t="s">
        <v>1</v>
      </c>
      <c r="F561" s="296" t="s">
        <v>418</v>
      </c>
      <c r="G561" s="294"/>
      <c r="H561" s="297">
        <v>3.427</v>
      </c>
      <c r="I561" s="298"/>
      <c r="J561" s="294"/>
      <c r="K561" s="294"/>
      <c r="L561" s="299"/>
      <c r="M561" s="300"/>
      <c r="N561" s="301"/>
      <c r="O561" s="301"/>
      <c r="P561" s="301"/>
      <c r="Q561" s="301"/>
      <c r="R561" s="301"/>
      <c r="S561" s="301"/>
      <c r="T561" s="302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T561" s="303" t="s">
        <v>284</v>
      </c>
      <c r="AU561" s="303" t="s">
        <v>92</v>
      </c>
      <c r="AV561" s="16" t="s">
        <v>118</v>
      </c>
      <c r="AW561" s="16" t="s">
        <v>38</v>
      </c>
      <c r="AX561" s="16" t="s">
        <v>83</v>
      </c>
      <c r="AY561" s="303" t="s">
        <v>171</v>
      </c>
    </row>
    <row r="562" s="14" customFormat="1">
      <c r="A562" s="14"/>
      <c r="B562" s="261"/>
      <c r="C562" s="262"/>
      <c r="D562" s="242" t="s">
        <v>284</v>
      </c>
      <c r="E562" s="263" t="s">
        <v>1</v>
      </c>
      <c r="F562" s="264" t="s">
        <v>853</v>
      </c>
      <c r="G562" s="262"/>
      <c r="H562" s="265">
        <v>56.715000000000003</v>
      </c>
      <c r="I562" s="266"/>
      <c r="J562" s="262"/>
      <c r="K562" s="262"/>
      <c r="L562" s="267"/>
      <c r="M562" s="268"/>
      <c r="N562" s="269"/>
      <c r="O562" s="269"/>
      <c r="P562" s="269"/>
      <c r="Q562" s="269"/>
      <c r="R562" s="269"/>
      <c r="S562" s="269"/>
      <c r="T562" s="270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71" t="s">
        <v>284</v>
      </c>
      <c r="AU562" s="271" t="s">
        <v>92</v>
      </c>
      <c r="AV562" s="14" t="s">
        <v>92</v>
      </c>
      <c r="AW562" s="14" t="s">
        <v>38</v>
      </c>
      <c r="AX562" s="14" t="s">
        <v>83</v>
      </c>
      <c r="AY562" s="271" t="s">
        <v>171</v>
      </c>
    </row>
    <row r="563" s="14" customFormat="1">
      <c r="A563" s="14"/>
      <c r="B563" s="261"/>
      <c r="C563" s="262"/>
      <c r="D563" s="242" t="s">
        <v>284</v>
      </c>
      <c r="E563" s="263" t="s">
        <v>1</v>
      </c>
      <c r="F563" s="264" t="s">
        <v>854</v>
      </c>
      <c r="G563" s="262"/>
      <c r="H563" s="265">
        <v>71.328000000000003</v>
      </c>
      <c r="I563" s="266"/>
      <c r="J563" s="262"/>
      <c r="K563" s="262"/>
      <c r="L563" s="267"/>
      <c r="M563" s="268"/>
      <c r="N563" s="269"/>
      <c r="O563" s="269"/>
      <c r="P563" s="269"/>
      <c r="Q563" s="269"/>
      <c r="R563" s="269"/>
      <c r="S563" s="269"/>
      <c r="T563" s="270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71" t="s">
        <v>284</v>
      </c>
      <c r="AU563" s="271" t="s">
        <v>92</v>
      </c>
      <c r="AV563" s="14" t="s">
        <v>92</v>
      </c>
      <c r="AW563" s="14" t="s">
        <v>38</v>
      </c>
      <c r="AX563" s="14" t="s">
        <v>83</v>
      </c>
      <c r="AY563" s="271" t="s">
        <v>171</v>
      </c>
    </row>
    <row r="564" s="14" customFormat="1">
      <c r="A564" s="14"/>
      <c r="B564" s="261"/>
      <c r="C564" s="262"/>
      <c r="D564" s="242" t="s">
        <v>284</v>
      </c>
      <c r="E564" s="263" t="s">
        <v>1</v>
      </c>
      <c r="F564" s="264" t="s">
        <v>855</v>
      </c>
      <c r="G564" s="262"/>
      <c r="H564" s="265">
        <v>99.325999999999993</v>
      </c>
      <c r="I564" s="266"/>
      <c r="J564" s="262"/>
      <c r="K564" s="262"/>
      <c r="L564" s="267"/>
      <c r="M564" s="268"/>
      <c r="N564" s="269"/>
      <c r="O564" s="269"/>
      <c r="P564" s="269"/>
      <c r="Q564" s="269"/>
      <c r="R564" s="269"/>
      <c r="S564" s="269"/>
      <c r="T564" s="270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71" t="s">
        <v>284</v>
      </c>
      <c r="AU564" s="271" t="s">
        <v>92</v>
      </c>
      <c r="AV564" s="14" t="s">
        <v>92</v>
      </c>
      <c r="AW564" s="14" t="s">
        <v>38</v>
      </c>
      <c r="AX564" s="14" t="s">
        <v>83</v>
      </c>
      <c r="AY564" s="271" t="s">
        <v>171</v>
      </c>
    </row>
    <row r="565" s="14" customFormat="1">
      <c r="A565" s="14"/>
      <c r="B565" s="261"/>
      <c r="C565" s="262"/>
      <c r="D565" s="242" t="s">
        <v>284</v>
      </c>
      <c r="E565" s="263" t="s">
        <v>1</v>
      </c>
      <c r="F565" s="264" t="s">
        <v>856</v>
      </c>
      <c r="G565" s="262"/>
      <c r="H565" s="265">
        <v>108.27500000000001</v>
      </c>
      <c r="I565" s="266"/>
      <c r="J565" s="262"/>
      <c r="K565" s="262"/>
      <c r="L565" s="267"/>
      <c r="M565" s="268"/>
      <c r="N565" s="269"/>
      <c r="O565" s="269"/>
      <c r="P565" s="269"/>
      <c r="Q565" s="269"/>
      <c r="R565" s="269"/>
      <c r="S565" s="269"/>
      <c r="T565" s="270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71" t="s">
        <v>284</v>
      </c>
      <c r="AU565" s="271" t="s">
        <v>92</v>
      </c>
      <c r="AV565" s="14" t="s">
        <v>92</v>
      </c>
      <c r="AW565" s="14" t="s">
        <v>38</v>
      </c>
      <c r="AX565" s="14" t="s">
        <v>83</v>
      </c>
      <c r="AY565" s="271" t="s">
        <v>171</v>
      </c>
    </row>
    <row r="566" s="15" customFormat="1">
      <c r="A566" s="15"/>
      <c r="B566" s="272"/>
      <c r="C566" s="273"/>
      <c r="D566" s="242" t="s">
        <v>284</v>
      </c>
      <c r="E566" s="274" t="s">
        <v>1</v>
      </c>
      <c r="F566" s="275" t="s">
        <v>287</v>
      </c>
      <c r="G566" s="273"/>
      <c r="H566" s="276">
        <v>339.07100000000003</v>
      </c>
      <c r="I566" s="277"/>
      <c r="J566" s="273"/>
      <c r="K566" s="273"/>
      <c r="L566" s="278"/>
      <c r="M566" s="279"/>
      <c r="N566" s="280"/>
      <c r="O566" s="280"/>
      <c r="P566" s="280"/>
      <c r="Q566" s="280"/>
      <c r="R566" s="280"/>
      <c r="S566" s="280"/>
      <c r="T566" s="281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82" t="s">
        <v>284</v>
      </c>
      <c r="AU566" s="282" t="s">
        <v>92</v>
      </c>
      <c r="AV566" s="15" t="s">
        <v>192</v>
      </c>
      <c r="AW566" s="15" t="s">
        <v>38</v>
      </c>
      <c r="AX566" s="15" t="s">
        <v>90</v>
      </c>
      <c r="AY566" s="282" t="s">
        <v>171</v>
      </c>
    </row>
    <row r="567" s="2" customFormat="1" ht="16.5" customHeight="1">
      <c r="A567" s="40"/>
      <c r="B567" s="41"/>
      <c r="C567" s="229" t="s">
        <v>857</v>
      </c>
      <c r="D567" s="229" t="s">
        <v>174</v>
      </c>
      <c r="E567" s="230" t="s">
        <v>858</v>
      </c>
      <c r="F567" s="231" t="s">
        <v>859</v>
      </c>
      <c r="G567" s="232" t="s">
        <v>278</v>
      </c>
      <c r="H567" s="233">
        <v>2235.3820000000001</v>
      </c>
      <c r="I567" s="234"/>
      <c r="J567" s="235">
        <f>ROUND(I567*H567,2)</f>
        <v>0</v>
      </c>
      <c r="K567" s="231" t="s">
        <v>178</v>
      </c>
      <c r="L567" s="46"/>
      <c r="M567" s="236" t="s">
        <v>1</v>
      </c>
      <c r="N567" s="237" t="s">
        <v>48</v>
      </c>
      <c r="O567" s="93"/>
      <c r="P567" s="238">
        <f>O567*H567</f>
        <v>0</v>
      </c>
      <c r="Q567" s="238">
        <v>0</v>
      </c>
      <c r="R567" s="238">
        <f>Q567*H567</f>
        <v>0</v>
      </c>
      <c r="S567" s="238">
        <v>0</v>
      </c>
      <c r="T567" s="239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40" t="s">
        <v>192</v>
      </c>
      <c r="AT567" s="240" t="s">
        <v>174</v>
      </c>
      <c r="AU567" s="240" t="s">
        <v>92</v>
      </c>
      <c r="AY567" s="18" t="s">
        <v>171</v>
      </c>
      <c r="BE567" s="241">
        <f>IF(N567="základní",J567,0)</f>
        <v>0</v>
      </c>
      <c r="BF567" s="241">
        <f>IF(N567="snížená",J567,0)</f>
        <v>0</v>
      </c>
      <c r="BG567" s="241">
        <f>IF(N567="zákl. přenesená",J567,0)</f>
        <v>0</v>
      </c>
      <c r="BH567" s="241">
        <f>IF(N567="sníž. přenesená",J567,0)</f>
        <v>0</v>
      </c>
      <c r="BI567" s="241">
        <f>IF(N567="nulová",J567,0)</f>
        <v>0</v>
      </c>
      <c r="BJ567" s="18" t="s">
        <v>90</v>
      </c>
      <c r="BK567" s="241">
        <f>ROUND(I567*H567,2)</f>
        <v>0</v>
      </c>
      <c r="BL567" s="18" t="s">
        <v>192</v>
      </c>
      <c r="BM567" s="240" t="s">
        <v>860</v>
      </c>
    </row>
    <row r="568" s="13" customFormat="1">
      <c r="A568" s="13"/>
      <c r="B568" s="251"/>
      <c r="C568" s="252"/>
      <c r="D568" s="242" t="s">
        <v>284</v>
      </c>
      <c r="E568" s="253" t="s">
        <v>1</v>
      </c>
      <c r="F568" s="254" t="s">
        <v>295</v>
      </c>
      <c r="G568" s="252"/>
      <c r="H568" s="253" t="s">
        <v>1</v>
      </c>
      <c r="I568" s="255"/>
      <c r="J568" s="252"/>
      <c r="K568" s="252"/>
      <c r="L568" s="256"/>
      <c r="M568" s="257"/>
      <c r="N568" s="258"/>
      <c r="O568" s="258"/>
      <c r="P568" s="258"/>
      <c r="Q568" s="258"/>
      <c r="R568" s="258"/>
      <c r="S568" s="258"/>
      <c r="T568" s="259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60" t="s">
        <v>284</v>
      </c>
      <c r="AU568" s="260" t="s">
        <v>92</v>
      </c>
      <c r="AV568" s="13" t="s">
        <v>90</v>
      </c>
      <c r="AW568" s="13" t="s">
        <v>38</v>
      </c>
      <c r="AX568" s="13" t="s">
        <v>83</v>
      </c>
      <c r="AY568" s="260" t="s">
        <v>171</v>
      </c>
    </row>
    <row r="569" s="14" customFormat="1">
      <c r="A569" s="14"/>
      <c r="B569" s="261"/>
      <c r="C569" s="262"/>
      <c r="D569" s="242" t="s">
        <v>284</v>
      </c>
      <c r="E569" s="263" t="s">
        <v>1</v>
      </c>
      <c r="F569" s="264" t="s">
        <v>861</v>
      </c>
      <c r="G569" s="262"/>
      <c r="H569" s="265">
        <v>93.471999999999994</v>
      </c>
      <c r="I569" s="266"/>
      <c r="J569" s="262"/>
      <c r="K569" s="262"/>
      <c r="L569" s="267"/>
      <c r="M569" s="268"/>
      <c r="N569" s="269"/>
      <c r="O569" s="269"/>
      <c r="P569" s="269"/>
      <c r="Q569" s="269"/>
      <c r="R569" s="269"/>
      <c r="S569" s="269"/>
      <c r="T569" s="270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71" t="s">
        <v>284</v>
      </c>
      <c r="AU569" s="271" t="s">
        <v>92</v>
      </c>
      <c r="AV569" s="14" t="s">
        <v>92</v>
      </c>
      <c r="AW569" s="14" t="s">
        <v>38</v>
      </c>
      <c r="AX569" s="14" t="s">
        <v>83</v>
      </c>
      <c r="AY569" s="271" t="s">
        <v>171</v>
      </c>
    </row>
    <row r="570" s="16" customFormat="1">
      <c r="A570" s="16"/>
      <c r="B570" s="293"/>
      <c r="C570" s="294"/>
      <c r="D570" s="242" t="s">
        <v>284</v>
      </c>
      <c r="E570" s="295" t="s">
        <v>1</v>
      </c>
      <c r="F570" s="296" t="s">
        <v>418</v>
      </c>
      <c r="G570" s="294"/>
      <c r="H570" s="297">
        <v>93.471999999999994</v>
      </c>
      <c r="I570" s="298"/>
      <c r="J570" s="294"/>
      <c r="K570" s="294"/>
      <c r="L570" s="299"/>
      <c r="M570" s="300"/>
      <c r="N570" s="301"/>
      <c r="O570" s="301"/>
      <c r="P570" s="301"/>
      <c r="Q570" s="301"/>
      <c r="R570" s="301"/>
      <c r="S570" s="301"/>
      <c r="T570" s="302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303" t="s">
        <v>284</v>
      </c>
      <c r="AU570" s="303" t="s">
        <v>92</v>
      </c>
      <c r="AV570" s="16" t="s">
        <v>118</v>
      </c>
      <c r="AW570" s="16" t="s">
        <v>38</v>
      </c>
      <c r="AX570" s="16" t="s">
        <v>83</v>
      </c>
      <c r="AY570" s="303" t="s">
        <v>171</v>
      </c>
    </row>
    <row r="571" s="14" customFormat="1">
      <c r="A571" s="14"/>
      <c r="B571" s="261"/>
      <c r="C571" s="262"/>
      <c r="D571" s="242" t="s">
        <v>284</v>
      </c>
      <c r="E571" s="263" t="s">
        <v>1</v>
      </c>
      <c r="F571" s="264" t="s">
        <v>862</v>
      </c>
      <c r="G571" s="262"/>
      <c r="H571" s="265">
        <v>2141.9099999999999</v>
      </c>
      <c r="I571" s="266"/>
      <c r="J571" s="262"/>
      <c r="K571" s="262"/>
      <c r="L571" s="267"/>
      <c r="M571" s="268"/>
      <c r="N571" s="269"/>
      <c r="O571" s="269"/>
      <c r="P571" s="269"/>
      <c r="Q571" s="269"/>
      <c r="R571" s="269"/>
      <c r="S571" s="269"/>
      <c r="T571" s="270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71" t="s">
        <v>284</v>
      </c>
      <c r="AU571" s="271" t="s">
        <v>92</v>
      </c>
      <c r="AV571" s="14" t="s">
        <v>92</v>
      </c>
      <c r="AW571" s="14" t="s">
        <v>38</v>
      </c>
      <c r="AX571" s="14" t="s">
        <v>83</v>
      </c>
      <c r="AY571" s="271" t="s">
        <v>171</v>
      </c>
    </row>
    <row r="572" s="15" customFormat="1">
      <c r="A572" s="15"/>
      <c r="B572" s="272"/>
      <c r="C572" s="273"/>
      <c r="D572" s="242" t="s">
        <v>284</v>
      </c>
      <c r="E572" s="274" t="s">
        <v>1</v>
      </c>
      <c r="F572" s="275" t="s">
        <v>287</v>
      </c>
      <c r="G572" s="273"/>
      <c r="H572" s="276">
        <v>2235.3820000000001</v>
      </c>
      <c r="I572" s="277"/>
      <c r="J572" s="273"/>
      <c r="K572" s="273"/>
      <c r="L572" s="278"/>
      <c r="M572" s="279"/>
      <c r="N572" s="280"/>
      <c r="O572" s="280"/>
      <c r="P572" s="280"/>
      <c r="Q572" s="280"/>
      <c r="R572" s="280"/>
      <c r="S572" s="280"/>
      <c r="T572" s="281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82" t="s">
        <v>284</v>
      </c>
      <c r="AU572" s="282" t="s">
        <v>92</v>
      </c>
      <c r="AV572" s="15" t="s">
        <v>192</v>
      </c>
      <c r="AW572" s="15" t="s">
        <v>38</v>
      </c>
      <c r="AX572" s="15" t="s">
        <v>90</v>
      </c>
      <c r="AY572" s="282" t="s">
        <v>171</v>
      </c>
    </row>
    <row r="573" s="2" customFormat="1" ht="16.5" customHeight="1">
      <c r="A573" s="40"/>
      <c r="B573" s="41"/>
      <c r="C573" s="229" t="s">
        <v>863</v>
      </c>
      <c r="D573" s="229" t="s">
        <v>174</v>
      </c>
      <c r="E573" s="230" t="s">
        <v>864</v>
      </c>
      <c r="F573" s="231" t="s">
        <v>865</v>
      </c>
      <c r="G573" s="232" t="s">
        <v>278</v>
      </c>
      <c r="H573" s="233">
        <v>4470.7640000000001</v>
      </c>
      <c r="I573" s="234"/>
      <c r="J573" s="235">
        <f>ROUND(I573*H573,2)</f>
        <v>0</v>
      </c>
      <c r="K573" s="231" t="s">
        <v>178</v>
      </c>
      <c r="L573" s="46"/>
      <c r="M573" s="236" t="s">
        <v>1</v>
      </c>
      <c r="N573" s="237" t="s">
        <v>48</v>
      </c>
      <c r="O573" s="93"/>
      <c r="P573" s="238">
        <f>O573*H573</f>
        <v>0</v>
      </c>
      <c r="Q573" s="238">
        <v>0</v>
      </c>
      <c r="R573" s="238">
        <f>Q573*H573</f>
        <v>0</v>
      </c>
      <c r="S573" s="238">
        <v>0</v>
      </c>
      <c r="T573" s="239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40" t="s">
        <v>192</v>
      </c>
      <c r="AT573" s="240" t="s">
        <v>174</v>
      </c>
      <c r="AU573" s="240" t="s">
        <v>92</v>
      </c>
      <c r="AY573" s="18" t="s">
        <v>171</v>
      </c>
      <c r="BE573" s="241">
        <f>IF(N573="základní",J573,0)</f>
        <v>0</v>
      </c>
      <c r="BF573" s="241">
        <f>IF(N573="snížená",J573,0)</f>
        <v>0</v>
      </c>
      <c r="BG573" s="241">
        <f>IF(N573="zákl. přenesená",J573,0)</f>
        <v>0</v>
      </c>
      <c r="BH573" s="241">
        <f>IF(N573="sníž. přenesená",J573,0)</f>
        <v>0</v>
      </c>
      <c r="BI573" s="241">
        <f>IF(N573="nulová",J573,0)</f>
        <v>0</v>
      </c>
      <c r="BJ573" s="18" t="s">
        <v>90</v>
      </c>
      <c r="BK573" s="241">
        <f>ROUND(I573*H573,2)</f>
        <v>0</v>
      </c>
      <c r="BL573" s="18" t="s">
        <v>192</v>
      </c>
      <c r="BM573" s="240" t="s">
        <v>866</v>
      </c>
    </row>
    <row r="574" s="14" customFormat="1">
      <c r="A574" s="14"/>
      <c r="B574" s="261"/>
      <c r="C574" s="262"/>
      <c r="D574" s="242" t="s">
        <v>284</v>
      </c>
      <c r="E574" s="262"/>
      <c r="F574" s="264" t="s">
        <v>867</v>
      </c>
      <c r="G574" s="262"/>
      <c r="H574" s="265">
        <v>4470.7640000000001</v>
      </c>
      <c r="I574" s="266"/>
      <c r="J574" s="262"/>
      <c r="K574" s="262"/>
      <c r="L574" s="267"/>
      <c r="M574" s="268"/>
      <c r="N574" s="269"/>
      <c r="O574" s="269"/>
      <c r="P574" s="269"/>
      <c r="Q574" s="269"/>
      <c r="R574" s="269"/>
      <c r="S574" s="269"/>
      <c r="T574" s="27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71" t="s">
        <v>284</v>
      </c>
      <c r="AU574" s="271" t="s">
        <v>92</v>
      </c>
      <c r="AV574" s="14" t="s">
        <v>92</v>
      </c>
      <c r="AW574" s="14" t="s">
        <v>4</v>
      </c>
      <c r="AX574" s="14" t="s">
        <v>90</v>
      </c>
      <c r="AY574" s="271" t="s">
        <v>171</v>
      </c>
    </row>
    <row r="575" s="2" customFormat="1" ht="16.5" customHeight="1">
      <c r="A575" s="40"/>
      <c r="B575" s="41"/>
      <c r="C575" s="229" t="s">
        <v>868</v>
      </c>
      <c r="D575" s="229" t="s">
        <v>174</v>
      </c>
      <c r="E575" s="230" t="s">
        <v>869</v>
      </c>
      <c r="F575" s="231" t="s">
        <v>870</v>
      </c>
      <c r="G575" s="232" t="s">
        <v>282</v>
      </c>
      <c r="H575" s="233">
        <v>25.829999999999998</v>
      </c>
      <c r="I575" s="234"/>
      <c r="J575" s="235">
        <f>ROUND(I575*H575,2)</f>
        <v>0</v>
      </c>
      <c r="K575" s="231" t="s">
        <v>178</v>
      </c>
      <c r="L575" s="46"/>
      <c r="M575" s="236" t="s">
        <v>1</v>
      </c>
      <c r="N575" s="237" t="s">
        <v>48</v>
      </c>
      <c r="O575" s="93"/>
      <c r="P575" s="238">
        <f>O575*H575</f>
        <v>0</v>
      </c>
      <c r="Q575" s="238">
        <v>0</v>
      </c>
      <c r="R575" s="238">
        <f>Q575*H575</f>
        <v>0</v>
      </c>
      <c r="S575" s="238">
        <v>0.029000000000000001</v>
      </c>
      <c r="T575" s="239">
        <f>S575*H575</f>
        <v>0.74907000000000001</v>
      </c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R575" s="240" t="s">
        <v>192</v>
      </c>
      <c r="AT575" s="240" t="s">
        <v>174</v>
      </c>
      <c r="AU575" s="240" t="s">
        <v>92</v>
      </c>
      <c r="AY575" s="18" t="s">
        <v>171</v>
      </c>
      <c r="BE575" s="241">
        <f>IF(N575="základní",J575,0)</f>
        <v>0</v>
      </c>
      <c r="BF575" s="241">
        <f>IF(N575="snížená",J575,0)</f>
        <v>0</v>
      </c>
      <c r="BG575" s="241">
        <f>IF(N575="zákl. přenesená",J575,0)</f>
        <v>0</v>
      </c>
      <c r="BH575" s="241">
        <f>IF(N575="sníž. přenesená",J575,0)</f>
        <v>0</v>
      </c>
      <c r="BI575" s="241">
        <f>IF(N575="nulová",J575,0)</f>
        <v>0</v>
      </c>
      <c r="BJ575" s="18" t="s">
        <v>90</v>
      </c>
      <c r="BK575" s="241">
        <f>ROUND(I575*H575,2)</f>
        <v>0</v>
      </c>
      <c r="BL575" s="18" t="s">
        <v>192</v>
      </c>
      <c r="BM575" s="240" t="s">
        <v>871</v>
      </c>
    </row>
    <row r="576" s="2" customFormat="1" ht="16.5" customHeight="1">
      <c r="A576" s="40"/>
      <c r="B576" s="41"/>
      <c r="C576" s="229" t="s">
        <v>872</v>
      </c>
      <c r="D576" s="229" t="s">
        <v>174</v>
      </c>
      <c r="E576" s="230" t="s">
        <v>873</v>
      </c>
      <c r="F576" s="231" t="s">
        <v>874</v>
      </c>
      <c r="G576" s="232" t="s">
        <v>282</v>
      </c>
      <c r="H576" s="233">
        <v>339.07100000000003</v>
      </c>
      <c r="I576" s="234"/>
      <c r="J576" s="235">
        <f>ROUND(I576*H576,2)</f>
        <v>0</v>
      </c>
      <c r="K576" s="231" t="s">
        <v>178</v>
      </c>
      <c r="L576" s="46"/>
      <c r="M576" s="236" t="s">
        <v>1</v>
      </c>
      <c r="N576" s="237" t="s">
        <v>48</v>
      </c>
      <c r="O576" s="93"/>
      <c r="P576" s="238">
        <f>O576*H576</f>
        <v>0</v>
      </c>
      <c r="Q576" s="238">
        <v>0</v>
      </c>
      <c r="R576" s="238">
        <f>Q576*H576</f>
        <v>0</v>
      </c>
      <c r="S576" s="238">
        <v>0.0047000000000000002</v>
      </c>
      <c r="T576" s="239">
        <f>S576*H576</f>
        <v>1.5936337000000003</v>
      </c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R576" s="240" t="s">
        <v>192</v>
      </c>
      <c r="AT576" s="240" t="s">
        <v>174</v>
      </c>
      <c r="AU576" s="240" t="s">
        <v>92</v>
      </c>
      <c r="AY576" s="18" t="s">
        <v>171</v>
      </c>
      <c r="BE576" s="241">
        <f>IF(N576="základní",J576,0)</f>
        <v>0</v>
      </c>
      <c r="BF576" s="241">
        <f>IF(N576="snížená",J576,0)</f>
        <v>0</v>
      </c>
      <c r="BG576" s="241">
        <f>IF(N576="zákl. přenesená",J576,0)</f>
        <v>0</v>
      </c>
      <c r="BH576" s="241">
        <f>IF(N576="sníž. přenesená",J576,0)</f>
        <v>0</v>
      </c>
      <c r="BI576" s="241">
        <f>IF(N576="nulová",J576,0)</f>
        <v>0</v>
      </c>
      <c r="BJ576" s="18" t="s">
        <v>90</v>
      </c>
      <c r="BK576" s="241">
        <f>ROUND(I576*H576,2)</f>
        <v>0</v>
      </c>
      <c r="BL576" s="18" t="s">
        <v>192</v>
      </c>
      <c r="BM576" s="240" t="s">
        <v>875</v>
      </c>
    </row>
    <row r="577" s="2" customFormat="1" ht="16.5" customHeight="1">
      <c r="A577" s="40"/>
      <c r="B577" s="41"/>
      <c r="C577" s="229" t="s">
        <v>876</v>
      </c>
      <c r="D577" s="229" t="s">
        <v>174</v>
      </c>
      <c r="E577" s="230" t="s">
        <v>877</v>
      </c>
      <c r="F577" s="231" t="s">
        <v>878</v>
      </c>
      <c r="G577" s="232" t="s">
        <v>278</v>
      </c>
      <c r="H577" s="233">
        <v>406.91000000000002</v>
      </c>
      <c r="I577" s="234"/>
      <c r="J577" s="235">
        <f>ROUND(I577*H577,2)</f>
        <v>0</v>
      </c>
      <c r="K577" s="231" t="s">
        <v>178</v>
      </c>
      <c r="L577" s="46"/>
      <c r="M577" s="236" t="s">
        <v>1</v>
      </c>
      <c r="N577" s="237" t="s">
        <v>48</v>
      </c>
      <c r="O577" s="93"/>
      <c r="P577" s="238">
        <f>O577*H577</f>
        <v>0</v>
      </c>
      <c r="Q577" s="238">
        <v>0</v>
      </c>
      <c r="R577" s="238">
        <f>Q577*H577</f>
        <v>0</v>
      </c>
      <c r="S577" s="238">
        <v>0.035000000000000003</v>
      </c>
      <c r="T577" s="239">
        <f>S577*H577</f>
        <v>14.241850000000003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40" t="s">
        <v>192</v>
      </c>
      <c r="AT577" s="240" t="s">
        <v>174</v>
      </c>
      <c r="AU577" s="240" t="s">
        <v>92</v>
      </c>
      <c r="AY577" s="18" t="s">
        <v>171</v>
      </c>
      <c r="BE577" s="241">
        <f>IF(N577="základní",J577,0)</f>
        <v>0</v>
      </c>
      <c r="BF577" s="241">
        <f>IF(N577="snížená",J577,0)</f>
        <v>0</v>
      </c>
      <c r="BG577" s="241">
        <f>IF(N577="zákl. přenesená",J577,0)</f>
        <v>0</v>
      </c>
      <c r="BH577" s="241">
        <f>IF(N577="sníž. přenesená",J577,0)</f>
        <v>0</v>
      </c>
      <c r="BI577" s="241">
        <f>IF(N577="nulová",J577,0)</f>
        <v>0</v>
      </c>
      <c r="BJ577" s="18" t="s">
        <v>90</v>
      </c>
      <c r="BK577" s="241">
        <f>ROUND(I577*H577,2)</f>
        <v>0</v>
      </c>
      <c r="BL577" s="18" t="s">
        <v>192</v>
      </c>
      <c r="BM577" s="240" t="s">
        <v>879</v>
      </c>
    </row>
    <row r="578" s="2" customFormat="1">
      <c r="A578" s="40"/>
      <c r="B578" s="41"/>
      <c r="C578" s="42"/>
      <c r="D578" s="242" t="s">
        <v>184</v>
      </c>
      <c r="E578" s="42"/>
      <c r="F578" s="243" t="s">
        <v>880</v>
      </c>
      <c r="G578" s="42"/>
      <c r="H578" s="42"/>
      <c r="I578" s="244"/>
      <c r="J578" s="42"/>
      <c r="K578" s="42"/>
      <c r="L578" s="46"/>
      <c r="M578" s="245"/>
      <c r="N578" s="246"/>
      <c r="O578" s="93"/>
      <c r="P578" s="93"/>
      <c r="Q578" s="93"/>
      <c r="R578" s="93"/>
      <c r="S578" s="93"/>
      <c r="T578" s="94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T578" s="18" t="s">
        <v>184</v>
      </c>
      <c r="AU578" s="18" t="s">
        <v>92</v>
      </c>
    </row>
    <row r="579" s="13" customFormat="1">
      <c r="A579" s="13"/>
      <c r="B579" s="251"/>
      <c r="C579" s="252"/>
      <c r="D579" s="242" t="s">
        <v>284</v>
      </c>
      <c r="E579" s="253" t="s">
        <v>1</v>
      </c>
      <c r="F579" s="254" t="s">
        <v>295</v>
      </c>
      <c r="G579" s="252"/>
      <c r="H579" s="253" t="s">
        <v>1</v>
      </c>
      <c r="I579" s="255"/>
      <c r="J579" s="252"/>
      <c r="K579" s="252"/>
      <c r="L579" s="256"/>
      <c r="M579" s="257"/>
      <c r="N579" s="258"/>
      <c r="O579" s="258"/>
      <c r="P579" s="258"/>
      <c r="Q579" s="258"/>
      <c r="R579" s="258"/>
      <c r="S579" s="258"/>
      <c r="T579" s="259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60" t="s">
        <v>284</v>
      </c>
      <c r="AU579" s="260" t="s">
        <v>92</v>
      </c>
      <c r="AV579" s="13" t="s">
        <v>90</v>
      </c>
      <c r="AW579" s="13" t="s">
        <v>38</v>
      </c>
      <c r="AX579" s="13" t="s">
        <v>83</v>
      </c>
      <c r="AY579" s="260" t="s">
        <v>171</v>
      </c>
    </row>
    <row r="580" s="14" customFormat="1">
      <c r="A580" s="14"/>
      <c r="B580" s="261"/>
      <c r="C580" s="262"/>
      <c r="D580" s="242" t="s">
        <v>284</v>
      </c>
      <c r="E580" s="263" t="s">
        <v>1</v>
      </c>
      <c r="F580" s="264" t="s">
        <v>881</v>
      </c>
      <c r="G580" s="262"/>
      <c r="H580" s="265">
        <v>162.12000000000001</v>
      </c>
      <c r="I580" s="266"/>
      <c r="J580" s="262"/>
      <c r="K580" s="262"/>
      <c r="L580" s="267"/>
      <c r="M580" s="268"/>
      <c r="N580" s="269"/>
      <c r="O580" s="269"/>
      <c r="P580" s="269"/>
      <c r="Q580" s="269"/>
      <c r="R580" s="269"/>
      <c r="S580" s="269"/>
      <c r="T580" s="270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71" t="s">
        <v>284</v>
      </c>
      <c r="AU580" s="271" t="s">
        <v>92</v>
      </c>
      <c r="AV580" s="14" t="s">
        <v>92</v>
      </c>
      <c r="AW580" s="14" t="s">
        <v>38</v>
      </c>
      <c r="AX580" s="14" t="s">
        <v>83</v>
      </c>
      <c r="AY580" s="271" t="s">
        <v>171</v>
      </c>
    </row>
    <row r="581" s="14" customFormat="1">
      <c r="A581" s="14"/>
      <c r="B581" s="261"/>
      <c r="C581" s="262"/>
      <c r="D581" s="242" t="s">
        <v>284</v>
      </c>
      <c r="E581" s="263" t="s">
        <v>1</v>
      </c>
      <c r="F581" s="264" t="s">
        <v>882</v>
      </c>
      <c r="G581" s="262"/>
      <c r="H581" s="265">
        <v>102.59</v>
      </c>
      <c r="I581" s="266"/>
      <c r="J581" s="262"/>
      <c r="K581" s="262"/>
      <c r="L581" s="267"/>
      <c r="M581" s="268"/>
      <c r="N581" s="269"/>
      <c r="O581" s="269"/>
      <c r="P581" s="269"/>
      <c r="Q581" s="269"/>
      <c r="R581" s="269"/>
      <c r="S581" s="269"/>
      <c r="T581" s="270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71" t="s">
        <v>284</v>
      </c>
      <c r="AU581" s="271" t="s">
        <v>92</v>
      </c>
      <c r="AV581" s="14" t="s">
        <v>92</v>
      </c>
      <c r="AW581" s="14" t="s">
        <v>38</v>
      </c>
      <c r="AX581" s="14" t="s">
        <v>83</v>
      </c>
      <c r="AY581" s="271" t="s">
        <v>171</v>
      </c>
    </row>
    <row r="582" s="14" customFormat="1">
      <c r="A582" s="14"/>
      <c r="B582" s="261"/>
      <c r="C582" s="262"/>
      <c r="D582" s="242" t="s">
        <v>284</v>
      </c>
      <c r="E582" s="263" t="s">
        <v>1</v>
      </c>
      <c r="F582" s="264" t="s">
        <v>883</v>
      </c>
      <c r="G582" s="262"/>
      <c r="H582" s="265">
        <v>58.609999999999999</v>
      </c>
      <c r="I582" s="266"/>
      <c r="J582" s="262"/>
      <c r="K582" s="262"/>
      <c r="L582" s="267"/>
      <c r="M582" s="268"/>
      <c r="N582" s="269"/>
      <c r="O582" s="269"/>
      <c r="P582" s="269"/>
      <c r="Q582" s="269"/>
      <c r="R582" s="269"/>
      <c r="S582" s="269"/>
      <c r="T582" s="270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71" t="s">
        <v>284</v>
      </c>
      <c r="AU582" s="271" t="s">
        <v>92</v>
      </c>
      <c r="AV582" s="14" t="s">
        <v>92</v>
      </c>
      <c r="AW582" s="14" t="s">
        <v>38</v>
      </c>
      <c r="AX582" s="14" t="s">
        <v>83</v>
      </c>
      <c r="AY582" s="271" t="s">
        <v>171</v>
      </c>
    </row>
    <row r="583" s="14" customFormat="1">
      <c r="A583" s="14"/>
      <c r="B583" s="261"/>
      <c r="C583" s="262"/>
      <c r="D583" s="242" t="s">
        <v>284</v>
      </c>
      <c r="E583" s="263" t="s">
        <v>1</v>
      </c>
      <c r="F583" s="264" t="s">
        <v>884</v>
      </c>
      <c r="G583" s="262"/>
      <c r="H583" s="265">
        <v>57.640000000000001</v>
      </c>
      <c r="I583" s="266"/>
      <c r="J583" s="262"/>
      <c r="K583" s="262"/>
      <c r="L583" s="267"/>
      <c r="M583" s="268"/>
      <c r="N583" s="269"/>
      <c r="O583" s="269"/>
      <c r="P583" s="269"/>
      <c r="Q583" s="269"/>
      <c r="R583" s="269"/>
      <c r="S583" s="269"/>
      <c r="T583" s="270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71" t="s">
        <v>284</v>
      </c>
      <c r="AU583" s="271" t="s">
        <v>92</v>
      </c>
      <c r="AV583" s="14" t="s">
        <v>92</v>
      </c>
      <c r="AW583" s="14" t="s">
        <v>38</v>
      </c>
      <c r="AX583" s="14" t="s">
        <v>83</v>
      </c>
      <c r="AY583" s="271" t="s">
        <v>171</v>
      </c>
    </row>
    <row r="584" s="14" customFormat="1">
      <c r="A584" s="14"/>
      <c r="B584" s="261"/>
      <c r="C584" s="262"/>
      <c r="D584" s="242" t="s">
        <v>284</v>
      </c>
      <c r="E584" s="263" t="s">
        <v>1</v>
      </c>
      <c r="F584" s="264" t="s">
        <v>885</v>
      </c>
      <c r="G584" s="262"/>
      <c r="H584" s="265">
        <v>25.949999999999999</v>
      </c>
      <c r="I584" s="266"/>
      <c r="J584" s="262"/>
      <c r="K584" s="262"/>
      <c r="L584" s="267"/>
      <c r="M584" s="268"/>
      <c r="N584" s="269"/>
      <c r="O584" s="269"/>
      <c r="P584" s="269"/>
      <c r="Q584" s="269"/>
      <c r="R584" s="269"/>
      <c r="S584" s="269"/>
      <c r="T584" s="270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71" t="s">
        <v>284</v>
      </c>
      <c r="AU584" s="271" t="s">
        <v>92</v>
      </c>
      <c r="AV584" s="14" t="s">
        <v>92</v>
      </c>
      <c r="AW584" s="14" t="s">
        <v>38</v>
      </c>
      <c r="AX584" s="14" t="s">
        <v>83</v>
      </c>
      <c r="AY584" s="271" t="s">
        <v>171</v>
      </c>
    </row>
    <row r="585" s="15" customFormat="1">
      <c r="A585" s="15"/>
      <c r="B585" s="272"/>
      <c r="C585" s="273"/>
      <c r="D585" s="242" t="s">
        <v>284</v>
      </c>
      <c r="E585" s="274" t="s">
        <v>1</v>
      </c>
      <c r="F585" s="275" t="s">
        <v>287</v>
      </c>
      <c r="G585" s="273"/>
      <c r="H585" s="276">
        <v>406.91000000000002</v>
      </c>
      <c r="I585" s="277"/>
      <c r="J585" s="273"/>
      <c r="K585" s="273"/>
      <c r="L585" s="278"/>
      <c r="M585" s="279"/>
      <c r="N585" s="280"/>
      <c r="O585" s="280"/>
      <c r="P585" s="280"/>
      <c r="Q585" s="280"/>
      <c r="R585" s="280"/>
      <c r="S585" s="280"/>
      <c r="T585" s="281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82" t="s">
        <v>284</v>
      </c>
      <c r="AU585" s="282" t="s">
        <v>92</v>
      </c>
      <c r="AV585" s="15" t="s">
        <v>192</v>
      </c>
      <c r="AW585" s="15" t="s">
        <v>38</v>
      </c>
      <c r="AX585" s="15" t="s">
        <v>90</v>
      </c>
      <c r="AY585" s="282" t="s">
        <v>171</v>
      </c>
    </row>
    <row r="586" s="2" customFormat="1" ht="21.75" customHeight="1">
      <c r="A586" s="40"/>
      <c r="B586" s="41"/>
      <c r="C586" s="229" t="s">
        <v>886</v>
      </c>
      <c r="D586" s="229" t="s">
        <v>174</v>
      </c>
      <c r="E586" s="230" t="s">
        <v>887</v>
      </c>
      <c r="F586" s="231" t="s">
        <v>888</v>
      </c>
      <c r="G586" s="232" t="s">
        <v>278</v>
      </c>
      <c r="H586" s="233">
        <v>261.19</v>
      </c>
      <c r="I586" s="234"/>
      <c r="J586" s="235">
        <f>ROUND(I586*H586,2)</f>
        <v>0</v>
      </c>
      <c r="K586" s="231" t="s">
        <v>178</v>
      </c>
      <c r="L586" s="46"/>
      <c r="M586" s="236" t="s">
        <v>1</v>
      </c>
      <c r="N586" s="237" t="s">
        <v>48</v>
      </c>
      <c r="O586" s="93"/>
      <c r="P586" s="238">
        <f>O586*H586</f>
        <v>0</v>
      </c>
      <c r="Q586" s="238">
        <v>0</v>
      </c>
      <c r="R586" s="238">
        <f>Q586*H586</f>
        <v>0</v>
      </c>
      <c r="S586" s="238">
        <v>0.089999999999999997</v>
      </c>
      <c r="T586" s="239">
        <f>S586*H586</f>
        <v>23.507099999999998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40" t="s">
        <v>192</v>
      </c>
      <c r="AT586" s="240" t="s">
        <v>174</v>
      </c>
      <c r="AU586" s="240" t="s">
        <v>92</v>
      </c>
      <c r="AY586" s="18" t="s">
        <v>171</v>
      </c>
      <c r="BE586" s="241">
        <f>IF(N586="základní",J586,0)</f>
        <v>0</v>
      </c>
      <c r="BF586" s="241">
        <f>IF(N586="snížená",J586,0)</f>
        <v>0</v>
      </c>
      <c r="BG586" s="241">
        <f>IF(N586="zákl. přenesená",J586,0)</f>
        <v>0</v>
      </c>
      <c r="BH586" s="241">
        <f>IF(N586="sníž. přenesená",J586,0)</f>
        <v>0</v>
      </c>
      <c r="BI586" s="241">
        <f>IF(N586="nulová",J586,0)</f>
        <v>0</v>
      </c>
      <c r="BJ586" s="18" t="s">
        <v>90</v>
      </c>
      <c r="BK586" s="241">
        <f>ROUND(I586*H586,2)</f>
        <v>0</v>
      </c>
      <c r="BL586" s="18" t="s">
        <v>192</v>
      </c>
      <c r="BM586" s="240" t="s">
        <v>889</v>
      </c>
    </row>
    <row r="587" s="2" customFormat="1">
      <c r="A587" s="40"/>
      <c r="B587" s="41"/>
      <c r="C587" s="42"/>
      <c r="D587" s="242" t="s">
        <v>184</v>
      </c>
      <c r="E587" s="42"/>
      <c r="F587" s="243" t="s">
        <v>880</v>
      </c>
      <c r="G587" s="42"/>
      <c r="H587" s="42"/>
      <c r="I587" s="244"/>
      <c r="J587" s="42"/>
      <c r="K587" s="42"/>
      <c r="L587" s="46"/>
      <c r="M587" s="245"/>
      <c r="N587" s="246"/>
      <c r="O587" s="93"/>
      <c r="P587" s="93"/>
      <c r="Q587" s="93"/>
      <c r="R587" s="93"/>
      <c r="S587" s="93"/>
      <c r="T587" s="94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T587" s="18" t="s">
        <v>184</v>
      </c>
      <c r="AU587" s="18" t="s">
        <v>92</v>
      </c>
    </row>
    <row r="588" s="13" customFormat="1">
      <c r="A588" s="13"/>
      <c r="B588" s="251"/>
      <c r="C588" s="252"/>
      <c r="D588" s="242" t="s">
        <v>284</v>
      </c>
      <c r="E588" s="253" t="s">
        <v>1</v>
      </c>
      <c r="F588" s="254" t="s">
        <v>295</v>
      </c>
      <c r="G588" s="252"/>
      <c r="H588" s="253" t="s">
        <v>1</v>
      </c>
      <c r="I588" s="255"/>
      <c r="J588" s="252"/>
      <c r="K588" s="252"/>
      <c r="L588" s="256"/>
      <c r="M588" s="257"/>
      <c r="N588" s="258"/>
      <c r="O588" s="258"/>
      <c r="P588" s="258"/>
      <c r="Q588" s="258"/>
      <c r="R588" s="258"/>
      <c r="S588" s="258"/>
      <c r="T588" s="259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60" t="s">
        <v>284</v>
      </c>
      <c r="AU588" s="260" t="s">
        <v>92</v>
      </c>
      <c r="AV588" s="13" t="s">
        <v>90</v>
      </c>
      <c r="AW588" s="13" t="s">
        <v>38</v>
      </c>
      <c r="AX588" s="13" t="s">
        <v>83</v>
      </c>
      <c r="AY588" s="260" t="s">
        <v>171</v>
      </c>
    </row>
    <row r="589" s="14" customFormat="1">
      <c r="A589" s="14"/>
      <c r="B589" s="261"/>
      <c r="C589" s="262"/>
      <c r="D589" s="242" t="s">
        <v>284</v>
      </c>
      <c r="E589" s="263" t="s">
        <v>1</v>
      </c>
      <c r="F589" s="264" t="s">
        <v>890</v>
      </c>
      <c r="G589" s="262"/>
      <c r="H589" s="265">
        <v>180.77000000000001</v>
      </c>
      <c r="I589" s="266"/>
      <c r="J589" s="262"/>
      <c r="K589" s="262"/>
      <c r="L589" s="267"/>
      <c r="M589" s="268"/>
      <c r="N589" s="269"/>
      <c r="O589" s="269"/>
      <c r="P589" s="269"/>
      <c r="Q589" s="269"/>
      <c r="R589" s="269"/>
      <c r="S589" s="269"/>
      <c r="T589" s="270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71" t="s">
        <v>284</v>
      </c>
      <c r="AU589" s="271" t="s">
        <v>92</v>
      </c>
      <c r="AV589" s="14" t="s">
        <v>92</v>
      </c>
      <c r="AW589" s="14" t="s">
        <v>38</v>
      </c>
      <c r="AX589" s="14" t="s">
        <v>83</v>
      </c>
      <c r="AY589" s="271" t="s">
        <v>171</v>
      </c>
    </row>
    <row r="590" s="14" customFormat="1">
      <c r="A590" s="14"/>
      <c r="B590" s="261"/>
      <c r="C590" s="262"/>
      <c r="D590" s="242" t="s">
        <v>284</v>
      </c>
      <c r="E590" s="263" t="s">
        <v>1</v>
      </c>
      <c r="F590" s="264" t="s">
        <v>891</v>
      </c>
      <c r="G590" s="262"/>
      <c r="H590" s="265">
        <v>37.359999999999999</v>
      </c>
      <c r="I590" s="266"/>
      <c r="J590" s="262"/>
      <c r="K590" s="262"/>
      <c r="L590" s="267"/>
      <c r="M590" s="268"/>
      <c r="N590" s="269"/>
      <c r="O590" s="269"/>
      <c r="P590" s="269"/>
      <c r="Q590" s="269"/>
      <c r="R590" s="269"/>
      <c r="S590" s="269"/>
      <c r="T590" s="27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71" t="s">
        <v>284</v>
      </c>
      <c r="AU590" s="271" t="s">
        <v>92</v>
      </c>
      <c r="AV590" s="14" t="s">
        <v>92</v>
      </c>
      <c r="AW590" s="14" t="s">
        <v>38</v>
      </c>
      <c r="AX590" s="14" t="s">
        <v>83</v>
      </c>
      <c r="AY590" s="271" t="s">
        <v>171</v>
      </c>
    </row>
    <row r="591" s="14" customFormat="1">
      <c r="A591" s="14"/>
      <c r="B591" s="261"/>
      <c r="C591" s="262"/>
      <c r="D591" s="242" t="s">
        <v>284</v>
      </c>
      <c r="E591" s="263" t="s">
        <v>1</v>
      </c>
      <c r="F591" s="264" t="s">
        <v>892</v>
      </c>
      <c r="G591" s="262"/>
      <c r="H591" s="265">
        <v>43.060000000000002</v>
      </c>
      <c r="I591" s="266"/>
      <c r="J591" s="262"/>
      <c r="K591" s="262"/>
      <c r="L591" s="267"/>
      <c r="M591" s="268"/>
      <c r="N591" s="269"/>
      <c r="O591" s="269"/>
      <c r="P591" s="269"/>
      <c r="Q591" s="269"/>
      <c r="R591" s="269"/>
      <c r="S591" s="269"/>
      <c r="T591" s="270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71" t="s">
        <v>284</v>
      </c>
      <c r="AU591" s="271" t="s">
        <v>92</v>
      </c>
      <c r="AV591" s="14" t="s">
        <v>92</v>
      </c>
      <c r="AW591" s="14" t="s">
        <v>38</v>
      </c>
      <c r="AX591" s="14" t="s">
        <v>83</v>
      </c>
      <c r="AY591" s="271" t="s">
        <v>171</v>
      </c>
    </row>
    <row r="592" s="15" customFormat="1">
      <c r="A592" s="15"/>
      <c r="B592" s="272"/>
      <c r="C592" s="273"/>
      <c r="D592" s="242" t="s">
        <v>284</v>
      </c>
      <c r="E592" s="274" t="s">
        <v>1</v>
      </c>
      <c r="F592" s="275" t="s">
        <v>287</v>
      </c>
      <c r="G592" s="273"/>
      <c r="H592" s="276">
        <v>261.19</v>
      </c>
      <c r="I592" s="277"/>
      <c r="J592" s="273"/>
      <c r="K592" s="273"/>
      <c r="L592" s="278"/>
      <c r="M592" s="279"/>
      <c r="N592" s="280"/>
      <c r="O592" s="280"/>
      <c r="P592" s="280"/>
      <c r="Q592" s="280"/>
      <c r="R592" s="280"/>
      <c r="S592" s="280"/>
      <c r="T592" s="281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82" t="s">
        <v>284</v>
      </c>
      <c r="AU592" s="282" t="s">
        <v>92</v>
      </c>
      <c r="AV592" s="15" t="s">
        <v>192</v>
      </c>
      <c r="AW592" s="15" t="s">
        <v>38</v>
      </c>
      <c r="AX592" s="15" t="s">
        <v>90</v>
      </c>
      <c r="AY592" s="282" t="s">
        <v>171</v>
      </c>
    </row>
    <row r="593" s="2" customFormat="1" ht="16.5" customHeight="1">
      <c r="A593" s="40"/>
      <c r="B593" s="41"/>
      <c r="C593" s="229" t="s">
        <v>893</v>
      </c>
      <c r="D593" s="229" t="s">
        <v>174</v>
      </c>
      <c r="E593" s="230" t="s">
        <v>894</v>
      </c>
      <c r="F593" s="231" t="s">
        <v>895</v>
      </c>
      <c r="G593" s="232" t="s">
        <v>282</v>
      </c>
      <c r="H593" s="233">
        <v>236.90799999999999</v>
      </c>
      <c r="I593" s="234"/>
      <c r="J593" s="235">
        <f>ROUND(I593*H593,2)</f>
        <v>0</v>
      </c>
      <c r="K593" s="231" t="s">
        <v>178</v>
      </c>
      <c r="L593" s="46"/>
      <c r="M593" s="236" t="s">
        <v>1</v>
      </c>
      <c r="N593" s="237" t="s">
        <v>48</v>
      </c>
      <c r="O593" s="93"/>
      <c r="P593" s="238">
        <f>O593*H593</f>
        <v>0</v>
      </c>
      <c r="Q593" s="238">
        <v>0</v>
      </c>
      <c r="R593" s="238">
        <f>Q593*H593</f>
        <v>0</v>
      </c>
      <c r="S593" s="238">
        <v>1.3999999999999999</v>
      </c>
      <c r="T593" s="239">
        <f>S593*H593</f>
        <v>331.67119999999994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40" t="s">
        <v>192</v>
      </c>
      <c r="AT593" s="240" t="s">
        <v>174</v>
      </c>
      <c r="AU593" s="240" t="s">
        <v>92</v>
      </c>
      <c r="AY593" s="18" t="s">
        <v>171</v>
      </c>
      <c r="BE593" s="241">
        <f>IF(N593="základní",J593,0)</f>
        <v>0</v>
      </c>
      <c r="BF593" s="241">
        <f>IF(N593="snížená",J593,0)</f>
        <v>0</v>
      </c>
      <c r="BG593" s="241">
        <f>IF(N593="zákl. přenesená",J593,0)</f>
        <v>0</v>
      </c>
      <c r="BH593" s="241">
        <f>IF(N593="sníž. přenesená",J593,0)</f>
        <v>0</v>
      </c>
      <c r="BI593" s="241">
        <f>IF(N593="nulová",J593,0)</f>
        <v>0</v>
      </c>
      <c r="BJ593" s="18" t="s">
        <v>90</v>
      </c>
      <c r="BK593" s="241">
        <f>ROUND(I593*H593,2)</f>
        <v>0</v>
      </c>
      <c r="BL593" s="18" t="s">
        <v>192</v>
      </c>
      <c r="BM593" s="240" t="s">
        <v>896</v>
      </c>
    </row>
    <row r="594" s="13" customFormat="1">
      <c r="A594" s="13"/>
      <c r="B594" s="251"/>
      <c r="C594" s="252"/>
      <c r="D594" s="242" t="s">
        <v>284</v>
      </c>
      <c r="E594" s="253" t="s">
        <v>1</v>
      </c>
      <c r="F594" s="254" t="s">
        <v>295</v>
      </c>
      <c r="G594" s="252"/>
      <c r="H594" s="253" t="s">
        <v>1</v>
      </c>
      <c r="I594" s="255"/>
      <c r="J594" s="252"/>
      <c r="K594" s="252"/>
      <c r="L594" s="256"/>
      <c r="M594" s="257"/>
      <c r="N594" s="258"/>
      <c r="O594" s="258"/>
      <c r="P594" s="258"/>
      <c r="Q594" s="258"/>
      <c r="R594" s="258"/>
      <c r="S594" s="258"/>
      <c r="T594" s="259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60" t="s">
        <v>284</v>
      </c>
      <c r="AU594" s="260" t="s">
        <v>92</v>
      </c>
      <c r="AV594" s="13" t="s">
        <v>90</v>
      </c>
      <c r="AW594" s="13" t="s">
        <v>38</v>
      </c>
      <c r="AX594" s="13" t="s">
        <v>83</v>
      </c>
      <c r="AY594" s="260" t="s">
        <v>171</v>
      </c>
    </row>
    <row r="595" s="14" customFormat="1">
      <c r="A595" s="14"/>
      <c r="B595" s="261"/>
      <c r="C595" s="262"/>
      <c r="D595" s="242" t="s">
        <v>284</v>
      </c>
      <c r="E595" s="263" t="s">
        <v>1</v>
      </c>
      <c r="F595" s="264" t="s">
        <v>897</v>
      </c>
      <c r="G595" s="262"/>
      <c r="H595" s="265">
        <v>74.495000000000005</v>
      </c>
      <c r="I595" s="266"/>
      <c r="J595" s="262"/>
      <c r="K595" s="262"/>
      <c r="L595" s="267"/>
      <c r="M595" s="268"/>
      <c r="N595" s="269"/>
      <c r="O595" s="269"/>
      <c r="P595" s="269"/>
      <c r="Q595" s="269"/>
      <c r="R595" s="269"/>
      <c r="S595" s="269"/>
      <c r="T595" s="270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71" t="s">
        <v>284</v>
      </c>
      <c r="AU595" s="271" t="s">
        <v>92</v>
      </c>
      <c r="AV595" s="14" t="s">
        <v>92</v>
      </c>
      <c r="AW595" s="14" t="s">
        <v>38</v>
      </c>
      <c r="AX595" s="14" t="s">
        <v>83</v>
      </c>
      <c r="AY595" s="271" t="s">
        <v>171</v>
      </c>
    </row>
    <row r="596" s="14" customFormat="1">
      <c r="A596" s="14"/>
      <c r="B596" s="261"/>
      <c r="C596" s="262"/>
      <c r="D596" s="242" t="s">
        <v>284</v>
      </c>
      <c r="E596" s="263" t="s">
        <v>1</v>
      </c>
      <c r="F596" s="264" t="s">
        <v>898</v>
      </c>
      <c r="G596" s="262"/>
      <c r="H596" s="265">
        <v>162.41300000000001</v>
      </c>
      <c r="I596" s="266"/>
      <c r="J596" s="262"/>
      <c r="K596" s="262"/>
      <c r="L596" s="267"/>
      <c r="M596" s="268"/>
      <c r="N596" s="269"/>
      <c r="O596" s="269"/>
      <c r="P596" s="269"/>
      <c r="Q596" s="269"/>
      <c r="R596" s="269"/>
      <c r="S596" s="269"/>
      <c r="T596" s="270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71" t="s">
        <v>284</v>
      </c>
      <c r="AU596" s="271" t="s">
        <v>92</v>
      </c>
      <c r="AV596" s="14" t="s">
        <v>92</v>
      </c>
      <c r="AW596" s="14" t="s">
        <v>38</v>
      </c>
      <c r="AX596" s="14" t="s">
        <v>83</v>
      </c>
      <c r="AY596" s="271" t="s">
        <v>171</v>
      </c>
    </row>
    <row r="597" s="15" customFormat="1">
      <c r="A597" s="15"/>
      <c r="B597" s="272"/>
      <c r="C597" s="273"/>
      <c r="D597" s="242" t="s">
        <v>284</v>
      </c>
      <c r="E597" s="274" t="s">
        <v>1</v>
      </c>
      <c r="F597" s="275" t="s">
        <v>287</v>
      </c>
      <c r="G597" s="273"/>
      <c r="H597" s="276">
        <v>236.90799999999999</v>
      </c>
      <c r="I597" s="277"/>
      <c r="J597" s="273"/>
      <c r="K597" s="273"/>
      <c r="L597" s="278"/>
      <c r="M597" s="279"/>
      <c r="N597" s="280"/>
      <c r="O597" s="280"/>
      <c r="P597" s="280"/>
      <c r="Q597" s="280"/>
      <c r="R597" s="280"/>
      <c r="S597" s="280"/>
      <c r="T597" s="281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82" t="s">
        <v>284</v>
      </c>
      <c r="AU597" s="282" t="s">
        <v>92</v>
      </c>
      <c r="AV597" s="15" t="s">
        <v>192</v>
      </c>
      <c r="AW597" s="15" t="s">
        <v>38</v>
      </c>
      <c r="AX597" s="15" t="s">
        <v>90</v>
      </c>
      <c r="AY597" s="282" t="s">
        <v>171</v>
      </c>
    </row>
    <row r="598" s="2" customFormat="1" ht="16.5" customHeight="1">
      <c r="A598" s="40"/>
      <c r="B598" s="41"/>
      <c r="C598" s="229" t="s">
        <v>899</v>
      </c>
      <c r="D598" s="229" t="s">
        <v>174</v>
      </c>
      <c r="E598" s="230" t="s">
        <v>900</v>
      </c>
      <c r="F598" s="231" t="s">
        <v>901</v>
      </c>
      <c r="G598" s="232" t="s">
        <v>278</v>
      </c>
      <c r="H598" s="233">
        <v>7684.7299999999996</v>
      </c>
      <c r="I598" s="234"/>
      <c r="J598" s="235">
        <f>ROUND(I598*H598,2)</f>
        <v>0</v>
      </c>
      <c r="K598" s="231" t="s">
        <v>178</v>
      </c>
      <c r="L598" s="46"/>
      <c r="M598" s="236" t="s">
        <v>1</v>
      </c>
      <c r="N598" s="237" t="s">
        <v>48</v>
      </c>
      <c r="O598" s="93"/>
      <c r="P598" s="238">
        <f>O598*H598</f>
        <v>0</v>
      </c>
      <c r="Q598" s="238">
        <v>0</v>
      </c>
      <c r="R598" s="238">
        <f>Q598*H598</f>
        <v>0</v>
      </c>
      <c r="S598" s="238">
        <v>0.183</v>
      </c>
      <c r="T598" s="239">
        <f>S598*H598</f>
        <v>1406.3055899999999</v>
      </c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R598" s="240" t="s">
        <v>192</v>
      </c>
      <c r="AT598" s="240" t="s">
        <v>174</v>
      </c>
      <c r="AU598" s="240" t="s">
        <v>92</v>
      </c>
      <c r="AY598" s="18" t="s">
        <v>171</v>
      </c>
      <c r="BE598" s="241">
        <f>IF(N598="základní",J598,0)</f>
        <v>0</v>
      </c>
      <c r="BF598" s="241">
        <f>IF(N598="snížená",J598,0)</f>
        <v>0</v>
      </c>
      <c r="BG598" s="241">
        <f>IF(N598="zákl. přenesená",J598,0)</f>
        <v>0</v>
      </c>
      <c r="BH598" s="241">
        <f>IF(N598="sníž. přenesená",J598,0)</f>
        <v>0</v>
      </c>
      <c r="BI598" s="241">
        <f>IF(N598="nulová",J598,0)</f>
        <v>0</v>
      </c>
      <c r="BJ598" s="18" t="s">
        <v>90</v>
      </c>
      <c r="BK598" s="241">
        <f>ROUND(I598*H598,2)</f>
        <v>0</v>
      </c>
      <c r="BL598" s="18" t="s">
        <v>192</v>
      </c>
      <c r="BM598" s="240" t="s">
        <v>902</v>
      </c>
    </row>
    <row r="599" s="13" customFormat="1">
      <c r="A599" s="13"/>
      <c r="B599" s="251"/>
      <c r="C599" s="252"/>
      <c r="D599" s="242" t="s">
        <v>284</v>
      </c>
      <c r="E599" s="253" t="s">
        <v>1</v>
      </c>
      <c r="F599" s="254" t="s">
        <v>285</v>
      </c>
      <c r="G599" s="252"/>
      <c r="H599" s="253" t="s">
        <v>1</v>
      </c>
      <c r="I599" s="255"/>
      <c r="J599" s="252"/>
      <c r="K599" s="252"/>
      <c r="L599" s="256"/>
      <c r="M599" s="257"/>
      <c r="N599" s="258"/>
      <c r="O599" s="258"/>
      <c r="P599" s="258"/>
      <c r="Q599" s="258"/>
      <c r="R599" s="258"/>
      <c r="S599" s="258"/>
      <c r="T599" s="259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60" t="s">
        <v>284</v>
      </c>
      <c r="AU599" s="260" t="s">
        <v>92</v>
      </c>
      <c r="AV599" s="13" t="s">
        <v>90</v>
      </c>
      <c r="AW599" s="13" t="s">
        <v>38</v>
      </c>
      <c r="AX599" s="13" t="s">
        <v>83</v>
      </c>
      <c r="AY599" s="260" t="s">
        <v>171</v>
      </c>
    </row>
    <row r="600" s="13" customFormat="1">
      <c r="A600" s="13"/>
      <c r="B600" s="251"/>
      <c r="C600" s="252"/>
      <c r="D600" s="242" t="s">
        <v>284</v>
      </c>
      <c r="E600" s="253" t="s">
        <v>1</v>
      </c>
      <c r="F600" s="254" t="s">
        <v>903</v>
      </c>
      <c r="G600" s="252"/>
      <c r="H600" s="253" t="s">
        <v>1</v>
      </c>
      <c r="I600" s="255"/>
      <c r="J600" s="252"/>
      <c r="K600" s="252"/>
      <c r="L600" s="256"/>
      <c r="M600" s="257"/>
      <c r="N600" s="258"/>
      <c r="O600" s="258"/>
      <c r="P600" s="258"/>
      <c r="Q600" s="258"/>
      <c r="R600" s="258"/>
      <c r="S600" s="258"/>
      <c r="T600" s="259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60" t="s">
        <v>284</v>
      </c>
      <c r="AU600" s="260" t="s">
        <v>92</v>
      </c>
      <c r="AV600" s="13" t="s">
        <v>90</v>
      </c>
      <c r="AW600" s="13" t="s">
        <v>38</v>
      </c>
      <c r="AX600" s="13" t="s">
        <v>83</v>
      </c>
      <c r="AY600" s="260" t="s">
        <v>171</v>
      </c>
    </row>
    <row r="601" s="14" customFormat="1">
      <c r="A601" s="14"/>
      <c r="B601" s="261"/>
      <c r="C601" s="262"/>
      <c r="D601" s="242" t="s">
        <v>284</v>
      </c>
      <c r="E601" s="263" t="s">
        <v>1</v>
      </c>
      <c r="F601" s="264" t="s">
        <v>904</v>
      </c>
      <c r="G601" s="262"/>
      <c r="H601" s="265">
        <v>7684.7299999999996</v>
      </c>
      <c r="I601" s="266"/>
      <c r="J601" s="262"/>
      <c r="K601" s="262"/>
      <c r="L601" s="267"/>
      <c r="M601" s="268"/>
      <c r="N601" s="269"/>
      <c r="O601" s="269"/>
      <c r="P601" s="269"/>
      <c r="Q601" s="269"/>
      <c r="R601" s="269"/>
      <c r="S601" s="269"/>
      <c r="T601" s="270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71" t="s">
        <v>284</v>
      </c>
      <c r="AU601" s="271" t="s">
        <v>92</v>
      </c>
      <c r="AV601" s="14" t="s">
        <v>92</v>
      </c>
      <c r="AW601" s="14" t="s">
        <v>38</v>
      </c>
      <c r="AX601" s="14" t="s">
        <v>83</v>
      </c>
      <c r="AY601" s="271" t="s">
        <v>171</v>
      </c>
    </row>
    <row r="602" s="15" customFormat="1">
      <c r="A602" s="15"/>
      <c r="B602" s="272"/>
      <c r="C602" s="273"/>
      <c r="D602" s="242" t="s">
        <v>284</v>
      </c>
      <c r="E602" s="274" t="s">
        <v>1</v>
      </c>
      <c r="F602" s="275" t="s">
        <v>287</v>
      </c>
      <c r="G602" s="273"/>
      <c r="H602" s="276">
        <v>7684.7299999999996</v>
      </c>
      <c r="I602" s="277"/>
      <c r="J602" s="273"/>
      <c r="K602" s="273"/>
      <c r="L602" s="278"/>
      <c r="M602" s="279"/>
      <c r="N602" s="280"/>
      <c r="O602" s="280"/>
      <c r="P602" s="280"/>
      <c r="Q602" s="280"/>
      <c r="R602" s="280"/>
      <c r="S602" s="280"/>
      <c r="T602" s="281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T602" s="282" t="s">
        <v>284</v>
      </c>
      <c r="AU602" s="282" t="s">
        <v>92</v>
      </c>
      <c r="AV602" s="15" t="s">
        <v>192</v>
      </c>
      <c r="AW602" s="15" t="s">
        <v>38</v>
      </c>
      <c r="AX602" s="15" t="s">
        <v>90</v>
      </c>
      <c r="AY602" s="282" t="s">
        <v>171</v>
      </c>
    </row>
    <row r="603" s="2" customFormat="1" ht="16.5" customHeight="1">
      <c r="A603" s="40"/>
      <c r="B603" s="41"/>
      <c r="C603" s="229" t="s">
        <v>905</v>
      </c>
      <c r="D603" s="229" t="s">
        <v>174</v>
      </c>
      <c r="E603" s="230" t="s">
        <v>906</v>
      </c>
      <c r="F603" s="231" t="s">
        <v>907</v>
      </c>
      <c r="G603" s="232" t="s">
        <v>278</v>
      </c>
      <c r="H603" s="233">
        <v>430</v>
      </c>
      <c r="I603" s="234"/>
      <c r="J603" s="235">
        <f>ROUND(I603*H603,2)</f>
        <v>0</v>
      </c>
      <c r="K603" s="231" t="s">
        <v>908</v>
      </c>
      <c r="L603" s="46"/>
      <c r="M603" s="236" t="s">
        <v>1</v>
      </c>
      <c r="N603" s="237" t="s">
        <v>48</v>
      </c>
      <c r="O603" s="93"/>
      <c r="P603" s="238">
        <f>O603*H603</f>
        <v>0</v>
      </c>
      <c r="Q603" s="238">
        <v>0</v>
      </c>
      <c r="R603" s="238">
        <f>Q603*H603</f>
        <v>0</v>
      </c>
      <c r="S603" s="238">
        <v>0.075999999999999998</v>
      </c>
      <c r="T603" s="239">
        <f>S603*H603</f>
        <v>32.68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40" t="s">
        <v>192</v>
      </c>
      <c r="AT603" s="240" t="s">
        <v>174</v>
      </c>
      <c r="AU603" s="240" t="s">
        <v>92</v>
      </c>
      <c r="AY603" s="18" t="s">
        <v>171</v>
      </c>
      <c r="BE603" s="241">
        <f>IF(N603="základní",J603,0)</f>
        <v>0</v>
      </c>
      <c r="BF603" s="241">
        <f>IF(N603="snížená",J603,0)</f>
        <v>0</v>
      </c>
      <c r="BG603" s="241">
        <f>IF(N603="zákl. přenesená",J603,0)</f>
        <v>0</v>
      </c>
      <c r="BH603" s="241">
        <f>IF(N603="sníž. přenesená",J603,0)</f>
        <v>0</v>
      </c>
      <c r="BI603" s="241">
        <f>IF(N603="nulová",J603,0)</f>
        <v>0</v>
      </c>
      <c r="BJ603" s="18" t="s">
        <v>90</v>
      </c>
      <c r="BK603" s="241">
        <f>ROUND(I603*H603,2)</f>
        <v>0</v>
      </c>
      <c r="BL603" s="18" t="s">
        <v>192</v>
      </c>
      <c r="BM603" s="240" t="s">
        <v>909</v>
      </c>
    </row>
    <row r="604" s="13" customFormat="1">
      <c r="A604" s="13"/>
      <c r="B604" s="251"/>
      <c r="C604" s="252"/>
      <c r="D604" s="242" t="s">
        <v>284</v>
      </c>
      <c r="E604" s="253" t="s">
        <v>1</v>
      </c>
      <c r="F604" s="254" t="s">
        <v>285</v>
      </c>
      <c r="G604" s="252"/>
      <c r="H604" s="253" t="s">
        <v>1</v>
      </c>
      <c r="I604" s="255"/>
      <c r="J604" s="252"/>
      <c r="K604" s="252"/>
      <c r="L604" s="256"/>
      <c r="M604" s="257"/>
      <c r="N604" s="258"/>
      <c r="O604" s="258"/>
      <c r="P604" s="258"/>
      <c r="Q604" s="258"/>
      <c r="R604" s="258"/>
      <c r="S604" s="258"/>
      <c r="T604" s="259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60" t="s">
        <v>284</v>
      </c>
      <c r="AU604" s="260" t="s">
        <v>92</v>
      </c>
      <c r="AV604" s="13" t="s">
        <v>90</v>
      </c>
      <c r="AW604" s="13" t="s">
        <v>38</v>
      </c>
      <c r="AX604" s="13" t="s">
        <v>83</v>
      </c>
      <c r="AY604" s="260" t="s">
        <v>171</v>
      </c>
    </row>
    <row r="605" s="14" customFormat="1">
      <c r="A605" s="14"/>
      <c r="B605" s="261"/>
      <c r="C605" s="262"/>
      <c r="D605" s="242" t="s">
        <v>284</v>
      </c>
      <c r="E605" s="263" t="s">
        <v>1</v>
      </c>
      <c r="F605" s="264" t="s">
        <v>910</v>
      </c>
      <c r="G605" s="262"/>
      <c r="H605" s="265">
        <v>430</v>
      </c>
      <c r="I605" s="266"/>
      <c r="J605" s="262"/>
      <c r="K605" s="262"/>
      <c r="L605" s="267"/>
      <c r="M605" s="268"/>
      <c r="N605" s="269"/>
      <c r="O605" s="269"/>
      <c r="P605" s="269"/>
      <c r="Q605" s="269"/>
      <c r="R605" s="269"/>
      <c r="S605" s="269"/>
      <c r="T605" s="270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71" t="s">
        <v>284</v>
      </c>
      <c r="AU605" s="271" t="s">
        <v>92</v>
      </c>
      <c r="AV605" s="14" t="s">
        <v>92</v>
      </c>
      <c r="AW605" s="14" t="s">
        <v>38</v>
      </c>
      <c r="AX605" s="14" t="s">
        <v>83</v>
      </c>
      <c r="AY605" s="271" t="s">
        <v>171</v>
      </c>
    </row>
    <row r="606" s="15" customFormat="1">
      <c r="A606" s="15"/>
      <c r="B606" s="272"/>
      <c r="C606" s="273"/>
      <c r="D606" s="242" t="s">
        <v>284</v>
      </c>
      <c r="E606" s="274" t="s">
        <v>1</v>
      </c>
      <c r="F606" s="275" t="s">
        <v>287</v>
      </c>
      <c r="G606" s="273"/>
      <c r="H606" s="276">
        <v>430</v>
      </c>
      <c r="I606" s="277"/>
      <c r="J606" s="273"/>
      <c r="K606" s="273"/>
      <c r="L606" s="278"/>
      <c r="M606" s="279"/>
      <c r="N606" s="280"/>
      <c r="O606" s="280"/>
      <c r="P606" s="280"/>
      <c r="Q606" s="280"/>
      <c r="R606" s="280"/>
      <c r="S606" s="280"/>
      <c r="T606" s="281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82" t="s">
        <v>284</v>
      </c>
      <c r="AU606" s="282" t="s">
        <v>92</v>
      </c>
      <c r="AV606" s="15" t="s">
        <v>192</v>
      </c>
      <c r="AW606" s="15" t="s">
        <v>38</v>
      </c>
      <c r="AX606" s="15" t="s">
        <v>90</v>
      </c>
      <c r="AY606" s="282" t="s">
        <v>171</v>
      </c>
    </row>
    <row r="607" s="2" customFormat="1" ht="16.5" customHeight="1">
      <c r="A607" s="40"/>
      <c r="B607" s="41"/>
      <c r="C607" s="229" t="s">
        <v>911</v>
      </c>
      <c r="D607" s="229" t="s">
        <v>174</v>
      </c>
      <c r="E607" s="230" t="s">
        <v>912</v>
      </c>
      <c r="F607" s="231" t="s">
        <v>913</v>
      </c>
      <c r="G607" s="232" t="s">
        <v>428</v>
      </c>
      <c r="H607" s="233">
        <v>390</v>
      </c>
      <c r="I607" s="234"/>
      <c r="J607" s="235">
        <f>ROUND(I607*H607,2)</f>
        <v>0</v>
      </c>
      <c r="K607" s="231" t="s">
        <v>178</v>
      </c>
      <c r="L607" s="46"/>
      <c r="M607" s="236" t="s">
        <v>1</v>
      </c>
      <c r="N607" s="237" t="s">
        <v>48</v>
      </c>
      <c r="O607" s="93"/>
      <c r="P607" s="238">
        <f>O607*H607</f>
        <v>0</v>
      </c>
      <c r="Q607" s="238">
        <v>0</v>
      </c>
      <c r="R607" s="238">
        <f>Q607*H607</f>
        <v>0</v>
      </c>
      <c r="S607" s="238">
        <v>0.014999999999999999</v>
      </c>
      <c r="T607" s="239">
        <f>S607*H607</f>
        <v>5.8499999999999996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40" t="s">
        <v>192</v>
      </c>
      <c r="AT607" s="240" t="s">
        <v>174</v>
      </c>
      <c r="AU607" s="240" t="s">
        <v>92</v>
      </c>
      <c r="AY607" s="18" t="s">
        <v>171</v>
      </c>
      <c r="BE607" s="241">
        <f>IF(N607="základní",J607,0)</f>
        <v>0</v>
      </c>
      <c r="BF607" s="241">
        <f>IF(N607="snížená",J607,0)</f>
        <v>0</v>
      </c>
      <c r="BG607" s="241">
        <f>IF(N607="zákl. přenesená",J607,0)</f>
        <v>0</v>
      </c>
      <c r="BH607" s="241">
        <f>IF(N607="sníž. přenesená",J607,0)</f>
        <v>0</v>
      </c>
      <c r="BI607" s="241">
        <f>IF(N607="nulová",J607,0)</f>
        <v>0</v>
      </c>
      <c r="BJ607" s="18" t="s">
        <v>90</v>
      </c>
      <c r="BK607" s="241">
        <f>ROUND(I607*H607,2)</f>
        <v>0</v>
      </c>
      <c r="BL607" s="18" t="s">
        <v>192</v>
      </c>
      <c r="BM607" s="240" t="s">
        <v>914</v>
      </c>
    </row>
    <row r="608" s="13" customFormat="1">
      <c r="A608" s="13"/>
      <c r="B608" s="251"/>
      <c r="C608" s="252"/>
      <c r="D608" s="242" t="s">
        <v>284</v>
      </c>
      <c r="E608" s="253" t="s">
        <v>1</v>
      </c>
      <c r="F608" s="254" t="s">
        <v>285</v>
      </c>
      <c r="G608" s="252"/>
      <c r="H608" s="253" t="s">
        <v>1</v>
      </c>
      <c r="I608" s="255"/>
      <c r="J608" s="252"/>
      <c r="K608" s="252"/>
      <c r="L608" s="256"/>
      <c r="M608" s="257"/>
      <c r="N608" s="258"/>
      <c r="O608" s="258"/>
      <c r="P608" s="258"/>
      <c r="Q608" s="258"/>
      <c r="R608" s="258"/>
      <c r="S608" s="258"/>
      <c r="T608" s="259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60" t="s">
        <v>284</v>
      </c>
      <c r="AU608" s="260" t="s">
        <v>92</v>
      </c>
      <c r="AV608" s="13" t="s">
        <v>90</v>
      </c>
      <c r="AW608" s="13" t="s">
        <v>38</v>
      </c>
      <c r="AX608" s="13" t="s">
        <v>83</v>
      </c>
      <c r="AY608" s="260" t="s">
        <v>171</v>
      </c>
    </row>
    <row r="609" s="14" customFormat="1">
      <c r="A609" s="14"/>
      <c r="B609" s="261"/>
      <c r="C609" s="262"/>
      <c r="D609" s="242" t="s">
        <v>284</v>
      </c>
      <c r="E609" s="263" t="s">
        <v>1</v>
      </c>
      <c r="F609" s="264" t="s">
        <v>915</v>
      </c>
      <c r="G609" s="262"/>
      <c r="H609" s="265">
        <v>390</v>
      </c>
      <c r="I609" s="266"/>
      <c r="J609" s="262"/>
      <c r="K609" s="262"/>
      <c r="L609" s="267"/>
      <c r="M609" s="268"/>
      <c r="N609" s="269"/>
      <c r="O609" s="269"/>
      <c r="P609" s="269"/>
      <c r="Q609" s="269"/>
      <c r="R609" s="269"/>
      <c r="S609" s="269"/>
      <c r="T609" s="270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71" t="s">
        <v>284</v>
      </c>
      <c r="AU609" s="271" t="s">
        <v>92</v>
      </c>
      <c r="AV609" s="14" t="s">
        <v>92</v>
      </c>
      <c r="AW609" s="14" t="s">
        <v>38</v>
      </c>
      <c r="AX609" s="14" t="s">
        <v>83</v>
      </c>
      <c r="AY609" s="271" t="s">
        <v>171</v>
      </c>
    </row>
    <row r="610" s="15" customFormat="1">
      <c r="A610" s="15"/>
      <c r="B610" s="272"/>
      <c r="C610" s="273"/>
      <c r="D610" s="242" t="s">
        <v>284</v>
      </c>
      <c r="E610" s="274" t="s">
        <v>1</v>
      </c>
      <c r="F610" s="275" t="s">
        <v>287</v>
      </c>
      <c r="G610" s="273"/>
      <c r="H610" s="276">
        <v>390</v>
      </c>
      <c r="I610" s="277"/>
      <c r="J610" s="273"/>
      <c r="K610" s="273"/>
      <c r="L610" s="278"/>
      <c r="M610" s="279"/>
      <c r="N610" s="280"/>
      <c r="O610" s="280"/>
      <c r="P610" s="280"/>
      <c r="Q610" s="280"/>
      <c r="R610" s="280"/>
      <c r="S610" s="280"/>
      <c r="T610" s="281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82" t="s">
        <v>284</v>
      </c>
      <c r="AU610" s="282" t="s">
        <v>92</v>
      </c>
      <c r="AV610" s="15" t="s">
        <v>192</v>
      </c>
      <c r="AW610" s="15" t="s">
        <v>38</v>
      </c>
      <c r="AX610" s="15" t="s">
        <v>90</v>
      </c>
      <c r="AY610" s="282" t="s">
        <v>171</v>
      </c>
    </row>
    <row r="611" s="2" customFormat="1" ht="16.5" customHeight="1">
      <c r="A611" s="40"/>
      <c r="B611" s="41"/>
      <c r="C611" s="229" t="s">
        <v>916</v>
      </c>
      <c r="D611" s="229" t="s">
        <v>174</v>
      </c>
      <c r="E611" s="230" t="s">
        <v>917</v>
      </c>
      <c r="F611" s="231" t="s">
        <v>918</v>
      </c>
      <c r="G611" s="232" t="s">
        <v>458</v>
      </c>
      <c r="H611" s="233">
        <v>775</v>
      </c>
      <c r="I611" s="234"/>
      <c r="J611" s="235">
        <f>ROUND(I611*H611,2)</f>
        <v>0</v>
      </c>
      <c r="K611" s="231" t="s">
        <v>178</v>
      </c>
      <c r="L611" s="46"/>
      <c r="M611" s="236" t="s">
        <v>1</v>
      </c>
      <c r="N611" s="237" t="s">
        <v>48</v>
      </c>
      <c r="O611" s="93"/>
      <c r="P611" s="238">
        <f>O611*H611</f>
        <v>0</v>
      </c>
      <c r="Q611" s="238">
        <v>0</v>
      </c>
      <c r="R611" s="238">
        <f>Q611*H611</f>
        <v>0</v>
      </c>
      <c r="S611" s="238">
        <v>0.0089999999999999993</v>
      </c>
      <c r="T611" s="239">
        <f>S611*H611</f>
        <v>6.9749999999999996</v>
      </c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R611" s="240" t="s">
        <v>192</v>
      </c>
      <c r="AT611" s="240" t="s">
        <v>174</v>
      </c>
      <c r="AU611" s="240" t="s">
        <v>92</v>
      </c>
      <c r="AY611" s="18" t="s">
        <v>171</v>
      </c>
      <c r="BE611" s="241">
        <f>IF(N611="základní",J611,0)</f>
        <v>0</v>
      </c>
      <c r="BF611" s="241">
        <f>IF(N611="snížená",J611,0)</f>
        <v>0</v>
      </c>
      <c r="BG611" s="241">
        <f>IF(N611="zákl. přenesená",J611,0)</f>
        <v>0</v>
      </c>
      <c r="BH611" s="241">
        <f>IF(N611="sníž. přenesená",J611,0)</f>
        <v>0</v>
      </c>
      <c r="BI611" s="241">
        <f>IF(N611="nulová",J611,0)</f>
        <v>0</v>
      </c>
      <c r="BJ611" s="18" t="s">
        <v>90</v>
      </c>
      <c r="BK611" s="241">
        <f>ROUND(I611*H611,2)</f>
        <v>0</v>
      </c>
      <c r="BL611" s="18" t="s">
        <v>192</v>
      </c>
      <c r="BM611" s="240" t="s">
        <v>919</v>
      </c>
    </row>
    <row r="612" s="2" customFormat="1" ht="16.5" customHeight="1">
      <c r="A612" s="40"/>
      <c r="B612" s="41"/>
      <c r="C612" s="229" t="s">
        <v>920</v>
      </c>
      <c r="D612" s="229" t="s">
        <v>174</v>
      </c>
      <c r="E612" s="230" t="s">
        <v>921</v>
      </c>
      <c r="F612" s="231" t="s">
        <v>922</v>
      </c>
      <c r="G612" s="232" t="s">
        <v>458</v>
      </c>
      <c r="H612" s="233">
        <v>680</v>
      </c>
      <c r="I612" s="234"/>
      <c r="J612" s="235">
        <f>ROUND(I612*H612,2)</f>
        <v>0</v>
      </c>
      <c r="K612" s="231" t="s">
        <v>178</v>
      </c>
      <c r="L612" s="46"/>
      <c r="M612" s="236" t="s">
        <v>1</v>
      </c>
      <c r="N612" s="237" t="s">
        <v>48</v>
      </c>
      <c r="O612" s="93"/>
      <c r="P612" s="238">
        <f>O612*H612</f>
        <v>0</v>
      </c>
      <c r="Q612" s="238">
        <v>0</v>
      </c>
      <c r="R612" s="238">
        <f>Q612*H612</f>
        <v>0</v>
      </c>
      <c r="S612" s="238">
        <v>0.0089999999999999993</v>
      </c>
      <c r="T612" s="239">
        <f>S612*H612</f>
        <v>6.1199999999999992</v>
      </c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R612" s="240" t="s">
        <v>192</v>
      </c>
      <c r="AT612" s="240" t="s">
        <v>174</v>
      </c>
      <c r="AU612" s="240" t="s">
        <v>92</v>
      </c>
      <c r="AY612" s="18" t="s">
        <v>171</v>
      </c>
      <c r="BE612" s="241">
        <f>IF(N612="základní",J612,0)</f>
        <v>0</v>
      </c>
      <c r="BF612" s="241">
        <f>IF(N612="snížená",J612,0)</f>
        <v>0</v>
      </c>
      <c r="BG612" s="241">
        <f>IF(N612="zákl. přenesená",J612,0)</f>
        <v>0</v>
      </c>
      <c r="BH612" s="241">
        <f>IF(N612="sníž. přenesená",J612,0)</f>
        <v>0</v>
      </c>
      <c r="BI612" s="241">
        <f>IF(N612="nulová",J612,0)</f>
        <v>0</v>
      </c>
      <c r="BJ612" s="18" t="s">
        <v>90</v>
      </c>
      <c r="BK612" s="241">
        <f>ROUND(I612*H612,2)</f>
        <v>0</v>
      </c>
      <c r="BL612" s="18" t="s">
        <v>192</v>
      </c>
      <c r="BM612" s="240" t="s">
        <v>923</v>
      </c>
    </row>
    <row r="613" s="2" customFormat="1" ht="16.5" customHeight="1">
      <c r="A613" s="40"/>
      <c r="B613" s="41"/>
      <c r="C613" s="229" t="s">
        <v>924</v>
      </c>
      <c r="D613" s="229" t="s">
        <v>174</v>
      </c>
      <c r="E613" s="230" t="s">
        <v>925</v>
      </c>
      <c r="F613" s="231" t="s">
        <v>926</v>
      </c>
      <c r="G613" s="232" t="s">
        <v>458</v>
      </c>
      <c r="H613" s="233">
        <v>12185</v>
      </c>
      <c r="I613" s="234"/>
      <c r="J613" s="235">
        <f>ROUND(I613*H613,2)</f>
        <v>0</v>
      </c>
      <c r="K613" s="231" t="s">
        <v>178</v>
      </c>
      <c r="L613" s="46"/>
      <c r="M613" s="236" t="s">
        <v>1</v>
      </c>
      <c r="N613" s="237" t="s">
        <v>48</v>
      </c>
      <c r="O613" s="93"/>
      <c r="P613" s="238">
        <f>O613*H613</f>
        <v>0</v>
      </c>
      <c r="Q613" s="238">
        <v>0</v>
      </c>
      <c r="R613" s="238">
        <f>Q613*H613</f>
        <v>0</v>
      </c>
      <c r="S613" s="238">
        <v>0.002</v>
      </c>
      <c r="T613" s="239">
        <f>S613*H613</f>
        <v>24.370000000000001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40" t="s">
        <v>192</v>
      </c>
      <c r="AT613" s="240" t="s">
        <v>174</v>
      </c>
      <c r="AU613" s="240" t="s">
        <v>92</v>
      </c>
      <c r="AY613" s="18" t="s">
        <v>171</v>
      </c>
      <c r="BE613" s="241">
        <f>IF(N613="základní",J613,0)</f>
        <v>0</v>
      </c>
      <c r="BF613" s="241">
        <f>IF(N613="snížená",J613,0)</f>
        <v>0</v>
      </c>
      <c r="BG613" s="241">
        <f>IF(N613="zákl. přenesená",J613,0)</f>
        <v>0</v>
      </c>
      <c r="BH613" s="241">
        <f>IF(N613="sníž. přenesená",J613,0)</f>
        <v>0</v>
      </c>
      <c r="BI613" s="241">
        <f>IF(N613="nulová",J613,0)</f>
        <v>0</v>
      </c>
      <c r="BJ613" s="18" t="s">
        <v>90</v>
      </c>
      <c r="BK613" s="241">
        <f>ROUND(I613*H613,2)</f>
        <v>0</v>
      </c>
      <c r="BL613" s="18" t="s">
        <v>192</v>
      </c>
      <c r="BM613" s="240" t="s">
        <v>927</v>
      </c>
    </row>
    <row r="614" s="2" customFormat="1" ht="16.5" customHeight="1">
      <c r="A614" s="40"/>
      <c r="B614" s="41"/>
      <c r="C614" s="229" t="s">
        <v>928</v>
      </c>
      <c r="D614" s="229" t="s">
        <v>174</v>
      </c>
      <c r="E614" s="230" t="s">
        <v>929</v>
      </c>
      <c r="F614" s="231" t="s">
        <v>930</v>
      </c>
      <c r="G614" s="232" t="s">
        <v>458</v>
      </c>
      <c r="H614" s="233">
        <v>3122</v>
      </c>
      <c r="I614" s="234"/>
      <c r="J614" s="235">
        <f>ROUND(I614*H614,2)</f>
        <v>0</v>
      </c>
      <c r="K614" s="231" t="s">
        <v>178</v>
      </c>
      <c r="L614" s="46"/>
      <c r="M614" s="236" t="s">
        <v>1</v>
      </c>
      <c r="N614" s="237" t="s">
        <v>48</v>
      </c>
      <c r="O614" s="93"/>
      <c r="P614" s="238">
        <f>O614*H614</f>
        <v>0</v>
      </c>
      <c r="Q614" s="238">
        <v>0</v>
      </c>
      <c r="R614" s="238">
        <f>Q614*H614</f>
        <v>0</v>
      </c>
      <c r="S614" s="238">
        <v>0.0040000000000000001</v>
      </c>
      <c r="T614" s="239">
        <f>S614*H614</f>
        <v>12.488</v>
      </c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R614" s="240" t="s">
        <v>192</v>
      </c>
      <c r="AT614" s="240" t="s">
        <v>174</v>
      </c>
      <c r="AU614" s="240" t="s">
        <v>92</v>
      </c>
      <c r="AY614" s="18" t="s">
        <v>171</v>
      </c>
      <c r="BE614" s="241">
        <f>IF(N614="základní",J614,0)</f>
        <v>0</v>
      </c>
      <c r="BF614" s="241">
        <f>IF(N614="snížená",J614,0)</f>
        <v>0</v>
      </c>
      <c r="BG614" s="241">
        <f>IF(N614="zákl. přenesená",J614,0)</f>
        <v>0</v>
      </c>
      <c r="BH614" s="241">
        <f>IF(N614="sníž. přenesená",J614,0)</f>
        <v>0</v>
      </c>
      <c r="BI614" s="241">
        <f>IF(N614="nulová",J614,0)</f>
        <v>0</v>
      </c>
      <c r="BJ614" s="18" t="s">
        <v>90</v>
      </c>
      <c r="BK614" s="241">
        <f>ROUND(I614*H614,2)</f>
        <v>0</v>
      </c>
      <c r="BL614" s="18" t="s">
        <v>192</v>
      </c>
      <c r="BM614" s="240" t="s">
        <v>931</v>
      </c>
    </row>
    <row r="615" s="2" customFormat="1" ht="16.5" customHeight="1">
      <c r="A615" s="40"/>
      <c r="B615" s="41"/>
      <c r="C615" s="229" t="s">
        <v>932</v>
      </c>
      <c r="D615" s="229" t="s">
        <v>174</v>
      </c>
      <c r="E615" s="230" t="s">
        <v>933</v>
      </c>
      <c r="F615" s="231" t="s">
        <v>934</v>
      </c>
      <c r="G615" s="232" t="s">
        <v>458</v>
      </c>
      <c r="H615" s="233">
        <v>1621</v>
      </c>
      <c r="I615" s="234"/>
      <c r="J615" s="235">
        <f>ROUND(I615*H615,2)</f>
        <v>0</v>
      </c>
      <c r="K615" s="231" t="s">
        <v>178</v>
      </c>
      <c r="L615" s="46"/>
      <c r="M615" s="236" t="s">
        <v>1</v>
      </c>
      <c r="N615" s="237" t="s">
        <v>48</v>
      </c>
      <c r="O615" s="93"/>
      <c r="P615" s="238">
        <f>O615*H615</f>
        <v>0</v>
      </c>
      <c r="Q615" s="238">
        <v>0</v>
      </c>
      <c r="R615" s="238">
        <f>Q615*H615</f>
        <v>0</v>
      </c>
      <c r="S615" s="238">
        <v>0.0089999999999999993</v>
      </c>
      <c r="T615" s="239">
        <f>S615*H615</f>
        <v>14.588999999999999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40" t="s">
        <v>192</v>
      </c>
      <c r="AT615" s="240" t="s">
        <v>174</v>
      </c>
      <c r="AU615" s="240" t="s">
        <v>92</v>
      </c>
      <c r="AY615" s="18" t="s">
        <v>171</v>
      </c>
      <c r="BE615" s="241">
        <f>IF(N615="základní",J615,0)</f>
        <v>0</v>
      </c>
      <c r="BF615" s="241">
        <f>IF(N615="snížená",J615,0)</f>
        <v>0</v>
      </c>
      <c r="BG615" s="241">
        <f>IF(N615="zákl. přenesená",J615,0)</f>
        <v>0</v>
      </c>
      <c r="BH615" s="241">
        <f>IF(N615="sníž. přenesená",J615,0)</f>
        <v>0</v>
      </c>
      <c r="BI615" s="241">
        <f>IF(N615="nulová",J615,0)</f>
        <v>0</v>
      </c>
      <c r="BJ615" s="18" t="s">
        <v>90</v>
      </c>
      <c r="BK615" s="241">
        <f>ROUND(I615*H615,2)</f>
        <v>0</v>
      </c>
      <c r="BL615" s="18" t="s">
        <v>192</v>
      </c>
      <c r="BM615" s="240" t="s">
        <v>935</v>
      </c>
    </row>
    <row r="616" s="2" customFormat="1" ht="16.5" customHeight="1">
      <c r="A616" s="40"/>
      <c r="B616" s="41"/>
      <c r="C616" s="229" t="s">
        <v>936</v>
      </c>
      <c r="D616" s="229" t="s">
        <v>174</v>
      </c>
      <c r="E616" s="230" t="s">
        <v>937</v>
      </c>
      <c r="F616" s="231" t="s">
        <v>938</v>
      </c>
      <c r="G616" s="232" t="s">
        <v>458</v>
      </c>
      <c r="H616" s="233">
        <v>925.5</v>
      </c>
      <c r="I616" s="234"/>
      <c r="J616" s="235">
        <f>ROUND(I616*H616,2)</f>
        <v>0</v>
      </c>
      <c r="K616" s="231" t="s">
        <v>178</v>
      </c>
      <c r="L616" s="46"/>
      <c r="M616" s="236" t="s">
        <v>1</v>
      </c>
      <c r="N616" s="237" t="s">
        <v>48</v>
      </c>
      <c r="O616" s="93"/>
      <c r="P616" s="238">
        <f>O616*H616</f>
        <v>0</v>
      </c>
      <c r="Q616" s="238">
        <v>0</v>
      </c>
      <c r="R616" s="238">
        <f>Q616*H616</f>
        <v>0</v>
      </c>
      <c r="S616" s="238">
        <v>0.012999999999999999</v>
      </c>
      <c r="T616" s="239">
        <f>S616*H616</f>
        <v>12.031499999999999</v>
      </c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R616" s="240" t="s">
        <v>192</v>
      </c>
      <c r="AT616" s="240" t="s">
        <v>174</v>
      </c>
      <c r="AU616" s="240" t="s">
        <v>92</v>
      </c>
      <c r="AY616" s="18" t="s">
        <v>171</v>
      </c>
      <c r="BE616" s="241">
        <f>IF(N616="základní",J616,0)</f>
        <v>0</v>
      </c>
      <c r="BF616" s="241">
        <f>IF(N616="snížená",J616,0)</f>
        <v>0</v>
      </c>
      <c r="BG616" s="241">
        <f>IF(N616="zákl. přenesená",J616,0)</f>
        <v>0</v>
      </c>
      <c r="BH616" s="241">
        <f>IF(N616="sníž. přenesená",J616,0)</f>
        <v>0</v>
      </c>
      <c r="BI616" s="241">
        <f>IF(N616="nulová",J616,0)</f>
        <v>0</v>
      </c>
      <c r="BJ616" s="18" t="s">
        <v>90</v>
      </c>
      <c r="BK616" s="241">
        <f>ROUND(I616*H616,2)</f>
        <v>0</v>
      </c>
      <c r="BL616" s="18" t="s">
        <v>192</v>
      </c>
      <c r="BM616" s="240" t="s">
        <v>939</v>
      </c>
    </row>
    <row r="617" s="2" customFormat="1" ht="16.5" customHeight="1">
      <c r="A617" s="40"/>
      <c r="B617" s="41"/>
      <c r="C617" s="229" t="s">
        <v>940</v>
      </c>
      <c r="D617" s="229" t="s">
        <v>174</v>
      </c>
      <c r="E617" s="230" t="s">
        <v>941</v>
      </c>
      <c r="F617" s="231" t="s">
        <v>942</v>
      </c>
      <c r="G617" s="232" t="s">
        <v>458</v>
      </c>
      <c r="H617" s="233">
        <v>637</v>
      </c>
      <c r="I617" s="234"/>
      <c r="J617" s="235">
        <f>ROUND(I617*H617,2)</f>
        <v>0</v>
      </c>
      <c r="K617" s="231" t="s">
        <v>178</v>
      </c>
      <c r="L617" s="46"/>
      <c r="M617" s="236" t="s">
        <v>1</v>
      </c>
      <c r="N617" s="237" t="s">
        <v>48</v>
      </c>
      <c r="O617" s="93"/>
      <c r="P617" s="238">
        <f>O617*H617</f>
        <v>0</v>
      </c>
      <c r="Q617" s="238">
        <v>0</v>
      </c>
      <c r="R617" s="238">
        <f>Q617*H617</f>
        <v>0</v>
      </c>
      <c r="S617" s="238">
        <v>0.017999999999999999</v>
      </c>
      <c r="T617" s="239">
        <f>S617*H617</f>
        <v>11.465999999999999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40" t="s">
        <v>192</v>
      </c>
      <c r="AT617" s="240" t="s">
        <v>174</v>
      </c>
      <c r="AU617" s="240" t="s">
        <v>92</v>
      </c>
      <c r="AY617" s="18" t="s">
        <v>171</v>
      </c>
      <c r="BE617" s="241">
        <f>IF(N617="základní",J617,0)</f>
        <v>0</v>
      </c>
      <c r="BF617" s="241">
        <f>IF(N617="snížená",J617,0)</f>
        <v>0</v>
      </c>
      <c r="BG617" s="241">
        <f>IF(N617="zákl. přenesená",J617,0)</f>
        <v>0</v>
      </c>
      <c r="BH617" s="241">
        <f>IF(N617="sníž. přenesená",J617,0)</f>
        <v>0</v>
      </c>
      <c r="BI617" s="241">
        <f>IF(N617="nulová",J617,0)</f>
        <v>0</v>
      </c>
      <c r="BJ617" s="18" t="s">
        <v>90</v>
      </c>
      <c r="BK617" s="241">
        <f>ROUND(I617*H617,2)</f>
        <v>0</v>
      </c>
      <c r="BL617" s="18" t="s">
        <v>192</v>
      </c>
      <c r="BM617" s="240" t="s">
        <v>943</v>
      </c>
    </row>
    <row r="618" s="2" customFormat="1" ht="16.5" customHeight="1">
      <c r="A618" s="40"/>
      <c r="B618" s="41"/>
      <c r="C618" s="229" t="s">
        <v>944</v>
      </c>
      <c r="D618" s="229" t="s">
        <v>174</v>
      </c>
      <c r="E618" s="230" t="s">
        <v>945</v>
      </c>
      <c r="F618" s="231" t="s">
        <v>946</v>
      </c>
      <c r="G618" s="232" t="s">
        <v>458</v>
      </c>
      <c r="H618" s="233">
        <v>511.19999999999999</v>
      </c>
      <c r="I618" s="234"/>
      <c r="J618" s="235">
        <f>ROUND(I618*H618,2)</f>
        <v>0</v>
      </c>
      <c r="K618" s="231" t="s">
        <v>178</v>
      </c>
      <c r="L618" s="46"/>
      <c r="M618" s="236" t="s">
        <v>1</v>
      </c>
      <c r="N618" s="237" t="s">
        <v>48</v>
      </c>
      <c r="O618" s="93"/>
      <c r="P618" s="238">
        <f>O618*H618</f>
        <v>0</v>
      </c>
      <c r="Q618" s="238">
        <v>0</v>
      </c>
      <c r="R618" s="238">
        <f>Q618*H618</f>
        <v>0</v>
      </c>
      <c r="S618" s="238">
        <v>0.053999999999999999</v>
      </c>
      <c r="T618" s="239">
        <f>S618*H618</f>
        <v>27.604799999999997</v>
      </c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R618" s="240" t="s">
        <v>192</v>
      </c>
      <c r="AT618" s="240" t="s">
        <v>174</v>
      </c>
      <c r="AU618" s="240" t="s">
        <v>92</v>
      </c>
      <c r="AY618" s="18" t="s">
        <v>171</v>
      </c>
      <c r="BE618" s="241">
        <f>IF(N618="základní",J618,0)</f>
        <v>0</v>
      </c>
      <c r="BF618" s="241">
        <f>IF(N618="snížená",J618,0)</f>
        <v>0</v>
      </c>
      <c r="BG618" s="241">
        <f>IF(N618="zákl. přenesená",J618,0)</f>
        <v>0</v>
      </c>
      <c r="BH618" s="241">
        <f>IF(N618="sníž. přenesená",J618,0)</f>
        <v>0</v>
      </c>
      <c r="BI618" s="241">
        <f>IF(N618="nulová",J618,0)</f>
        <v>0</v>
      </c>
      <c r="BJ618" s="18" t="s">
        <v>90</v>
      </c>
      <c r="BK618" s="241">
        <f>ROUND(I618*H618,2)</f>
        <v>0</v>
      </c>
      <c r="BL618" s="18" t="s">
        <v>192</v>
      </c>
      <c r="BM618" s="240" t="s">
        <v>947</v>
      </c>
    </row>
    <row r="619" s="2" customFormat="1" ht="16.5" customHeight="1">
      <c r="A619" s="40"/>
      <c r="B619" s="41"/>
      <c r="C619" s="229" t="s">
        <v>948</v>
      </c>
      <c r="D619" s="229" t="s">
        <v>174</v>
      </c>
      <c r="E619" s="230" t="s">
        <v>949</v>
      </c>
      <c r="F619" s="231" t="s">
        <v>950</v>
      </c>
      <c r="G619" s="232" t="s">
        <v>458</v>
      </c>
      <c r="H619" s="233">
        <v>395</v>
      </c>
      <c r="I619" s="234"/>
      <c r="J619" s="235">
        <f>ROUND(I619*H619,2)</f>
        <v>0</v>
      </c>
      <c r="K619" s="231" t="s">
        <v>178</v>
      </c>
      <c r="L619" s="46"/>
      <c r="M619" s="236" t="s">
        <v>1</v>
      </c>
      <c r="N619" s="237" t="s">
        <v>48</v>
      </c>
      <c r="O619" s="93"/>
      <c r="P619" s="238">
        <f>O619*H619</f>
        <v>0</v>
      </c>
      <c r="Q619" s="238">
        <v>0</v>
      </c>
      <c r="R619" s="238">
        <f>Q619*H619</f>
        <v>0</v>
      </c>
      <c r="S619" s="238">
        <v>0.081000000000000003</v>
      </c>
      <c r="T619" s="239">
        <f>S619*H619</f>
        <v>31.995000000000001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40" t="s">
        <v>192</v>
      </c>
      <c r="AT619" s="240" t="s">
        <v>174</v>
      </c>
      <c r="AU619" s="240" t="s">
        <v>92</v>
      </c>
      <c r="AY619" s="18" t="s">
        <v>171</v>
      </c>
      <c r="BE619" s="241">
        <f>IF(N619="základní",J619,0)</f>
        <v>0</v>
      </c>
      <c r="BF619" s="241">
        <f>IF(N619="snížená",J619,0)</f>
        <v>0</v>
      </c>
      <c r="BG619" s="241">
        <f>IF(N619="zákl. přenesená",J619,0)</f>
        <v>0</v>
      </c>
      <c r="BH619" s="241">
        <f>IF(N619="sníž. přenesená",J619,0)</f>
        <v>0</v>
      </c>
      <c r="BI619" s="241">
        <f>IF(N619="nulová",J619,0)</f>
        <v>0</v>
      </c>
      <c r="BJ619" s="18" t="s">
        <v>90</v>
      </c>
      <c r="BK619" s="241">
        <f>ROUND(I619*H619,2)</f>
        <v>0</v>
      </c>
      <c r="BL619" s="18" t="s">
        <v>192</v>
      </c>
      <c r="BM619" s="240" t="s">
        <v>951</v>
      </c>
    </row>
    <row r="620" s="2" customFormat="1" ht="16.5" customHeight="1">
      <c r="A620" s="40"/>
      <c r="B620" s="41"/>
      <c r="C620" s="229" t="s">
        <v>952</v>
      </c>
      <c r="D620" s="229" t="s">
        <v>174</v>
      </c>
      <c r="E620" s="230" t="s">
        <v>953</v>
      </c>
      <c r="F620" s="231" t="s">
        <v>954</v>
      </c>
      <c r="G620" s="232" t="s">
        <v>458</v>
      </c>
      <c r="H620" s="233">
        <v>121.84999999999999</v>
      </c>
      <c r="I620" s="234"/>
      <c r="J620" s="235">
        <f>ROUND(I620*H620,2)</f>
        <v>0</v>
      </c>
      <c r="K620" s="231" t="s">
        <v>178</v>
      </c>
      <c r="L620" s="46"/>
      <c r="M620" s="236" t="s">
        <v>1</v>
      </c>
      <c r="N620" s="237" t="s">
        <v>48</v>
      </c>
      <c r="O620" s="93"/>
      <c r="P620" s="238">
        <f>O620*H620</f>
        <v>0</v>
      </c>
      <c r="Q620" s="238">
        <v>0.00067000000000000002</v>
      </c>
      <c r="R620" s="238">
        <f>Q620*H620</f>
        <v>0.081639500000000004</v>
      </c>
      <c r="S620" s="238">
        <v>0.031</v>
      </c>
      <c r="T620" s="239">
        <f>S620*H620</f>
        <v>3.7773499999999998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40" t="s">
        <v>192</v>
      </c>
      <c r="AT620" s="240" t="s">
        <v>174</v>
      </c>
      <c r="AU620" s="240" t="s">
        <v>92</v>
      </c>
      <c r="AY620" s="18" t="s">
        <v>171</v>
      </c>
      <c r="BE620" s="241">
        <f>IF(N620="základní",J620,0)</f>
        <v>0</v>
      </c>
      <c r="BF620" s="241">
        <f>IF(N620="snížená",J620,0)</f>
        <v>0</v>
      </c>
      <c r="BG620" s="241">
        <f>IF(N620="zákl. přenesená",J620,0)</f>
        <v>0</v>
      </c>
      <c r="BH620" s="241">
        <f>IF(N620="sníž. přenesená",J620,0)</f>
        <v>0</v>
      </c>
      <c r="BI620" s="241">
        <f>IF(N620="nulová",J620,0)</f>
        <v>0</v>
      </c>
      <c r="BJ620" s="18" t="s">
        <v>90</v>
      </c>
      <c r="BK620" s="241">
        <f>ROUND(I620*H620,2)</f>
        <v>0</v>
      </c>
      <c r="BL620" s="18" t="s">
        <v>192</v>
      </c>
      <c r="BM620" s="240" t="s">
        <v>955</v>
      </c>
    </row>
    <row r="621" s="2" customFormat="1" ht="16.5" customHeight="1">
      <c r="A621" s="40"/>
      <c r="B621" s="41"/>
      <c r="C621" s="229" t="s">
        <v>956</v>
      </c>
      <c r="D621" s="229" t="s">
        <v>174</v>
      </c>
      <c r="E621" s="230" t="s">
        <v>957</v>
      </c>
      <c r="F621" s="231" t="s">
        <v>958</v>
      </c>
      <c r="G621" s="232" t="s">
        <v>458</v>
      </c>
      <c r="H621" s="233">
        <v>85</v>
      </c>
      <c r="I621" s="234"/>
      <c r="J621" s="235">
        <f>ROUND(I621*H621,2)</f>
        <v>0</v>
      </c>
      <c r="K621" s="231" t="s">
        <v>178</v>
      </c>
      <c r="L621" s="46"/>
      <c r="M621" s="236" t="s">
        <v>1</v>
      </c>
      <c r="N621" s="237" t="s">
        <v>48</v>
      </c>
      <c r="O621" s="93"/>
      <c r="P621" s="238">
        <f>O621*H621</f>
        <v>0</v>
      </c>
      <c r="Q621" s="238">
        <v>0.00093000000000000005</v>
      </c>
      <c r="R621" s="238">
        <f>Q621*H621</f>
        <v>0.079050000000000009</v>
      </c>
      <c r="S621" s="238">
        <v>0.070000000000000007</v>
      </c>
      <c r="T621" s="239">
        <f>S621*H621</f>
        <v>5.9500000000000002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40" t="s">
        <v>192</v>
      </c>
      <c r="AT621" s="240" t="s">
        <v>174</v>
      </c>
      <c r="AU621" s="240" t="s">
        <v>92</v>
      </c>
      <c r="AY621" s="18" t="s">
        <v>171</v>
      </c>
      <c r="BE621" s="241">
        <f>IF(N621="základní",J621,0)</f>
        <v>0</v>
      </c>
      <c r="BF621" s="241">
        <f>IF(N621="snížená",J621,0)</f>
        <v>0</v>
      </c>
      <c r="BG621" s="241">
        <f>IF(N621="zákl. přenesená",J621,0)</f>
        <v>0</v>
      </c>
      <c r="BH621" s="241">
        <f>IF(N621="sníž. přenesená",J621,0)</f>
        <v>0</v>
      </c>
      <c r="BI621" s="241">
        <f>IF(N621="nulová",J621,0)</f>
        <v>0</v>
      </c>
      <c r="BJ621" s="18" t="s">
        <v>90</v>
      </c>
      <c r="BK621" s="241">
        <f>ROUND(I621*H621,2)</f>
        <v>0</v>
      </c>
      <c r="BL621" s="18" t="s">
        <v>192</v>
      </c>
      <c r="BM621" s="240" t="s">
        <v>959</v>
      </c>
    </row>
    <row r="622" s="2" customFormat="1" ht="16.5" customHeight="1">
      <c r="A622" s="40"/>
      <c r="B622" s="41"/>
      <c r="C622" s="229" t="s">
        <v>960</v>
      </c>
      <c r="D622" s="229" t="s">
        <v>174</v>
      </c>
      <c r="E622" s="230" t="s">
        <v>961</v>
      </c>
      <c r="F622" s="231" t="s">
        <v>962</v>
      </c>
      <c r="G622" s="232" t="s">
        <v>458</v>
      </c>
      <c r="H622" s="233">
        <v>56.25</v>
      </c>
      <c r="I622" s="234"/>
      <c r="J622" s="235">
        <f>ROUND(I622*H622,2)</f>
        <v>0</v>
      </c>
      <c r="K622" s="231" t="s">
        <v>178</v>
      </c>
      <c r="L622" s="46"/>
      <c r="M622" s="236" t="s">
        <v>1</v>
      </c>
      <c r="N622" s="237" t="s">
        <v>48</v>
      </c>
      <c r="O622" s="93"/>
      <c r="P622" s="238">
        <f>O622*H622</f>
        <v>0</v>
      </c>
      <c r="Q622" s="238">
        <v>0.0025899999999999999</v>
      </c>
      <c r="R622" s="238">
        <f>Q622*H622</f>
        <v>0.1456875</v>
      </c>
      <c r="S622" s="238">
        <v>0.126</v>
      </c>
      <c r="T622" s="239">
        <f>S622*H622</f>
        <v>7.0875000000000004</v>
      </c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R622" s="240" t="s">
        <v>192</v>
      </c>
      <c r="AT622" s="240" t="s">
        <v>174</v>
      </c>
      <c r="AU622" s="240" t="s">
        <v>92</v>
      </c>
      <c r="AY622" s="18" t="s">
        <v>171</v>
      </c>
      <c r="BE622" s="241">
        <f>IF(N622="základní",J622,0)</f>
        <v>0</v>
      </c>
      <c r="BF622" s="241">
        <f>IF(N622="snížená",J622,0)</f>
        <v>0</v>
      </c>
      <c r="BG622" s="241">
        <f>IF(N622="zákl. přenesená",J622,0)</f>
        <v>0</v>
      </c>
      <c r="BH622" s="241">
        <f>IF(N622="sníž. přenesená",J622,0)</f>
        <v>0</v>
      </c>
      <c r="BI622" s="241">
        <f>IF(N622="nulová",J622,0)</f>
        <v>0</v>
      </c>
      <c r="BJ622" s="18" t="s">
        <v>90</v>
      </c>
      <c r="BK622" s="241">
        <f>ROUND(I622*H622,2)</f>
        <v>0</v>
      </c>
      <c r="BL622" s="18" t="s">
        <v>192</v>
      </c>
      <c r="BM622" s="240" t="s">
        <v>963</v>
      </c>
    </row>
    <row r="623" s="2" customFormat="1" ht="16.5" customHeight="1">
      <c r="A623" s="40"/>
      <c r="B623" s="41"/>
      <c r="C623" s="229" t="s">
        <v>964</v>
      </c>
      <c r="D623" s="229" t="s">
        <v>174</v>
      </c>
      <c r="E623" s="230" t="s">
        <v>965</v>
      </c>
      <c r="F623" s="231" t="s">
        <v>966</v>
      </c>
      <c r="G623" s="232" t="s">
        <v>458</v>
      </c>
      <c r="H623" s="233">
        <v>37.5</v>
      </c>
      <c r="I623" s="234"/>
      <c r="J623" s="235">
        <f>ROUND(I623*H623,2)</f>
        <v>0</v>
      </c>
      <c r="K623" s="231" t="s">
        <v>178</v>
      </c>
      <c r="L623" s="46"/>
      <c r="M623" s="236" t="s">
        <v>1</v>
      </c>
      <c r="N623" s="237" t="s">
        <v>48</v>
      </c>
      <c r="O623" s="93"/>
      <c r="P623" s="238">
        <f>O623*H623</f>
        <v>0</v>
      </c>
      <c r="Q623" s="238">
        <v>0.0043400000000000001</v>
      </c>
      <c r="R623" s="238">
        <f>Q623*H623</f>
        <v>0.16275000000000001</v>
      </c>
      <c r="S623" s="238">
        <v>0.28299999999999997</v>
      </c>
      <c r="T623" s="239">
        <f>S623*H623</f>
        <v>10.612499999999999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40" t="s">
        <v>192</v>
      </c>
      <c r="AT623" s="240" t="s">
        <v>174</v>
      </c>
      <c r="AU623" s="240" t="s">
        <v>92</v>
      </c>
      <c r="AY623" s="18" t="s">
        <v>171</v>
      </c>
      <c r="BE623" s="241">
        <f>IF(N623="základní",J623,0)</f>
        <v>0</v>
      </c>
      <c r="BF623" s="241">
        <f>IF(N623="snížená",J623,0)</f>
        <v>0</v>
      </c>
      <c r="BG623" s="241">
        <f>IF(N623="zákl. přenesená",J623,0)</f>
        <v>0</v>
      </c>
      <c r="BH623" s="241">
        <f>IF(N623="sníž. přenesená",J623,0)</f>
        <v>0</v>
      </c>
      <c r="BI623" s="241">
        <f>IF(N623="nulová",J623,0)</f>
        <v>0</v>
      </c>
      <c r="BJ623" s="18" t="s">
        <v>90</v>
      </c>
      <c r="BK623" s="241">
        <f>ROUND(I623*H623,2)</f>
        <v>0</v>
      </c>
      <c r="BL623" s="18" t="s">
        <v>192</v>
      </c>
      <c r="BM623" s="240" t="s">
        <v>967</v>
      </c>
    </row>
    <row r="624" s="2" customFormat="1" ht="16.5" customHeight="1">
      <c r="A624" s="40"/>
      <c r="B624" s="41"/>
      <c r="C624" s="229" t="s">
        <v>968</v>
      </c>
      <c r="D624" s="229" t="s">
        <v>174</v>
      </c>
      <c r="E624" s="230" t="s">
        <v>969</v>
      </c>
      <c r="F624" s="231" t="s">
        <v>970</v>
      </c>
      <c r="G624" s="232" t="s">
        <v>458</v>
      </c>
      <c r="H624" s="233">
        <v>410</v>
      </c>
      <c r="I624" s="234"/>
      <c r="J624" s="235">
        <f>ROUND(I624*H624,2)</f>
        <v>0</v>
      </c>
      <c r="K624" s="231" t="s">
        <v>178</v>
      </c>
      <c r="L624" s="46"/>
      <c r="M624" s="236" t="s">
        <v>1</v>
      </c>
      <c r="N624" s="237" t="s">
        <v>48</v>
      </c>
      <c r="O624" s="93"/>
      <c r="P624" s="238">
        <f>O624*H624</f>
        <v>0</v>
      </c>
      <c r="Q624" s="238">
        <v>1.0000000000000001E-05</v>
      </c>
      <c r="R624" s="238">
        <f>Q624*H624</f>
        <v>0.0041000000000000003</v>
      </c>
      <c r="S624" s="238">
        <v>0</v>
      </c>
      <c r="T624" s="239">
        <f>S624*H624</f>
        <v>0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R624" s="240" t="s">
        <v>192</v>
      </c>
      <c r="AT624" s="240" t="s">
        <v>174</v>
      </c>
      <c r="AU624" s="240" t="s">
        <v>92</v>
      </c>
      <c r="AY624" s="18" t="s">
        <v>171</v>
      </c>
      <c r="BE624" s="241">
        <f>IF(N624="základní",J624,0)</f>
        <v>0</v>
      </c>
      <c r="BF624" s="241">
        <f>IF(N624="snížená",J624,0)</f>
        <v>0</v>
      </c>
      <c r="BG624" s="241">
        <f>IF(N624="zákl. přenesená",J624,0)</f>
        <v>0</v>
      </c>
      <c r="BH624" s="241">
        <f>IF(N624="sníž. přenesená",J624,0)</f>
        <v>0</v>
      </c>
      <c r="BI624" s="241">
        <f>IF(N624="nulová",J624,0)</f>
        <v>0</v>
      </c>
      <c r="BJ624" s="18" t="s">
        <v>90</v>
      </c>
      <c r="BK624" s="241">
        <f>ROUND(I624*H624,2)</f>
        <v>0</v>
      </c>
      <c r="BL624" s="18" t="s">
        <v>192</v>
      </c>
      <c r="BM624" s="240" t="s">
        <v>971</v>
      </c>
    </row>
    <row r="625" s="13" customFormat="1">
      <c r="A625" s="13"/>
      <c r="B625" s="251"/>
      <c r="C625" s="252"/>
      <c r="D625" s="242" t="s">
        <v>284</v>
      </c>
      <c r="E625" s="253" t="s">
        <v>1</v>
      </c>
      <c r="F625" s="254" t="s">
        <v>295</v>
      </c>
      <c r="G625" s="252"/>
      <c r="H625" s="253" t="s">
        <v>1</v>
      </c>
      <c r="I625" s="255"/>
      <c r="J625" s="252"/>
      <c r="K625" s="252"/>
      <c r="L625" s="256"/>
      <c r="M625" s="257"/>
      <c r="N625" s="258"/>
      <c r="O625" s="258"/>
      <c r="P625" s="258"/>
      <c r="Q625" s="258"/>
      <c r="R625" s="258"/>
      <c r="S625" s="258"/>
      <c r="T625" s="259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60" t="s">
        <v>284</v>
      </c>
      <c r="AU625" s="260" t="s">
        <v>92</v>
      </c>
      <c r="AV625" s="13" t="s">
        <v>90</v>
      </c>
      <c r="AW625" s="13" t="s">
        <v>38</v>
      </c>
      <c r="AX625" s="13" t="s">
        <v>83</v>
      </c>
      <c r="AY625" s="260" t="s">
        <v>171</v>
      </c>
    </row>
    <row r="626" s="14" customFormat="1">
      <c r="A626" s="14"/>
      <c r="B626" s="261"/>
      <c r="C626" s="262"/>
      <c r="D626" s="242" t="s">
        <v>284</v>
      </c>
      <c r="E626" s="263" t="s">
        <v>1</v>
      </c>
      <c r="F626" s="264" t="s">
        <v>972</v>
      </c>
      <c r="G626" s="262"/>
      <c r="H626" s="265">
        <v>410</v>
      </c>
      <c r="I626" s="266"/>
      <c r="J626" s="262"/>
      <c r="K626" s="262"/>
      <c r="L626" s="267"/>
      <c r="M626" s="268"/>
      <c r="N626" s="269"/>
      <c r="O626" s="269"/>
      <c r="P626" s="269"/>
      <c r="Q626" s="269"/>
      <c r="R626" s="269"/>
      <c r="S626" s="269"/>
      <c r="T626" s="27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71" t="s">
        <v>284</v>
      </c>
      <c r="AU626" s="271" t="s">
        <v>92</v>
      </c>
      <c r="AV626" s="14" t="s">
        <v>92</v>
      </c>
      <c r="AW626" s="14" t="s">
        <v>38</v>
      </c>
      <c r="AX626" s="14" t="s">
        <v>83</v>
      </c>
      <c r="AY626" s="271" t="s">
        <v>171</v>
      </c>
    </row>
    <row r="627" s="15" customFormat="1">
      <c r="A627" s="15"/>
      <c r="B627" s="272"/>
      <c r="C627" s="273"/>
      <c r="D627" s="242" t="s">
        <v>284</v>
      </c>
      <c r="E627" s="274" t="s">
        <v>1</v>
      </c>
      <c r="F627" s="275" t="s">
        <v>287</v>
      </c>
      <c r="G627" s="273"/>
      <c r="H627" s="276">
        <v>410</v>
      </c>
      <c r="I627" s="277"/>
      <c r="J627" s="273"/>
      <c r="K627" s="273"/>
      <c r="L627" s="278"/>
      <c r="M627" s="279"/>
      <c r="N627" s="280"/>
      <c r="O627" s="280"/>
      <c r="P627" s="280"/>
      <c r="Q627" s="280"/>
      <c r="R627" s="280"/>
      <c r="S627" s="280"/>
      <c r="T627" s="281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82" t="s">
        <v>284</v>
      </c>
      <c r="AU627" s="282" t="s">
        <v>92</v>
      </c>
      <c r="AV627" s="15" t="s">
        <v>192</v>
      </c>
      <c r="AW627" s="15" t="s">
        <v>38</v>
      </c>
      <c r="AX627" s="15" t="s">
        <v>90</v>
      </c>
      <c r="AY627" s="282" t="s">
        <v>171</v>
      </c>
    </row>
    <row r="628" s="2" customFormat="1" ht="16.5" customHeight="1">
      <c r="A628" s="40"/>
      <c r="B628" s="41"/>
      <c r="C628" s="229" t="s">
        <v>973</v>
      </c>
      <c r="D628" s="229" t="s">
        <v>174</v>
      </c>
      <c r="E628" s="230" t="s">
        <v>974</v>
      </c>
      <c r="F628" s="231" t="s">
        <v>975</v>
      </c>
      <c r="G628" s="232" t="s">
        <v>278</v>
      </c>
      <c r="H628" s="233">
        <v>299.5</v>
      </c>
      <c r="I628" s="234"/>
      <c r="J628" s="235">
        <f>ROUND(I628*H628,2)</f>
        <v>0</v>
      </c>
      <c r="K628" s="231" t="s">
        <v>178</v>
      </c>
      <c r="L628" s="46"/>
      <c r="M628" s="236" t="s">
        <v>1</v>
      </c>
      <c r="N628" s="237" t="s">
        <v>48</v>
      </c>
      <c r="O628" s="93"/>
      <c r="P628" s="238">
        <f>O628*H628</f>
        <v>0</v>
      </c>
      <c r="Q628" s="238">
        <v>0</v>
      </c>
      <c r="R628" s="238">
        <f>Q628*H628</f>
        <v>0</v>
      </c>
      <c r="S628" s="238">
        <v>0.0040000000000000001</v>
      </c>
      <c r="T628" s="239">
        <f>S628*H628</f>
        <v>1.198</v>
      </c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R628" s="240" t="s">
        <v>192</v>
      </c>
      <c r="AT628" s="240" t="s">
        <v>174</v>
      </c>
      <c r="AU628" s="240" t="s">
        <v>92</v>
      </c>
      <c r="AY628" s="18" t="s">
        <v>171</v>
      </c>
      <c r="BE628" s="241">
        <f>IF(N628="základní",J628,0)</f>
        <v>0</v>
      </c>
      <c r="BF628" s="241">
        <f>IF(N628="snížená",J628,0)</f>
        <v>0</v>
      </c>
      <c r="BG628" s="241">
        <f>IF(N628="zákl. přenesená",J628,0)</f>
        <v>0</v>
      </c>
      <c r="BH628" s="241">
        <f>IF(N628="sníž. přenesená",J628,0)</f>
        <v>0</v>
      </c>
      <c r="BI628" s="241">
        <f>IF(N628="nulová",J628,0)</f>
        <v>0</v>
      </c>
      <c r="BJ628" s="18" t="s">
        <v>90</v>
      </c>
      <c r="BK628" s="241">
        <f>ROUND(I628*H628,2)</f>
        <v>0</v>
      </c>
      <c r="BL628" s="18" t="s">
        <v>192</v>
      </c>
      <c r="BM628" s="240" t="s">
        <v>976</v>
      </c>
    </row>
    <row r="629" s="14" customFormat="1">
      <c r="A629" s="14"/>
      <c r="B629" s="261"/>
      <c r="C629" s="262"/>
      <c r="D629" s="242" t="s">
        <v>284</v>
      </c>
      <c r="E629" s="263" t="s">
        <v>1</v>
      </c>
      <c r="F629" s="264" t="s">
        <v>977</v>
      </c>
      <c r="G629" s="262"/>
      <c r="H629" s="265">
        <v>299.5</v>
      </c>
      <c r="I629" s="266"/>
      <c r="J629" s="262"/>
      <c r="K629" s="262"/>
      <c r="L629" s="267"/>
      <c r="M629" s="268"/>
      <c r="N629" s="269"/>
      <c r="O629" s="269"/>
      <c r="P629" s="269"/>
      <c r="Q629" s="269"/>
      <c r="R629" s="269"/>
      <c r="S629" s="269"/>
      <c r="T629" s="270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71" t="s">
        <v>284</v>
      </c>
      <c r="AU629" s="271" t="s">
        <v>92</v>
      </c>
      <c r="AV629" s="14" t="s">
        <v>92</v>
      </c>
      <c r="AW629" s="14" t="s">
        <v>38</v>
      </c>
      <c r="AX629" s="14" t="s">
        <v>83</v>
      </c>
      <c r="AY629" s="271" t="s">
        <v>171</v>
      </c>
    </row>
    <row r="630" s="15" customFormat="1">
      <c r="A630" s="15"/>
      <c r="B630" s="272"/>
      <c r="C630" s="273"/>
      <c r="D630" s="242" t="s">
        <v>284</v>
      </c>
      <c r="E630" s="274" t="s">
        <v>1</v>
      </c>
      <c r="F630" s="275" t="s">
        <v>287</v>
      </c>
      <c r="G630" s="273"/>
      <c r="H630" s="276">
        <v>299.5</v>
      </c>
      <c r="I630" s="277"/>
      <c r="J630" s="273"/>
      <c r="K630" s="273"/>
      <c r="L630" s="278"/>
      <c r="M630" s="279"/>
      <c r="N630" s="280"/>
      <c r="O630" s="280"/>
      <c r="P630" s="280"/>
      <c r="Q630" s="280"/>
      <c r="R630" s="280"/>
      <c r="S630" s="280"/>
      <c r="T630" s="281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T630" s="282" t="s">
        <v>284</v>
      </c>
      <c r="AU630" s="282" t="s">
        <v>92</v>
      </c>
      <c r="AV630" s="15" t="s">
        <v>192</v>
      </c>
      <c r="AW630" s="15" t="s">
        <v>38</v>
      </c>
      <c r="AX630" s="15" t="s">
        <v>90</v>
      </c>
      <c r="AY630" s="282" t="s">
        <v>171</v>
      </c>
    </row>
    <row r="631" s="2" customFormat="1" ht="16.5" customHeight="1">
      <c r="A631" s="40"/>
      <c r="B631" s="41"/>
      <c r="C631" s="229" t="s">
        <v>978</v>
      </c>
      <c r="D631" s="229" t="s">
        <v>174</v>
      </c>
      <c r="E631" s="230" t="s">
        <v>979</v>
      </c>
      <c r="F631" s="231" t="s">
        <v>980</v>
      </c>
      <c r="G631" s="232" t="s">
        <v>278</v>
      </c>
      <c r="H631" s="233">
        <v>3491.3899999999999</v>
      </c>
      <c r="I631" s="234"/>
      <c r="J631" s="235">
        <f>ROUND(I631*H631,2)</f>
        <v>0</v>
      </c>
      <c r="K631" s="231" t="s">
        <v>178</v>
      </c>
      <c r="L631" s="46"/>
      <c r="M631" s="236" t="s">
        <v>1</v>
      </c>
      <c r="N631" s="237" t="s">
        <v>48</v>
      </c>
      <c r="O631" s="93"/>
      <c r="P631" s="238">
        <f>O631*H631</f>
        <v>0</v>
      </c>
      <c r="Q631" s="238">
        <v>0</v>
      </c>
      <c r="R631" s="238">
        <f>Q631*H631</f>
        <v>0</v>
      </c>
      <c r="S631" s="238">
        <v>0.050000000000000003</v>
      </c>
      <c r="T631" s="239">
        <f>S631*H631</f>
        <v>174.56950000000001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R631" s="240" t="s">
        <v>192</v>
      </c>
      <c r="AT631" s="240" t="s">
        <v>174</v>
      </c>
      <c r="AU631" s="240" t="s">
        <v>92</v>
      </c>
      <c r="AY631" s="18" t="s">
        <v>171</v>
      </c>
      <c r="BE631" s="241">
        <f>IF(N631="základní",J631,0)</f>
        <v>0</v>
      </c>
      <c r="BF631" s="241">
        <f>IF(N631="snížená",J631,0)</f>
        <v>0</v>
      </c>
      <c r="BG631" s="241">
        <f>IF(N631="zákl. přenesená",J631,0)</f>
        <v>0</v>
      </c>
      <c r="BH631" s="241">
        <f>IF(N631="sníž. přenesená",J631,0)</f>
        <v>0</v>
      </c>
      <c r="BI631" s="241">
        <f>IF(N631="nulová",J631,0)</f>
        <v>0</v>
      </c>
      <c r="BJ631" s="18" t="s">
        <v>90</v>
      </c>
      <c r="BK631" s="241">
        <f>ROUND(I631*H631,2)</f>
        <v>0</v>
      </c>
      <c r="BL631" s="18" t="s">
        <v>192</v>
      </c>
      <c r="BM631" s="240" t="s">
        <v>981</v>
      </c>
    </row>
    <row r="632" s="13" customFormat="1">
      <c r="A632" s="13"/>
      <c r="B632" s="251"/>
      <c r="C632" s="252"/>
      <c r="D632" s="242" t="s">
        <v>284</v>
      </c>
      <c r="E632" s="253" t="s">
        <v>1</v>
      </c>
      <c r="F632" s="254" t="s">
        <v>527</v>
      </c>
      <c r="G632" s="252"/>
      <c r="H632" s="253" t="s">
        <v>1</v>
      </c>
      <c r="I632" s="255"/>
      <c r="J632" s="252"/>
      <c r="K632" s="252"/>
      <c r="L632" s="256"/>
      <c r="M632" s="257"/>
      <c r="N632" s="258"/>
      <c r="O632" s="258"/>
      <c r="P632" s="258"/>
      <c r="Q632" s="258"/>
      <c r="R632" s="258"/>
      <c r="S632" s="258"/>
      <c r="T632" s="259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60" t="s">
        <v>284</v>
      </c>
      <c r="AU632" s="260" t="s">
        <v>92</v>
      </c>
      <c r="AV632" s="13" t="s">
        <v>90</v>
      </c>
      <c r="AW632" s="13" t="s">
        <v>38</v>
      </c>
      <c r="AX632" s="13" t="s">
        <v>83</v>
      </c>
      <c r="AY632" s="260" t="s">
        <v>171</v>
      </c>
    </row>
    <row r="633" s="14" customFormat="1">
      <c r="A633" s="14"/>
      <c r="B633" s="261"/>
      <c r="C633" s="262"/>
      <c r="D633" s="242" t="s">
        <v>284</v>
      </c>
      <c r="E633" s="263" t="s">
        <v>1</v>
      </c>
      <c r="F633" s="264" t="s">
        <v>982</v>
      </c>
      <c r="G633" s="262"/>
      <c r="H633" s="265">
        <v>558.21000000000004</v>
      </c>
      <c r="I633" s="266"/>
      <c r="J633" s="262"/>
      <c r="K633" s="262"/>
      <c r="L633" s="267"/>
      <c r="M633" s="268"/>
      <c r="N633" s="269"/>
      <c r="O633" s="269"/>
      <c r="P633" s="269"/>
      <c r="Q633" s="269"/>
      <c r="R633" s="269"/>
      <c r="S633" s="269"/>
      <c r="T633" s="270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71" t="s">
        <v>284</v>
      </c>
      <c r="AU633" s="271" t="s">
        <v>92</v>
      </c>
      <c r="AV633" s="14" t="s">
        <v>92</v>
      </c>
      <c r="AW633" s="14" t="s">
        <v>38</v>
      </c>
      <c r="AX633" s="14" t="s">
        <v>83</v>
      </c>
      <c r="AY633" s="271" t="s">
        <v>171</v>
      </c>
    </row>
    <row r="634" s="14" customFormat="1">
      <c r="A634" s="14"/>
      <c r="B634" s="261"/>
      <c r="C634" s="262"/>
      <c r="D634" s="242" t="s">
        <v>284</v>
      </c>
      <c r="E634" s="263" t="s">
        <v>1</v>
      </c>
      <c r="F634" s="264" t="s">
        <v>983</v>
      </c>
      <c r="G634" s="262"/>
      <c r="H634" s="265">
        <v>745.25999999999999</v>
      </c>
      <c r="I634" s="266"/>
      <c r="J634" s="262"/>
      <c r="K634" s="262"/>
      <c r="L634" s="267"/>
      <c r="M634" s="268"/>
      <c r="N634" s="269"/>
      <c r="O634" s="269"/>
      <c r="P634" s="269"/>
      <c r="Q634" s="269"/>
      <c r="R634" s="269"/>
      <c r="S634" s="269"/>
      <c r="T634" s="27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71" t="s">
        <v>284</v>
      </c>
      <c r="AU634" s="271" t="s">
        <v>92</v>
      </c>
      <c r="AV634" s="14" t="s">
        <v>92</v>
      </c>
      <c r="AW634" s="14" t="s">
        <v>38</v>
      </c>
      <c r="AX634" s="14" t="s">
        <v>83</v>
      </c>
      <c r="AY634" s="271" t="s">
        <v>171</v>
      </c>
    </row>
    <row r="635" s="14" customFormat="1">
      <c r="A635" s="14"/>
      <c r="B635" s="261"/>
      <c r="C635" s="262"/>
      <c r="D635" s="242" t="s">
        <v>284</v>
      </c>
      <c r="E635" s="263" t="s">
        <v>1</v>
      </c>
      <c r="F635" s="264" t="s">
        <v>984</v>
      </c>
      <c r="G635" s="262"/>
      <c r="H635" s="265">
        <v>1003.4</v>
      </c>
      <c r="I635" s="266"/>
      <c r="J635" s="262"/>
      <c r="K635" s="262"/>
      <c r="L635" s="267"/>
      <c r="M635" s="268"/>
      <c r="N635" s="269"/>
      <c r="O635" s="269"/>
      <c r="P635" s="269"/>
      <c r="Q635" s="269"/>
      <c r="R635" s="269"/>
      <c r="S635" s="269"/>
      <c r="T635" s="270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71" t="s">
        <v>284</v>
      </c>
      <c r="AU635" s="271" t="s">
        <v>92</v>
      </c>
      <c r="AV635" s="14" t="s">
        <v>92</v>
      </c>
      <c r="AW635" s="14" t="s">
        <v>38</v>
      </c>
      <c r="AX635" s="14" t="s">
        <v>83</v>
      </c>
      <c r="AY635" s="271" t="s">
        <v>171</v>
      </c>
    </row>
    <row r="636" s="14" customFormat="1">
      <c r="A636" s="14"/>
      <c r="B636" s="261"/>
      <c r="C636" s="262"/>
      <c r="D636" s="242" t="s">
        <v>284</v>
      </c>
      <c r="E636" s="263" t="s">
        <v>1</v>
      </c>
      <c r="F636" s="264" t="s">
        <v>985</v>
      </c>
      <c r="G636" s="262"/>
      <c r="H636" s="265">
        <v>1102.6500000000001</v>
      </c>
      <c r="I636" s="266"/>
      <c r="J636" s="262"/>
      <c r="K636" s="262"/>
      <c r="L636" s="267"/>
      <c r="M636" s="268"/>
      <c r="N636" s="269"/>
      <c r="O636" s="269"/>
      <c r="P636" s="269"/>
      <c r="Q636" s="269"/>
      <c r="R636" s="269"/>
      <c r="S636" s="269"/>
      <c r="T636" s="270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71" t="s">
        <v>284</v>
      </c>
      <c r="AU636" s="271" t="s">
        <v>92</v>
      </c>
      <c r="AV636" s="14" t="s">
        <v>92</v>
      </c>
      <c r="AW636" s="14" t="s">
        <v>38</v>
      </c>
      <c r="AX636" s="14" t="s">
        <v>83</v>
      </c>
      <c r="AY636" s="271" t="s">
        <v>171</v>
      </c>
    </row>
    <row r="637" s="14" customFormat="1">
      <c r="A637" s="14"/>
      <c r="B637" s="261"/>
      <c r="C637" s="262"/>
      <c r="D637" s="242" t="s">
        <v>284</v>
      </c>
      <c r="E637" s="263" t="s">
        <v>1</v>
      </c>
      <c r="F637" s="264" t="s">
        <v>986</v>
      </c>
      <c r="G637" s="262"/>
      <c r="H637" s="265">
        <v>81.870000000000005</v>
      </c>
      <c r="I637" s="266"/>
      <c r="J637" s="262"/>
      <c r="K637" s="262"/>
      <c r="L637" s="267"/>
      <c r="M637" s="268"/>
      <c r="N637" s="269"/>
      <c r="O637" s="269"/>
      <c r="P637" s="269"/>
      <c r="Q637" s="269"/>
      <c r="R637" s="269"/>
      <c r="S637" s="269"/>
      <c r="T637" s="270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71" t="s">
        <v>284</v>
      </c>
      <c r="AU637" s="271" t="s">
        <v>92</v>
      </c>
      <c r="AV637" s="14" t="s">
        <v>92</v>
      </c>
      <c r="AW637" s="14" t="s">
        <v>38</v>
      </c>
      <c r="AX637" s="14" t="s">
        <v>83</v>
      </c>
      <c r="AY637" s="271" t="s">
        <v>171</v>
      </c>
    </row>
    <row r="638" s="15" customFormat="1">
      <c r="A638" s="15"/>
      <c r="B638" s="272"/>
      <c r="C638" s="273"/>
      <c r="D638" s="242" t="s">
        <v>284</v>
      </c>
      <c r="E638" s="274" t="s">
        <v>1</v>
      </c>
      <c r="F638" s="275" t="s">
        <v>287</v>
      </c>
      <c r="G638" s="273"/>
      <c r="H638" s="276">
        <v>3491.3899999999999</v>
      </c>
      <c r="I638" s="277"/>
      <c r="J638" s="273"/>
      <c r="K638" s="273"/>
      <c r="L638" s="278"/>
      <c r="M638" s="279"/>
      <c r="N638" s="280"/>
      <c r="O638" s="280"/>
      <c r="P638" s="280"/>
      <c r="Q638" s="280"/>
      <c r="R638" s="280"/>
      <c r="S638" s="280"/>
      <c r="T638" s="281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T638" s="282" t="s">
        <v>284</v>
      </c>
      <c r="AU638" s="282" t="s">
        <v>92</v>
      </c>
      <c r="AV638" s="15" t="s">
        <v>192</v>
      </c>
      <c r="AW638" s="15" t="s">
        <v>38</v>
      </c>
      <c r="AX638" s="15" t="s">
        <v>90</v>
      </c>
      <c r="AY638" s="282" t="s">
        <v>171</v>
      </c>
    </row>
    <row r="639" s="2" customFormat="1" ht="16.5" customHeight="1">
      <c r="A639" s="40"/>
      <c r="B639" s="41"/>
      <c r="C639" s="229" t="s">
        <v>987</v>
      </c>
      <c r="D639" s="229" t="s">
        <v>174</v>
      </c>
      <c r="E639" s="230" t="s">
        <v>988</v>
      </c>
      <c r="F639" s="231" t="s">
        <v>989</v>
      </c>
      <c r="G639" s="232" t="s">
        <v>278</v>
      </c>
      <c r="H639" s="233">
        <v>375</v>
      </c>
      <c r="I639" s="234"/>
      <c r="J639" s="235">
        <f>ROUND(I639*H639,2)</f>
        <v>0</v>
      </c>
      <c r="K639" s="231" t="s">
        <v>178</v>
      </c>
      <c r="L639" s="46"/>
      <c r="M639" s="236" t="s">
        <v>1</v>
      </c>
      <c r="N639" s="237" t="s">
        <v>48</v>
      </c>
      <c r="O639" s="93"/>
      <c r="P639" s="238">
        <f>O639*H639</f>
        <v>0</v>
      </c>
      <c r="Q639" s="238">
        <v>0</v>
      </c>
      <c r="R639" s="238">
        <f>Q639*H639</f>
        <v>0</v>
      </c>
      <c r="S639" s="238">
        <v>0.0040000000000000001</v>
      </c>
      <c r="T639" s="239">
        <f>S639*H639</f>
        <v>1.5</v>
      </c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R639" s="240" t="s">
        <v>192</v>
      </c>
      <c r="AT639" s="240" t="s">
        <v>174</v>
      </c>
      <c r="AU639" s="240" t="s">
        <v>92</v>
      </c>
      <c r="AY639" s="18" t="s">
        <v>171</v>
      </c>
      <c r="BE639" s="241">
        <f>IF(N639="základní",J639,0)</f>
        <v>0</v>
      </c>
      <c r="BF639" s="241">
        <f>IF(N639="snížená",J639,0)</f>
        <v>0</v>
      </c>
      <c r="BG639" s="241">
        <f>IF(N639="zákl. přenesená",J639,0)</f>
        <v>0</v>
      </c>
      <c r="BH639" s="241">
        <f>IF(N639="sníž. přenesená",J639,0)</f>
        <v>0</v>
      </c>
      <c r="BI639" s="241">
        <f>IF(N639="nulová",J639,0)</f>
        <v>0</v>
      </c>
      <c r="BJ639" s="18" t="s">
        <v>90</v>
      </c>
      <c r="BK639" s="241">
        <f>ROUND(I639*H639,2)</f>
        <v>0</v>
      </c>
      <c r="BL639" s="18" t="s">
        <v>192</v>
      </c>
      <c r="BM639" s="240" t="s">
        <v>990</v>
      </c>
    </row>
    <row r="640" s="14" customFormat="1">
      <c r="A640" s="14"/>
      <c r="B640" s="261"/>
      <c r="C640" s="262"/>
      <c r="D640" s="242" t="s">
        <v>284</v>
      </c>
      <c r="E640" s="263" t="s">
        <v>1</v>
      </c>
      <c r="F640" s="264" t="s">
        <v>991</v>
      </c>
      <c r="G640" s="262"/>
      <c r="H640" s="265">
        <v>375</v>
      </c>
      <c r="I640" s="266"/>
      <c r="J640" s="262"/>
      <c r="K640" s="262"/>
      <c r="L640" s="267"/>
      <c r="M640" s="268"/>
      <c r="N640" s="269"/>
      <c r="O640" s="269"/>
      <c r="P640" s="269"/>
      <c r="Q640" s="269"/>
      <c r="R640" s="269"/>
      <c r="S640" s="269"/>
      <c r="T640" s="27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71" t="s">
        <v>284</v>
      </c>
      <c r="AU640" s="271" t="s">
        <v>92</v>
      </c>
      <c r="AV640" s="14" t="s">
        <v>92</v>
      </c>
      <c r="AW640" s="14" t="s">
        <v>38</v>
      </c>
      <c r="AX640" s="14" t="s">
        <v>83</v>
      </c>
      <c r="AY640" s="271" t="s">
        <v>171</v>
      </c>
    </row>
    <row r="641" s="15" customFormat="1">
      <c r="A641" s="15"/>
      <c r="B641" s="272"/>
      <c r="C641" s="273"/>
      <c r="D641" s="242" t="s">
        <v>284</v>
      </c>
      <c r="E641" s="274" t="s">
        <v>1</v>
      </c>
      <c r="F641" s="275" t="s">
        <v>287</v>
      </c>
      <c r="G641" s="273"/>
      <c r="H641" s="276">
        <v>375</v>
      </c>
      <c r="I641" s="277"/>
      <c r="J641" s="273"/>
      <c r="K641" s="273"/>
      <c r="L641" s="278"/>
      <c r="M641" s="279"/>
      <c r="N641" s="280"/>
      <c r="O641" s="280"/>
      <c r="P641" s="280"/>
      <c r="Q641" s="280"/>
      <c r="R641" s="280"/>
      <c r="S641" s="280"/>
      <c r="T641" s="281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82" t="s">
        <v>284</v>
      </c>
      <c r="AU641" s="282" t="s">
        <v>92</v>
      </c>
      <c r="AV641" s="15" t="s">
        <v>192</v>
      </c>
      <c r="AW641" s="15" t="s">
        <v>38</v>
      </c>
      <c r="AX641" s="15" t="s">
        <v>90</v>
      </c>
      <c r="AY641" s="282" t="s">
        <v>171</v>
      </c>
    </row>
    <row r="642" s="2" customFormat="1" ht="16.5" customHeight="1">
      <c r="A642" s="40"/>
      <c r="B642" s="41"/>
      <c r="C642" s="229" t="s">
        <v>992</v>
      </c>
      <c r="D642" s="229" t="s">
        <v>174</v>
      </c>
      <c r="E642" s="230" t="s">
        <v>993</v>
      </c>
      <c r="F642" s="231" t="s">
        <v>994</v>
      </c>
      <c r="G642" s="232" t="s">
        <v>278</v>
      </c>
      <c r="H642" s="233">
        <v>10246.307000000001</v>
      </c>
      <c r="I642" s="234"/>
      <c r="J642" s="235">
        <f>ROUND(I642*H642,2)</f>
        <v>0</v>
      </c>
      <c r="K642" s="231" t="s">
        <v>178</v>
      </c>
      <c r="L642" s="46"/>
      <c r="M642" s="236" t="s">
        <v>1</v>
      </c>
      <c r="N642" s="237" t="s">
        <v>48</v>
      </c>
      <c r="O642" s="93"/>
      <c r="P642" s="238">
        <f>O642*H642</f>
        <v>0</v>
      </c>
      <c r="Q642" s="238">
        <v>0</v>
      </c>
      <c r="R642" s="238">
        <f>Q642*H642</f>
        <v>0</v>
      </c>
      <c r="S642" s="238">
        <v>0.045999999999999999</v>
      </c>
      <c r="T642" s="239">
        <f>S642*H642</f>
        <v>471.33012200000002</v>
      </c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R642" s="240" t="s">
        <v>192</v>
      </c>
      <c r="AT642" s="240" t="s">
        <v>174</v>
      </c>
      <c r="AU642" s="240" t="s">
        <v>92</v>
      </c>
      <c r="AY642" s="18" t="s">
        <v>171</v>
      </c>
      <c r="BE642" s="241">
        <f>IF(N642="základní",J642,0)</f>
        <v>0</v>
      </c>
      <c r="BF642" s="241">
        <f>IF(N642="snížená",J642,0)</f>
        <v>0</v>
      </c>
      <c r="BG642" s="241">
        <f>IF(N642="zákl. přenesená",J642,0)</f>
        <v>0</v>
      </c>
      <c r="BH642" s="241">
        <f>IF(N642="sníž. přenesená",J642,0)</f>
        <v>0</v>
      </c>
      <c r="BI642" s="241">
        <f>IF(N642="nulová",J642,0)</f>
        <v>0</v>
      </c>
      <c r="BJ642" s="18" t="s">
        <v>90</v>
      </c>
      <c r="BK642" s="241">
        <f>ROUND(I642*H642,2)</f>
        <v>0</v>
      </c>
      <c r="BL642" s="18" t="s">
        <v>192</v>
      </c>
      <c r="BM642" s="240" t="s">
        <v>995</v>
      </c>
    </row>
    <row r="643" s="13" customFormat="1">
      <c r="A643" s="13"/>
      <c r="B643" s="251"/>
      <c r="C643" s="252"/>
      <c r="D643" s="242" t="s">
        <v>284</v>
      </c>
      <c r="E643" s="253" t="s">
        <v>1</v>
      </c>
      <c r="F643" s="254" t="s">
        <v>285</v>
      </c>
      <c r="G643" s="252"/>
      <c r="H643" s="253" t="s">
        <v>1</v>
      </c>
      <c r="I643" s="255"/>
      <c r="J643" s="252"/>
      <c r="K643" s="252"/>
      <c r="L643" s="256"/>
      <c r="M643" s="257"/>
      <c r="N643" s="258"/>
      <c r="O643" s="258"/>
      <c r="P643" s="258"/>
      <c r="Q643" s="258"/>
      <c r="R643" s="258"/>
      <c r="S643" s="258"/>
      <c r="T643" s="259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60" t="s">
        <v>284</v>
      </c>
      <c r="AU643" s="260" t="s">
        <v>92</v>
      </c>
      <c r="AV643" s="13" t="s">
        <v>90</v>
      </c>
      <c r="AW643" s="13" t="s">
        <v>38</v>
      </c>
      <c r="AX643" s="13" t="s">
        <v>83</v>
      </c>
      <c r="AY643" s="260" t="s">
        <v>171</v>
      </c>
    </row>
    <row r="644" s="14" customFormat="1">
      <c r="A644" s="14"/>
      <c r="B644" s="261"/>
      <c r="C644" s="262"/>
      <c r="D644" s="242" t="s">
        <v>284</v>
      </c>
      <c r="E644" s="263" t="s">
        <v>1</v>
      </c>
      <c r="F644" s="264" t="s">
        <v>996</v>
      </c>
      <c r="G644" s="262"/>
      <c r="H644" s="265">
        <v>10246.307000000001</v>
      </c>
      <c r="I644" s="266"/>
      <c r="J644" s="262"/>
      <c r="K644" s="262"/>
      <c r="L644" s="267"/>
      <c r="M644" s="268"/>
      <c r="N644" s="269"/>
      <c r="O644" s="269"/>
      <c r="P644" s="269"/>
      <c r="Q644" s="269"/>
      <c r="R644" s="269"/>
      <c r="S644" s="269"/>
      <c r="T644" s="270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71" t="s">
        <v>284</v>
      </c>
      <c r="AU644" s="271" t="s">
        <v>92</v>
      </c>
      <c r="AV644" s="14" t="s">
        <v>92</v>
      </c>
      <c r="AW644" s="14" t="s">
        <v>38</v>
      </c>
      <c r="AX644" s="14" t="s">
        <v>83</v>
      </c>
      <c r="AY644" s="271" t="s">
        <v>171</v>
      </c>
    </row>
    <row r="645" s="15" customFormat="1">
      <c r="A645" s="15"/>
      <c r="B645" s="272"/>
      <c r="C645" s="273"/>
      <c r="D645" s="242" t="s">
        <v>284</v>
      </c>
      <c r="E645" s="274" t="s">
        <v>1</v>
      </c>
      <c r="F645" s="275" t="s">
        <v>287</v>
      </c>
      <c r="G645" s="273"/>
      <c r="H645" s="276">
        <v>10246.307000000001</v>
      </c>
      <c r="I645" s="277"/>
      <c r="J645" s="273"/>
      <c r="K645" s="273"/>
      <c r="L645" s="278"/>
      <c r="M645" s="279"/>
      <c r="N645" s="280"/>
      <c r="O645" s="280"/>
      <c r="P645" s="280"/>
      <c r="Q645" s="280"/>
      <c r="R645" s="280"/>
      <c r="S645" s="280"/>
      <c r="T645" s="281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82" t="s">
        <v>284</v>
      </c>
      <c r="AU645" s="282" t="s">
        <v>92</v>
      </c>
      <c r="AV645" s="15" t="s">
        <v>192</v>
      </c>
      <c r="AW645" s="15" t="s">
        <v>38</v>
      </c>
      <c r="AX645" s="15" t="s">
        <v>90</v>
      </c>
      <c r="AY645" s="282" t="s">
        <v>171</v>
      </c>
    </row>
    <row r="646" s="2" customFormat="1" ht="16.5" customHeight="1">
      <c r="A646" s="40"/>
      <c r="B646" s="41"/>
      <c r="C646" s="229" t="s">
        <v>997</v>
      </c>
      <c r="D646" s="229" t="s">
        <v>174</v>
      </c>
      <c r="E646" s="230" t="s">
        <v>998</v>
      </c>
      <c r="F646" s="231" t="s">
        <v>999</v>
      </c>
      <c r="G646" s="232" t="s">
        <v>278</v>
      </c>
      <c r="H646" s="233">
        <v>1823.943</v>
      </c>
      <c r="I646" s="234"/>
      <c r="J646" s="235">
        <f>ROUND(I646*H646,2)</f>
        <v>0</v>
      </c>
      <c r="K646" s="231" t="s">
        <v>178</v>
      </c>
      <c r="L646" s="46"/>
      <c r="M646" s="236" t="s">
        <v>1</v>
      </c>
      <c r="N646" s="237" t="s">
        <v>48</v>
      </c>
      <c r="O646" s="93"/>
      <c r="P646" s="238">
        <f>O646*H646</f>
        <v>0</v>
      </c>
      <c r="Q646" s="238">
        <v>0</v>
      </c>
      <c r="R646" s="238">
        <f>Q646*H646</f>
        <v>0</v>
      </c>
      <c r="S646" s="238">
        <v>0.068000000000000005</v>
      </c>
      <c r="T646" s="239">
        <f>S646*H646</f>
        <v>124.02812400000001</v>
      </c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R646" s="240" t="s">
        <v>192</v>
      </c>
      <c r="AT646" s="240" t="s">
        <v>174</v>
      </c>
      <c r="AU646" s="240" t="s">
        <v>92</v>
      </c>
      <c r="AY646" s="18" t="s">
        <v>171</v>
      </c>
      <c r="BE646" s="241">
        <f>IF(N646="základní",J646,0)</f>
        <v>0</v>
      </c>
      <c r="BF646" s="241">
        <f>IF(N646="snížená",J646,0)</f>
        <v>0</v>
      </c>
      <c r="BG646" s="241">
        <f>IF(N646="zákl. přenesená",J646,0)</f>
        <v>0</v>
      </c>
      <c r="BH646" s="241">
        <f>IF(N646="sníž. přenesená",J646,0)</f>
        <v>0</v>
      </c>
      <c r="BI646" s="241">
        <f>IF(N646="nulová",J646,0)</f>
        <v>0</v>
      </c>
      <c r="BJ646" s="18" t="s">
        <v>90</v>
      </c>
      <c r="BK646" s="241">
        <f>ROUND(I646*H646,2)</f>
        <v>0</v>
      </c>
      <c r="BL646" s="18" t="s">
        <v>192</v>
      </c>
      <c r="BM646" s="240" t="s">
        <v>1000</v>
      </c>
    </row>
    <row r="647" s="13" customFormat="1">
      <c r="A647" s="13"/>
      <c r="B647" s="251"/>
      <c r="C647" s="252"/>
      <c r="D647" s="242" t="s">
        <v>284</v>
      </c>
      <c r="E647" s="253" t="s">
        <v>1</v>
      </c>
      <c r="F647" s="254" t="s">
        <v>285</v>
      </c>
      <c r="G647" s="252"/>
      <c r="H647" s="253" t="s">
        <v>1</v>
      </c>
      <c r="I647" s="255"/>
      <c r="J647" s="252"/>
      <c r="K647" s="252"/>
      <c r="L647" s="256"/>
      <c r="M647" s="257"/>
      <c r="N647" s="258"/>
      <c r="O647" s="258"/>
      <c r="P647" s="258"/>
      <c r="Q647" s="258"/>
      <c r="R647" s="258"/>
      <c r="S647" s="258"/>
      <c r="T647" s="259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60" t="s">
        <v>284</v>
      </c>
      <c r="AU647" s="260" t="s">
        <v>92</v>
      </c>
      <c r="AV647" s="13" t="s">
        <v>90</v>
      </c>
      <c r="AW647" s="13" t="s">
        <v>38</v>
      </c>
      <c r="AX647" s="13" t="s">
        <v>83</v>
      </c>
      <c r="AY647" s="260" t="s">
        <v>171</v>
      </c>
    </row>
    <row r="648" s="14" customFormat="1">
      <c r="A648" s="14"/>
      <c r="B648" s="261"/>
      <c r="C648" s="262"/>
      <c r="D648" s="242" t="s">
        <v>284</v>
      </c>
      <c r="E648" s="263" t="s">
        <v>1</v>
      </c>
      <c r="F648" s="264" t="s">
        <v>1001</v>
      </c>
      <c r="G648" s="262"/>
      <c r="H648" s="265">
        <v>520.41999999999996</v>
      </c>
      <c r="I648" s="266"/>
      <c r="J648" s="262"/>
      <c r="K648" s="262"/>
      <c r="L648" s="267"/>
      <c r="M648" s="268"/>
      <c r="N648" s="269"/>
      <c r="O648" s="269"/>
      <c r="P648" s="269"/>
      <c r="Q648" s="269"/>
      <c r="R648" s="269"/>
      <c r="S648" s="269"/>
      <c r="T648" s="270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71" t="s">
        <v>284</v>
      </c>
      <c r="AU648" s="271" t="s">
        <v>92</v>
      </c>
      <c r="AV648" s="14" t="s">
        <v>92</v>
      </c>
      <c r="AW648" s="14" t="s">
        <v>38</v>
      </c>
      <c r="AX648" s="14" t="s">
        <v>83</v>
      </c>
      <c r="AY648" s="271" t="s">
        <v>171</v>
      </c>
    </row>
    <row r="649" s="14" customFormat="1">
      <c r="A649" s="14"/>
      <c r="B649" s="261"/>
      <c r="C649" s="262"/>
      <c r="D649" s="242" t="s">
        <v>284</v>
      </c>
      <c r="E649" s="263" t="s">
        <v>1</v>
      </c>
      <c r="F649" s="264" t="s">
        <v>1002</v>
      </c>
      <c r="G649" s="262"/>
      <c r="H649" s="265">
        <v>132.63999999999999</v>
      </c>
      <c r="I649" s="266"/>
      <c r="J649" s="262"/>
      <c r="K649" s="262"/>
      <c r="L649" s="267"/>
      <c r="M649" s="268"/>
      <c r="N649" s="269"/>
      <c r="O649" s="269"/>
      <c r="P649" s="269"/>
      <c r="Q649" s="269"/>
      <c r="R649" s="269"/>
      <c r="S649" s="269"/>
      <c r="T649" s="270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71" t="s">
        <v>284</v>
      </c>
      <c r="AU649" s="271" t="s">
        <v>92</v>
      </c>
      <c r="AV649" s="14" t="s">
        <v>92</v>
      </c>
      <c r="AW649" s="14" t="s">
        <v>38</v>
      </c>
      <c r="AX649" s="14" t="s">
        <v>83</v>
      </c>
      <c r="AY649" s="271" t="s">
        <v>171</v>
      </c>
    </row>
    <row r="650" s="14" customFormat="1">
      <c r="A650" s="14"/>
      <c r="B650" s="261"/>
      <c r="C650" s="262"/>
      <c r="D650" s="242" t="s">
        <v>284</v>
      </c>
      <c r="E650" s="263" t="s">
        <v>1</v>
      </c>
      <c r="F650" s="264" t="s">
        <v>1003</v>
      </c>
      <c r="G650" s="262"/>
      <c r="H650" s="265">
        <v>216.69</v>
      </c>
      <c r="I650" s="266"/>
      <c r="J650" s="262"/>
      <c r="K650" s="262"/>
      <c r="L650" s="267"/>
      <c r="M650" s="268"/>
      <c r="N650" s="269"/>
      <c r="O650" s="269"/>
      <c r="P650" s="269"/>
      <c r="Q650" s="269"/>
      <c r="R650" s="269"/>
      <c r="S650" s="269"/>
      <c r="T650" s="270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71" t="s">
        <v>284</v>
      </c>
      <c r="AU650" s="271" t="s">
        <v>92</v>
      </c>
      <c r="AV650" s="14" t="s">
        <v>92</v>
      </c>
      <c r="AW650" s="14" t="s">
        <v>38</v>
      </c>
      <c r="AX650" s="14" t="s">
        <v>83</v>
      </c>
      <c r="AY650" s="271" t="s">
        <v>171</v>
      </c>
    </row>
    <row r="651" s="14" customFormat="1">
      <c r="A651" s="14"/>
      <c r="B651" s="261"/>
      <c r="C651" s="262"/>
      <c r="D651" s="242" t="s">
        <v>284</v>
      </c>
      <c r="E651" s="263" t="s">
        <v>1</v>
      </c>
      <c r="F651" s="264" t="s">
        <v>1004</v>
      </c>
      <c r="G651" s="262"/>
      <c r="H651" s="265">
        <v>132.46199999999999</v>
      </c>
      <c r="I651" s="266"/>
      <c r="J651" s="262"/>
      <c r="K651" s="262"/>
      <c r="L651" s="267"/>
      <c r="M651" s="268"/>
      <c r="N651" s="269"/>
      <c r="O651" s="269"/>
      <c r="P651" s="269"/>
      <c r="Q651" s="269"/>
      <c r="R651" s="269"/>
      <c r="S651" s="269"/>
      <c r="T651" s="270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71" t="s">
        <v>284</v>
      </c>
      <c r="AU651" s="271" t="s">
        <v>92</v>
      </c>
      <c r="AV651" s="14" t="s">
        <v>92</v>
      </c>
      <c r="AW651" s="14" t="s">
        <v>38</v>
      </c>
      <c r="AX651" s="14" t="s">
        <v>83</v>
      </c>
      <c r="AY651" s="271" t="s">
        <v>171</v>
      </c>
    </row>
    <row r="652" s="14" customFormat="1">
      <c r="A652" s="14"/>
      <c r="B652" s="261"/>
      <c r="C652" s="262"/>
      <c r="D652" s="242" t="s">
        <v>284</v>
      </c>
      <c r="E652" s="263" t="s">
        <v>1</v>
      </c>
      <c r="F652" s="264" t="s">
        <v>1005</v>
      </c>
      <c r="G652" s="262"/>
      <c r="H652" s="265">
        <v>86.561999999999998</v>
      </c>
      <c r="I652" s="266"/>
      <c r="J652" s="262"/>
      <c r="K652" s="262"/>
      <c r="L652" s="267"/>
      <c r="M652" s="268"/>
      <c r="N652" s="269"/>
      <c r="O652" s="269"/>
      <c r="P652" s="269"/>
      <c r="Q652" s="269"/>
      <c r="R652" s="269"/>
      <c r="S652" s="269"/>
      <c r="T652" s="270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71" t="s">
        <v>284</v>
      </c>
      <c r="AU652" s="271" t="s">
        <v>92</v>
      </c>
      <c r="AV652" s="14" t="s">
        <v>92</v>
      </c>
      <c r="AW652" s="14" t="s">
        <v>38</v>
      </c>
      <c r="AX652" s="14" t="s">
        <v>83</v>
      </c>
      <c r="AY652" s="271" t="s">
        <v>171</v>
      </c>
    </row>
    <row r="653" s="14" customFormat="1">
      <c r="A653" s="14"/>
      <c r="B653" s="261"/>
      <c r="C653" s="262"/>
      <c r="D653" s="242" t="s">
        <v>284</v>
      </c>
      <c r="E653" s="263" t="s">
        <v>1</v>
      </c>
      <c r="F653" s="264" t="s">
        <v>1006</v>
      </c>
      <c r="G653" s="262"/>
      <c r="H653" s="265">
        <v>208.19399999999999</v>
      </c>
      <c r="I653" s="266"/>
      <c r="J653" s="262"/>
      <c r="K653" s="262"/>
      <c r="L653" s="267"/>
      <c r="M653" s="268"/>
      <c r="N653" s="269"/>
      <c r="O653" s="269"/>
      <c r="P653" s="269"/>
      <c r="Q653" s="269"/>
      <c r="R653" s="269"/>
      <c r="S653" s="269"/>
      <c r="T653" s="270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71" t="s">
        <v>284</v>
      </c>
      <c r="AU653" s="271" t="s">
        <v>92</v>
      </c>
      <c r="AV653" s="14" t="s">
        <v>92</v>
      </c>
      <c r="AW653" s="14" t="s">
        <v>38</v>
      </c>
      <c r="AX653" s="14" t="s">
        <v>83</v>
      </c>
      <c r="AY653" s="271" t="s">
        <v>171</v>
      </c>
    </row>
    <row r="654" s="14" customFormat="1">
      <c r="A654" s="14"/>
      <c r="B654" s="261"/>
      <c r="C654" s="262"/>
      <c r="D654" s="242" t="s">
        <v>284</v>
      </c>
      <c r="E654" s="263" t="s">
        <v>1</v>
      </c>
      <c r="F654" s="264" t="s">
        <v>1007</v>
      </c>
      <c r="G654" s="262"/>
      <c r="H654" s="265">
        <v>79.471999999999994</v>
      </c>
      <c r="I654" s="266"/>
      <c r="J654" s="262"/>
      <c r="K654" s="262"/>
      <c r="L654" s="267"/>
      <c r="M654" s="268"/>
      <c r="N654" s="269"/>
      <c r="O654" s="269"/>
      <c r="P654" s="269"/>
      <c r="Q654" s="269"/>
      <c r="R654" s="269"/>
      <c r="S654" s="269"/>
      <c r="T654" s="270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71" t="s">
        <v>284</v>
      </c>
      <c r="AU654" s="271" t="s">
        <v>92</v>
      </c>
      <c r="AV654" s="14" t="s">
        <v>92</v>
      </c>
      <c r="AW654" s="14" t="s">
        <v>38</v>
      </c>
      <c r="AX654" s="14" t="s">
        <v>83</v>
      </c>
      <c r="AY654" s="271" t="s">
        <v>171</v>
      </c>
    </row>
    <row r="655" s="14" customFormat="1">
      <c r="A655" s="14"/>
      <c r="B655" s="261"/>
      <c r="C655" s="262"/>
      <c r="D655" s="242" t="s">
        <v>284</v>
      </c>
      <c r="E655" s="263" t="s">
        <v>1</v>
      </c>
      <c r="F655" s="264" t="s">
        <v>1008</v>
      </c>
      <c r="G655" s="262"/>
      <c r="H655" s="265">
        <v>133.19999999999999</v>
      </c>
      <c r="I655" s="266"/>
      <c r="J655" s="262"/>
      <c r="K655" s="262"/>
      <c r="L655" s="267"/>
      <c r="M655" s="268"/>
      <c r="N655" s="269"/>
      <c r="O655" s="269"/>
      <c r="P655" s="269"/>
      <c r="Q655" s="269"/>
      <c r="R655" s="269"/>
      <c r="S655" s="269"/>
      <c r="T655" s="270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71" t="s">
        <v>284</v>
      </c>
      <c r="AU655" s="271" t="s">
        <v>92</v>
      </c>
      <c r="AV655" s="14" t="s">
        <v>92</v>
      </c>
      <c r="AW655" s="14" t="s">
        <v>38</v>
      </c>
      <c r="AX655" s="14" t="s">
        <v>83</v>
      </c>
      <c r="AY655" s="271" t="s">
        <v>171</v>
      </c>
    </row>
    <row r="656" s="14" customFormat="1">
      <c r="A656" s="14"/>
      <c r="B656" s="261"/>
      <c r="C656" s="262"/>
      <c r="D656" s="242" t="s">
        <v>284</v>
      </c>
      <c r="E656" s="263" t="s">
        <v>1</v>
      </c>
      <c r="F656" s="264" t="s">
        <v>1009</v>
      </c>
      <c r="G656" s="262"/>
      <c r="H656" s="265">
        <v>15.890000000000001</v>
      </c>
      <c r="I656" s="266"/>
      <c r="J656" s="262"/>
      <c r="K656" s="262"/>
      <c r="L656" s="267"/>
      <c r="M656" s="268"/>
      <c r="N656" s="269"/>
      <c r="O656" s="269"/>
      <c r="P656" s="269"/>
      <c r="Q656" s="269"/>
      <c r="R656" s="269"/>
      <c r="S656" s="269"/>
      <c r="T656" s="270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71" t="s">
        <v>284</v>
      </c>
      <c r="AU656" s="271" t="s">
        <v>92</v>
      </c>
      <c r="AV656" s="14" t="s">
        <v>92</v>
      </c>
      <c r="AW656" s="14" t="s">
        <v>38</v>
      </c>
      <c r="AX656" s="14" t="s">
        <v>83</v>
      </c>
      <c r="AY656" s="271" t="s">
        <v>171</v>
      </c>
    </row>
    <row r="657" s="14" customFormat="1">
      <c r="A657" s="14"/>
      <c r="B657" s="261"/>
      <c r="C657" s="262"/>
      <c r="D657" s="242" t="s">
        <v>284</v>
      </c>
      <c r="E657" s="263" t="s">
        <v>1</v>
      </c>
      <c r="F657" s="264" t="s">
        <v>1010</v>
      </c>
      <c r="G657" s="262"/>
      <c r="H657" s="265">
        <v>68.289000000000001</v>
      </c>
      <c r="I657" s="266"/>
      <c r="J657" s="262"/>
      <c r="K657" s="262"/>
      <c r="L657" s="267"/>
      <c r="M657" s="268"/>
      <c r="N657" s="269"/>
      <c r="O657" s="269"/>
      <c r="P657" s="269"/>
      <c r="Q657" s="269"/>
      <c r="R657" s="269"/>
      <c r="S657" s="269"/>
      <c r="T657" s="270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71" t="s">
        <v>284</v>
      </c>
      <c r="AU657" s="271" t="s">
        <v>92</v>
      </c>
      <c r="AV657" s="14" t="s">
        <v>92</v>
      </c>
      <c r="AW657" s="14" t="s">
        <v>38</v>
      </c>
      <c r="AX657" s="14" t="s">
        <v>83</v>
      </c>
      <c r="AY657" s="271" t="s">
        <v>171</v>
      </c>
    </row>
    <row r="658" s="14" customFormat="1">
      <c r="A658" s="14"/>
      <c r="B658" s="261"/>
      <c r="C658" s="262"/>
      <c r="D658" s="242" t="s">
        <v>284</v>
      </c>
      <c r="E658" s="263" t="s">
        <v>1</v>
      </c>
      <c r="F658" s="264" t="s">
        <v>1011</v>
      </c>
      <c r="G658" s="262"/>
      <c r="H658" s="265">
        <v>2.9700000000000002</v>
      </c>
      <c r="I658" s="266"/>
      <c r="J658" s="262"/>
      <c r="K658" s="262"/>
      <c r="L658" s="267"/>
      <c r="M658" s="268"/>
      <c r="N658" s="269"/>
      <c r="O658" s="269"/>
      <c r="P658" s="269"/>
      <c r="Q658" s="269"/>
      <c r="R658" s="269"/>
      <c r="S658" s="269"/>
      <c r="T658" s="270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71" t="s">
        <v>284</v>
      </c>
      <c r="AU658" s="271" t="s">
        <v>92</v>
      </c>
      <c r="AV658" s="14" t="s">
        <v>92</v>
      </c>
      <c r="AW658" s="14" t="s">
        <v>38</v>
      </c>
      <c r="AX658" s="14" t="s">
        <v>83</v>
      </c>
      <c r="AY658" s="271" t="s">
        <v>171</v>
      </c>
    </row>
    <row r="659" s="14" customFormat="1">
      <c r="A659" s="14"/>
      <c r="B659" s="261"/>
      <c r="C659" s="262"/>
      <c r="D659" s="242" t="s">
        <v>284</v>
      </c>
      <c r="E659" s="263" t="s">
        <v>1</v>
      </c>
      <c r="F659" s="264" t="s">
        <v>1012</v>
      </c>
      <c r="G659" s="262"/>
      <c r="H659" s="265">
        <v>1.53</v>
      </c>
      <c r="I659" s="266"/>
      <c r="J659" s="262"/>
      <c r="K659" s="262"/>
      <c r="L659" s="267"/>
      <c r="M659" s="268"/>
      <c r="N659" s="269"/>
      <c r="O659" s="269"/>
      <c r="P659" s="269"/>
      <c r="Q659" s="269"/>
      <c r="R659" s="269"/>
      <c r="S659" s="269"/>
      <c r="T659" s="270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71" t="s">
        <v>284</v>
      </c>
      <c r="AU659" s="271" t="s">
        <v>92</v>
      </c>
      <c r="AV659" s="14" t="s">
        <v>92</v>
      </c>
      <c r="AW659" s="14" t="s">
        <v>38</v>
      </c>
      <c r="AX659" s="14" t="s">
        <v>83</v>
      </c>
      <c r="AY659" s="271" t="s">
        <v>171</v>
      </c>
    </row>
    <row r="660" s="14" customFormat="1">
      <c r="A660" s="14"/>
      <c r="B660" s="261"/>
      <c r="C660" s="262"/>
      <c r="D660" s="242" t="s">
        <v>284</v>
      </c>
      <c r="E660" s="263" t="s">
        <v>1</v>
      </c>
      <c r="F660" s="264" t="s">
        <v>1013</v>
      </c>
      <c r="G660" s="262"/>
      <c r="H660" s="265">
        <v>48.795999999999999</v>
      </c>
      <c r="I660" s="266"/>
      <c r="J660" s="262"/>
      <c r="K660" s="262"/>
      <c r="L660" s="267"/>
      <c r="M660" s="268"/>
      <c r="N660" s="269"/>
      <c r="O660" s="269"/>
      <c r="P660" s="269"/>
      <c r="Q660" s="269"/>
      <c r="R660" s="269"/>
      <c r="S660" s="269"/>
      <c r="T660" s="27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71" t="s">
        <v>284</v>
      </c>
      <c r="AU660" s="271" t="s">
        <v>92</v>
      </c>
      <c r="AV660" s="14" t="s">
        <v>92</v>
      </c>
      <c r="AW660" s="14" t="s">
        <v>38</v>
      </c>
      <c r="AX660" s="14" t="s">
        <v>83</v>
      </c>
      <c r="AY660" s="271" t="s">
        <v>171</v>
      </c>
    </row>
    <row r="661" s="14" customFormat="1">
      <c r="A661" s="14"/>
      <c r="B661" s="261"/>
      <c r="C661" s="262"/>
      <c r="D661" s="242" t="s">
        <v>284</v>
      </c>
      <c r="E661" s="263" t="s">
        <v>1</v>
      </c>
      <c r="F661" s="264" t="s">
        <v>1014</v>
      </c>
      <c r="G661" s="262"/>
      <c r="H661" s="265">
        <v>62.603999999999999</v>
      </c>
      <c r="I661" s="266"/>
      <c r="J661" s="262"/>
      <c r="K661" s="262"/>
      <c r="L661" s="267"/>
      <c r="M661" s="268"/>
      <c r="N661" s="269"/>
      <c r="O661" s="269"/>
      <c r="P661" s="269"/>
      <c r="Q661" s="269"/>
      <c r="R661" s="269"/>
      <c r="S661" s="269"/>
      <c r="T661" s="270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71" t="s">
        <v>284</v>
      </c>
      <c r="AU661" s="271" t="s">
        <v>92</v>
      </c>
      <c r="AV661" s="14" t="s">
        <v>92</v>
      </c>
      <c r="AW661" s="14" t="s">
        <v>38</v>
      </c>
      <c r="AX661" s="14" t="s">
        <v>83</v>
      </c>
      <c r="AY661" s="271" t="s">
        <v>171</v>
      </c>
    </row>
    <row r="662" s="14" customFormat="1">
      <c r="A662" s="14"/>
      <c r="B662" s="261"/>
      <c r="C662" s="262"/>
      <c r="D662" s="242" t="s">
        <v>284</v>
      </c>
      <c r="E662" s="263" t="s">
        <v>1</v>
      </c>
      <c r="F662" s="264" t="s">
        <v>1015</v>
      </c>
      <c r="G662" s="262"/>
      <c r="H662" s="265">
        <v>72.280000000000001</v>
      </c>
      <c r="I662" s="266"/>
      <c r="J662" s="262"/>
      <c r="K662" s="262"/>
      <c r="L662" s="267"/>
      <c r="M662" s="268"/>
      <c r="N662" s="269"/>
      <c r="O662" s="269"/>
      <c r="P662" s="269"/>
      <c r="Q662" s="269"/>
      <c r="R662" s="269"/>
      <c r="S662" s="269"/>
      <c r="T662" s="270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71" t="s">
        <v>284</v>
      </c>
      <c r="AU662" s="271" t="s">
        <v>92</v>
      </c>
      <c r="AV662" s="14" t="s">
        <v>92</v>
      </c>
      <c r="AW662" s="14" t="s">
        <v>38</v>
      </c>
      <c r="AX662" s="14" t="s">
        <v>83</v>
      </c>
      <c r="AY662" s="271" t="s">
        <v>171</v>
      </c>
    </row>
    <row r="663" s="14" customFormat="1">
      <c r="A663" s="14"/>
      <c r="B663" s="261"/>
      <c r="C663" s="262"/>
      <c r="D663" s="242" t="s">
        <v>284</v>
      </c>
      <c r="E663" s="263" t="s">
        <v>1</v>
      </c>
      <c r="F663" s="264" t="s">
        <v>1016</v>
      </c>
      <c r="G663" s="262"/>
      <c r="H663" s="265">
        <v>41.944000000000003</v>
      </c>
      <c r="I663" s="266"/>
      <c r="J663" s="262"/>
      <c r="K663" s="262"/>
      <c r="L663" s="267"/>
      <c r="M663" s="268"/>
      <c r="N663" s="269"/>
      <c r="O663" s="269"/>
      <c r="P663" s="269"/>
      <c r="Q663" s="269"/>
      <c r="R663" s="269"/>
      <c r="S663" s="269"/>
      <c r="T663" s="270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71" t="s">
        <v>284</v>
      </c>
      <c r="AU663" s="271" t="s">
        <v>92</v>
      </c>
      <c r="AV663" s="14" t="s">
        <v>92</v>
      </c>
      <c r="AW663" s="14" t="s">
        <v>38</v>
      </c>
      <c r="AX663" s="14" t="s">
        <v>83</v>
      </c>
      <c r="AY663" s="271" t="s">
        <v>171</v>
      </c>
    </row>
    <row r="664" s="15" customFormat="1">
      <c r="A664" s="15"/>
      <c r="B664" s="272"/>
      <c r="C664" s="273"/>
      <c r="D664" s="242" t="s">
        <v>284</v>
      </c>
      <c r="E664" s="274" t="s">
        <v>1</v>
      </c>
      <c r="F664" s="275" t="s">
        <v>287</v>
      </c>
      <c r="G664" s="273"/>
      <c r="H664" s="276">
        <v>1823.943</v>
      </c>
      <c r="I664" s="277"/>
      <c r="J664" s="273"/>
      <c r="K664" s="273"/>
      <c r="L664" s="278"/>
      <c r="M664" s="279"/>
      <c r="N664" s="280"/>
      <c r="O664" s="280"/>
      <c r="P664" s="280"/>
      <c r="Q664" s="280"/>
      <c r="R664" s="280"/>
      <c r="S664" s="280"/>
      <c r="T664" s="281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82" t="s">
        <v>284</v>
      </c>
      <c r="AU664" s="282" t="s">
        <v>92</v>
      </c>
      <c r="AV664" s="15" t="s">
        <v>192</v>
      </c>
      <c r="AW664" s="15" t="s">
        <v>38</v>
      </c>
      <c r="AX664" s="15" t="s">
        <v>90</v>
      </c>
      <c r="AY664" s="282" t="s">
        <v>171</v>
      </c>
    </row>
    <row r="665" s="2" customFormat="1" ht="16.5" customHeight="1">
      <c r="A665" s="40"/>
      <c r="B665" s="41"/>
      <c r="C665" s="229" t="s">
        <v>1017</v>
      </c>
      <c r="D665" s="229" t="s">
        <v>174</v>
      </c>
      <c r="E665" s="230" t="s">
        <v>1018</v>
      </c>
      <c r="F665" s="231" t="s">
        <v>1019</v>
      </c>
      <c r="G665" s="232" t="s">
        <v>278</v>
      </c>
      <c r="H665" s="233">
        <v>1322.0029999999999</v>
      </c>
      <c r="I665" s="234"/>
      <c r="J665" s="235">
        <f>ROUND(I665*H665,2)</f>
        <v>0</v>
      </c>
      <c r="K665" s="231" t="s">
        <v>178</v>
      </c>
      <c r="L665" s="46"/>
      <c r="M665" s="236" t="s">
        <v>1</v>
      </c>
      <c r="N665" s="237" t="s">
        <v>48</v>
      </c>
      <c r="O665" s="93"/>
      <c r="P665" s="238">
        <f>O665*H665</f>
        <v>0</v>
      </c>
      <c r="Q665" s="238">
        <v>0</v>
      </c>
      <c r="R665" s="238">
        <f>Q665*H665</f>
        <v>0</v>
      </c>
      <c r="S665" s="238">
        <v>0.066000000000000003</v>
      </c>
      <c r="T665" s="239">
        <f>S665*H665</f>
        <v>87.252197999999993</v>
      </c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R665" s="240" t="s">
        <v>192</v>
      </c>
      <c r="AT665" s="240" t="s">
        <v>174</v>
      </c>
      <c r="AU665" s="240" t="s">
        <v>92</v>
      </c>
      <c r="AY665" s="18" t="s">
        <v>171</v>
      </c>
      <c r="BE665" s="241">
        <f>IF(N665="základní",J665,0)</f>
        <v>0</v>
      </c>
      <c r="BF665" s="241">
        <f>IF(N665="snížená",J665,0)</f>
        <v>0</v>
      </c>
      <c r="BG665" s="241">
        <f>IF(N665="zákl. přenesená",J665,0)</f>
        <v>0</v>
      </c>
      <c r="BH665" s="241">
        <f>IF(N665="sníž. přenesená",J665,0)</f>
        <v>0</v>
      </c>
      <c r="BI665" s="241">
        <f>IF(N665="nulová",J665,0)</f>
        <v>0</v>
      </c>
      <c r="BJ665" s="18" t="s">
        <v>90</v>
      </c>
      <c r="BK665" s="241">
        <f>ROUND(I665*H665,2)</f>
        <v>0</v>
      </c>
      <c r="BL665" s="18" t="s">
        <v>192</v>
      </c>
      <c r="BM665" s="240" t="s">
        <v>1020</v>
      </c>
    </row>
    <row r="666" s="13" customFormat="1">
      <c r="A666" s="13"/>
      <c r="B666" s="251"/>
      <c r="C666" s="252"/>
      <c r="D666" s="242" t="s">
        <v>284</v>
      </c>
      <c r="E666" s="253" t="s">
        <v>1</v>
      </c>
      <c r="F666" s="254" t="s">
        <v>527</v>
      </c>
      <c r="G666" s="252"/>
      <c r="H666" s="253" t="s">
        <v>1</v>
      </c>
      <c r="I666" s="255"/>
      <c r="J666" s="252"/>
      <c r="K666" s="252"/>
      <c r="L666" s="256"/>
      <c r="M666" s="257"/>
      <c r="N666" s="258"/>
      <c r="O666" s="258"/>
      <c r="P666" s="258"/>
      <c r="Q666" s="258"/>
      <c r="R666" s="258"/>
      <c r="S666" s="258"/>
      <c r="T666" s="259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60" t="s">
        <v>284</v>
      </c>
      <c r="AU666" s="260" t="s">
        <v>92</v>
      </c>
      <c r="AV666" s="13" t="s">
        <v>90</v>
      </c>
      <c r="AW666" s="13" t="s">
        <v>38</v>
      </c>
      <c r="AX666" s="13" t="s">
        <v>83</v>
      </c>
      <c r="AY666" s="260" t="s">
        <v>171</v>
      </c>
    </row>
    <row r="667" s="14" customFormat="1">
      <c r="A667" s="14"/>
      <c r="B667" s="261"/>
      <c r="C667" s="262"/>
      <c r="D667" s="242" t="s">
        <v>284</v>
      </c>
      <c r="E667" s="263" t="s">
        <v>1</v>
      </c>
      <c r="F667" s="264" t="s">
        <v>1021</v>
      </c>
      <c r="G667" s="262"/>
      <c r="H667" s="265">
        <v>1322.0029999999999</v>
      </c>
      <c r="I667" s="266"/>
      <c r="J667" s="262"/>
      <c r="K667" s="262"/>
      <c r="L667" s="267"/>
      <c r="M667" s="268"/>
      <c r="N667" s="269"/>
      <c r="O667" s="269"/>
      <c r="P667" s="269"/>
      <c r="Q667" s="269"/>
      <c r="R667" s="269"/>
      <c r="S667" s="269"/>
      <c r="T667" s="27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71" t="s">
        <v>284</v>
      </c>
      <c r="AU667" s="271" t="s">
        <v>92</v>
      </c>
      <c r="AV667" s="14" t="s">
        <v>92</v>
      </c>
      <c r="AW667" s="14" t="s">
        <v>38</v>
      </c>
      <c r="AX667" s="14" t="s">
        <v>83</v>
      </c>
      <c r="AY667" s="271" t="s">
        <v>171</v>
      </c>
    </row>
    <row r="668" s="15" customFormat="1">
      <c r="A668" s="15"/>
      <c r="B668" s="272"/>
      <c r="C668" s="273"/>
      <c r="D668" s="242" t="s">
        <v>284</v>
      </c>
      <c r="E668" s="274" t="s">
        <v>1</v>
      </c>
      <c r="F668" s="275" t="s">
        <v>287</v>
      </c>
      <c r="G668" s="273"/>
      <c r="H668" s="276">
        <v>1322.0029999999999</v>
      </c>
      <c r="I668" s="277"/>
      <c r="J668" s="273"/>
      <c r="K668" s="273"/>
      <c r="L668" s="278"/>
      <c r="M668" s="279"/>
      <c r="N668" s="280"/>
      <c r="O668" s="280"/>
      <c r="P668" s="280"/>
      <c r="Q668" s="280"/>
      <c r="R668" s="280"/>
      <c r="S668" s="280"/>
      <c r="T668" s="281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82" t="s">
        <v>284</v>
      </c>
      <c r="AU668" s="282" t="s">
        <v>92</v>
      </c>
      <c r="AV668" s="15" t="s">
        <v>192</v>
      </c>
      <c r="AW668" s="15" t="s">
        <v>38</v>
      </c>
      <c r="AX668" s="15" t="s">
        <v>90</v>
      </c>
      <c r="AY668" s="282" t="s">
        <v>171</v>
      </c>
    </row>
    <row r="669" s="2" customFormat="1" ht="16.5" customHeight="1">
      <c r="A669" s="40"/>
      <c r="B669" s="41"/>
      <c r="C669" s="229" t="s">
        <v>1022</v>
      </c>
      <c r="D669" s="229" t="s">
        <v>174</v>
      </c>
      <c r="E669" s="230" t="s">
        <v>1023</v>
      </c>
      <c r="F669" s="231" t="s">
        <v>1024</v>
      </c>
      <c r="G669" s="232" t="s">
        <v>278</v>
      </c>
      <c r="H669" s="233">
        <v>1322.0029999999999</v>
      </c>
      <c r="I669" s="234"/>
      <c r="J669" s="235">
        <f>ROUND(I669*H669,2)</f>
        <v>0</v>
      </c>
      <c r="K669" s="231" t="s">
        <v>178</v>
      </c>
      <c r="L669" s="46"/>
      <c r="M669" s="236" t="s">
        <v>1</v>
      </c>
      <c r="N669" s="237" t="s">
        <v>48</v>
      </c>
      <c r="O669" s="93"/>
      <c r="P669" s="238">
        <f>O669*H669</f>
        <v>0</v>
      </c>
      <c r="Q669" s="238">
        <v>0</v>
      </c>
      <c r="R669" s="238">
        <f>Q669*H669</f>
        <v>0</v>
      </c>
      <c r="S669" s="238">
        <v>0</v>
      </c>
      <c r="T669" s="239">
        <f>S669*H669</f>
        <v>0</v>
      </c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R669" s="240" t="s">
        <v>192</v>
      </c>
      <c r="AT669" s="240" t="s">
        <v>174</v>
      </c>
      <c r="AU669" s="240" t="s">
        <v>92</v>
      </c>
      <c r="AY669" s="18" t="s">
        <v>171</v>
      </c>
      <c r="BE669" s="241">
        <f>IF(N669="základní",J669,0)</f>
        <v>0</v>
      </c>
      <c r="BF669" s="241">
        <f>IF(N669="snížená",J669,0)</f>
        <v>0</v>
      </c>
      <c r="BG669" s="241">
        <f>IF(N669="zákl. přenesená",J669,0)</f>
        <v>0</v>
      </c>
      <c r="BH669" s="241">
        <f>IF(N669="sníž. přenesená",J669,0)</f>
        <v>0</v>
      </c>
      <c r="BI669" s="241">
        <f>IF(N669="nulová",J669,0)</f>
        <v>0</v>
      </c>
      <c r="BJ669" s="18" t="s">
        <v>90</v>
      </c>
      <c r="BK669" s="241">
        <f>ROUND(I669*H669,2)</f>
        <v>0</v>
      </c>
      <c r="BL669" s="18" t="s">
        <v>192</v>
      </c>
      <c r="BM669" s="240" t="s">
        <v>1025</v>
      </c>
    </row>
    <row r="670" s="13" customFormat="1">
      <c r="A670" s="13"/>
      <c r="B670" s="251"/>
      <c r="C670" s="252"/>
      <c r="D670" s="242" t="s">
        <v>284</v>
      </c>
      <c r="E670" s="253" t="s">
        <v>1</v>
      </c>
      <c r="F670" s="254" t="s">
        <v>527</v>
      </c>
      <c r="G670" s="252"/>
      <c r="H670" s="253" t="s">
        <v>1</v>
      </c>
      <c r="I670" s="255"/>
      <c r="J670" s="252"/>
      <c r="K670" s="252"/>
      <c r="L670" s="256"/>
      <c r="M670" s="257"/>
      <c r="N670" s="258"/>
      <c r="O670" s="258"/>
      <c r="P670" s="258"/>
      <c r="Q670" s="258"/>
      <c r="R670" s="258"/>
      <c r="S670" s="258"/>
      <c r="T670" s="259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60" t="s">
        <v>284</v>
      </c>
      <c r="AU670" s="260" t="s">
        <v>92</v>
      </c>
      <c r="AV670" s="13" t="s">
        <v>90</v>
      </c>
      <c r="AW670" s="13" t="s">
        <v>38</v>
      </c>
      <c r="AX670" s="13" t="s">
        <v>83</v>
      </c>
      <c r="AY670" s="260" t="s">
        <v>171</v>
      </c>
    </row>
    <row r="671" s="14" customFormat="1">
      <c r="A671" s="14"/>
      <c r="B671" s="261"/>
      <c r="C671" s="262"/>
      <c r="D671" s="242" t="s">
        <v>284</v>
      </c>
      <c r="E671" s="263" t="s">
        <v>1</v>
      </c>
      <c r="F671" s="264" t="s">
        <v>1021</v>
      </c>
      <c r="G671" s="262"/>
      <c r="H671" s="265">
        <v>1322.0029999999999</v>
      </c>
      <c r="I671" s="266"/>
      <c r="J671" s="262"/>
      <c r="K671" s="262"/>
      <c r="L671" s="267"/>
      <c r="M671" s="268"/>
      <c r="N671" s="269"/>
      <c r="O671" s="269"/>
      <c r="P671" s="269"/>
      <c r="Q671" s="269"/>
      <c r="R671" s="269"/>
      <c r="S671" s="269"/>
      <c r="T671" s="270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71" t="s">
        <v>284</v>
      </c>
      <c r="AU671" s="271" t="s">
        <v>92</v>
      </c>
      <c r="AV671" s="14" t="s">
        <v>92</v>
      </c>
      <c r="AW671" s="14" t="s">
        <v>38</v>
      </c>
      <c r="AX671" s="14" t="s">
        <v>83</v>
      </c>
      <c r="AY671" s="271" t="s">
        <v>171</v>
      </c>
    </row>
    <row r="672" s="15" customFormat="1">
      <c r="A672" s="15"/>
      <c r="B672" s="272"/>
      <c r="C672" s="273"/>
      <c r="D672" s="242" t="s">
        <v>284</v>
      </c>
      <c r="E672" s="274" t="s">
        <v>1</v>
      </c>
      <c r="F672" s="275" t="s">
        <v>287</v>
      </c>
      <c r="G672" s="273"/>
      <c r="H672" s="276">
        <v>1322.0029999999999</v>
      </c>
      <c r="I672" s="277"/>
      <c r="J672" s="273"/>
      <c r="K672" s="273"/>
      <c r="L672" s="278"/>
      <c r="M672" s="279"/>
      <c r="N672" s="280"/>
      <c r="O672" s="280"/>
      <c r="P672" s="280"/>
      <c r="Q672" s="280"/>
      <c r="R672" s="280"/>
      <c r="S672" s="280"/>
      <c r="T672" s="281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82" t="s">
        <v>284</v>
      </c>
      <c r="AU672" s="282" t="s">
        <v>92</v>
      </c>
      <c r="AV672" s="15" t="s">
        <v>192</v>
      </c>
      <c r="AW672" s="15" t="s">
        <v>38</v>
      </c>
      <c r="AX672" s="15" t="s">
        <v>90</v>
      </c>
      <c r="AY672" s="282" t="s">
        <v>171</v>
      </c>
    </row>
    <row r="673" s="2" customFormat="1" ht="16.5" customHeight="1">
      <c r="A673" s="40"/>
      <c r="B673" s="41"/>
      <c r="C673" s="229" t="s">
        <v>1026</v>
      </c>
      <c r="D673" s="229" t="s">
        <v>174</v>
      </c>
      <c r="E673" s="230" t="s">
        <v>1027</v>
      </c>
      <c r="F673" s="231" t="s">
        <v>1028</v>
      </c>
      <c r="G673" s="232" t="s">
        <v>278</v>
      </c>
      <c r="H673" s="233">
        <v>661.00199999999995</v>
      </c>
      <c r="I673" s="234"/>
      <c r="J673" s="235">
        <f>ROUND(I673*H673,2)</f>
        <v>0</v>
      </c>
      <c r="K673" s="231" t="s">
        <v>178</v>
      </c>
      <c r="L673" s="46"/>
      <c r="M673" s="236" t="s">
        <v>1</v>
      </c>
      <c r="N673" s="237" t="s">
        <v>48</v>
      </c>
      <c r="O673" s="93"/>
      <c r="P673" s="238">
        <f>O673*H673</f>
        <v>0</v>
      </c>
      <c r="Q673" s="238">
        <v>0.038850000000000003</v>
      </c>
      <c r="R673" s="238">
        <f>Q673*H673</f>
        <v>25.6799277</v>
      </c>
      <c r="S673" s="238">
        <v>0</v>
      </c>
      <c r="T673" s="239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40" t="s">
        <v>192</v>
      </c>
      <c r="AT673" s="240" t="s">
        <v>174</v>
      </c>
      <c r="AU673" s="240" t="s">
        <v>92</v>
      </c>
      <c r="AY673" s="18" t="s">
        <v>171</v>
      </c>
      <c r="BE673" s="241">
        <f>IF(N673="základní",J673,0)</f>
        <v>0</v>
      </c>
      <c r="BF673" s="241">
        <f>IF(N673="snížená",J673,0)</f>
        <v>0</v>
      </c>
      <c r="BG673" s="241">
        <f>IF(N673="zákl. přenesená",J673,0)</f>
        <v>0</v>
      </c>
      <c r="BH673" s="241">
        <f>IF(N673="sníž. přenesená",J673,0)</f>
        <v>0</v>
      </c>
      <c r="BI673" s="241">
        <f>IF(N673="nulová",J673,0)</f>
        <v>0</v>
      </c>
      <c r="BJ673" s="18" t="s">
        <v>90</v>
      </c>
      <c r="BK673" s="241">
        <f>ROUND(I673*H673,2)</f>
        <v>0</v>
      </c>
      <c r="BL673" s="18" t="s">
        <v>192</v>
      </c>
      <c r="BM673" s="240" t="s">
        <v>1029</v>
      </c>
    </row>
    <row r="674" s="13" customFormat="1">
      <c r="A674" s="13"/>
      <c r="B674" s="251"/>
      <c r="C674" s="252"/>
      <c r="D674" s="242" t="s">
        <v>284</v>
      </c>
      <c r="E674" s="253" t="s">
        <v>1</v>
      </c>
      <c r="F674" s="254" t="s">
        <v>527</v>
      </c>
      <c r="G674" s="252"/>
      <c r="H674" s="253" t="s">
        <v>1</v>
      </c>
      <c r="I674" s="255"/>
      <c r="J674" s="252"/>
      <c r="K674" s="252"/>
      <c r="L674" s="256"/>
      <c r="M674" s="257"/>
      <c r="N674" s="258"/>
      <c r="O674" s="258"/>
      <c r="P674" s="258"/>
      <c r="Q674" s="258"/>
      <c r="R674" s="258"/>
      <c r="S674" s="258"/>
      <c r="T674" s="259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60" t="s">
        <v>284</v>
      </c>
      <c r="AU674" s="260" t="s">
        <v>92</v>
      </c>
      <c r="AV674" s="13" t="s">
        <v>90</v>
      </c>
      <c r="AW674" s="13" t="s">
        <v>38</v>
      </c>
      <c r="AX674" s="13" t="s">
        <v>83</v>
      </c>
      <c r="AY674" s="260" t="s">
        <v>171</v>
      </c>
    </row>
    <row r="675" s="14" customFormat="1">
      <c r="A675" s="14"/>
      <c r="B675" s="261"/>
      <c r="C675" s="262"/>
      <c r="D675" s="242" t="s">
        <v>284</v>
      </c>
      <c r="E675" s="263" t="s">
        <v>1</v>
      </c>
      <c r="F675" s="264" t="s">
        <v>1030</v>
      </c>
      <c r="G675" s="262"/>
      <c r="H675" s="265">
        <v>661.00199999999995</v>
      </c>
      <c r="I675" s="266"/>
      <c r="J675" s="262"/>
      <c r="K675" s="262"/>
      <c r="L675" s="267"/>
      <c r="M675" s="268"/>
      <c r="N675" s="269"/>
      <c r="O675" s="269"/>
      <c r="P675" s="269"/>
      <c r="Q675" s="269"/>
      <c r="R675" s="269"/>
      <c r="S675" s="269"/>
      <c r="T675" s="270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71" t="s">
        <v>284</v>
      </c>
      <c r="AU675" s="271" t="s">
        <v>92</v>
      </c>
      <c r="AV675" s="14" t="s">
        <v>92</v>
      </c>
      <c r="AW675" s="14" t="s">
        <v>38</v>
      </c>
      <c r="AX675" s="14" t="s">
        <v>83</v>
      </c>
      <c r="AY675" s="271" t="s">
        <v>171</v>
      </c>
    </row>
    <row r="676" s="15" customFormat="1">
      <c r="A676" s="15"/>
      <c r="B676" s="272"/>
      <c r="C676" s="273"/>
      <c r="D676" s="242" t="s">
        <v>284</v>
      </c>
      <c r="E676" s="274" t="s">
        <v>1</v>
      </c>
      <c r="F676" s="275" t="s">
        <v>287</v>
      </c>
      <c r="G676" s="273"/>
      <c r="H676" s="276">
        <v>661.00199999999995</v>
      </c>
      <c r="I676" s="277"/>
      <c r="J676" s="273"/>
      <c r="K676" s="273"/>
      <c r="L676" s="278"/>
      <c r="M676" s="279"/>
      <c r="N676" s="280"/>
      <c r="O676" s="280"/>
      <c r="P676" s="280"/>
      <c r="Q676" s="280"/>
      <c r="R676" s="280"/>
      <c r="S676" s="280"/>
      <c r="T676" s="281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82" t="s">
        <v>284</v>
      </c>
      <c r="AU676" s="282" t="s">
        <v>92</v>
      </c>
      <c r="AV676" s="15" t="s">
        <v>192</v>
      </c>
      <c r="AW676" s="15" t="s">
        <v>38</v>
      </c>
      <c r="AX676" s="15" t="s">
        <v>90</v>
      </c>
      <c r="AY676" s="282" t="s">
        <v>171</v>
      </c>
    </row>
    <row r="677" s="2" customFormat="1" ht="16.5" customHeight="1">
      <c r="A677" s="40"/>
      <c r="B677" s="41"/>
      <c r="C677" s="229" t="s">
        <v>1031</v>
      </c>
      <c r="D677" s="229" t="s">
        <v>174</v>
      </c>
      <c r="E677" s="230" t="s">
        <v>1032</v>
      </c>
      <c r="F677" s="231" t="s">
        <v>1033</v>
      </c>
      <c r="G677" s="232" t="s">
        <v>278</v>
      </c>
      <c r="H677" s="233">
        <v>661.00199999999995</v>
      </c>
      <c r="I677" s="234"/>
      <c r="J677" s="235">
        <f>ROUND(I677*H677,2)</f>
        <v>0</v>
      </c>
      <c r="K677" s="231" t="s">
        <v>178</v>
      </c>
      <c r="L677" s="46"/>
      <c r="M677" s="236" t="s">
        <v>1</v>
      </c>
      <c r="N677" s="237" t="s">
        <v>48</v>
      </c>
      <c r="O677" s="93"/>
      <c r="P677" s="238">
        <f>O677*H677</f>
        <v>0</v>
      </c>
      <c r="Q677" s="238">
        <v>0.058279999999999998</v>
      </c>
      <c r="R677" s="238">
        <f>Q677*H677</f>
        <v>38.523196559999995</v>
      </c>
      <c r="S677" s="238">
        <v>0</v>
      </c>
      <c r="T677" s="239">
        <f>S677*H677</f>
        <v>0</v>
      </c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R677" s="240" t="s">
        <v>192</v>
      </c>
      <c r="AT677" s="240" t="s">
        <v>174</v>
      </c>
      <c r="AU677" s="240" t="s">
        <v>92</v>
      </c>
      <c r="AY677" s="18" t="s">
        <v>171</v>
      </c>
      <c r="BE677" s="241">
        <f>IF(N677="základní",J677,0)</f>
        <v>0</v>
      </c>
      <c r="BF677" s="241">
        <f>IF(N677="snížená",J677,0)</f>
        <v>0</v>
      </c>
      <c r="BG677" s="241">
        <f>IF(N677="zákl. přenesená",J677,0)</f>
        <v>0</v>
      </c>
      <c r="BH677" s="241">
        <f>IF(N677="sníž. přenesená",J677,0)</f>
        <v>0</v>
      </c>
      <c r="BI677" s="241">
        <f>IF(N677="nulová",J677,0)</f>
        <v>0</v>
      </c>
      <c r="BJ677" s="18" t="s">
        <v>90</v>
      </c>
      <c r="BK677" s="241">
        <f>ROUND(I677*H677,2)</f>
        <v>0</v>
      </c>
      <c r="BL677" s="18" t="s">
        <v>192</v>
      </c>
      <c r="BM677" s="240" t="s">
        <v>1034</v>
      </c>
    </row>
    <row r="678" s="13" customFormat="1">
      <c r="A678" s="13"/>
      <c r="B678" s="251"/>
      <c r="C678" s="252"/>
      <c r="D678" s="242" t="s">
        <v>284</v>
      </c>
      <c r="E678" s="253" t="s">
        <v>1</v>
      </c>
      <c r="F678" s="254" t="s">
        <v>527</v>
      </c>
      <c r="G678" s="252"/>
      <c r="H678" s="253" t="s">
        <v>1</v>
      </c>
      <c r="I678" s="255"/>
      <c r="J678" s="252"/>
      <c r="K678" s="252"/>
      <c r="L678" s="256"/>
      <c r="M678" s="257"/>
      <c r="N678" s="258"/>
      <c r="O678" s="258"/>
      <c r="P678" s="258"/>
      <c r="Q678" s="258"/>
      <c r="R678" s="258"/>
      <c r="S678" s="258"/>
      <c r="T678" s="259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60" t="s">
        <v>284</v>
      </c>
      <c r="AU678" s="260" t="s">
        <v>92</v>
      </c>
      <c r="AV678" s="13" t="s">
        <v>90</v>
      </c>
      <c r="AW678" s="13" t="s">
        <v>38</v>
      </c>
      <c r="AX678" s="13" t="s">
        <v>83</v>
      </c>
      <c r="AY678" s="260" t="s">
        <v>171</v>
      </c>
    </row>
    <row r="679" s="14" customFormat="1">
      <c r="A679" s="14"/>
      <c r="B679" s="261"/>
      <c r="C679" s="262"/>
      <c r="D679" s="242" t="s">
        <v>284</v>
      </c>
      <c r="E679" s="263" t="s">
        <v>1</v>
      </c>
      <c r="F679" s="264" t="s">
        <v>1030</v>
      </c>
      <c r="G679" s="262"/>
      <c r="H679" s="265">
        <v>661.00199999999995</v>
      </c>
      <c r="I679" s="266"/>
      <c r="J679" s="262"/>
      <c r="K679" s="262"/>
      <c r="L679" s="267"/>
      <c r="M679" s="268"/>
      <c r="N679" s="269"/>
      <c r="O679" s="269"/>
      <c r="P679" s="269"/>
      <c r="Q679" s="269"/>
      <c r="R679" s="269"/>
      <c r="S679" s="269"/>
      <c r="T679" s="270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71" t="s">
        <v>284</v>
      </c>
      <c r="AU679" s="271" t="s">
        <v>92</v>
      </c>
      <c r="AV679" s="14" t="s">
        <v>92</v>
      </c>
      <c r="AW679" s="14" t="s">
        <v>38</v>
      </c>
      <c r="AX679" s="14" t="s">
        <v>83</v>
      </c>
      <c r="AY679" s="271" t="s">
        <v>171</v>
      </c>
    </row>
    <row r="680" s="15" customFormat="1">
      <c r="A680" s="15"/>
      <c r="B680" s="272"/>
      <c r="C680" s="273"/>
      <c r="D680" s="242" t="s">
        <v>284</v>
      </c>
      <c r="E680" s="274" t="s">
        <v>1</v>
      </c>
      <c r="F680" s="275" t="s">
        <v>287</v>
      </c>
      <c r="G680" s="273"/>
      <c r="H680" s="276">
        <v>661.00199999999995</v>
      </c>
      <c r="I680" s="277"/>
      <c r="J680" s="273"/>
      <c r="K680" s="273"/>
      <c r="L680" s="278"/>
      <c r="M680" s="279"/>
      <c r="N680" s="280"/>
      <c r="O680" s="280"/>
      <c r="P680" s="280"/>
      <c r="Q680" s="280"/>
      <c r="R680" s="280"/>
      <c r="S680" s="280"/>
      <c r="T680" s="281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82" t="s">
        <v>284</v>
      </c>
      <c r="AU680" s="282" t="s">
        <v>92</v>
      </c>
      <c r="AV680" s="15" t="s">
        <v>192</v>
      </c>
      <c r="AW680" s="15" t="s">
        <v>38</v>
      </c>
      <c r="AX680" s="15" t="s">
        <v>90</v>
      </c>
      <c r="AY680" s="282" t="s">
        <v>171</v>
      </c>
    </row>
    <row r="681" s="2" customFormat="1" ht="16.5" customHeight="1">
      <c r="A681" s="40"/>
      <c r="B681" s="41"/>
      <c r="C681" s="229" t="s">
        <v>1035</v>
      </c>
      <c r="D681" s="229" t="s">
        <v>174</v>
      </c>
      <c r="E681" s="230" t="s">
        <v>1036</v>
      </c>
      <c r="F681" s="231" t="s">
        <v>1037</v>
      </c>
      <c r="G681" s="232" t="s">
        <v>278</v>
      </c>
      <c r="H681" s="233">
        <v>661.00199999999995</v>
      </c>
      <c r="I681" s="234"/>
      <c r="J681" s="235">
        <f>ROUND(I681*H681,2)</f>
        <v>0</v>
      </c>
      <c r="K681" s="231" t="s">
        <v>178</v>
      </c>
      <c r="L681" s="46"/>
      <c r="M681" s="236" t="s">
        <v>1</v>
      </c>
      <c r="N681" s="237" t="s">
        <v>48</v>
      </c>
      <c r="O681" s="93"/>
      <c r="P681" s="238">
        <f>O681*H681</f>
        <v>0</v>
      </c>
      <c r="Q681" s="238">
        <v>0.00098999999999999999</v>
      </c>
      <c r="R681" s="238">
        <f>Q681*H681</f>
        <v>0.65439197999999998</v>
      </c>
      <c r="S681" s="238">
        <v>0</v>
      </c>
      <c r="T681" s="239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40" t="s">
        <v>192</v>
      </c>
      <c r="AT681" s="240" t="s">
        <v>174</v>
      </c>
      <c r="AU681" s="240" t="s">
        <v>92</v>
      </c>
      <c r="AY681" s="18" t="s">
        <v>171</v>
      </c>
      <c r="BE681" s="241">
        <f>IF(N681="základní",J681,0)</f>
        <v>0</v>
      </c>
      <c r="BF681" s="241">
        <f>IF(N681="snížená",J681,0)</f>
        <v>0</v>
      </c>
      <c r="BG681" s="241">
        <f>IF(N681="zákl. přenesená",J681,0)</f>
        <v>0</v>
      </c>
      <c r="BH681" s="241">
        <f>IF(N681="sníž. přenesená",J681,0)</f>
        <v>0</v>
      </c>
      <c r="BI681" s="241">
        <f>IF(N681="nulová",J681,0)</f>
        <v>0</v>
      </c>
      <c r="BJ681" s="18" t="s">
        <v>90</v>
      </c>
      <c r="BK681" s="241">
        <f>ROUND(I681*H681,2)</f>
        <v>0</v>
      </c>
      <c r="BL681" s="18" t="s">
        <v>192</v>
      </c>
      <c r="BM681" s="240" t="s">
        <v>1038</v>
      </c>
    </row>
    <row r="682" s="13" customFormat="1">
      <c r="A682" s="13"/>
      <c r="B682" s="251"/>
      <c r="C682" s="252"/>
      <c r="D682" s="242" t="s">
        <v>284</v>
      </c>
      <c r="E682" s="253" t="s">
        <v>1</v>
      </c>
      <c r="F682" s="254" t="s">
        <v>527</v>
      </c>
      <c r="G682" s="252"/>
      <c r="H682" s="253" t="s">
        <v>1</v>
      </c>
      <c r="I682" s="255"/>
      <c r="J682" s="252"/>
      <c r="K682" s="252"/>
      <c r="L682" s="256"/>
      <c r="M682" s="257"/>
      <c r="N682" s="258"/>
      <c r="O682" s="258"/>
      <c r="P682" s="258"/>
      <c r="Q682" s="258"/>
      <c r="R682" s="258"/>
      <c r="S682" s="258"/>
      <c r="T682" s="259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60" t="s">
        <v>284</v>
      </c>
      <c r="AU682" s="260" t="s">
        <v>92</v>
      </c>
      <c r="AV682" s="13" t="s">
        <v>90</v>
      </c>
      <c r="AW682" s="13" t="s">
        <v>38</v>
      </c>
      <c r="AX682" s="13" t="s">
        <v>83</v>
      </c>
      <c r="AY682" s="260" t="s">
        <v>171</v>
      </c>
    </row>
    <row r="683" s="14" customFormat="1">
      <c r="A683" s="14"/>
      <c r="B683" s="261"/>
      <c r="C683" s="262"/>
      <c r="D683" s="242" t="s">
        <v>284</v>
      </c>
      <c r="E683" s="263" t="s">
        <v>1</v>
      </c>
      <c r="F683" s="264" t="s">
        <v>1030</v>
      </c>
      <c r="G683" s="262"/>
      <c r="H683" s="265">
        <v>661.00199999999995</v>
      </c>
      <c r="I683" s="266"/>
      <c r="J683" s="262"/>
      <c r="K683" s="262"/>
      <c r="L683" s="267"/>
      <c r="M683" s="268"/>
      <c r="N683" s="269"/>
      <c r="O683" s="269"/>
      <c r="P683" s="269"/>
      <c r="Q683" s="269"/>
      <c r="R683" s="269"/>
      <c r="S683" s="269"/>
      <c r="T683" s="270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71" t="s">
        <v>284</v>
      </c>
      <c r="AU683" s="271" t="s">
        <v>92</v>
      </c>
      <c r="AV683" s="14" t="s">
        <v>92</v>
      </c>
      <c r="AW683" s="14" t="s">
        <v>38</v>
      </c>
      <c r="AX683" s="14" t="s">
        <v>83</v>
      </c>
      <c r="AY683" s="271" t="s">
        <v>171</v>
      </c>
    </row>
    <row r="684" s="15" customFormat="1">
      <c r="A684" s="15"/>
      <c r="B684" s="272"/>
      <c r="C684" s="273"/>
      <c r="D684" s="242" t="s">
        <v>284</v>
      </c>
      <c r="E684" s="274" t="s">
        <v>1</v>
      </c>
      <c r="F684" s="275" t="s">
        <v>287</v>
      </c>
      <c r="G684" s="273"/>
      <c r="H684" s="276">
        <v>661.00199999999995</v>
      </c>
      <c r="I684" s="277"/>
      <c r="J684" s="273"/>
      <c r="K684" s="273"/>
      <c r="L684" s="278"/>
      <c r="M684" s="279"/>
      <c r="N684" s="280"/>
      <c r="O684" s="280"/>
      <c r="P684" s="280"/>
      <c r="Q684" s="280"/>
      <c r="R684" s="280"/>
      <c r="S684" s="280"/>
      <c r="T684" s="281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82" t="s">
        <v>284</v>
      </c>
      <c r="AU684" s="282" t="s">
        <v>92</v>
      </c>
      <c r="AV684" s="15" t="s">
        <v>192</v>
      </c>
      <c r="AW684" s="15" t="s">
        <v>38</v>
      </c>
      <c r="AX684" s="15" t="s">
        <v>90</v>
      </c>
      <c r="AY684" s="282" t="s">
        <v>171</v>
      </c>
    </row>
    <row r="685" s="12" customFormat="1" ht="22.8" customHeight="1">
      <c r="A685" s="12"/>
      <c r="B685" s="213"/>
      <c r="C685" s="214"/>
      <c r="D685" s="215" t="s">
        <v>82</v>
      </c>
      <c r="E685" s="227" t="s">
        <v>1039</v>
      </c>
      <c r="F685" s="227" t="s">
        <v>1040</v>
      </c>
      <c r="G685" s="214"/>
      <c r="H685" s="214"/>
      <c r="I685" s="217"/>
      <c r="J685" s="228">
        <f>BK685</f>
        <v>0</v>
      </c>
      <c r="K685" s="214"/>
      <c r="L685" s="219"/>
      <c r="M685" s="220"/>
      <c r="N685" s="221"/>
      <c r="O685" s="221"/>
      <c r="P685" s="222">
        <f>SUM(P686:P695)</f>
        <v>0</v>
      </c>
      <c r="Q685" s="221"/>
      <c r="R685" s="222">
        <f>SUM(R686:R695)</f>
        <v>0</v>
      </c>
      <c r="S685" s="221"/>
      <c r="T685" s="223">
        <f>SUM(T686:T695)</f>
        <v>0</v>
      </c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R685" s="224" t="s">
        <v>90</v>
      </c>
      <c r="AT685" s="225" t="s">
        <v>82</v>
      </c>
      <c r="AU685" s="225" t="s">
        <v>90</v>
      </c>
      <c r="AY685" s="224" t="s">
        <v>171</v>
      </c>
      <c r="BK685" s="226">
        <f>SUM(BK686:BK695)</f>
        <v>0</v>
      </c>
    </row>
    <row r="686" s="2" customFormat="1" ht="21.75" customHeight="1">
      <c r="A686" s="40"/>
      <c r="B686" s="41"/>
      <c r="C686" s="229" t="s">
        <v>1041</v>
      </c>
      <c r="D686" s="229" t="s">
        <v>174</v>
      </c>
      <c r="E686" s="230" t="s">
        <v>1042</v>
      </c>
      <c r="F686" s="231" t="s">
        <v>1043</v>
      </c>
      <c r="G686" s="232" t="s">
        <v>330</v>
      </c>
      <c r="H686" s="233">
        <v>1109.9839999999999</v>
      </c>
      <c r="I686" s="234"/>
      <c r="J686" s="235">
        <f>ROUND(I686*H686,2)</f>
        <v>0</v>
      </c>
      <c r="K686" s="231" t="s">
        <v>178</v>
      </c>
      <c r="L686" s="46"/>
      <c r="M686" s="236" t="s">
        <v>1</v>
      </c>
      <c r="N686" s="237" t="s">
        <v>48</v>
      </c>
      <c r="O686" s="93"/>
      <c r="P686" s="238">
        <f>O686*H686</f>
        <v>0</v>
      </c>
      <c r="Q686" s="238">
        <v>0</v>
      </c>
      <c r="R686" s="238">
        <f>Q686*H686</f>
        <v>0</v>
      </c>
      <c r="S686" s="238">
        <v>0</v>
      </c>
      <c r="T686" s="239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40" t="s">
        <v>192</v>
      </c>
      <c r="AT686" s="240" t="s">
        <v>174</v>
      </c>
      <c r="AU686" s="240" t="s">
        <v>92</v>
      </c>
      <c r="AY686" s="18" t="s">
        <v>171</v>
      </c>
      <c r="BE686" s="241">
        <f>IF(N686="základní",J686,0)</f>
        <v>0</v>
      </c>
      <c r="BF686" s="241">
        <f>IF(N686="snížená",J686,0)</f>
        <v>0</v>
      </c>
      <c r="BG686" s="241">
        <f>IF(N686="zákl. přenesená",J686,0)</f>
        <v>0</v>
      </c>
      <c r="BH686" s="241">
        <f>IF(N686="sníž. přenesená",J686,0)</f>
        <v>0</v>
      </c>
      <c r="BI686" s="241">
        <f>IF(N686="nulová",J686,0)</f>
        <v>0</v>
      </c>
      <c r="BJ686" s="18" t="s">
        <v>90</v>
      </c>
      <c r="BK686" s="241">
        <f>ROUND(I686*H686,2)</f>
        <v>0</v>
      </c>
      <c r="BL686" s="18" t="s">
        <v>192</v>
      </c>
      <c r="BM686" s="240" t="s">
        <v>1044</v>
      </c>
    </row>
    <row r="687" s="14" customFormat="1">
      <c r="A687" s="14"/>
      <c r="B687" s="261"/>
      <c r="C687" s="262"/>
      <c r="D687" s="242" t="s">
        <v>284</v>
      </c>
      <c r="E687" s="262"/>
      <c r="F687" s="264" t="s">
        <v>1045</v>
      </c>
      <c r="G687" s="262"/>
      <c r="H687" s="265">
        <v>1109.9839999999999</v>
      </c>
      <c r="I687" s="266"/>
      <c r="J687" s="262"/>
      <c r="K687" s="262"/>
      <c r="L687" s="267"/>
      <c r="M687" s="268"/>
      <c r="N687" s="269"/>
      <c r="O687" s="269"/>
      <c r="P687" s="269"/>
      <c r="Q687" s="269"/>
      <c r="R687" s="269"/>
      <c r="S687" s="269"/>
      <c r="T687" s="270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71" t="s">
        <v>284</v>
      </c>
      <c r="AU687" s="271" t="s">
        <v>92</v>
      </c>
      <c r="AV687" s="14" t="s">
        <v>92</v>
      </c>
      <c r="AW687" s="14" t="s">
        <v>4</v>
      </c>
      <c r="AX687" s="14" t="s">
        <v>90</v>
      </c>
      <c r="AY687" s="271" t="s">
        <v>171</v>
      </c>
    </row>
    <row r="688" s="2" customFormat="1" ht="16.5" customHeight="1">
      <c r="A688" s="40"/>
      <c r="B688" s="41"/>
      <c r="C688" s="229" t="s">
        <v>1046</v>
      </c>
      <c r="D688" s="229" t="s">
        <v>174</v>
      </c>
      <c r="E688" s="230" t="s">
        <v>1047</v>
      </c>
      <c r="F688" s="231" t="s">
        <v>1048</v>
      </c>
      <c r="G688" s="232" t="s">
        <v>330</v>
      </c>
      <c r="H688" s="233">
        <v>3329.953</v>
      </c>
      <c r="I688" s="234"/>
      <c r="J688" s="235">
        <f>ROUND(I688*H688,2)</f>
        <v>0</v>
      </c>
      <c r="K688" s="231" t="s">
        <v>178</v>
      </c>
      <c r="L688" s="46"/>
      <c r="M688" s="236" t="s">
        <v>1</v>
      </c>
      <c r="N688" s="237" t="s">
        <v>48</v>
      </c>
      <c r="O688" s="93"/>
      <c r="P688" s="238">
        <f>O688*H688</f>
        <v>0</v>
      </c>
      <c r="Q688" s="238">
        <v>0</v>
      </c>
      <c r="R688" s="238">
        <f>Q688*H688</f>
        <v>0</v>
      </c>
      <c r="S688" s="238">
        <v>0</v>
      </c>
      <c r="T688" s="239">
        <f>S688*H688</f>
        <v>0</v>
      </c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R688" s="240" t="s">
        <v>192</v>
      </c>
      <c r="AT688" s="240" t="s">
        <v>174</v>
      </c>
      <c r="AU688" s="240" t="s">
        <v>92</v>
      </c>
      <c r="AY688" s="18" t="s">
        <v>171</v>
      </c>
      <c r="BE688" s="241">
        <f>IF(N688="základní",J688,0)</f>
        <v>0</v>
      </c>
      <c r="BF688" s="241">
        <f>IF(N688="snížená",J688,0)</f>
        <v>0</v>
      </c>
      <c r="BG688" s="241">
        <f>IF(N688="zákl. přenesená",J688,0)</f>
        <v>0</v>
      </c>
      <c r="BH688" s="241">
        <f>IF(N688="sníž. přenesená",J688,0)</f>
        <v>0</v>
      </c>
      <c r="BI688" s="241">
        <f>IF(N688="nulová",J688,0)</f>
        <v>0</v>
      </c>
      <c r="BJ688" s="18" t="s">
        <v>90</v>
      </c>
      <c r="BK688" s="241">
        <f>ROUND(I688*H688,2)</f>
        <v>0</v>
      </c>
      <c r="BL688" s="18" t="s">
        <v>192</v>
      </c>
      <c r="BM688" s="240" t="s">
        <v>1049</v>
      </c>
    </row>
    <row r="689" s="14" customFormat="1">
      <c r="A689" s="14"/>
      <c r="B689" s="261"/>
      <c r="C689" s="262"/>
      <c r="D689" s="242" t="s">
        <v>284</v>
      </c>
      <c r="E689" s="262"/>
      <c r="F689" s="264" t="s">
        <v>1050</v>
      </c>
      <c r="G689" s="262"/>
      <c r="H689" s="265">
        <v>3329.953</v>
      </c>
      <c r="I689" s="266"/>
      <c r="J689" s="262"/>
      <c r="K689" s="262"/>
      <c r="L689" s="267"/>
      <c r="M689" s="268"/>
      <c r="N689" s="269"/>
      <c r="O689" s="269"/>
      <c r="P689" s="269"/>
      <c r="Q689" s="269"/>
      <c r="R689" s="269"/>
      <c r="S689" s="269"/>
      <c r="T689" s="27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71" t="s">
        <v>284</v>
      </c>
      <c r="AU689" s="271" t="s">
        <v>92</v>
      </c>
      <c r="AV689" s="14" t="s">
        <v>92</v>
      </c>
      <c r="AW689" s="14" t="s">
        <v>4</v>
      </c>
      <c r="AX689" s="14" t="s">
        <v>90</v>
      </c>
      <c r="AY689" s="271" t="s">
        <v>171</v>
      </c>
    </row>
    <row r="690" s="2" customFormat="1" ht="16.5" customHeight="1">
      <c r="A690" s="40"/>
      <c r="B690" s="41"/>
      <c r="C690" s="229" t="s">
        <v>1051</v>
      </c>
      <c r="D690" s="229" t="s">
        <v>174</v>
      </c>
      <c r="E690" s="230" t="s">
        <v>1052</v>
      </c>
      <c r="F690" s="231" t="s">
        <v>1053</v>
      </c>
      <c r="G690" s="232" t="s">
        <v>330</v>
      </c>
      <c r="H690" s="233">
        <v>4439.9369999999999</v>
      </c>
      <c r="I690" s="234"/>
      <c r="J690" s="235">
        <f>ROUND(I690*H690,2)</f>
        <v>0</v>
      </c>
      <c r="K690" s="231" t="s">
        <v>331</v>
      </c>
      <c r="L690" s="46"/>
      <c r="M690" s="236" t="s">
        <v>1</v>
      </c>
      <c r="N690" s="237" t="s">
        <v>48</v>
      </c>
      <c r="O690" s="93"/>
      <c r="P690" s="238">
        <f>O690*H690</f>
        <v>0</v>
      </c>
      <c r="Q690" s="238">
        <v>0</v>
      </c>
      <c r="R690" s="238">
        <f>Q690*H690</f>
        <v>0</v>
      </c>
      <c r="S690" s="238">
        <v>0</v>
      </c>
      <c r="T690" s="239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40" t="s">
        <v>192</v>
      </c>
      <c r="AT690" s="240" t="s">
        <v>174</v>
      </c>
      <c r="AU690" s="240" t="s">
        <v>92</v>
      </c>
      <c r="AY690" s="18" t="s">
        <v>171</v>
      </c>
      <c r="BE690" s="241">
        <f>IF(N690="základní",J690,0)</f>
        <v>0</v>
      </c>
      <c r="BF690" s="241">
        <f>IF(N690="snížená",J690,0)</f>
        <v>0</v>
      </c>
      <c r="BG690" s="241">
        <f>IF(N690="zákl. přenesená",J690,0)</f>
        <v>0</v>
      </c>
      <c r="BH690" s="241">
        <f>IF(N690="sníž. přenesená",J690,0)</f>
        <v>0</v>
      </c>
      <c r="BI690" s="241">
        <f>IF(N690="nulová",J690,0)</f>
        <v>0</v>
      </c>
      <c r="BJ690" s="18" t="s">
        <v>90</v>
      </c>
      <c r="BK690" s="241">
        <f>ROUND(I690*H690,2)</f>
        <v>0</v>
      </c>
      <c r="BL690" s="18" t="s">
        <v>192</v>
      </c>
      <c r="BM690" s="240" t="s">
        <v>1054</v>
      </c>
    </row>
    <row r="691" s="2" customFormat="1">
      <c r="A691" s="40"/>
      <c r="B691" s="41"/>
      <c r="C691" s="42"/>
      <c r="D691" s="242" t="s">
        <v>184</v>
      </c>
      <c r="E691" s="42"/>
      <c r="F691" s="243" t="s">
        <v>1055</v>
      </c>
      <c r="G691" s="42"/>
      <c r="H691" s="42"/>
      <c r="I691" s="244"/>
      <c r="J691" s="42"/>
      <c r="K691" s="42"/>
      <c r="L691" s="46"/>
      <c r="M691" s="245"/>
      <c r="N691" s="246"/>
      <c r="O691" s="93"/>
      <c r="P691" s="93"/>
      <c r="Q691" s="93"/>
      <c r="R691" s="93"/>
      <c r="S691" s="93"/>
      <c r="T691" s="94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T691" s="18" t="s">
        <v>184</v>
      </c>
      <c r="AU691" s="18" t="s">
        <v>92</v>
      </c>
    </row>
    <row r="692" s="2" customFormat="1" ht="16.5" customHeight="1">
      <c r="A692" s="40"/>
      <c r="B692" s="41"/>
      <c r="C692" s="229" t="s">
        <v>1056</v>
      </c>
      <c r="D692" s="229" t="s">
        <v>174</v>
      </c>
      <c r="E692" s="230" t="s">
        <v>1057</v>
      </c>
      <c r="F692" s="231" t="s">
        <v>1058</v>
      </c>
      <c r="G692" s="232" t="s">
        <v>330</v>
      </c>
      <c r="H692" s="233">
        <v>4439.9369999999999</v>
      </c>
      <c r="I692" s="234"/>
      <c r="J692" s="235">
        <f>ROUND(I692*H692,2)</f>
        <v>0</v>
      </c>
      <c r="K692" s="231" t="s">
        <v>178</v>
      </c>
      <c r="L692" s="46"/>
      <c r="M692" s="236" t="s">
        <v>1</v>
      </c>
      <c r="N692" s="237" t="s">
        <v>48</v>
      </c>
      <c r="O692" s="93"/>
      <c r="P692" s="238">
        <f>O692*H692</f>
        <v>0</v>
      </c>
      <c r="Q692" s="238">
        <v>0</v>
      </c>
      <c r="R692" s="238">
        <f>Q692*H692</f>
        <v>0</v>
      </c>
      <c r="S692" s="238">
        <v>0</v>
      </c>
      <c r="T692" s="239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40" t="s">
        <v>192</v>
      </c>
      <c r="AT692" s="240" t="s">
        <v>174</v>
      </c>
      <c r="AU692" s="240" t="s">
        <v>92</v>
      </c>
      <c r="AY692" s="18" t="s">
        <v>171</v>
      </c>
      <c r="BE692" s="241">
        <f>IF(N692="základní",J692,0)</f>
        <v>0</v>
      </c>
      <c r="BF692" s="241">
        <f>IF(N692="snížená",J692,0)</f>
        <v>0</v>
      </c>
      <c r="BG692" s="241">
        <f>IF(N692="zákl. přenesená",J692,0)</f>
        <v>0</v>
      </c>
      <c r="BH692" s="241">
        <f>IF(N692="sníž. přenesená",J692,0)</f>
        <v>0</v>
      </c>
      <c r="BI692" s="241">
        <f>IF(N692="nulová",J692,0)</f>
        <v>0</v>
      </c>
      <c r="BJ692" s="18" t="s">
        <v>90</v>
      </c>
      <c r="BK692" s="241">
        <f>ROUND(I692*H692,2)</f>
        <v>0</v>
      </c>
      <c r="BL692" s="18" t="s">
        <v>192</v>
      </c>
      <c r="BM692" s="240" t="s">
        <v>1059</v>
      </c>
    </row>
    <row r="693" s="2" customFormat="1" ht="16.5" customHeight="1">
      <c r="A693" s="40"/>
      <c r="B693" s="41"/>
      <c r="C693" s="229" t="s">
        <v>1060</v>
      </c>
      <c r="D693" s="229" t="s">
        <v>174</v>
      </c>
      <c r="E693" s="230" t="s">
        <v>1061</v>
      </c>
      <c r="F693" s="231" t="s">
        <v>1062</v>
      </c>
      <c r="G693" s="232" t="s">
        <v>330</v>
      </c>
      <c r="H693" s="233">
        <v>88798.740000000005</v>
      </c>
      <c r="I693" s="234"/>
      <c r="J693" s="235">
        <f>ROUND(I693*H693,2)</f>
        <v>0</v>
      </c>
      <c r="K693" s="231" t="s">
        <v>178</v>
      </c>
      <c r="L693" s="46"/>
      <c r="M693" s="236" t="s">
        <v>1</v>
      </c>
      <c r="N693" s="237" t="s">
        <v>48</v>
      </c>
      <c r="O693" s="93"/>
      <c r="P693" s="238">
        <f>O693*H693</f>
        <v>0</v>
      </c>
      <c r="Q693" s="238">
        <v>0</v>
      </c>
      <c r="R693" s="238">
        <f>Q693*H693</f>
        <v>0</v>
      </c>
      <c r="S693" s="238">
        <v>0</v>
      </c>
      <c r="T693" s="239">
        <f>S693*H693</f>
        <v>0</v>
      </c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R693" s="240" t="s">
        <v>192</v>
      </c>
      <c r="AT693" s="240" t="s">
        <v>174</v>
      </c>
      <c r="AU693" s="240" t="s">
        <v>92</v>
      </c>
      <c r="AY693" s="18" t="s">
        <v>171</v>
      </c>
      <c r="BE693" s="241">
        <f>IF(N693="základní",J693,0)</f>
        <v>0</v>
      </c>
      <c r="BF693" s="241">
        <f>IF(N693="snížená",J693,0)</f>
        <v>0</v>
      </c>
      <c r="BG693" s="241">
        <f>IF(N693="zákl. přenesená",J693,0)</f>
        <v>0</v>
      </c>
      <c r="BH693" s="241">
        <f>IF(N693="sníž. přenesená",J693,0)</f>
        <v>0</v>
      </c>
      <c r="BI693" s="241">
        <f>IF(N693="nulová",J693,0)</f>
        <v>0</v>
      </c>
      <c r="BJ693" s="18" t="s">
        <v>90</v>
      </c>
      <c r="BK693" s="241">
        <f>ROUND(I693*H693,2)</f>
        <v>0</v>
      </c>
      <c r="BL693" s="18" t="s">
        <v>192</v>
      </c>
      <c r="BM693" s="240" t="s">
        <v>1063</v>
      </c>
    </row>
    <row r="694" s="14" customFormat="1">
      <c r="A694" s="14"/>
      <c r="B694" s="261"/>
      <c r="C694" s="262"/>
      <c r="D694" s="242" t="s">
        <v>284</v>
      </c>
      <c r="E694" s="262"/>
      <c r="F694" s="264" t="s">
        <v>1064</v>
      </c>
      <c r="G694" s="262"/>
      <c r="H694" s="265">
        <v>88798.740000000005</v>
      </c>
      <c r="I694" s="266"/>
      <c r="J694" s="262"/>
      <c r="K694" s="262"/>
      <c r="L694" s="267"/>
      <c r="M694" s="268"/>
      <c r="N694" s="269"/>
      <c r="O694" s="269"/>
      <c r="P694" s="269"/>
      <c r="Q694" s="269"/>
      <c r="R694" s="269"/>
      <c r="S694" s="269"/>
      <c r="T694" s="27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71" t="s">
        <v>284</v>
      </c>
      <c r="AU694" s="271" t="s">
        <v>92</v>
      </c>
      <c r="AV694" s="14" t="s">
        <v>92</v>
      </c>
      <c r="AW694" s="14" t="s">
        <v>4</v>
      </c>
      <c r="AX694" s="14" t="s">
        <v>90</v>
      </c>
      <c r="AY694" s="271" t="s">
        <v>171</v>
      </c>
    </row>
    <row r="695" s="2" customFormat="1" ht="16.5" customHeight="1">
      <c r="A695" s="40"/>
      <c r="B695" s="41"/>
      <c r="C695" s="229" t="s">
        <v>1065</v>
      </c>
      <c r="D695" s="229" t="s">
        <v>174</v>
      </c>
      <c r="E695" s="230" t="s">
        <v>1066</v>
      </c>
      <c r="F695" s="231" t="s">
        <v>1067</v>
      </c>
      <c r="G695" s="232" t="s">
        <v>330</v>
      </c>
      <c r="H695" s="233">
        <v>4439.9369999999999</v>
      </c>
      <c r="I695" s="234"/>
      <c r="J695" s="235">
        <f>ROUND(I695*H695,2)</f>
        <v>0</v>
      </c>
      <c r="K695" s="231" t="s">
        <v>178</v>
      </c>
      <c r="L695" s="46"/>
      <c r="M695" s="236" t="s">
        <v>1</v>
      </c>
      <c r="N695" s="237" t="s">
        <v>48</v>
      </c>
      <c r="O695" s="93"/>
      <c r="P695" s="238">
        <f>O695*H695</f>
        <v>0</v>
      </c>
      <c r="Q695" s="238">
        <v>0</v>
      </c>
      <c r="R695" s="238">
        <f>Q695*H695</f>
        <v>0</v>
      </c>
      <c r="S695" s="238">
        <v>0</v>
      </c>
      <c r="T695" s="239">
        <f>S695*H695</f>
        <v>0</v>
      </c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R695" s="240" t="s">
        <v>192</v>
      </c>
      <c r="AT695" s="240" t="s">
        <v>174</v>
      </c>
      <c r="AU695" s="240" t="s">
        <v>92</v>
      </c>
      <c r="AY695" s="18" t="s">
        <v>171</v>
      </c>
      <c r="BE695" s="241">
        <f>IF(N695="základní",J695,0)</f>
        <v>0</v>
      </c>
      <c r="BF695" s="241">
        <f>IF(N695="snížená",J695,0)</f>
        <v>0</v>
      </c>
      <c r="BG695" s="241">
        <f>IF(N695="zákl. přenesená",J695,0)</f>
        <v>0</v>
      </c>
      <c r="BH695" s="241">
        <f>IF(N695="sníž. přenesená",J695,0)</f>
        <v>0</v>
      </c>
      <c r="BI695" s="241">
        <f>IF(N695="nulová",J695,0)</f>
        <v>0</v>
      </c>
      <c r="BJ695" s="18" t="s">
        <v>90</v>
      </c>
      <c r="BK695" s="241">
        <f>ROUND(I695*H695,2)</f>
        <v>0</v>
      </c>
      <c r="BL695" s="18" t="s">
        <v>192</v>
      </c>
      <c r="BM695" s="240" t="s">
        <v>1068</v>
      </c>
    </row>
    <row r="696" s="12" customFormat="1" ht="22.8" customHeight="1">
      <c r="A696" s="12"/>
      <c r="B696" s="213"/>
      <c r="C696" s="214"/>
      <c r="D696" s="215" t="s">
        <v>82</v>
      </c>
      <c r="E696" s="227" t="s">
        <v>1069</v>
      </c>
      <c r="F696" s="227" t="s">
        <v>1070</v>
      </c>
      <c r="G696" s="214"/>
      <c r="H696" s="214"/>
      <c r="I696" s="217"/>
      <c r="J696" s="228">
        <f>BK696</f>
        <v>0</v>
      </c>
      <c r="K696" s="214"/>
      <c r="L696" s="219"/>
      <c r="M696" s="220"/>
      <c r="N696" s="221"/>
      <c r="O696" s="221"/>
      <c r="P696" s="222">
        <f>SUM(P697:P700)</f>
        <v>0</v>
      </c>
      <c r="Q696" s="221"/>
      <c r="R696" s="222">
        <f>SUM(R697:R700)</f>
        <v>0</v>
      </c>
      <c r="S696" s="221"/>
      <c r="T696" s="223">
        <f>SUM(T697:T700)</f>
        <v>0</v>
      </c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R696" s="224" t="s">
        <v>90</v>
      </c>
      <c r="AT696" s="225" t="s">
        <v>82</v>
      </c>
      <c r="AU696" s="225" t="s">
        <v>90</v>
      </c>
      <c r="AY696" s="224" t="s">
        <v>171</v>
      </c>
      <c r="BK696" s="226">
        <f>SUM(BK697:BK700)</f>
        <v>0</v>
      </c>
    </row>
    <row r="697" s="2" customFormat="1" ht="16.5" customHeight="1">
      <c r="A697" s="40"/>
      <c r="B697" s="41"/>
      <c r="C697" s="229" t="s">
        <v>1071</v>
      </c>
      <c r="D697" s="229" t="s">
        <v>174</v>
      </c>
      <c r="E697" s="230" t="s">
        <v>1072</v>
      </c>
      <c r="F697" s="231" t="s">
        <v>1073</v>
      </c>
      <c r="G697" s="232" t="s">
        <v>330</v>
      </c>
      <c r="H697" s="233">
        <v>621.70299999999997</v>
      </c>
      <c r="I697" s="234"/>
      <c r="J697" s="235">
        <f>ROUND(I697*H697,2)</f>
        <v>0</v>
      </c>
      <c r="K697" s="231" t="s">
        <v>178</v>
      </c>
      <c r="L697" s="46"/>
      <c r="M697" s="236" t="s">
        <v>1</v>
      </c>
      <c r="N697" s="237" t="s">
        <v>48</v>
      </c>
      <c r="O697" s="93"/>
      <c r="P697" s="238">
        <f>O697*H697</f>
        <v>0</v>
      </c>
      <c r="Q697" s="238">
        <v>0</v>
      </c>
      <c r="R697" s="238">
        <f>Q697*H697</f>
        <v>0</v>
      </c>
      <c r="S697" s="238">
        <v>0</v>
      </c>
      <c r="T697" s="239">
        <f>S697*H697</f>
        <v>0</v>
      </c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R697" s="240" t="s">
        <v>192</v>
      </c>
      <c r="AT697" s="240" t="s">
        <v>174</v>
      </c>
      <c r="AU697" s="240" t="s">
        <v>92</v>
      </c>
      <c r="AY697" s="18" t="s">
        <v>171</v>
      </c>
      <c r="BE697" s="241">
        <f>IF(N697="základní",J697,0)</f>
        <v>0</v>
      </c>
      <c r="BF697" s="241">
        <f>IF(N697="snížená",J697,0)</f>
        <v>0</v>
      </c>
      <c r="BG697" s="241">
        <f>IF(N697="zákl. přenesená",J697,0)</f>
        <v>0</v>
      </c>
      <c r="BH697" s="241">
        <f>IF(N697="sníž. přenesená",J697,0)</f>
        <v>0</v>
      </c>
      <c r="BI697" s="241">
        <f>IF(N697="nulová",J697,0)</f>
        <v>0</v>
      </c>
      <c r="BJ697" s="18" t="s">
        <v>90</v>
      </c>
      <c r="BK697" s="241">
        <f>ROUND(I697*H697,2)</f>
        <v>0</v>
      </c>
      <c r="BL697" s="18" t="s">
        <v>192</v>
      </c>
      <c r="BM697" s="240" t="s">
        <v>1074</v>
      </c>
    </row>
    <row r="698" s="14" customFormat="1">
      <c r="A698" s="14"/>
      <c r="B698" s="261"/>
      <c r="C698" s="262"/>
      <c r="D698" s="242" t="s">
        <v>284</v>
      </c>
      <c r="E698" s="262"/>
      <c r="F698" s="264" t="s">
        <v>1075</v>
      </c>
      <c r="G698" s="262"/>
      <c r="H698" s="265">
        <v>621.70299999999997</v>
      </c>
      <c r="I698" s="266"/>
      <c r="J698" s="262"/>
      <c r="K698" s="262"/>
      <c r="L698" s="267"/>
      <c r="M698" s="268"/>
      <c r="N698" s="269"/>
      <c r="O698" s="269"/>
      <c r="P698" s="269"/>
      <c r="Q698" s="269"/>
      <c r="R698" s="269"/>
      <c r="S698" s="269"/>
      <c r="T698" s="27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71" t="s">
        <v>284</v>
      </c>
      <c r="AU698" s="271" t="s">
        <v>92</v>
      </c>
      <c r="AV698" s="14" t="s">
        <v>92</v>
      </c>
      <c r="AW698" s="14" t="s">
        <v>4</v>
      </c>
      <c r="AX698" s="14" t="s">
        <v>90</v>
      </c>
      <c r="AY698" s="271" t="s">
        <v>171</v>
      </c>
    </row>
    <row r="699" s="2" customFormat="1" ht="16.5" customHeight="1">
      <c r="A699" s="40"/>
      <c r="B699" s="41"/>
      <c r="C699" s="229" t="s">
        <v>1076</v>
      </c>
      <c r="D699" s="229" t="s">
        <v>174</v>
      </c>
      <c r="E699" s="230" t="s">
        <v>1077</v>
      </c>
      <c r="F699" s="231" t="s">
        <v>1078</v>
      </c>
      <c r="G699" s="232" t="s">
        <v>330</v>
      </c>
      <c r="H699" s="233">
        <v>1865.108</v>
      </c>
      <c r="I699" s="234"/>
      <c r="J699" s="235">
        <f>ROUND(I699*H699,2)</f>
        <v>0</v>
      </c>
      <c r="K699" s="231" t="s">
        <v>178</v>
      </c>
      <c r="L699" s="46"/>
      <c r="M699" s="236" t="s">
        <v>1</v>
      </c>
      <c r="N699" s="237" t="s">
        <v>48</v>
      </c>
      <c r="O699" s="93"/>
      <c r="P699" s="238">
        <f>O699*H699</f>
        <v>0</v>
      </c>
      <c r="Q699" s="238">
        <v>0</v>
      </c>
      <c r="R699" s="238">
        <f>Q699*H699</f>
        <v>0</v>
      </c>
      <c r="S699" s="238">
        <v>0</v>
      </c>
      <c r="T699" s="239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40" t="s">
        <v>192</v>
      </c>
      <c r="AT699" s="240" t="s">
        <v>174</v>
      </c>
      <c r="AU699" s="240" t="s">
        <v>92</v>
      </c>
      <c r="AY699" s="18" t="s">
        <v>171</v>
      </c>
      <c r="BE699" s="241">
        <f>IF(N699="základní",J699,0)</f>
        <v>0</v>
      </c>
      <c r="BF699" s="241">
        <f>IF(N699="snížená",J699,0)</f>
        <v>0</v>
      </c>
      <c r="BG699" s="241">
        <f>IF(N699="zákl. přenesená",J699,0)</f>
        <v>0</v>
      </c>
      <c r="BH699" s="241">
        <f>IF(N699="sníž. přenesená",J699,0)</f>
        <v>0</v>
      </c>
      <c r="BI699" s="241">
        <f>IF(N699="nulová",J699,0)</f>
        <v>0</v>
      </c>
      <c r="BJ699" s="18" t="s">
        <v>90</v>
      </c>
      <c r="BK699" s="241">
        <f>ROUND(I699*H699,2)</f>
        <v>0</v>
      </c>
      <c r="BL699" s="18" t="s">
        <v>192</v>
      </c>
      <c r="BM699" s="240" t="s">
        <v>1079</v>
      </c>
    </row>
    <row r="700" s="14" customFormat="1">
      <c r="A700" s="14"/>
      <c r="B700" s="261"/>
      <c r="C700" s="262"/>
      <c r="D700" s="242" t="s">
        <v>284</v>
      </c>
      <c r="E700" s="262"/>
      <c r="F700" s="264" t="s">
        <v>1080</v>
      </c>
      <c r="G700" s="262"/>
      <c r="H700" s="265">
        <v>1865.108</v>
      </c>
      <c r="I700" s="266"/>
      <c r="J700" s="262"/>
      <c r="K700" s="262"/>
      <c r="L700" s="267"/>
      <c r="M700" s="268"/>
      <c r="N700" s="269"/>
      <c r="O700" s="269"/>
      <c r="P700" s="269"/>
      <c r="Q700" s="269"/>
      <c r="R700" s="269"/>
      <c r="S700" s="269"/>
      <c r="T700" s="27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71" t="s">
        <v>284</v>
      </c>
      <c r="AU700" s="271" t="s">
        <v>92</v>
      </c>
      <c r="AV700" s="14" t="s">
        <v>92</v>
      </c>
      <c r="AW700" s="14" t="s">
        <v>4</v>
      </c>
      <c r="AX700" s="14" t="s">
        <v>90</v>
      </c>
      <c r="AY700" s="271" t="s">
        <v>171</v>
      </c>
    </row>
    <row r="701" s="12" customFormat="1" ht="25.92" customHeight="1">
      <c r="A701" s="12"/>
      <c r="B701" s="213"/>
      <c r="C701" s="214"/>
      <c r="D701" s="215" t="s">
        <v>82</v>
      </c>
      <c r="E701" s="216" t="s">
        <v>1081</v>
      </c>
      <c r="F701" s="216" t="s">
        <v>1082</v>
      </c>
      <c r="G701" s="214"/>
      <c r="H701" s="214"/>
      <c r="I701" s="217"/>
      <c r="J701" s="218">
        <f>BK701</f>
        <v>0</v>
      </c>
      <c r="K701" s="214"/>
      <c r="L701" s="219"/>
      <c r="M701" s="220"/>
      <c r="N701" s="221"/>
      <c r="O701" s="221"/>
      <c r="P701" s="222">
        <f>P702+P751+P795+P838+P864+P996+P1032+P1418+P1526+P1570+P1584+P1643+P1656+P1707+P1758</f>
        <v>0</v>
      </c>
      <c r="Q701" s="221"/>
      <c r="R701" s="222">
        <f>R702+R751+R795+R838+R864+R996+R1032+R1418+R1526+R1570+R1584+R1643+R1656+R1707+R1758</f>
        <v>269.39283281000002</v>
      </c>
      <c r="S701" s="221"/>
      <c r="T701" s="223">
        <f>T702+T751+T795+T838+T864+T996+T1032+T1418+T1526+T1570+T1584+T1643+T1656+T1707+T1758</f>
        <v>22.205724</v>
      </c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R701" s="224" t="s">
        <v>92</v>
      </c>
      <c r="AT701" s="225" t="s">
        <v>82</v>
      </c>
      <c r="AU701" s="225" t="s">
        <v>83</v>
      </c>
      <c r="AY701" s="224" t="s">
        <v>171</v>
      </c>
      <c r="BK701" s="226">
        <f>BK702+BK751+BK795+BK838+BK864+BK996+BK1032+BK1418+BK1526+BK1570+BK1584+BK1643+BK1656+BK1707+BK1758</f>
        <v>0</v>
      </c>
    </row>
    <row r="702" s="12" customFormat="1" ht="22.8" customHeight="1">
      <c r="A702" s="12"/>
      <c r="B702" s="213"/>
      <c r="C702" s="214"/>
      <c r="D702" s="215" t="s">
        <v>82</v>
      </c>
      <c r="E702" s="227" t="s">
        <v>1083</v>
      </c>
      <c r="F702" s="227" t="s">
        <v>1084</v>
      </c>
      <c r="G702" s="214"/>
      <c r="H702" s="214"/>
      <c r="I702" s="217"/>
      <c r="J702" s="228">
        <f>BK702</f>
        <v>0</v>
      </c>
      <c r="K702" s="214"/>
      <c r="L702" s="219"/>
      <c r="M702" s="220"/>
      <c r="N702" s="221"/>
      <c r="O702" s="221"/>
      <c r="P702" s="222">
        <f>SUM(P703:P750)</f>
        <v>0</v>
      </c>
      <c r="Q702" s="221"/>
      <c r="R702" s="222">
        <f>SUM(R703:R750)</f>
        <v>3.19619586</v>
      </c>
      <c r="S702" s="221"/>
      <c r="T702" s="223">
        <f>SUM(T703:T750)</f>
        <v>0</v>
      </c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R702" s="224" t="s">
        <v>92</v>
      </c>
      <c r="AT702" s="225" t="s">
        <v>82</v>
      </c>
      <c r="AU702" s="225" t="s">
        <v>90</v>
      </c>
      <c r="AY702" s="224" t="s">
        <v>171</v>
      </c>
      <c r="BK702" s="226">
        <f>SUM(BK703:BK750)</f>
        <v>0</v>
      </c>
    </row>
    <row r="703" s="2" customFormat="1" ht="16.5" customHeight="1">
      <c r="A703" s="40"/>
      <c r="B703" s="41"/>
      <c r="C703" s="229" t="s">
        <v>1085</v>
      </c>
      <c r="D703" s="229" t="s">
        <v>174</v>
      </c>
      <c r="E703" s="230" t="s">
        <v>1086</v>
      </c>
      <c r="F703" s="231" t="s">
        <v>1087</v>
      </c>
      <c r="G703" s="232" t="s">
        <v>278</v>
      </c>
      <c r="H703" s="233">
        <v>15.640000000000001</v>
      </c>
      <c r="I703" s="234"/>
      <c r="J703" s="235">
        <f>ROUND(I703*H703,2)</f>
        <v>0</v>
      </c>
      <c r="K703" s="231" t="s">
        <v>178</v>
      </c>
      <c r="L703" s="46"/>
      <c r="M703" s="236" t="s">
        <v>1</v>
      </c>
      <c r="N703" s="237" t="s">
        <v>48</v>
      </c>
      <c r="O703" s="93"/>
      <c r="P703" s="238">
        <f>O703*H703</f>
        <v>0</v>
      </c>
      <c r="Q703" s="238">
        <v>0</v>
      </c>
      <c r="R703" s="238">
        <f>Q703*H703</f>
        <v>0</v>
      </c>
      <c r="S703" s="238">
        <v>0</v>
      </c>
      <c r="T703" s="239">
        <f>S703*H703</f>
        <v>0</v>
      </c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R703" s="240" t="s">
        <v>347</v>
      </c>
      <c r="AT703" s="240" t="s">
        <v>174</v>
      </c>
      <c r="AU703" s="240" t="s">
        <v>92</v>
      </c>
      <c r="AY703" s="18" t="s">
        <v>171</v>
      </c>
      <c r="BE703" s="241">
        <f>IF(N703="základní",J703,0)</f>
        <v>0</v>
      </c>
      <c r="BF703" s="241">
        <f>IF(N703="snížená",J703,0)</f>
        <v>0</v>
      </c>
      <c r="BG703" s="241">
        <f>IF(N703="zákl. přenesená",J703,0)</f>
        <v>0</v>
      </c>
      <c r="BH703" s="241">
        <f>IF(N703="sníž. přenesená",J703,0)</f>
        <v>0</v>
      </c>
      <c r="BI703" s="241">
        <f>IF(N703="nulová",J703,0)</f>
        <v>0</v>
      </c>
      <c r="BJ703" s="18" t="s">
        <v>90</v>
      </c>
      <c r="BK703" s="241">
        <f>ROUND(I703*H703,2)</f>
        <v>0</v>
      </c>
      <c r="BL703" s="18" t="s">
        <v>347</v>
      </c>
      <c r="BM703" s="240" t="s">
        <v>1088</v>
      </c>
    </row>
    <row r="704" s="13" customFormat="1">
      <c r="A704" s="13"/>
      <c r="B704" s="251"/>
      <c r="C704" s="252"/>
      <c r="D704" s="242" t="s">
        <v>284</v>
      </c>
      <c r="E704" s="253" t="s">
        <v>1</v>
      </c>
      <c r="F704" s="254" t="s">
        <v>295</v>
      </c>
      <c r="G704" s="252"/>
      <c r="H704" s="253" t="s">
        <v>1</v>
      </c>
      <c r="I704" s="255"/>
      <c r="J704" s="252"/>
      <c r="K704" s="252"/>
      <c r="L704" s="256"/>
      <c r="M704" s="257"/>
      <c r="N704" s="258"/>
      <c r="O704" s="258"/>
      <c r="P704" s="258"/>
      <c r="Q704" s="258"/>
      <c r="R704" s="258"/>
      <c r="S704" s="258"/>
      <c r="T704" s="259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60" t="s">
        <v>284</v>
      </c>
      <c r="AU704" s="260" t="s">
        <v>92</v>
      </c>
      <c r="AV704" s="13" t="s">
        <v>90</v>
      </c>
      <c r="AW704" s="13" t="s">
        <v>38</v>
      </c>
      <c r="AX704" s="13" t="s">
        <v>83</v>
      </c>
      <c r="AY704" s="260" t="s">
        <v>171</v>
      </c>
    </row>
    <row r="705" s="14" customFormat="1">
      <c r="A705" s="14"/>
      <c r="B705" s="261"/>
      <c r="C705" s="262"/>
      <c r="D705" s="242" t="s">
        <v>284</v>
      </c>
      <c r="E705" s="263" t="s">
        <v>1</v>
      </c>
      <c r="F705" s="264" t="s">
        <v>366</v>
      </c>
      <c r="G705" s="262"/>
      <c r="H705" s="265">
        <v>15.640000000000001</v>
      </c>
      <c r="I705" s="266"/>
      <c r="J705" s="262"/>
      <c r="K705" s="262"/>
      <c r="L705" s="267"/>
      <c r="M705" s="268"/>
      <c r="N705" s="269"/>
      <c r="O705" s="269"/>
      <c r="P705" s="269"/>
      <c r="Q705" s="269"/>
      <c r="R705" s="269"/>
      <c r="S705" s="269"/>
      <c r="T705" s="27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71" t="s">
        <v>284</v>
      </c>
      <c r="AU705" s="271" t="s">
        <v>92</v>
      </c>
      <c r="AV705" s="14" t="s">
        <v>92</v>
      </c>
      <c r="AW705" s="14" t="s">
        <v>38</v>
      </c>
      <c r="AX705" s="14" t="s">
        <v>83</v>
      </c>
      <c r="AY705" s="271" t="s">
        <v>171</v>
      </c>
    </row>
    <row r="706" s="15" customFormat="1">
      <c r="A706" s="15"/>
      <c r="B706" s="272"/>
      <c r="C706" s="273"/>
      <c r="D706" s="242" t="s">
        <v>284</v>
      </c>
      <c r="E706" s="274" t="s">
        <v>1</v>
      </c>
      <c r="F706" s="275" t="s">
        <v>287</v>
      </c>
      <c r="G706" s="273"/>
      <c r="H706" s="276">
        <v>15.640000000000001</v>
      </c>
      <c r="I706" s="277"/>
      <c r="J706" s="273"/>
      <c r="K706" s="273"/>
      <c r="L706" s="278"/>
      <c r="M706" s="279"/>
      <c r="N706" s="280"/>
      <c r="O706" s="280"/>
      <c r="P706" s="280"/>
      <c r="Q706" s="280"/>
      <c r="R706" s="280"/>
      <c r="S706" s="280"/>
      <c r="T706" s="281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82" t="s">
        <v>284</v>
      </c>
      <c r="AU706" s="282" t="s">
        <v>92</v>
      </c>
      <c r="AV706" s="15" t="s">
        <v>192</v>
      </c>
      <c r="AW706" s="15" t="s">
        <v>38</v>
      </c>
      <c r="AX706" s="15" t="s">
        <v>90</v>
      </c>
      <c r="AY706" s="282" t="s">
        <v>171</v>
      </c>
    </row>
    <row r="707" s="2" customFormat="1" ht="16.5" customHeight="1">
      <c r="A707" s="40"/>
      <c r="B707" s="41"/>
      <c r="C707" s="283" t="s">
        <v>1089</v>
      </c>
      <c r="D707" s="283" t="s">
        <v>342</v>
      </c>
      <c r="E707" s="284" t="s">
        <v>1090</v>
      </c>
      <c r="F707" s="285" t="s">
        <v>1091</v>
      </c>
      <c r="G707" s="286" t="s">
        <v>330</v>
      </c>
      <c r="H707" s="287">
        <v>0.0050000000000000001</v>
      </c>
      <c r="I707" s="288"/>
      <c r="J707" s="289">
        <f>ROUND(I707*H707,2)</f>
        <v>0</v>
      </c>
      <c r="K707" s="285" t="s">
        <v>178</v>
      </c>
      <c r="L707" s="290"/>
      <c r="M707" s="291" t="s">
        <v>1</v>
      </c>
      <c r="N707" s="292" t="s">
        <v>48</v>
      </c>
      <c r="O707" s="93"/>
      <c r="P707" s="238">
        <f>O707*H707</f>
        <v>0</v>
      </c>
      <c r="Q707" s="238">
        <v>1</v>
      </c>
      <c r="R707" s="238">
        <f>Q707*H707</f>
        <v>0.0050000000000000001</v>
      </c>
      <c r="S707" s="238">
        <v>0</v>
      </c>
      <c r="T707" s="239">
        <f>S707*H707</f>
        <v>0</v>
      </c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R707" s="240" t="s">
        <v>430</v>
      </c>
      <c r="AT707" s="240" t="s">
        <v>342</v>
      </c>
      <c r="AU707" s="240" t="s">
        <v>92</v>
      </c>
      <c r="AY707" s="18" t="s">
        <v>171</v>
      </c>
      <c r="BE707" s="241">
        <f>IF(N707="základní",J707,0)</f>
        <v>0</v>
      </c>
      <c r="BF707" s="241">
        <f>IF(N707="snížená",J707,0)</f>
        <v>0</v>
      </c>
      <c r="BG707" s="241">
        <f>IF(N707="zákl. přenesená",J707,0)</f>
        <v>0</v>
      </c>
      <c r="BH707" s="241">
        <f>IF(N707="sníž. přenesená",J707,0)</f>
        <v>0</v>
      </c>
      <c r="BI707" s="241">
        <f>IF(N707="nulová",J707,0)</f>
        <v>0</v>
      </c>
      <c r="BJ707" s="18" t="s">
        <v>90</v>
      </c>
      <c r="BK707" s="241">
        <f>ROUND(I707*H707,2)</f>
        <v>0</v>
      </c>
      <c r="BL707" s="18" t="s">
        <v>347</v>
      </c>
      <c r="BM707" s="240" t="s">
        <v>1092</v>
      </c>
    </row>
    <row r="708" s="14" customFormat="1">
      <c r="A708" s="14"/>
      <c r="B708" s="261"/>
      <c r="C708" s="262"/>
      <c r="D708" s="242" t="s">
        <v>284</v>
      </c>
      <c r="E708" s="262"/>
      <c r="F708" s="264" t="s">
        <v>1093</v>
      </c>
      <c r="G708" s="262"/>
      <c r="H708" s="265">
        <v>0.0050000000000000001</v>
      </c>
      <c r="I708" s="266"/>
      <c r="J708" s="262"/>
      <c r="K708" s="262"/>
      <c r="L708" s="267"/>
      <c r="M708" s="268"/>
      <c r="N708" s="269"/>
      <c r="O708" s="269"/>
      <c r="P708" s="269"/>
      <c r="Q708" s="269"/>
      <c r="R708" s="269"/>
      <c r="S708" s="269"/>
      <c r="T708" s="270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71" t="s">
        <v>284</v>
      </c>
      <c r="AU708" s="271" t="s">
        <v>92</v>
      </c>
      <c r="AV708" s="14" t="s">
        <v>92</v>
      </c>
      <c r="AW708" s="14" t="s">
        <v>4</v>
      </c>
      <c r="AX708" s="14" t="s">
        <v>90</v>
      </c>
      <c r="AY708" s="271" t="s">
        <v>171</v>
      </c>
    </row>
    <row r="709" s="2" customFormat="1" ht="16.5" customHeight="1">
      <c r="A709" s="40"/>
      <c r="B709" s="41"/>
      <c r="C709" s="229" t="s">
        <v>1094</v>
      </c>
      <c r="D709" s="229" t="s">
        <v>174</v>
      </c>
      <c r="E709" s="230" t="s">
        <v>1086</v>
      </c>
      <c r="F709" s="231" t="s">
        <v>1087</v>
      </c>
      <c r="G709" s="232" t="s">
        <v>278</v>
      </c>
      <c r="H709" s="233">
        <v>26.562999999999999</v>
      </c>
      <c r="I709" s="234"/>
      <c r="J709" s="235">
        <f>ROUND(I709*H709,2)</f>
        <v>0</v>
      </c>
      <c r="K709" s="231" t="s">
        <v>178</v>
      </c>
      <c r="L709" s="46"/>
      <c r="M709" s="236" t="s">
        <v>1</v>
      </c>
      <c r="N709" s="237" t="s">
        <v>48</v>
      </c>
      <c r="O709" s="93"/>
      <c r="P709" s="238">
        <f>O709*H709</f>
        <v>0</v>
      </c>
      <c r="Q709" s="238">
        <v>0</v>
      </c>
      <c r="R709" s="238">
        <f>Q709*H709</f>
        <v>0</v>
      </c>
      <c r="S709" s="238">
        <v>0</v>
      </c>
      <c r="T709" s="239">
        <f>S709*H709</f>
        <v>0</v>
      </c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R709" s="240" t="s">
        <v>347</v>
      </c>
      <c r="AT709" s="240" t="s">
        <v>174</v>
      </c>
      <c r="AU709" s="240" t="s">
        <v>92</v>
      </c>
      <c r="AY709" s="18" t="s">
        <v>171</v>
      </c>
      <c r="BE709" s="241">
        <f>IF(N709="základní",J709,0)</f>
        <v>0</v>
      </c>
      <c r="BF709" s="241">
        <f>IF(N709="snížená",J709,0)</f>
        <v>0</v>
      </c>
      <c r="BG709" s="241">
        <f>IF(N709="zákl. přenesená",J709,0)</f>
        <v>0</v>
      </c>
      <c r="BH709" s="241">
        <f>IF(N709="sníž. přenesená",J709,0)</f>
        <v>0</v>
      </c>
      <c r="BI709" s="241">
        <f>IF(N709="nulová",J709,0)</f>
        <v>0</v>
      </c>
      <c r="BJ709" s="18" t="s">
        <v>90</v>
      </c>
      <c r="BK709" s="241">
        <f>ROUND(I709*H709,2)</f>
        <v>0</v>
      </c>
      <c r="BL709" s="18" t="s">
        <v>347</v>
      </c>
      <c r="BM709" s="240" t="s">
        <v>1095</v>
      </c>
    </row>
    <row r="710" s="13" customFormat="1">
      <c r="A710" s="13"/>
      <c r="B710" s="251"/>
      <c r="C710" s="252"/>
      <c r="D710" s="242" t="s">
        <v>284</v>
      </c>
      <c r="E710" s="253" t="s">
        <v>1</v>
      </c>
      <c r="F710" s="254" t="s">
        <v>285</v>
      </c>
      <c r="G710" s="252"/>
      <c r="H710" s="253" t="s">
        <v>1</v>
      </c>
      <c r="I710" s="255"/>
      <c r="J710" s="252"/>
      <c r="K710" s="252"/>
      <c r="L710" s="256"/>
      <c r="M710" s="257"/>
      <c r="N710" s="258"/>
      <c r="O710" s="258"/>
      <c r="P710" s="258"/>
      <c r="Q710" s="258"/>
      <c r="R710" s="258"/>
      <c r="S710" s="258"/>
      <c r="T710" s="259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60" t="s">
        <v>284</v>
      </c>
      <c r="AU710" s="260" t="s">
        <v>92</v>
      </c>
      <c r="AV710" s="13" t="s">
        <v>90</v>
      </c>
      <c r="AW710" s="13" t="s">
        <v>38</v>
      </c>
      <c r="AX710" s="13" t="s">
        <v>83</v>
      </c>
      <c r="AY710" s="260" t="s">
        <v>171</v>
      </c>
    </row>
    <row r="711" s="14" customFormat="1">
      <c r="A711" s="14"/>
      <c r="B711" s="261"/>
      <c r="C711" s="262"/>
      <c r="D711" s="242" t="s">
        <v>284</v>
      </c>
      <c r="E711" s="263" t="s">
        <v>1</v>
      </c>
      <c r="F711" s="264" t="s">
        <v>1096</v>
      </c>
      <c r="G711" s="262"/>
      <c r="H711" s="265">
        <v>26.562999999999999</v>
      </c>
      <c r="I711" s="266"/>
      <c r="J711" s="262"/>
      <c r="K711" s="262"/>
      <c r="L711" s="267"/>
      <c r="M711" s="268"/>
      <c r="N711" s="269"/>
      <c r="O711" s="269"/>
      <c r="P711" s="269"/>
      <c r="Q711" s="269"/>
      <c r="R711" s="269"/>
      <c r="S711" s="269"/>
      <c r="T711" s="27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71" t="s">
        <v>284</v>
      </c>
      <c r="AU711" s="271" t="s">
        <v>92</v>
      </c>
      <c r="AV711" s="14" t="s">
        <v>92</v>
      </c>
      <c r="AW711" s="14" t="s">
        <v>38</v>
      </c>
      <c r="AX711" s="14" t="s">
        <v>83</v>
      </c>
      <c r="AY711" s="271" t="s">
        <v>171</v>
      </c>
    </row>
    <row r="712" s="15" customFormat="1">
      <c r="A712" s="15"/>
      <c r="B712" s="272"/>
      <c r="C712" s="273"/>
      <c r="D712" s="242" t="s">
        <v>284</v>
      </c>
      <c r="E712" s="274" t="s">
        <v>1</v>
      </c>
      <c r="F712" s="275" t="s">
        <v>287</v>
      </c>
      <c r="G712" s="273"/>
      <c r="H712" s="276">
        <v>26.562999999999999</v>
      </c>
      <c r="I712" s="277"/>
      <c r="J712" s="273"/>
      <c r="K712" s="273"/>
      <c r="L712" s="278"/>
      <c r="M712" s="279"/>
      <c r="N712" s="280"/>
      <c r="O712" s="280"/>
      <c r="P712" s="280"/>
      <c r="Q712" s="280"/>
      <c r="R712" s="280"/>
      <c r="S712" s="280"/>
      <c r="T712" s="281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82" t="s">
        <v>284</v>
      </c>
      <c r="AU712" s="282" t="s">
        <v>92</v>
      </c>
      <c r="AV712" s="15" t="s">
        <v>192</v>
      </c>
      <c r="AW712" s="15" t="s">
        <v>38</v>
      </c>
      <c r="AX712" s="15" t="s">
        <v>90</v>
      </c>
      <c r="AY712" s="282" t="s">
        <v>171</v>
      </c>
    </row>
    <row r="713" s="2" customFormat="1" ht="16.5" customHeight="1">
      <c r="A713" s="40"/>
      <c r="B713" s="41"/>
      <c r="C713" s="283" t="s">
        <v>1097</v>
      </c>
      <c r="D713" s="283" t="s">
        <v>342</v>
      </c>
      <c r="E713" s="284" t="s">
        <v>1090</v>
      </c>
      <c r="F713" s="285" t="s">
        <v>1091</v>
      </c>
      <c r="G713" s="286" t="s">
        <v>330</v>
      </c>
      <c r="H713" s="287">
        <v>0.0080000000000000002</v>
      </c>
      <c r="I713" s="288"/>
      <c r="J713" s="289">
        <f>ROUND(I713*H713,2)</f>
        <v>0</v>
      </c>
      <c r="K713" s="285" t="s">
        <v>178</v>
      </c>
      <c r="L713" s="290"/>
      <c r="M713" s="291" t="s">
        <v>1</v>
      </c>
      <c r="N713" s="292" t="s">
        <v>48</v>
      </c>
      <c r="O713" s="93"/>
      <c r="P713" s="238">
        <f>O713*H713</f>
        <v>0</v>
      </c>
      <c r="Q713" s="238">
        <v>1</v>
      </c>
      <c r="R713" s="238">
        <f>Q713*H713</f>
        <v>0.0080000000000000002</v>
      </c>
      <c r="S713" s="238">
        <v>0</v>
      </c>
      <c r="T713" s="239">
        <f>S713*H713</f>
        <v>0</v>
      </c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R713" s="240" t="s">
        <v>430</v>
      </c>
      <c r="AT713" s="240" t="s">
        <v>342</v>
      </c>
      <c r="AU713" s="240" t="s">
        <v>92</v>
      </c>
      <c r="AY713" s="18" t="s">
        <v>171</v>
      </c>
      <c r="BE713" s="241">
        <f>IF(N713="základní",J713,0)</f>
        <v>0</v>
      </c>
      <c r="BF713" s="241">
        <f>IF(N713="snížená",J713,0)</f>
        <v>0</v>
      </c>
      <c r="BG713" s="241">
        <f>IF(N713="zákl. přenesená",J713,0)</f>
        <v>0</v>
      </c>
      <c r="BH713" s="241">
        <f>IF(N713="sníž. přenesená",J713,0)</f>
        <v>0</v>
      </c>
      <c r="BI713" s="241">
        <f>IF(N713="nulová",J713,0)</f>
        <v>0</v>
      </c>
      <c r="BJ713" s="18" t="s">
        <v>90</v>
      </c>
      <c r="BK713" s="241">
        <f>ROUND(I713*H713,2)</f>
        <v>0</v>
      </c>
      <c r="BL713" s="18" t="s">
        <v>347</v>
      </c>
      <c r="BM713" s="240" t="s">
        <v>1098</v>
      </c>
    </row>
    <row r="714" s="14" customFormat="1">
      <c r="A714" s="14"/>
      <c r="B714" s="261"/>
      <c r="C714" s="262"/>
      <c r="D714" s="242" t="s">
        <v>284</v>
      </c>
      <c r="E714" s="262"/>
      <c r="F714" s="264" t="s">
        <v>1099</v>
      </c>
      <c r="G714" s="262"/>
      <c r="H714" s="265">
        <v>0.0080000000000000002</v>
      </c>
      <c r="I714" s="266"/>
      <c r="J714" s="262"/>
      <c r="K714" s="262"/>
      <c r="L714" s="267"/>
      <c r="M714" s="268"/>
      <c r="N714" s="269"/>
      <c r="O714" s="269"/>
      <c r="P714" s="269"/>
      <c r="Q714" s="269"/>
      <c r="R714" s="269"/>
      <c r="S714" s="269"/>
      <c r="T714" s="27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71" t="s">
        <v>284</v>
      </c>
      <c r="AU714" s="271" t="s">
        <v>92</v>
      </c>
      <c r="AV714" s="14" t="s">
        <v>92</v>
      </c>
      <c r="AW714" s="14" t="s">
        <v>4</v>
      </c>
      <c r="AX714" s="14" t="s">
        <v>90</v>
      </c>
      <c r="AY714" s="271" t="s">
        <v>171</v>
      </c>
    </row>
    <row r="715" s="2" customFormat="1" ht="16.5" customHeight="1">
      <c r="A715" s="40"/>
      <c r="B715" s="41"/>
      <c r="C715" s="229" t="s">
        <v>1100</v>
      </c>
      <c r="D715" s="229" t="s">
        <v>174</v>
      </c>
      <c r="E715" s="230" t="s">
        <v>1101</v>
      </c>
      <c r="F715" s="231" t="s">
        <v>1102</v>
      </c>
      <c r="G715" s="232" t="s">
        <v>278</v>
      </c>
      <c r="H715" s="233">
        <v>19.800000000000001</v>
      </c>
      <c r="I715" s="234"/>
      <c r="J715" s="235">
        <f>ROUND(I715*H715,2)</f>
        <v>0</v>
      </c>
      <c r="K715" s="231" t="s">
        <v>178</v>
      </c>
      <c r="L715" s="46"/>
      <c r="M715" s="236" t="s">
        <v>1</v>
      </c>
      <c r="N715" s="237" t="s">
        <v>48</v>
      </c>
      <c r="O715" s="93"/>
      <c r="P715" s="238">
        <f>O715*H715</f>
        <v>0</v>
      </c>
      <c r="Q715" s="238">
        <v>0</v>
      </c>
      <c r="R715" s="238">
        <f>Q715*H715</f>
        <v>0</v>
      </c>
      <c r="S715" s="238">
        <v>0</v>
      </c>
      <c r="T715" s="239">
        <f>S715*H715</f>
        <v>0</v>
      </c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R715" s="240" t="s">
        <v>347</v>
      </c>
      <c r="AT715" s="240" t="s">
        <v>174</v>
      </c>
      <c r="AU715" s="240" t="s">
        <v>92</v>
      </c>
      <c r="AY715" s="18" t="s">
        <v>171</v>
      </c>
      <c r="BE715" s="241">
        <f>IF(N715="základní",J715,0)</f>
        <v>0</v>
      </c>
      <c r="BF715" s="241">
        <f>IF(N715="snížená",J715,0)</f>
        <v>0</v>
      </c>
      <c r="BG715" s="241">
        <f>IF(N715="zákl. přenesená",J715,0)</f>
        <v>0</v>
      </c>
      <c r="BH715" s="241">
        <f>IF(N715="sníž. přenesená",J715,0)</f>
        <v>0</v>
      </c>
      <c r="BI715" s="241">
        <f>IF(N715="nulová",J715,0)</f>
        <v>0</v>
      </c>
      <c r="BJ715" s="18" t="s">
        <v>90</v>
      </c>
      <c r="BK715" s="241">
        <f>ROUND(I715*H715,2)</f>
        <v>0</v>
      </c>
      <c r="BL715" s="18" t="s">
        <v>347</v>
      </c>
      <c r="BM715" s="240" t="s">
        <v>1103</v>
      </c>
    </row>
    <row r="716" s="13" customFormat="1">
      <c r="A716" s="13"/>
      <c r="B716" s="251"/>
      <c r="C716" s="252"/>
      <c r="D716" s="242" t="s">
        <v>284</v>
      </c>
      <c r="E716" s="253" t="s">
        <v>1</v>
      </c>
      <c r="F716" s="254" t="s">
        <v>285</v>
      </c>
      <c r="G716" s="252"/>
      <c r="H716" s="253" t="s">
        <v>1</v>
      </c>
      <c r="I716" s="255"/>
      <c r="J716" s="252"/>
      <c r="K716" s="252"/>
      <c r="L716" s="256"/>
      <c r="M716" s="257"/>
      <c r="N716" s="258"/>
      <c r="O716" s="258"/>
      <c r="P716" s="258"/>
      <c r="Q716" s="258"/>
      <c r="R716" s="258"/>
      <c r="S716" s="258"/>
      <c r="T716" s="259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60" t="s">
        <v>284</v>
      </c>
      <c r="AU716" s="260" t="s">
        <v>92</v>
      </c>
      <c r="AV716" s="13" t="s">
        <v>90</v>
      </c>
      <c r="AW716" s="13" t="s">
        <v>38</v>
      </c>
      <c r="AX716" s="13" t="s">
        <v>83</v>
      </c>
      <c r="AY716" s="260" t="s">
        <v>171</v>
      </c>
    </row>
    <row r="717" s="14" customFormat="1">
      <c r="A717" s="14"/>
      <c r="B717" s="261"/>
      <c r="C717" s="262"/>
      <c r="D717" s="242" t="s">
        <v>284</v>
      </c>
      <c r="E717" s="263" t="s">
        <v>1</v>
      </c>
      <c r="F717" s="264" t="s">
        <v>1104</v>
      </c>
      <c r="G717" s="262"/>
      <c r="H717" s="265">
        <v>19.800000000000001</v>
      </c>
      <c r="I717" s="266"/>
      <c r="J717" s="262"/>
      <c r="K717" s="262"/>
      <c r="L717" s="267"/>
      <c r="M717" s="268"/>
      <c r="N717" s="269"/>
      <c r="O717" s="269"/>
      <c r="P717" s="269"/>
      <c r="Q717" s="269"/>
      <c r="R717" s="269"/>
      <c r="S717" s="269"/>
      <c r="T717" s="270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71" t="s">
        <v>284</v>
      </c>
      <c r="AU717" s="271" t="s">
        <v>92</v>
      </c>
      <c r="AV717" s="14" t="s">
        <v>92</v>
      </c>
      <c r="AW717" s="14" t="s">
        <v>38</v>
      </c>
      <c r="AX717" s="14" t="s">
        <v>83</v>
      </c>
      <c r="AY717" s="271" t="s">
        <v>171</v>
      </c>
    </row>
    <row r="718" s="15" customFormat="1">
      <c r="A718" s="15"/>
      <c r="B718" s="272"/>
      <c r="C718" s="273"/>
      <c r="D718" s="242" t="s">
        <v>284</v>
      </c>
      <c r="E718" s="274" t="s">
        <v>1</v>
      </c>
      <c r="F718" s="275" t="s">
        <v>287</v>
      </c>
      <c r="G718" s="273"/>
      <c r="H718" s="276">
        <v>19.800000000000001</v>
      </c>
      <c r="I718" s="277"/>
      <c r="J718" s="273"/>
      <c r="K718" s="273"/>
      <c r="L718" s="278"/>
      <c r="M718" s="279"/>
      <c r="N718" s="280"/>
      <c r="O718" s="280"/>
      <c r="P718" s="280"/>
      <c r="Q718" s="280"/>
      <c r="R718" s="280"/>
      <c r="S718" s="280"/>
      <c r="T718" s="281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T718" s="282" t="s">
        <v>284</v>
      </c>
      <c r="AU718" s="282" t="s">
        <v>92</v>
      </c>
      <c r="AV718" s="15" t="s">
        <v>192</v>
      </c>
      <c r="AW718" s="15" t="s">
        <v>38</v>
      </c>
      <c r="AX718" s="15" t="s">
        <v>90</v>
      </c>
      <c r="AY718" s="282" t="s">
        <v>171</v>
      </c>
    </row>
    <row r="719" s="2" customFormat="1" ht="16.5" customHeight="1">
      <c r="A719" s="40"/>
      <c r="B719" s="41"/>
      <c r="C719" s="283" t="s">
        <v>1105</v>
      </c>
      <c r="D719" s="283" t="s">
        <v>342</v>
      </c>
      <c r="E719" s="284" t="s">
        <v>1090</v>
      </c>
      <c r="F719" s="285" t="s">
        <v>1091</v>
      </c>
      <c r="G719" s="286" t="s">
        <v>330</v>
      </c>
      <c r="H719" s="287">
        <v>0.0070000000000000001</v>
      </c>
      <c r="I719" s="288"/>
      <c r="J719" s="289">
        <f>ROUND(I719*H719,2)</f>
        <v>0</v>
      </c>
      <c r="K719" s="285" t="s">
        <v>178</v>
      </c>
      <c r="L719" s="290"/>
      <c r="M719" s="291" t="s">
        <v>1</v>
      </c>
      <c r="N719" s="292" t="s">
        <v>48</v>
      </c>
      <c r="O719" s="93"/>
      <c r="P719" s="238">
        <f>O719*H719</f>
        <v>0</v>
      </c>
      <c r="Q719" s="238">
        <v>1</v>
      </c>
      <c r="R719" s="238">
        <f>Q719*H719</f>
        <v>0.0070000000000000001</v>
      </c>
      <c r="S719" s="238">
        <v>0</v>
      </c>
      <c r="T719" s="239">
        <f>S719*H719</f>
        <v>0</v>
      </c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R719" s="240" t="s">
        <v>430</v>
      </c>
      <c r="AT719" s="240" t="s">
        <v>342</v>
      </c>
      <c r="AU719" s="240" t="s">
        <v>92</v>
      </c>
      <c r="AY719" s="18" t="s">
        <v>171</v>
      </c>
      <c r="BE719" s="241">
        <f>IF(N719="základní",J719,0)</f>
        <v>0</v>
      </c>
      <c r="BF719" s="241">
        <f>IF(N719="snížená",J719,0)</f>
        <v>0</v>
      </c>
      <c r="BG719" s="241">
        <f>IF(N719="zákl. přenesená",J719,0)</f>
        <v>0</v>
      </c>
      <c r="BH719" s="241">
        <f>IF(N719="sníž. přenesená",J719,0)</f>
        <v>0</v>
      </c>
      <c r="BI719" s="241">
        <f>IF(N719="nulová",J719,0)</f>
        <v>0</v>
      </c>
      <c r="BJ719" s="18" t="s">
        <v>90</v>
      </c>
      <c r="BK719" s="241">
        <f>ROUND(I719*H719,2)</f>
        <v>0</v>
      </c>
      <c r="BL719" s="18" t="s">
        <v>347</v>
      </c>
      <c r="BM719" s="240" t="s">
        <v>1106</v>
      </c>
    </row>
    <row r="720" s="14" customFormat="1">
      <c r="A720" s="14"/>
      <c r="B720" s="261"/>
      <c r="C720" s="262"/>
      <c r="D720" s="242" t="s">
        <v>284</v>
      </c>
      <c r="E720" s="262"/>
      <c r="F720" s="264" t="s">
        <v>1107</v>
      </c>
      <c r="G720" s="262"/>
      <c r="H720" s="265">
        <v>0.0070000000000000001</v>
      </c>
      <c r="I720" s="266"/>
      <c r="J720" s="262"/>
      <c r="K720" s="262"/>
      <c r="L720" s="267"/>
      <c r="M720" s="268"/>
      <c r="N720" s="269"/>
      <c r="O720" s="269"/>
      <c r="P720" s="269"/>
      <c r="Q720" s="269"/>
      <c r="R720" s="269"/>
      <c r="S720" s="269"/>
      <c r="T720" s="27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71" t="s">
        <v>284</v>
      </c>
      <c r="AU720" s="271" t="s">
        <v>92</v>
      </c>
      <c r="AV720" s="14" t="s">
        <v>92</v>
      </c>
      <c r="AW720" s="14" t="s">
        <v>4</v>
      </c>
      <c r="AX720" s="14" t="s">
        <v>90</v>
      </c>
      <c r="AY720" s="271" t="s">
        <v>171</v>
      </c>
    </row>
    <row r="721" s="2" customFormat="1" ht="16.5" customHeight="1">
      <c r="A721" s="40"/>
      <c r="B721" s="41"/>
      <c r="C721" s="229" t="s">
        <v>1108</v>
      </c>
      <c r="D721" s="229" t="s">
        <v>174</v>
      </c>
      <c r="E721" s="230" t="s">
        <v>1109</v>
      </c>
      <c r="F721" s="231" t="s">
        <v>1110</v>
      </c>
      <c r="G721" s="232" t="s">
        <v>278</v>
      </c>
      <c r="H721" s="233">
        <v>15.640000000000001</v>
      </c>
      <c r="I721" s="234"/>
      <c r="J721" s="235">
        <f>ROUND(I721*H721,2)</f>
        <v>0</v>
      </c>
      <c r="K721" s="231" t="s">
        <v>178</v>
      </c>
      <c r="L721" s="46"/>
      <c r="M721" s="236" t="s">
        <v>1</v>
      </c>
      <c r="N721" s="237" t="s">
        <v>48</v>
      </c>
      <c r="O721" s="93"/>
      <c r="P721" s="238">
        <f>O721*H721</f>
        <v>0</v>
      </c>
      <c r="Q721" s="238">
        <v>0.00040000000000000002</v>
      </c>
      <c r="R721" s="238">
        <f>Q721*H721</f>
        <v>0.0062560000000000003</v>
      </c>
      <c r="S721" s="238">
        <v>0</v>
      </c>
      <c r="T721" s="239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40" t="s">
        <v>347</v>
      </c>
      <c r="AT721" s="240" t="s">
        <v>174</v>
      </c>
      <c r="AU721" s="240" t="s">
        <v>92</v>
      </c>
      <c r="AY721" s="18" t="s">
        <v>171</v>
      </c>
      <c r="BE721" s="241">
        <f>IF(N721="základní",J721,0)</f>
        <v>0</v>
      </c>
      <c r="BF721" s="241">
        <f>IF(N721="snížená",J721,0)</f>
        <v>0</v>
      </c>
      <c r="BG721" s="241">
        <f>IF(N721="zákl. přenesená",J721,0)</f>
        <v>0</v>
      </c>
      <c r="BH721" s="241">
        <f>IF(N721="sníž. přenesená",J721,0)</f>
        <v>0</v>
      </c>
      <c r="BI721" s="241">
        <f>IF(N721="nulová",J721,0)</f>
        <v>0</v>
      </c>
      <c r="BJ721" s="18" t="s">
        <v>90</v>
      </c>
      <c r="BK721" s="241">
        <f>ROUND(I721*H721,2)</f>
        <v>0</v>
      </c>
      <c r="BL721" s="18" t="s">
        <v>347</v>
      </c>
      <c r="BM721" s="240" t="s">
        <v>1111</v>
      </c>
    </row>
    <row r="722" s="13" customFormat="1">
      <c r="A722" s="13"/>
      <c r="B722" s="251"/>
      <c r="C722" s="252"/>
      <c r="D722" s="242" t="s">
        <v>284</v>
      </c>
      <c r="E722" s="253" t="s">
        <v>1</v>
      </c>
      <c r="F722" s="254" t="s">
        <v>295</v>
      </c>
      <c r="G722" s="252"/>
      <c r="H722" s="253" t="s">
        <v>1</v>
      </c>
      <c r="I722" s="255"/>
      <c r="J722" s="252"/>
      <c r="K722" s="252"/>
      <c r="L722" s="256"/>
      <c r="M722" s="257"/>
      <c r="N722" s="258"/>
      <c r="O722" s="258"/>
      <c r="P722" s="258"/>
      <c r="Q722" s="258"/>
      <c r="R722" s="258"/>
      <c r="S722" s="258"/>
      <c r="T722" s="259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60" t="s">
        <v>284</v>
      </c>
      <c r="AU722" s="260" t="s">
        <v>92</v>
      </c>
      <c r="AV722" s="13" t="s">
        <v>90</v>
      </c>
      <c r="AW722" s="13" t="s">
        <v>38</v>
      </c>
      <c r="AX722" s="13" t="s">
        <v>83</v>
      </c>
      <c r="AY722" s="260" t="s">
        <v>171</v>
      </c>
    </row>
    <row r="723" s="14" customFormat="1">
      <c r="A723" s="14"/>
      <c r="B723" s="261"/>
      <c r="C723" s="262"/>
      <c r="D723" s="242" t="s">
        <v>284</v>
      </c>
      <c r="E723" s="263" t="s">
        <v>1</v>
      </c>
      <c r="F723" s="264" t="s">
        <v>366</v>
      </c>
      <c r="G723" s="262"/>
      <c r="H723" s="265">
        <v>15.640000000000001</v>
      </c>
      <c r="I723" s="266"/>
      <c r="J723" s="262"/>
      <c r="K723" s="262"/>
      <c r="L723" s="267"/>
      <c r="M723" s="268"/>
      <c r="N723" s="269"/>
      <c r="O723" s="269"/>
      <c r="P723" s="269"/>
      <c r="Q723" s="269"/>
      <c r="R723" s="269"/>
      <c r="S723" s="269"/>
      <c r="T723" s="27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71" t="s">
        <v>284</v>
      </c>
      <c r="AU723" s="271" t="s">
        <v>92</v>
      </c>
      <c r="AV723" s="14" t="s">
        <v>92</v>
      </c>
      <c r="AW723" s="14" t="s">
        <v>38</v>
      </c>
      <c r="AX723" s="14" t="s">
        <v>83</v>
      </c>
      <c r="AY723" s="271" t="s">
        <v>171</v>
      </c>
    </row>
    <row r="724" s="15" customFormat="1">
      <c r="A724" s="15"/>
      <c r="B724" s="272"/>
      <c r="C724" s="273"/>
      <c r="D724" s="242" t="s">
        <v>284</v>
      </c>
      <c r="E724" s="274" t="s">
        <v>1</v>
      </c>
      <c r="F724" s="275" t="s">
        <v>287</v>
      </c>
      <c r="G724" s="273"/>
      <c r="H724" s="276">
        <v>15.640000000000001</v>
      </c>
      <c r="I724" s="277"/>
      <c r="J724" s="273"/>
      <c r="K724" s="273"/>
      <c r="L724" s="278"/>
      <c r="M724" s="279"/>
      <c r="N724" s="280"/>
      <c r="O724" s="280"/>
      <c r="P724" s="280"/>
      <c r="Q724" s="280"/>
      <c r="R724" s="280"/>
      <c r="S724" s="280"/>
      <c r="T724" s="281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82" t="s">
        <v>284</v>
      </c>
      <c r="AU724" s="282" t="s">
        <v>92</v>
      </c>
      <c r="AV724" s="15" t="s">
        <v>192</v>
      </c>
      <c r="AW724" s="15" t="s">
        <v>38</v>
      </c>
      <c r="AX724" s="15" t="s">
        <v>90</v>
      </c>
      <c r="AY724" s="282" t="s">
        <v>171</v>
      </c>
    </row>
    <row r="725" s="2" customFormat="1">
      <c r="A725" s="40"/>
      <c r="B725" s="41"/>
      <c r="C725" s="283" t="s">
        <v>1112</v>
      </c>
      <c r="D725" s="283" t="s">
        <v>342</v>
      </c>
      <c r="E725" s="284" t="s">
        <v>1113</v>
      </c>
      <c r="F725" s="285" t="s">
        <v>1114</v>
      </c>
      <c r="G725" s="286" t="s">
        <v>278</v>
      </c>
      <c r="H725" s="287">
        <v>17.986000000000001</v>
      </c>
      <c r="I725" s="288"/>
      <c r="J725" s="289">
        <f>ROUND(I725*H725,2)</f>
        <v>0</v>
      </c>
      <c r="K725" s="285" t="s">
        <v>331</v>
      </c>
      <c r="L725" s="290"/>
      <c r="M725" s="291" t="s">
        <v>1</v>
      </c>
      <c r="N725" s="292" t="s">
        <v>48</v>
      </c>
      <c r="O725" s="93"/>
      <c r="P725" s="238">
        <f>O725*H725</f>
        <v>0</v>
      </c>
      <c r="Q725" s="238">
        <v>0.0061000000000000004</v>
      </c>
      <c r="R725" s="238">
        <f>Q725*H725</f>
        <v>0.10971460000000001</v>
      </c>
      <c r="S725" s="238">
        <v>0</v>
      </c>
      <c r="T725" s="239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40" t="s">
        <v>430</v>
      </c>
      <c r="AT725" s="240" t="s">
        <v>342</v>
      </c>
      <c r="AU725" s="240" t="s">
        <v>92</v>
      </c>
      <c r="AY725" s="18" t="s">
        <v>171</v>
      </c>
      <c r="BE725" s="241">
        <f>IF(N725="základní",J725,0)</f>
        <v>0</v>
      </c>
      <c r="BF725" s="241">
        <f>IF(N725="snížená",J725,0)</f>
        <v>0</v>
      </c>
      <c r="BG725" s="241">
        <f>IF(N725="zákl. přenesená",J725,0)</f>
        <v>0</v>
      </c>
      <c r="BH725" s="241">
        <f>IF(N725="sníž. přenesená",J725,0)</f>
        <v>0</v>
      </c>
      <c r="BI725" s="241">
        <f>IF(N725="nulová",J725,0)</f>
        <v>0</v>
      </c>
      <c r="BJ725" s="18" t="s">
        <v>90</v>
      </c>
      <c r="BK725" s="241">
        <f>ROUND(I725*H725,2)</f>
        <v>0</v>
      </c>
      <c r="BL725" s="18" t="s">
        <v>347</v>
      </c>
      <c r="BM725" s="240" t="s">
        <v>1115</v>
      </c>
    </row>
    <row r="726" s="14" customFormat="1">
      <c r="A726" s="14"/>
      <c r="B726" s="261"/>
      <c r="C726" s="262"/>
      <c r="D726" s="242" t="s">
        <v>284</v>
      </c>
      <c r="E726" s="262"/>
      <c r="F726" s="264" t="s">
        <v>1116</v>
      </c>
      <c r="G726" s="262"/>
      <c r="H726" s="265">
        <v>17.986000000000001</v>
      </c>
      <c r="I726" s="266"/>
      <c r="J726" s="262"/>
      <c r="K726" s="262"/>
      <c r="L726" s="267"/>
      <c r="M726" s="268"/>
      <c r="N726" s="269"/>
      <c r="O726" s="269"/>
      <c r="P726" s="269"/>
      <c r="Q726" s="269"/>
      <c r="R726" s="269"/>
      <c r="S726" s="269"/>
      <c r="T726" s="270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71" t="s">
        <v>284</v>
      </c>
      <c r="AU726" s="271" t="s">
        <v>92</v>
      </c>
      <c r="AV726" s="14" t="s">
        <v>92</v>
      </c>
      <c r="AW726" s="14" t="s">
        <v>4</v>
      </c>
      <c r="AX726" s="14" t="s">
        <v>90</v>
      </c>
      <c r="AY726" s="271" t="s">
        <v>171</v>
      </c>
    </row>
    <row r="727" s="2" customFormat="1" ht="16.5" customHeight="1">
      <c r="A727" s="40"/>
      <c r="B727" s="41"/>
      <c r="C727" s="229" t="s">
        <v>1117</v>
      </c>
      <c r="D727" s="229" t="s">
        <v>174</v>
      </c>
      <c r="E727" s="230" t="s">
        <v>1109</v>
      </c>
      <c r="F727" s="231" t="s">
        <v>1110</v>
      </c>
      <c r="G727" s="232" t="s">
        <v>278</v>
      </c>
      <c r="H727" s="233">
        <v>26.562999999999999</v>
      </c>
      <c r="I727" s="234"/>
      <c r="J727" s="235">
        <f>ROUND(I727*H727,2)</f>
        <v>0</v>
      </c>
      <c r="K727" s="231" t="s">
        <v>178</v>
      </c>
      <c r="L727" s="46"/>
      <c r="M727" s="236" t="s">
        <v>1</v>
      </c>
      <c r="N727" s="237" t="s">
        <v>48</v>
      </c>
      <c r="O727" s="93"/>
      <c r="P727" s="238">
        <f>O727*H727</f>
        <v>0</v>
      </c>
      <c r="Q727" s="238">
        <v>0.00040000000000000002</v>
      </c>
      <c r="R727" s="238">
        <f>Q727*H727</f>
        <v>0.0106252</v>
      </c>
      <c r="S727" s="238">
        <v>0</v>
      </c>
      <c r="T727" s="239">
        <f>S727*H727</f>
        <v>0</v>
      </c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R727" s="240" t="s">
        <v>347</v>
      </c>
      <c r="AT727" s="240" t="s">
        <v>174</v>
      </c>
      <c r="AU727" s="240" t="s">
        <v>92</v>
      </c>
      <c r="AY727" s="18" t="s">
        <v>171</v>
      </c>
      <c r="BE727" s="241">
        <f>IF(N727="základní",J727,0)</f>
        <v>0</v>
      </c>
      <c r="BF727" s="241">
        <f>IF(N727="snížená",J727,0)</f>
        <v>0</v>
      </c>
      <c r="BG727" s="241">
        <f>IF(N727="zákl. přenesená",J727,0)</f>
        <v>0</v>
      </c>
      <c r="BH727" s="241">
        <f>IF(N727="sníž. přenesená",J727,0)</f>
        <v>0</v>
      </c>
      <c r="BI727" s="241">
        <f>IF(N727="nulová",J727,0)</f>
        <v>0</v>
      </c>
      <c r="BJ727" s="18" t="s">
        <v>90</v>
      </c>
      <c r="BK727" s="241">
        <f>ROUND(I727*H727,2)</f>
        <v>0</v>
      </c>
      <c r="BL727" s="18" t="s">
        <v>347</v>
      </c>
      <c r="BM727" s="240" t="s">
        <v>1118</v>
      </c>
    </row>
    <row r="728" s="13" customFormat="1">
      <c r="A728" s="13"/>
      <c r="B728" s="251"/>
      <c r="C728" s="252"/>
      <c r="D728" s="242" t="s">
        <v>284</v>
      </c>
      <c r="E728" s="253" t="s">
        <v>1</v>
      </c>
      <c r="F728" s="254" t="s">
        <v>285</v>
      </c>
      <c r="G728" s="252"/>
      <c r="H728" s="253" t="s">
        <v>1</v>
      </c>
      <c r="I728" s="255"/>
      <c r="J728" s="252"/>
      <c r="K728" s="252"/>
      <c r="L728" s="256"/>
      <c r="M728" s="257"/>
      <c r="N728" s="258"/>
      <c r="O728" s="258"/>
      <c r="P728" s="258"/>
      <c r="Q728" s="258"/>
      <c r="R728" s="258"/>
      <c r="S728" s="258"/>
      <c r="T728" s="259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60" t="s">
        <v>284</v>
      </c>
      <c r="AU728" s="260" t="s">
        <v>92</v>
      </c>
      <c r="AV728" s="13" t="s">
        <v>90</v>
      </c>
      <c r="AW728" s="13" t="s">
        <v>38</v>
      </c>
      <c r="AX728" s="13" t="s">
        <v>83</v>
      </c>
      <c r="AY728" s="260" t="s">
        <v>171</v>
      </c>
    </row>
    <row r="729" s="14" customFormat="1">
      <c r="A729" s="14"/>
      <c r="B729" s="261"/>
      <c r="C729" s="262"/>
      <c r="D729" s="242" t="s">
        <v>284</v>
      </c>
      <c r="E729" s="263" t="s">
        <v>1</v>
      </c>
      <c r="F729" s="264" t="s">
        <v>1096</v>
      </c>
      <c r="G729" s="262"/>
      <c r="H729" s="265">
        <v>26.562999999999999</v>
      </c>
      <c r="I729" s="266"/>
      <c r="J729" s="262"/>
      <c r="K729" s="262"/>
      <c r="L729" s="267"/>
      <c r="M729" s="268"/>
      <c r="N729" s="269"/>
      <c r="O729" s="269"/>
      <c r="P729" s="269"/>
      <c r="Q729" s="269"/>
      <c r="R729" s="269"/>
      <c r="S729" s="269"/>
      <c r="T729" s="270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71" t="s">
        <v>284</v>
      </c>
      <c r="AU729" s="271" t="s">
        <v>92</v>
      </c>
      <c r="AV729" s="14" t="s">
        <v>92</v>
      </c>
      <c r="AW729" s="14" t="s">
        <v>38</v>
      </c>
      <c r="AX729" s="14" t="s">
        <v>83</v>
      </c>
      <c r="AY729" s="271" t="s">
        <v>171</v>
      </c>
    </row>
    <row r="730" s="15" customFormat="1">
      <c r="A730" s="15"/>
      <c r="B730" s="272"/>
      <c r="C730" s="273"/>
      <c r="D730" s="242" t="s">
        <v>284</v>
      </c>
      <c r="E730" s="274" t="s">
        <v>1</v>
      </c>
      <c r="F730" s="275" t="s">
        <v>287</v>
      </c>
      <c r="G730" s="273"/>
      <c r="H730" s="276">
        <v>26.562999999999999</v>
      </c>
      <c r="I730" s="277"/>
      <c r="J730" s="273"/>
      <c r="K730" s="273"/>
      <c r="L730" s="278"/>
      <c r="M730" s="279"/>
      <c r="N730" s="280"/>
      <c r="O730" s="280"/>
      <c r="P730" s="280"/>
      <c r="Q730" s="280"/>
      <c r="R730" s="280"/>
      <c r="S730" s="280"/>
      <c r="T730" s="281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82" t="s">
        <v>284</v>
      </c>
      <c r="AU730" s="282" t="s">
        <v>92</v>
      </c>
      <c r="AV730" s="15" t="s">
        <v>192</v>
      </c>
      <c r="AW730" s="15" t="s">
        <v>38</v>
      </c>
      <c r="AX730" s="15" t="s">
        <v>90</v>
      </c>
      <c r="AY730" s="282" t="s">
        <v>171</v>
      </c>
    </row>
    <row r="731" s="2" customFormat="1">
      <c r="A731" s="40"/>
      <c r="B731" s="41"/>
      <c r="C731" s="283" t="s">
        <v>1119</v>
      </c>
      <c r="D731" s="283" t="s">
        <v>342</v>
      </c>
      <c r="E731" s="284" t="s">
        <v>1113</v>
      </c>
      <c r="F731" s="285" t="s">
        <v>1114</v>
      </c>
      <c r="G731" s="286" t="s">
        <v>278</v>
      </c>
      <c r="H731" s="287">
        <v>30.547000000000001</v>
      </c>
      <c r="I731" s="288"/>
      <c r="J731" s="289">
        <f>ROUND(I731*H731,2)</f>
        <v>0</v>
      </c>
      <c r="K731" s="285" t="s">
        <v>331</v>
      </c>
      <c r="L731" s="290"/>
      <c r="M731" s="291" t="s">
        <v>1</v>
      </c>
      <c r="N731" s="292" t="s">
        <v>48</v>
      </c>
      <c r="O731" s="93"/>
      <c r="P731" s="238">
        <f>O731*H731</f>
        <v>0</v>
      </c>
      <c r="Q731" s="238">
        <v>0.0061000000000000004</v>
      </c>
      <c r="R731" s="238">
        <f>Q731*H731</f>
        <v>0.18633670000000002</v>
      </c>
      <c r="S731" s="238">
        <v>0</v>
      </c>
      <c r="T731" s="239">
        <f>S731*H731</f>
        <v>0</v>
      </c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R731" s="240" t="s">
        <v>430</v>
      </c>
      <c r="AT731" s="240" t="s">
        <v>342</v>
      </c>
      <c r="AU731" s="240" t="s">
        <v>92</v>
      </c>
      <c r="AY731" s="18" t="s">
        <v>171</v>
      </c>
      <c r="BE731" s="241">
        <f>IF(N731="základní",J731,0)</f>
        <v>0</v>
      </c>
      <c r="BF731" s="241">
        <f>IF(N731="snížená",J731,0)</f>
        <v>0</v>
      </c>
      <c r="BG731" s="241">
        <f>IF(N731="zákl. přenesená",J731,0)</f>
        <v>0</v>
      </c>
      <c r="BH731" s="241">
        <f>IF(N731="sníž. přenesená",J731,0)</f>
        <v>0</v>
      </c>
      <c r="BI731" s="241">
        <f>IF(N731="nulová",J731,0)</f>
        <v>0</v>
      </c>
      <c r="BJ731" s="18" t="s">
        <v>90</v>
      </c>
      <c r="BK731" s="241">
        <f>ROUND(I731*H731,2)</f>
        <v>0</v>
      </c>
      <c r="BL731" s="18" t="s">
        <v>347</v>
      </c>
      <c r="BM731" s="240" t="s">
        <v>1120</v>
      </c>
    </row>
    <row r="732" s="14" customFormat="1">
      <c r="A732" s="14"/>
      <c r="B732" s="261"/>
      <c r="C732" s="262"/>
      <c r="D732" s="242" t="s">
        <v>284</v>
      </c>
      <c r="E732" s="262"/>
      <c r="F732" s="264" t="s">
        <v>1121</v>
      </c>
      <c r="G732" s="262"/>
      <c r="H732" s="265">
        <v>30.547000000000001</v>
      </c>
      <c r="I732" s="266"/>
      <c r="J732" s="262"/>
      <c r="K732" s="262"/>
      <c r="L732" s="267"/>
      <c r="M732" s="268"/>
      <c r="N732" s="269"/>
      <c r="O732" s="269"/>
      <c r="P732" s="269"/>
      <c r="Q732" s="269"/>
      <c r="R732" s="269"/>
      <c r="S732" s="269"/>
      <c r="T732" s="270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71" t="s">
        <v>284</v>
      </c>
      <c r="AU732" s="271" t="s">
        <v>92</v>
      </c>
      <c r="AV732" s="14" t="s">
        <v>92</v>
      </c>
      <c r="AW732" s="14" t="s">
        <v>4</v>
      </c>
      <c r="AX732" s="14" t="s">
        <v>90</v>
      </c>
      <c r="AY732" s="271" t="s">
        <v>171</v>
      </c>
    </row>
    <row r="733" s="2" customFormat="1" ht="16.5" customHeight="1">
      <c r="A733" s="40"/>
      <c r="B733" s="41"/>
      <c r="C733" s="229" t="s">
        <v>1122</v>
      </c>
      <c r="D733" s="229" t="s">
        <v>174</v>
      </c>
      <c r="E733" s="230" t="s">
        <v>1123</v>
      </c>
      <c r="F733" s="231" t="s">
        <v>1124</v>
      </c>
      <c r="G733" s="232" t="s">
        <v>278</v>
      </c>
      <c r="H733" s="233">
        <v>19.800000000000001</v>
      </c>
      <c r="I733" s="234"/>
      <c r="J733" s="235">
        <f>ROUND(I733*H733,2)</f>
        <v>0</v>
      </c>
      <c r="K733" s="231" t="s">
        <v>178</v>
      </c>
      <c r="L733" s="46"/>
      <c r="M733" s="236" t="s">
        <v>1</v>
      </c>
      <c r="N733" s="237" t="s">
        <v>48</v>
      </c>
      <c r="O733" s="93"/>
      <c r="P733" s="238">
        <f>O733*H733</f>
        <v>0</v>
      </c>
      <c r="Q733" s="238">
        <v>0.00040000000000000002</v>
      </c>
      <c r="R733" s="238">
        <f>Q733*H733</f>
        <v>0.00792</v>
      </c>
      <c r="S733" s="238">
        <v>0</v>
      </c>
      <c r="T733" s="239">
        <f>S733*H733</f>
        <v>0</v>
      </c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R733" s="240" t="s">
        <v>347</v>
      </c>
      <c r="AT733" s="240" t="s">
        <v>174</v>
      </c>
      <c r="AU733" s="240" t="s">
        <v>92</v>
      </c>
      <c r="AY733" s="18" t="s">
        <v>171</v>
      </c>
      <c r="BE733" s="241">
        <f>IF(N733="základní",J733,0)</f>
        <v>0</v>
      </c>
      <c r="BF733" s="241">
        <f>IF(N733="snížená",J733,0)</f>
        <v>0</v>
      </c>
      <c r="BG733" s="241">
        <f>IF(N733="zákl. přenesená",J733,0)</f>
        <v>0</v>
      </c>
      <c r="BH733" s="241">
        <f>IF(N733="sníž. přenesená",J733,0)</f>
        <v>0</v>
      </c>
      <c r="BI733" s="241">
        <f>IF(N733="nulová",J733,0)</f>
        <v>0</v>
      </c>
      <c r="BJ733" s="18" t="s">
        <v>90</v>
      </c>
      <c r="BK733" s="241">
        <f>ROUND(I733*H733,2)</f>
        <v>0</v>
      </c>
      <c r="BL733" s="18" t="s">
        <v>347</v>
      </c>
      <c r="BM733" s="240" t="s">
        <v>1125</v>
      </c>
    </row>
    <row r="734" s="13" customFormat="1">
      <c r="A734" s="13"/>
      <c r="B734" s="251"/>
      <c r="C734" s="252"/>
      <c r="D734" s="242" t="s">
        <v>284</v>
      </c>
      <c r="E734" s="253" t="s">
        <v>1</v>
      </c>
      <c r="F734" s="254" t="s">
        <v>285</v>
      </c>
      <c r="G734" s="252"/>
      <c r="H734" s="253" t="s">
        <v>1</v>
      </c>
      <c r="I734" s="255"/>
      <c r="J734" s="252"/>
      <c r="K734" s="252"/>
      <c r="L734" s="256"/>
      <c r="M734" s="257"/>
      <c r="N734" s="258"/>
      <c r="O734" s="258"/>
      <c r="P734" s="258"/>
      <c r="Q734" s="258"/>
      <c r="R734" s="258"/>
      <c r="S734" s="258"/>
      <c r="T734" s="259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60" t="s">
        <v>284</v>
      </c>
      <c r="AU734" s="260" t="s">
        <v>92</v>
      </c>
      <c r="AV734" s="13" t="s">
        <v>90</v>
      </c>
      <c r="AW734" s="13" t="s">
        <v>38</v>
      </c>
      <c r="AX734" s="13" t="s">
        <v>83</v>
      </c>
      <c r="AY734" s="260" t="s">
        <v>171</v>
      </c>
    </row>
    <row r="735" s="14" customFormat="1">
      <c r="A735" s="14"/>
      <c r="B735" s="261"/>
      <c r="C735" s="262"/>
      <c r="D735" s="242" t="s">
        <v>284</v>
      </c>
      <c r="E735" s="263" t="s">
        <v>1</v>
      </c>
      <c r="F735" s="264" t="s">
        <v>1104</v>
      </c>
      <c r="G735" s="262"/>
      <c r="H735" s="265">
        <v>19.800000000000001</v>
      </c>
      <c r="I735" s="266"/>
      <c r="J735" s="262"/>
      <c r="K735" s="262"/>
      <c r="L735" s="267"/>
      <c r="M735" s="268"/>
      <c r="N735" s="269"/>
      <c r="O735" s="269"/>
      <c r="P735" s="269"/>
      <c r="Q735" s="269"/>
      <c r="R735" s="269"/>
      <c r="S735" s="269"/>
      <c r="T735" s="270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71" t="s">
        <v>284</v>
      </c>
      <c r="AU735" s="271" t="s">
        <v>92</v>
      </c>
      <c r="AV735" s="14" t="s">
        <v>92</v>
      </c>
      <c r="AW735" s="14" t="s">
        <v>38</v>
      </c>
      <c r="AX735" s="14" t="s">
        <v>83</v>
      </c>
      <c r="AY735" s="271" t="s">
        <v>171</v>
      </c>
    </row>
    <row r="736" s="15" customFormat="1">
      <c r="A736" s="15"/>
      <c r="B736" s="272"/>
      <c r="C736" s="273"/>
      <c r="D736" s="242" t="s">
        <v>284</v>
      </c>
      <c r="E736" s="274" t="s">
        <v>1</v>
      </c>
      <c r="F736" s="275" t="s">
        <v>287</v>
      </c>
      <c r="G736" s="273"/>
      <c r="H736" s="276">
        <v>19.800000000000001</v>
      </c>
      <c r="I736" s="277"/>
      <c r="J736" s="273"/>
      <c r="K736" s="273"/>
      <c r="L736" s="278"/>
      <c r="M736" s="279"/>
      <c r="N736" s="280"/>
      <c r="O736" s="280"/>
      <c r="P736" s="280"/>
      <c r="Q736" s="280"/>
      <c r="R736" s="280"/>
      <c r="S736" s="280"/>
      <c r="T736" s="281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T736" s="282" t="s">
        <v>284</v>
      </c>
      <c r="AU736" s="282" t="s">
        <v>92</v>
      </c>
      <c r="AV736" s="15" t="s">
        <v>192</v>
      </c>
      <c r="AW736" s="15" t="s">
        <v>38</v>
      </c>
      <c r="AX736" s="15" t="s">
        <v>90</v>
      </c>
      <c r="AY736" s="282" t="s">
        <v>171</v>
      </c>
    </row>
    <row r="737" s="2" customFormat="1">
      <c r="A737" s="40"/>
      <c r="B737" s="41"/>
      <c r="C737" s="283" t="s">
        <v>1126</v>
      </c>
      <c r="D737" s="283" t="s">
        <v>342</v>
      </c>
      <c r="E737" s="284" t="s">
        <v>1113</v>
      </c>
      <c r="F737" s="285" t="s">
        <v>1114</v>
      </c>
      <c r="G737" s="286" t="s">
        <v>278</v>
      </c>
      <c r="H737" s="287">
        <v>23.760000000000002</v>
      </c>
      <c r="I737" s="288"/>
      <c r="J737" s="289">
        <f>ROUND(I737*H737,2)</f>
        <v>0</v>
      </c>
      <c r="K737" s="285" t="s">
        <v>331</v>
      </c>
      <c r="L737" s="290"/>
      <c r="M737" s="291" t="s">
        <v>1</v>
      </c>
      <c r="N737" s="292" t="s">
        <v>48</v>
      </c>
      <c r="O737" s="93"/>
      <c r="P737" s="238">
        <f>O737*H737</f>
        <v>0</v>
      </c>
      <c r="Q737" s="238">
        <v>0.0061000000000000004</v>
      </c>
      <c r="R737" s="238">
        <f>Q737*H737</f>
        <v>0.14493600000000001</v>
      </c>
      <c r="S737" s="238">
        <v>0</v>
      </c>
      <c r="T737" s="239">
        <f>S737*H737</f>
        <v>0</v>
      </c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R737" s="240" t="s">
        <v>430</v>
      </c>
      <c r="AT737" s="240" t="s">
        <v>342</v>
      </c>
      <c r="AU737" s="240" t="s">
        <v>92</v>
      </c>
      <c r="AY737" s="18" t="s">
        <v>171</v>
      </c>
      <c r="BE737" s="241">
        <f>IF(N737="základní",J737,0)</f>
        <v>0</v>
      </c>
      <c r="BF737" s="241">
        <f>IF(N737="snížená",J737,0)</f>
        <v>0</v>
      </c>
      <c r="BG737" s="241">
        <f>IF(N737="zákl. přenesená",J737,0)</f>
        <v>0</v>
      </c>
      <c r="BH737" s="241">
        <f>IF(N737="sníž. přenesená",J737,0)</f>
        <v>0</v>
      </c>
      <c r="BI737" s="241">
        <f>IF(N737="nulová",J737,0)</f>
        <v>0</v>
      </c>
      <c r="BJ737" s="18" t="s">
        <v>90</v>
      </c>
      <c r="BK737" s="241">
        <f>ROUND(I737*H737,2)</f>
        <v>0</v>
      </c>
      <c r="BL737" s="18" t="s">
        <v>347</v>
      </c>
      <c r="BM737" s="240" t="s">
        <v>1127</v>
      </c>
    </row>
    <row r="738" s="2" customFormat="1">
      <c r="A738" s="40"/>
      <c r="B738" s="41"/>
      <c r="C738" s="42"/>
      <c r="D738" s="242" t="s">
        <v>184</v>
      </c>
      <c r="E738" s="42"/>
      <c r="F738" s="243" t="s">
        <v>1128</v>
      </c>
      <c r="G738" s="42"/>
      <c r="H738" s="42"/>
      <c r="I738" s="244"/>
      <c r="J738" s="42"/>
      <c r="K738" s="42"/>
      <c r="L738" s="46"/>
      <c r="M738" s="245"/>
      <c r="N738" s="246"/>
      <c r="O738" s="93"/>
      <c r="P738" s="93"/>
      <c r="Q738" s="93"/>
      <c r="R738" s="93"/>
      <c r="S738" s="93"/>
      <c r="T738" s="94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T738" s="18" t="s">
        <v>184</v>
      </c>
      <c r="AU738" s="18" t="s">
        <v>92</v>
      </c>
    </row>
    <row r="739" s="14" customFormat="1">
      <c r="A739" s="14"/>
      <c r="B739" s="261"/>
      <c r="C739" s="262"/>
      <c r="D739" s="242" t="s">
        <v>284</v>
      </c>
      <c r="E739" s="262"/>
      <c r="F739" s="264" t="s">
        <v>1129</v>
      </c>
      <c r="G739" s="262"/>
      <c r="H739" s="265">
        <v>23.760000000000002</v>
      </c>
      <c r="I739" s="266"/>
      <c r="J739" s="262"/>
      <c r="K739" s="262"/>
      <c r="L739" s="267"/>
      <c r="M739" s="268"/>
      <c r="N739" s="269"/>
      <c r="O739" s="269"/>
      <c r="P739" s="269"/>
      <c r="Q739" s="269"/>
      <c r="R739" s="269"/>
      <c r="S739" s="269"/>
      <c r="T739" s="270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71" t="s">
        <v>284</v>
      </c>
      <c r="AU739" s="271" t="s">
        <v>92</v>
      </c>
      <c r="AV739" s="14" t="s">
        <v>92</v>
      </c>
      <c r="AW739" s="14" t="s">
        <v>4</v>
      </c>
      <c r="AX739" s="14" t="s">
        <v>90</v>
      </c>
      <c r="AY739" s="271" t="s">
        <v>171</v>
      </c>
    </row>
    <row r="740" s="2" customFormat="1" ht="16.5" customHeight="1">
      <c r="A740" s="40"/>
      <c r="B740" s="41"/>
      <c r="C740" s="229" t="s">
        <v>1130</v>
      </c>
      <c r="D740" s="229" t="s">
        <v>174</v>
      </c>
      <c r="E740" s="230" t="s">
        <v>1131</v>
      </c>
      <c r="F740" s="231" t="s">
        <v>1132</v>
      </c>
      <c r="G740" s="232" t="s">
        <v>278</v>
      </c>
      <c r="H740" s="233">
        <v>591.79200000000003</v>
      </c>
      <c r="I740" s="234"/>
      <c r="J740" s="235">
        <f>ROUND(I740*H740,2)</f>
        <v>0</v>
      </c>
      <c r="K740" s="231" t="s">
        <v>178</v>
      </c>
      <c r="L740" s="46"/>
      <c r="M740" s="236" t="s">
        <v>1</v>
      </c>
      <c r="N740" s="237" t="s">
        <v>48</v>
      </c>
      <c r="O740" s="93"/>
      <c r="P740" s="238">
        <f>O740*H740</f>
        <v>0</v>
      </c>
      <c r="Q740" s="238">
        <v>0.0045799999999999999</v>
      </c>
      <c r="R740" s="238">
        <f>Q740*H740</f>
        <v>2.71040736</v>
      </c>
      <c r="S740" s="238">
        <v>0</v>
      </c>
      <c r="T740" s="239">
        <f>S740*H740</f>
        <v>0</v>
      </c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R740" s="240" t="s">
        <v>347</v>
      </c>
      <c r="AT740" s="240" t="s">
        <v>174</v>
      </c>
      <c r="AU740" s="240" t="s">
        <v>92</v>
      </c>
      <c r="AY740" s="18" t="s">
        <v>171</v>
      </c>
      <c r="BE740" s="241">
        <f>IF(N740="základní",J740,0)</f>
        <v>0</v>
      </c>
      <c r="BF740" s="241">
        <f>IF(N740="snížená",J740,0)</f>
        <v>0</v>
      </c>
      <c r="BG740" s="241">
        <f>IF(N740="zákl. přenesená",J740,0)</f>
        <v>0</v>
      </c>
      <c r="BH740" s="241">
        <f>IF(N740="sníž. přenesená",J740,0)</f>
        <v>0</v>
      </c>
      <c r="BI740" s="241">
        <f>IF(N740="nulová",J740,0)</f>
        <v>0</v>
      </c>
      <c r="BJ740" s="18" t="s">
        <v>90</v>
      </c>
      <c r="BK740" s="241">
        <f>ROUND(I740*H740,2)</f>
        <v>0</v>
      </c>
      <c r="BL740" s="18" t="s">
        <v>347</v>
      </c>
      <c r="BM740" s="240" t="s">
        <v>1133</v>
      </c>
    </row>
    <row r="741" s="2" customFormat="1">
      <c r="A741" s="40"/>
      <c r="B741" s="41"/>
      <c r="C741" s="42"/>
      <c r="D741" s="242" t="s">
        <v>184</v>
      </c>
      <c r="E741" s="42"/>
      <c r="F741" s="243" t="s">
        <v>1134</v>
      </c>
      <c r="G741" s="42"/>
      <c r="H741" s="42"/>
      <c r="I741" s="244"/>
      <c r="J741" s="42"/>
      <c r="K741" s="42"/>
      <c r="L741" s="46"/>
      <c r="M741" s="245"/>
      <c r="N741" s="246"/>
      <c r="O741" s="93"/>
      <c r="P741" s="93"/>
      <c r="Q741" s="93"/>
      <c r="R741" s="93"/>
      <c r="S741" s="93"/>
      <c r="T741" s="94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T741" s="18" t="s">
        <v>184</v>
      </c>
      <c r="AU741" s="18" t="s">
        <v>92</v>
      </c>
    </row>
    <row r="742" s="13" customFormat="1">
      <c r="A742" s="13"/>
      <c r="B742" s="251"/>
      <c r="C742" s="252"/>
      <c r="D742" s="242" t="s">
        <v>284</v>
      </c>
      <c r="E742" s="253" t="s">
        <v>1</v>
      </c>
      <c r="F742" s="254" t="s">
        <v>295</v>
      </c>
      <c r="G742" s="252"/>
      <c r="H742" s="253" t="s">
        <v>1</v>
      </c>
      <c r="I742" s="255"/>
      <c r="J742" s="252"/>
      <c r="K742" s="252"/>
      <c r="L742" s="256"/>
      <c r="M742" s="257"/>
      <c r="N742" s="258"/>
      <c r="O742" s="258"/>
      <c r="P742" s="258"/>
      <c r="Q742" s="258"/>
      <c r="R742" s="258"/>
      <c r="S742" s="258"/>
      <c r="T742" s="259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60" t="s">
        <v>284</v>
      </c>
      <c r="AU742" s="260" t="s">
        <v>92</v>
      </c>
      <c r="AV742" s="13" t="s">
        <v>90</v>
      </c>
      <c r="AW742" s="13" t="s">
        <v>38</v>
      </c>
      <c r="AX742" s="13" t="s">
        <v>83</v>
      </c>
      <c r="AY742" s="260" t="s">
        <v>171</v>
      </c>
    </row>
    <row r="743" s="14" customFormat="1">
      <c r="A743" s="14"/>
      <c r="B743" s="261"/>
      <c r="C743" s="262"/>
      <c r="D743" s="242" t="s">
        <v>284</v>
      </c>
      <c r="E743" s="263" t="s">
        <v>1</v>
      </c>
      <c r="F743" s="264" t="s">
        <v>1135</v>
      </c>
      <c r="G743" s="262"/>
      <c r="H743" s="265">
        <v>123</v>
      </c>
      <c r="I743" s="266"/>
      <c r="J743" s="262"/>
      <c r="K743" s="262"/>
      <c r="L743" s="267"/>
      <c r="M743" s="268"/>
      <c r="N743" s="269"/>
      <c r="O743" s="269"/>
      <c r="P743" s="269"/>
      <c r="Q743" s="269"/>
      <c r="R743" s="269"/>
      <c r="S743" s="269"/>
      <c r="T743" s="27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71" t="s">
        <v>284</v>
      </c>
      <c r="AU743" s="271" t="s">
        <v>92</v>
      </c>
      <c r="AV743" s="14" t="s">
        <v>92</v>
      </c>
      <c r="AW743" s="14" t="s">
        <v>38</v>
      </c>
      <c r="AX743" s="14" t="s">
        <v>83</v>
      </c>
      <c r="AY743" s="271" t="s">
        <v>171</v>
      </c>
    </row>
    <row r="744" s="14" customFormat="1">
      <c r="A744" s="14"/>
      <c r="B744" s="261"/>
      <c r="C744" s="262"/>
      <c r="D744" s="242" t="s">
        <v>284</v>
      </c>
      <c r="E744" s="263" t="s">
        <v>1</v>
      </c>
      <c r="F744" s="264" t="s">
        <v>1136</v>
      </c>
      <c r="G744" s="262"/>
      <c r="H744" s="265">
        <v>468.79199999999997</v>
      </c>
      <c r="I744" s="266"/>
      <c r="J744" s="262"/>
      <c r="K744" s="262"/>
      <c r="L744" s="267"/>
      <c r="M744" s="268"/>
      <c r="N744" s="269"/>
      <c r="O744" s="269"/>
      <c r="P744" s="269"/>
      <c r="Q744" s="269"/>
      <c r="R744" s="269"/>
      <c r="S744" s="269"/>
      <c r="T744" s="270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71" t="s">
        <v>284</v>
      </c>
      <c r="AU744" s="271" t="s">
        <v>92</v>
      </c>
      <c r="AV744" s="14" t="s">
        <v>92</v>
      </c>
      <c r="AW744" s="14" t="s">
        <v>38</v>
      </c>
      <c r="AX744" s="14" t="s">
        <v>83</v>
      </c>
      <c r="AY744" s="271" t="s">
        <v>171</v>
      </c>
    </row>
    <row r="745" s="15" customFormat="1">
      <c r="A745" s="15"/>
      <c r="B745" s="272"/>
      <c r="C745" s="273"/>
      <c r="D745" s="242" t="s">
        <v>284</v>
      </c>
      <c r="E745" s="274" t="s">
        <v>1</v>
      </c>
      <c r="F745" s="275" t="s">
        <v>287</v>
      </c>
      <c r="G745" s="273"/>
      <c r="H745" s="276">
        <v>591.79200000000003</v>
      </c>
      <c r="I745" s="277"/>
      <c r="J745" s="273"/>
      <c r="K745" s="273"/>
      <c r="L745" s="278"/>
      <c r="M745" s="279"/>
      <c r="N745" s="280"/>
      <c r="O745" s="280"/>
      <c r="P745" s="280"/>
      <c r="Q745" s="280"/>
      <c r="R745" s="280"/>
      <c r="S745" s="280"/>
      <c r="T745" s="281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82" t="s">
        <v>284</v>
      </c>
      <c r="AU745" s="282" t="s">
        <v>92</v>
      </c>
      <c r="AV745" s="15" t="s">
        <v>192</v>
      </c>
      <c r="AW745" s="15" t="s">
        <v>38</v>
      </c>
      <c r="AX745" s="15" t="s">
        <v>90</v>
      </c>
      <c r="AY745" s="282" t="s">
        <v>171</v>
      </c>
    </row>
    <row r="746" s="2" customFormat="1" ht="16.5" customHeight="1">
      <c r="A746" s="40"/>
      <c r="B746" s="41"/>
      <c r="C746" s="229" t="s">
        <v>1137</v>
      </c>
      <c r="D746" s="229" t="s">
        <v>174</v>
      </c>
      <c r="E746" s="230" t="s">
        <v>1138</v>
      </c>
      <c r="F746" s="231" t="s">
        <v>1139</v>
      </c>
      <c r="G746" s="232" t="s">
        <v>428</v>
      </c>
      <c r="H746" s="233">
        <v>1</v>
      </c>
      <c r="I746" s="234"/>
      <c r="J746" s="235">
        <f>ROUND(I746*H746,2)</f>
        <v>0</v>
      </c>
      <c r="K746" s="231" t="s">
        <v>331</v>
      </c>
      <c r="L746" s="46"/>
      <c r="M746" s="236" t="s">
        <v>1</v>
      </c>
      <c r="N746" s="237" t="s">
        <v>48</v>
      </c>
      <c r="O746" s="93"/>
      <c r="P746" s="238">
        <f>O746*H746</f>
        <v>0</v>
      </c>
      <c r="Q746" s="238">
        <v>0</v>
      </c>
      <c r="R746" s="238">
        <f>Q746*H746</f>
        <v>0</v>
      </c>
      <c r="S746" s="238">
        <v>0</v>
      </c>
      <c r="T746" s="239">
        <f>S746*H746</f>
        <v>0</v>
      </c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R746" s="240" t="s">
        <v>347</v>
      </c>
      <c r="AT746" s="240" t="s">
        <v>174</v>
      </c>
      <c r="AU746" s="240" t="s">
        <v>92</v>
      </c>
      <c r="AY746" s="18" t="s">
        <v>171</v>
      </c>
      <c r="BE746" s="241">
        <f>IF(N746="základní",J746,0)</f>
        <v>0</v>
      </c>
      <c r="BF746" s="241">
        <f>IF(N746="snížená",J746,0)</f>
        <v>0</v>
      </c>
      <c r="BG746" s="241">
        <f>IF(N746="zákl. přenesená",J746,0)</f>
        <v>0</v>
      </c>
      <c r="BH746" s="241">
        <f>IF(N746="sníž. přenesená",J746,0)</f>
        <v>0</v>
      </c>
      <c r="BI746" s="241">
        <f>IF(N746="nulová",J746,0)</f>
        <v>0</v>
      </c>
      <c r="BJ746" s="18" t="s">
        <v>90</v>
      </c>
      <c r="BK746" s="241">
        <f>ROUND(I746*H746,2)</f>
        <v>0</v>
      </c>
      <c r="BL746" s="18" t="s">
        <v>347</v>
      </c>
      <c r="BM746" s="240" t="s">
        <v>1140</v>
      </c>
    </row>
    <row r="747" s="2" customFormat="1">
      <c r="A747" s="40"/>
      <c r="B747" s="41"/>
      <c r="C747" s="42"/>
      <c r="D747" s="242" t="s">
        <v>184</v>
      </c>
      <c r="E747" s="42"/>
      <c r="F747" s="243" t="s">
        <v>1141</v>
      </c>
      <c r="G747" s="42"/>
      <c r="H747" s="42"/>
      <c r="I747" s="244"/>
      <c r="J747" s="42"/>
      <c r="K747" s="42"/>
      <c r="L747" s="46"/>
      <c r="M747" s="245"/>
      <c r="N747" s="246"/>
      <c r="O747" s="93"/>
      <c r="P747" s="93"/>
      <c r="Q747" s="93"/>
      <c r="R747" s="93"/>
      <c r="S747" s="93"/>
      <c r="T747" s="94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T747" s="18" t="s">
        <v>184</v>
      </c>
      <c r="AU747" s="18" t="s">
        <v>92</v>
      </c>
    </row>
    <row r="748" s="14" customFormat="1">
      <c r="A748" s="14"/>
      <c r="B748" s="261"/>
      <c r="C748" s="262"/>
      <c r="D748" s="242" t="s">
        <v>284</v>
      </c>
      <c r="E748" s="263" t="s">
        <v>1</v>
      </c>
      <c r="F748" s="264" t="s">
        <v>1142</v>
      </c>
      <c r="G748" s="262"/>
      <c r="H748" s="265">
        <v>1</v>
      </c>
      <c r="I748" s="266"/>
      <c r="J748" s="262"/>
      <c r="K748" s="262"/>
      <c r="L748" s="267"/>
      <c r="M748" s="268"/>
      <c r="N748" s="269"/>
      <c r="O748" s="269"/>
      <c r="P748" s="269"/>
      <c r="Q748" s="269"/>
      <c r="R748" s="269"/>
      <c r="S748" s="269"/>
      <c r="T748" s="270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71" t="s">
        <v>284</v>
      </c>
      <c r="AU748" s="271" t="s">
        <v>92</v>
      </c>
      <c r="AV748" s="14" t="s">
        <v>92</v>
      </c>
      <c r="AW748" s="14" t="s">
        <v>38</v>
      </c>
      <c r="AX748" s="14" t="s">
        <v>83</v>
      </c>
      <c r="AY748" s="271" t="s">
        <v>171</v>
      </c>
    </row>
    <row r="749" s="15" customFormat="1">
      <c r="A749" s="15"/>
      <c r="B749" s="272"/>
      <c r="C749" s="273"/>
      <c r="D749" s="242" t="s">
        <v>284</v>
      </c>
      <c r="E749" s="274" t="s">
        <v>1</v>
      </c>
      <c r="F749" s="275" t="s">
        <v>287</v>
      </c>
      <c r="G749" s="273"/>
      <c r="H749" s="276">
        <v>1</v>
      </c>
      <c r="I749" s="277"/>
      <c r="J749" s="273"/>
      <c r="K749" s="273"/>
      <c r="L749" s="278"/>
      <c r="M749" s="279"/>
      <c r="N749" s="280"/>
      <c r="O749" s="280"/>
      <c r="P749" s="280"/>
      <c r="Q749" s="280"/>
      <c r="R749" s="280"/>
      <c r="S749" s="280"/>
      <c r="T749" s="281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82" t="s">
        <v>284</v>
      </c>
      <c r="AU749" s="282" t="s">
        <v>92</v>
      </c>
      <c r="AV749" s="15" t="s">
        <v>192</v>
      </c>
      <c r="AW749" s="15" t="s">
        <v>38</v>
      </c>
      <c r="AX749" s="15" t="s">
        <v>90</v>
      </c>
      <c r="AY749" s="282" t="s">
        <v>171</v>
      </c>
    </row>
    <row r="750" s="2" customFormat="1" ht="16.5" customHeight="1">
      <c r="A750" s="40"/>
      <c r="B750" s="41"/>
      <c r="C750" s="229" t="s">
        <v>1143</v>
      </c>
      <c r="D750" s="229" t="s">
        <v>174</v>
      </c>
      <c r="E750" s="230" t="s">
        <v>1144</v>
      </c>
      <c r="F750" s="231" t="s">
        <v>1145</v>
      </c>
      <c r="G750" s="232" t="s">
        <v>1146</v>
      </c>
      <c r="H750" s="304"/>
      <c r="I750" s="234"/>
      <c r="J750" s="235">
        <f>ROUND(I750*H750,2)</f>
        <v>0</v>
      </c>
      <c r="K750" s="231" t="s">
        <v>178</v>
      </c>
      <c r="L750" s="46"/>
      <c r="M750" s="236" t="s">
        <v>1</v>
      </c>
      <c r="N750" s="237" t="s">
        <v>48</v>
      </c>
      <c r="O750" s="93"/>
      <c r="P750" s="238">
        <f>O750*H750</f>
        <v>0</v>
      </c>
      <c r="Q750" s="238">
        <v>0</v>
      </c>
      <c r="R750" s="238">
        <f>Q750*H750</f>
        <v>0</v>
      </c>
      <c r="S750" s="238">
        <v>0</v>
      </c>
      <c r="T750" s="239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40" t="s">
        <v>347</v>
      </c>
      <c r="AT750" s="240" t="s">
        <v>174</v>
      </c>
      <c r="AU750" s="240" t="s">
        <v>92</v>
      </c>
      <c r="AY750" s="18" t="s">
        <v>171</v>
      </c>
      <c r="BE750" s="241">
        <f>IF(N750="základní",J750,0)</f>
        <v>0</v>
      </c>
      <c r="BF750" s="241">
        <f>IF(N750="snížená",J750,0)</f>
        <v>0</v>
      </c>
      <c r="BG750" s="241">
        <f>IF(N750="zákl. přenesená",J750,0)</f>
        <v>0</v>
      </c>
      <c r="BH750" s="241">
        <f>IF(N750="sníž. přenesená",J750,0)</f>
        <v>0</v>
      </c>
      <c r="BI750" s="241">
        <f>IF(N750="nulová",J750,0)</f>
        <v>0</v>
      </c>
      <c r="BJ750" s="18" t="s">
        <v>90</v>
      </c>
      <c r="BK750" s="241">
        <f>ROUND(I750*H750,2)</f>
        <v>0</v>
      </c>
      <c r="BL750" s="18" t="s">
        <v>347</v>
      </c>
      <c r="BM750" s="240" t="s">
        <v>1147</v>
      </c>
    </row>
    <row r="751" s="12" customFormat="1" ht="22.8" customHeight="1">
      <c r="A751" s="12"/>
      <c r="B751" s="213"/>
      <c r="C751" s="214"/>
      <c r="D751" s="215" t="s">
        <v>82</v>
      </c>
      <c r="E751" s="227" t="s">
        <v>1148</v>
      </c>
      <c r="F751" s="227" t="s">
        <v>1149</v>
      </c>
      <c r="G751" s="214"/>
      <c r="H751" s="214"/>
      <c r="I751" s="217"/>
      <c r="J751" s="228">
        <f>BK751</f>
        <v>0</v>
      </c>
      <c r="K751" s="214"/>
      <c r="L751" s="219"/>
      <c r="M751" s="220"/>
      <c r="N751" s="221"/>
      <c r="O751" s="221"/>
      <c r="P751" s="222">
        <f>SUM(P752:P794)</f>
        <v>0</v>
      </c>
      <c r="Q751" s="221"/>
      <c r="R751" s="222">
        <f>SUM(R752:R794)</f>
        <v>4.5920108399999995</v>
      </c>
      <c r="S751" s="221"/>
      <c r="T751" s="223">
        <f>SUM(T752:T794)</f>
        <v>0</v>
      </c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R751" s="224" t="s">
        <v>92</v>
      </c>
      <c r="AT751" s="225" t="s">
        <v>82</v>
      </c>
      <c r="AU751" s="225" t="s">
        <v>90</v>
      </c>
      <c r="AY751" s="224" t="s">
        <v>171</v>
      </c>
      <c r="BK751" s="226">
        <f>SUM(BK752:BK794)</f>
        <v>0</v>
      </c>
    </row>
    <row r="752" s="2" customFormat="1" ht="16.5" customHeight="1">
      <c r="A752" s="40"/>
      <c r="B752" s="41"/>
      <c r="C752" s="229" t="s">
        <v>1150</v>
      </c>
      <c r="D752" s="229" t="s">
        <v>174</v>
      </c>
      <c r="E752" s="230" t="s">
        <v>1151</v>
      </c>
      <c r="F752" s="231" t="s">
        <v>1152</v>
      </c>
      <c r="G752" s="232" t="s">
        <v>278</v>
      </c>
      <c r="H752" s="233">
        <v>26.562999999999999</v>
      </c>
      <c r="I752" s="234"/>
      <c r="J752" s="235">
        <f>ROUND(I752*H752,2)</f>
        <v>0</v>
      </c>
      <c r="K752" s="231" t="s">
        <v>178</v>
      </c>
      <c r="L752" s="46"/>
      <c r="M752" s="236" t="s">
        <v>1</v>
      </c>
      <c r="N752" s="237" t="s">
        <v>48</v>
      </c>
      <c r="O752" s="93"/>
      <c r="P752" s="238">
        <f>O752*H752</f>
        <v>0</v>
      </c>
      <c r="Q752" s="238">
        <v>0</v>
      </c>
      <c r="R752" s="238">
        <f>Q752*H752</f>
        <v>0</v>
      </c>
      <c r="S752" s="238">
        <v>0</v>
      </c>
      <c r="T752" s="239">
        <f>S752*H752</f>
        <v>0</v>
      </c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R752" s="240" t="s">
        <v>347</v>
      </c>
      <c r="AT752" s="240" t="s">
        <v>174</v>
      </c>
      <c r="AU752" s="240" t="s">
        <v>92</v>
      </c>
      <c r="AY752" s="18" t="s">
        <v>171</v>
      </c>
      <c r="BE752" s="241">
        <f>IF(N752="základní",J752,0)</f>
        <v>0</v>
      </c>
      <c r="BF752" s="241">
        <f>IF(N752="snížená",J752,0)</f>
        <v>0</v>
      </c>
      <c r="BG752" s="241">
        <f>IF(N752="zákl. přenesená",J752,0)</f>
        <v>0</v>
      </c>
      <c r="BH752" s="241">
        <f>IF(N752="sníž. přenesená",J752,0)</f>
        <v>0</v>
      </c>
      <c r="BI752" s="241">
        <f>IF(N752="nulová",J752,0)</f>
        <v>0</v>
      </c>
      <c r="BJ752" s="18" t="s">
        <v>90</v>
      </c>
      <c r="BK752" s="241">
        <f>ROUND(I752*H752,2)</f>
        <v>0</v>
      </c>
      <c r="BL752" s="18" t="s">
        <v>347</v>
      </c>
      <c r="BM752" s="240" t="s">
        <v>1153</v>
      </c>
    </row>
    <row r="753" s="13" customFormat="1">
      <c r="A753" s="13"/>
      <c r="B753" s="251"/>
      <c r="C753" s="252"/>
      <c r="D753" s="242" t="s">
        <v>284</v>
      </c>
      <c r="E753" s="253" t="s">
        <v>1</v>
      </c>
      <c r="F753" s="254" t="s">
        <v>285</v>
      </c>
      <c r="G753" s="252"/>
      <c r="H753" s="253" t="s">
        <v>1</v>
      </c>
      <c r="I753" s="255"/>
      <c r="J753" s="252"/>
      <c r="K753" s="252"/>
      <c r="L753" s="256"/>
      <c r="M753" s="257"/>
      <c r="N753" s="258"/>
      <c r="O753" s="258"/>
      <c r="P753" s="258"/>
      <c r="Q753" s="258"/>
      <c r="R753" s="258"/>
      <c r="S753" s="258"/>
      <c r="T753" s="259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60" t="s">
        <v>284</v>
      </c>
      <c r="AU753" s="260" t="s">
        <v>92</v>
      </c>
      <c r="AV753" s="13" t="s">
        <v>90</v>
      </c>
      <c r="AW753" s="13" t="s">
        <v>38</v>
      </c>
      <c r="AX753" s="13" t="s">
        <v>83</v>
      </c>
      <c r="AY753" s="260" t="s">
        <v>171</v>
      </c>
    </row>
    <row r="754" s="14" customFormat="1">
      <c r="A754" s="14"/>
      <c r="B754" s="261"/>
      <c r="C754" s="262"/>
      <c r="D754" s="242" t="s">
        <v>284</v>
      </c>
      <c r="E754" s="263" t="s">
        <v>1</v>
      </c>
      <c r="F754" s="264" t="s">
        <v>1154</v>
      </c>
      <c r="G754" s="262"/>
      <c r="H754" s="265">
        <v>26.562999999999999</v>
      </c>
      <c r="I754" s="266"/>
      <c r="J754" s="262"/>
      <c r="K754" s="262"/>
      <c r="L754" s="267"/>
      <c r="M754" s="268"/>
      <c r="N754" s="269"/>
      <c r="O754" s="269"/>
      <c r="P754" s="269"/>
      <c r="Q754" s="269"/>
      <c r="R754" s="269"/>
      <c r="S754" s="269"/>
      <c r="T754" s="270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71" t="s">
        <v>284</v>
      </c>
      <c r="AU754" s="271" t="s">
        <v>92</v>
      </c>
      <c r="AV754" s="14" t="s">
        <v>92</v>
      </c>
      <c r="AW754" s="14" t="s">
        <v>38</v>
      </c>
      <c r="AX754" s="14" t="s">
        <v>83</v>
      </c>
      <c r="AY754" s="271" t="s">
        <v>171</v>
      </c>
    </row>
    <row r="755" s="15" customFormat="1">
      <c r="A755" s="15"/>
      <c r="B755" s="272"/>
      <c r="C755" s="273"/>
      <c r="D755" s="242" t="s">
        <v>284</v>
      </c>
      <c r="E755" s="274" t="s">
        <v>1</v>
      </c>
      <c r="F755" s="275" t="s">
        <v>287</v>
      </c>
      <c r="G755" s="273"/>
      <c r="H755" s="276">
        <v>26.562999999999999</v>
      </c>
      <c r="I755" s="277"/>
      <c r="J755" s="273"/>
      <c r="K755" s="273"/>
      <c r="L755" s="278"/>
      <c r="M755" s="279"/>
      <c r="N755" s="280"/>
      <c r="O755" s="280"/>
      <c r="P755" s="280"/>
      <c r="Q755" s="280"/>
      <c r="R755" s="280"/>
      <c r="S755" s="280"/>
      <c r="T755" s="281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82" t="s">
        <v>284</v>
      </c>
      <c r="AU755" s="282" t="s">
        <v>92</v>
      </c>
      <c r="AV755" s="15" t="s">
        <v>192</v>
      </c>
      <c r="AW755" s="15" t="s">
        <v>38</v>
      </c>
      <c r="AX755" s="15" t="s">
        <v>90</v>
      </c>
      <c r="AY755" s="282" t="s">
        <v>171</v>
      </c>
    </row>
    <row r="756" s="2" customFormat="1" ht="16.5" customHeight="1">
      <c r="A756" s="40"/>
      <c r="B756" s="41"/>
      <c r="C756" s="283" t="s">
        <v>1155</v>
      </c>
      <c r="D756" s="283" t="s">
        <v>342</v>
      </c>
      <c r="E756" s="284" t="s">
        <v>1090</v>
      </c>
      <c r="F756" s="285" t="s">
        <v>1091</v>
      </c>
      <c r="G756" s="286" t="s">
        <v>330</v>
      </c>
      <c r="H756" s="287">
        <v>0.0080000000000000002</v>
      </c>
      <c r="I756" s="288"/>
      <c r="J756" s="289">
        <f>ROUND(I756*H756,2)</f>
        <v>0</v>
      </c>
      <c r="K756" s="285" t="s">
        <v>178</v>
      </c>
      <c r="L756" s="290"/>
      <c r="M756" s="291" t="s">
        <v>1</v>
      </c>
      <c r="N756" s="292" t="s">
        <v>48</v>
      </c>
      <c r="O756" s="93"/>
      <c r="P756" s="238">
        <f>O756*H756</f>
        <v>0</v>
      </c>
      <c r="Q756" s="238">
        <v>1</v>
      </c>
      <c r="R756" s="238">
        <f>Q756*H756</f>
        <v>0.0080000000000000002</v>
      </c>
      <c r="S756" s="238">
        <v>0</v>
      </c>
      <c r="T756" s="239">
        <f>S756*H756</f>
        <v>0</v>
      </c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R756" s="240" t="s">
        <v>430</v>
      </c>
      <c r="AT756" s="240" t="s">
        <v>342</v>
      </c>
      <c r="AU756" s="240" t="s">
        <v>92</v>
      </c>
      <c r="AY756" s="18" t="s">
        <v>171</v>
      </c>
      <c r="BE756" s="241">
        <f>IF(N756="základní",J756,0)</f>
        <v>0</v>
      </c>
      <c r="BF756" s="241">
        <f>IF(N756="snížená",J756,0)</f>
        <v>0</v>
      </c>
      <c r="BG756" s="241">
        <f>IF(N756="zákl. přenesená",J756,0)</f>
        <v>0</v>
      </c>
      <c r="BH756" s="241">
        <f>IF(N756="sníž. přenesená",J756,0)</f>
        <v>0</v>
      </c>
      <c r="BI756" s="241">
        <f>IF(N756="nulová",J756,0)</f>
        <v>0</v>
      </c>
      <c r="BJ756" s="18" t="s">
        <v>90</v>
      </c>
      <c r="BK756" s="241">
        <f>ROUND(I756*H756,2)</f>
        <v>0</v>
      </c>
      <c r="BL756" s="18" t="s">
        <v>347</v>
      </c>
      <c r="BM756" s="240" t="s">
        <v>1156</v>
      </c>
    </row>
    <row r="757" s="14" customFormat="1">
      <c r="A757" s="14"/>
      <c r="B757" s="261"/>
      <c r="C757" s="262"/>
      <c r="D757" s="242" t="s">
        <v>284</v>
      </c>
      <c r="E757" s="262"/>
      <c r="F757" s="264" t="s">
        <v>1099</v>
      </c>
      <c r="G757" s="262"/>
      <c r="H757" s="265">
        <v>0.0080000000000000002</v>
      </c>
      <c r="I757" s="266"/>
      <c r="J757" s="262"/>
      <c r="K757" s="262"/>
      <c r="L757" s="267"/>
      <c r="M757" s="268"/>
      <c r="N757" s="269"/>
      <c r="O757" s="269"/>
      <c r="P757" s="269"/>
      <c r="Q757" s="269"/>
      <c r="R757" s="269"/>
      <c r="S757" s="269"/>
      <c r="T757" s="270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71" t="s">
        <v>284</v>
      </c>
      <c r="AU757" s="271" t="s">
        <v>92</v>
      </c>
      <c r="AV757" s="14" t="s">
        <v>92</v>
      </c>
      <c r="AW757" s="14" t="s">
        <v>4</v>
      </c>
      <c r="AX757" s="14" t="s">
        <v>90</v>
      </c>
      <c r="AY757" s="271" t="s">
        <v>171</v>
      </c>
    </row>
    <row r="758" s="2" customFormat="1" ht="16.5" customHeight="1">
      <c r="A758" s="40"/>
      <c r="B758" s="41"/>
      <c r="C758" s="229" t="s">
        <v>1157</v>
      </c>
      <c r="D758" s="229" t="s">
        <v>174</v>
      </c>
      <c r="E758" s="230" t="s">
        <v>1158</v>
      </c>
      <c r="F758" s="231" t="s">
        <v>1159</v>
      </c>
      <c r="G758" s="232" t="s">
        <v>278</v>
      </c>
      <c r="H758" s="233">
        <v>26.562999999999999</v>
      </c>
      <c r="I758" s="234"/>
      <c r="J758" s="235">
        <f>ROUND(I758*H758,2)</f>
        <v>0</v>
      </c>
      <c r="K758" s="231" t="s">
        <v>178</v>
      </c>
      <c r="L758" s="46"/>
      <c r="M758" s="236" t="s">
        <v>1</v>
      </c>
      <c r="N758" s="237" t="s">
        <v>48</v>
      </c>
      <c r="O758" s="93"/>
      <c r="P758" s="238">
        <f>O758*H758</f>
        <v>0</v>
      </c>
      <c r="Q758" s="238">
        <v>0.00088000000000000003</v>
      </c>
      <c r="R758" s="238">
        <f>Q758*H758</f>
        <v>0.023375440000000001</v>
      </c>
      <c r="S758" s="238">
        <v>0</v>
      </c>
      <c r="T758" s="239">
        <f>S758*H758</f>
        <v>0</v>
      </c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R758" s="240" t="s">
        <v>347</v>
      </c>
      <c r="AT758" s="240" t="s">
        <v>174</v>
      </c>
      <c r="AU758" s="240" t="s">
        <v>92</v>
      </c>
      <c r="AY758" s="18" t="s">
        <v>171</v>
      </c>
      <c r="BE758" s="241">
        <f>IF(N758="základní",J758,0)</f>
        <v>0</v>
      </c>
      <c r="BF758" s="241">
        <f>IF(N758="snížená",J758,0)</f>
        <v>0</v>
      </c>
      <c r="BG758" s="241">
        <f>IF(N758="zákl. přenesená",J758,0)</f>
        <v>0</v>
      </c>
      <c r="BH758" s="241">
        <f>IF(N758="sníž. přenesená",J758,0)</f>
        <v>0</v>
      </c>
      <c r="BI758" s="241">
        <f>IF(N758="nulová",J758,0)</f>
        <v>0</v>
      </c>
      <c r="BJ758" s="18" t="s">
        <v>90</v>
      </c>
      <c r="BK758" s="241">
        <f>ROUND(I758*H758,2)</f>
        <v>0</v>
      </c>
      <c r="BL758" s="18" t="s">
        <v>347</v>
      </c>
      <c r="BM758" s="240" t="s">
        <v>1160</v>
      </c>
    </row>
    <row r="759" s="13" customFormat="1">
      <c r="A759" s="13"/>
      <c r="B759" s="251"/>
      <c r="C759" s="252"/>
      <c r="D759" s="242" t="s">
        <v>284</v>
      </c>
      <c r="E759" s="253" t="s">
        <v>1</v>
      </c>
      <c r="F759" s="254" t="s">
        <v>285</v>
      </c>
      <c r="G759" s="252"/>
      <c r="H759" s="253" t="s">
        <v>1</v>
      </c>
      <c r="I759" s="255"/>
      <c r="J759" s="252"/>
      <c r="K759" s="252"/>
      <c r="L759" s="256"/>
      <c r="M759" s="257"/>
      <c r="N759" s="258"/>
      <c r="O759" s="258"/>
      <c r="P759" s="258"/>
      <c r="Q759" s="258"/>
      <c r="R759" s="258"/>
      <c r="S759" s="258"/>
      <c r="T759" s="259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60" t="s">
        <v>284</v>
      </c>
      <c r="AU759" s="260" t="s">
        <v>92</v>
      </c>
      <c r="AV759" s="13" t="s">
        <v>90</v>
      </c>
      <c r="AW759" s="13" t="s">
        <v>38</v>
      </c>
      <c r="AX759" s="13" t="s">
        <v>83</v>
      </c>
      <c r="AY759" s="260" t="s">
        <v>171</v>
      </c>
    </row>
    <row r="760" s="14" customFormat="1">
      <c r="A760" s="14"/>
      <c r="B760" s="261"/>
      <c r="C760" s="262"/>
      <c r="D760" s="242" t="s">
        <v>284</v>
      </c>
      <c r="E760" s="263" t="s">
        <v>1</v>
      </c>
      <c r="F760" s="264" t="s">
        <v>1154</v>
      </c>
      <c r="G760" s="262"/>
      <c r="H760" s="265">
        <v>26.562999999999999</v>
      </c>
      <c r="I760" s="266"/>
      <c r="J760" s="262"/>
      <c r="K760" s="262"/>
      <c r="L760" s="267"/>
      <c r="M760" s="268"/>
      <c r="N760" s="269"/>
      <c r="O760" s="269"/>
      <c r="P760" s="269"/>
      <c r="Q760" s="269"/>
      <c r="R760" s="269"/>
      <c r="S760" s="269"/>
      <c r="T760" s="270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71" t="s">
        <v>284</v>
      </c>
      <c r="AU760" s="271" t="s">
        <v>92</v>
      </c>
      <c r="AV760" s="14" t="s">
        <v>92</v>
      </c>
      <c r="AW760" s="14" t="s">
        <v>38</v>
      </c>
      <c r="AX760" s="14" t="s">
        <v>83</v>
      </c>
      <c r="AY760" s="271" t="s">
        <v>171</v>
      </c>
    </row>
    <row r="761" s="15" customFormat="1">
      <c r="A761" s="15"/>
      <c r="B761" s="272"/>
      <c r="C761" s="273"/>
      <c r="D761" s="242" t="s">
        <v>284</v>
      </c>
      <c r="E761" s="274" t="s">
        <v>1</v>
      </c>
      <c r="F761" s="275" t="s">
        <v>287</v>
      </c>
      <c r="G761" s="273"/>
      <c r="H761" s="276">
        <v>26.562999999999999</v>
      </c>
      <c r="I761" s="277"/>
      <c r="J761" s="273"/>
      <c r="K761" s="273"/>
      <c r="L761" s="278"/>
      <c r="M761" s="279"/>
      <c r="N761" s="280"/>
      <c r="O761" s="280"/>
      <c r="P761" s="280"/>
      <c r="Q761" s="280"/>
      <c r="R761" s="280"/>
      <c r="S761" s="280"/>
      <c r="T761" s="281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82" t="s">
        <v>284</v>
      </c>
      <c r="AU761" s="282" t="s">
        <v>92</v>
      </c>
      <c r="AV761" s="15" t="s">
        <v>192</v>
      </c>
      <c r="AW761" s="15" t="s">
        <v>38</v>
      </c>
      <c r="AX761" s="15" t="s">
        <v>90</v>
      </c>
      <c r="AY761" s="282" t="s">
        <v>171</v>
      </c>
    </row>
    <row r="762" s="2" customFormat="1">
      <c r="A762" s="40"/>
      <c r="B762" s="41"/>
      <c r="C762" s="283" t="s">
        <v>1161</v>
      </c>
      <c r="D762" s="283" t="s">
        <v>342</v>
      </c>
      <c r="E762" s="284" t="s">
        <v>1162</v>
      </c>
      <c r="F762" s="285" t="s">
        <v>1163</v>
      </c>
      <c r="G762" s="286" t="s">
        <v>278</v>
      </c>
      <c r="H762" s="287">
        <v>30.547000000000001</v>
      </c>
      <c r="I762" s="288"/>
      <c r="J762" s="289">
        <f>ROUND(I762*H762,2)</f>
        <v>0</v>
      </c>
      <c r="K762" s="285" t="s">
        <v>178</v>
      </c>
      <c r="L762" s="290"/>
      <c r="M762" s="291" t="s">
        <v>1</v>
      </c>
      <c r="N762" s="292" t="s">
        <v>48</v>
      </c>
      <c r="O762" s="93"/>
      <c r="P762" s="238">
        <f>O762*H762</f>
        <v>0</v>
      </c>
      <c r="Q762" s="238">
        <v>0.0047000000000000002</v>
      </c>
      <c r="R762" s="238">
        <f>Q762*H762</f>
        <v>0.1435709</v>
      </c>
      <c r="S762" s="238">
        <v>0</v>
      </c>
      <c r="T762" s="239">
        <f>S762*H762</f>
        <v>0</v>
      </c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R762" s="240" t="s">
        <v>430</v>
      </c>
      <c r="AT762" s="240" t="s">
        <v>342</v>
      </c>
      <c r="AU762" s="240" t="s">
        <v>92</v>
      </c>
      <c r="AY762" s="18" t="s">
        <v>171</v>
      </c>
      <c r="BE762" s="241">
        <f>IF(N762="základní",J762,0)</f>
        <v>0</v>
      </c>
      <c r="BF762" s="241">
        <f>IF(N762="snížená",J762,0)</f>
        <v>0</v>
      </c>
      <c r="BG762" s="241">
        <f>IF(N762="zákl. přenesená",J762,0)</f>
        <v>0</v>
      </c>
      <c r="BH762" s="241">
        <f>IF(N762="sníž. přenesená",J762,0)</f>
        <v>0</v>
      </c>
      <c r="BI762" s="241">
        <f>IF(N762="nulová",J762,0)</f>
        <v>0</v>
      </c>
      <c r="BJ762" s="18" t="s">
        <v>90</v>
      </c>
      <c r="BK762" s="241">
        <f>ROUND(I762*H762,2)</f>
        <v>0</v>
      </c>
      <c r="BL762" s="18" t="s">
        <v>347</v>
      </c>
      <c r="BM762" s="240" t="s">
        <v>1164</v>
      </c>
    </row>
    <row r="763" s="14" customFormat="1">
      <c r="A763" s="14"/>
      <c r="B763" s="261"/>
      <c r="C763" s="262"/>
      <c r="D763" s="242" t="s">
        <v>284</v>
      </c>
      <c r="E763" s="262"/>
      <c r="F763" s="264" t="s">
        <v>1121</v>
      </c>
      <c r="G763" s="262"/>
      <c r="H763" s="265">
        <v>30.547000000000001</v>
      </c>
      <c r="I763" s="266"/>
      <c r="J763" s="262"/>
      <c r="K763" s="262"/>
      <c r="L763" s="267"/>
      <c r="M763" s="268"/>
      <c r="N763" s="269"/>
      <c r="O763" s="269"/>
      <c r="P763" s="269"/>
      <c r="Q763" s="269"/>
      <c r="R763" s="269"/>
      <c r="S763" s="269"/>
      <c r="T763" s="270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71" t="s">
        <v>284</v>
      </c>
      <c r="AU763" s="271" t="s">
        <v>92</v>
      </c>
      <c r="AV763" s="14" t="s">
        <v>92</v>
      </c>
      <c r="AW763" s="14" t="s">
        <v>4</v>
      </c>
      <c r="AX763" s="14" t="s">
        <v>90</v>
      </c>
      <c r="AY763" s="271" t="s">
        <v>171</v>
      </c>
    </row>
    <row r="764" s="2" customFormat="1" ht="16.5" customHeight="1">
      <c r="A764" s="40"/>
      <c r="B764" s="41"/>
      <c r="C764" s="229" t="s">
        <v>1165</v>
      </c>
      <c r="D764" s="229" t="s">
        <v>174</v>
      </c>
      <c r="E764" s="230" t="s">
        <v>1166</v>
      </c>
      <c r="F764" s="231" t="s">
        <v>1167</v>
      </c>
      <c r="G764" s="232" t="s">
        <v>278</v>
      </c>
      <c r="H764" s="233">
        <v>26.562999999999999</v>
      </c>
      <c r="I764" s="234"/>
      <c r="J764" s="235">
        <f>ROUND(I764*H764,2)</f>
        <v>0</v>
      </c>
      <c r="K764" s="231" t="s">
        <v>178</v>
      </c>
      <c r="L764" s="46"/>
      <c r="M764" s="236" t="s">
        <v>1</v>
      </c>
      <c r="N764" s="237" t="s">
        <v>48</v>
      </c>
      <c r="O764" s="93"/>
      <c r="P764" s="238">
        <f>O764*H764</f>
        <v>0</v>
      </c>
      <c r="Q764" s="238">
        <v>0</v>
      </c>
      <c r="R764" s="238">
        <f>Q764*H764</f>
        <v>0</v>
      </c>
      <c r="S764" s="238">
        <v>0</v>
      </c>
      <c r="T764" s="239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40" t="s">
        <v>347</v>
      </c>
      <c r="AT764" s="240" t="s">
        <v>174</v>
      </c>
      <c r="AU764" s="240" t="s">
        <v>92</v>
      </c>
      <c r="AY764" s="18" t="s">
        <v>171</v>
      </c>
      <c r="BE764" s="241">
        <f>IF(N764="základní",J764,0)</f>
        <v>0</v>
      </c>
      <c r="BF764" s="241">
        <f>IF(N764="snížená",J764,0)</f>
        <v>0</v>
      </c>
      <c r="BG764" s="241">
        <f>IF(N764="zákl. přenesená",J764,0)</f>
        <v>0</v>
      </c>
      <c r="BH764" s="241">
        <f>IF(N764="sníž. přenesená",J764,0)</f>
        <v>0</v>
      </c>
      <c r="BI764" s="241">
        <f>IF(N764="nulová",J764,0)</f>
        <v>0</v>
      </c>
      <c r="BJ764" s="18" t="s">
        <v>90</v>
      </c>
      <c r="BK764" s="241">
        <f>ROUND(I764*H764,2)</f>
        <v>0</v>
      </c>
      <c r="BL764" s="18" t="s">
        <v>347</v>
      </c>
      <c r="BM764" s="240" t="s">
        <v>1168</v>
      </c>
    </row>
    <row r="765" s="13" customFormat="1">
      <c r="A765" s="13"/>
      <c r="B765" s="251"/>
      <c r="C765" s="252"/>
      <c r="D765" s="242" t="s">
        <v>284</v>
      </c>
      <c r="E765" s="253" t="s">
        <v>1</v>
      </c>
      <c r="F765" s="254" t="s">
        <v>285</v>
      </c>
      <c r="G765" s="252"/>
      <c r="H765" s="253" t="s">
        <v>1</v>
      </c>
      <c r="I765" s="255"/>
      <c r="J765" s="252"/>
      <c r="K765" s="252"/>
      <c r="L765" s="256"/>
      <c r="M765" s="257"/>
      <c r="N765" s="258"/>
      <c r="O765" s="258"/>
      <c r="P765" s="258"/>
      <c r="Q765" s="258"/>
      <c r="R765" s="258"/>
      <c r="S765" s="258"/>
      <c r="T765" s="259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60" t="s">
        <v>284</v>
      </c>
      <c r="AU765" s="260" t="s">
        <v>92</v>
      </c>
      <c r="AV765" s="13" t="s">
        <v>90</v>
      </c>
      <c r="AW765" s="13" t="s">
        <v>38</v>
      </c>
      <c r="AX765" s="13" t="s">
        <v>83</v>
      </c>
      <c r="AY765" s="260" t="s">
        <v>171</v>
      </c>
    </row>
    <row r="766" s="14" customFormat="1">
      <c r="A766" s="14"/>
      <c r="B766" s="261"/>
      <c r="C766" s="262"/>
      <c r="D766" s="242" t="s">
        <v>284</v>
      </c>
      <c r="E766" s="263" t="s">
        <v>1</v>
      </c>
      <c r="F766" s="264" t="s">
        <v>1154</v>
      </c>
      <c r="G766" s="262"/>
      <c r="H766" s="265">
        <v>26.562999999999999</v>
      </c>
      <c r="I766" s="266"/>
      <c r="J766" s="262"/>
      <c r="K766" s="262"/>
      <c r="L766" s="267"/>
      <c r="M766" s="268"/>
      <c r="N766" s="269"/>
      <c r="O766" s="269"/>
      <c r="P766" s="269"/>
      <c r="Q766" s="269"/>
      <c r="R766" s="269"/>
      <c r="S766" s="269"/>
      <c r="T766" s="270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71" t="s">
        <v>284</v>
      </c>
      <c r="AU766" s="271" t="s">
        <v>92</v>
      </c>
      <c r="AV766" s="14" t="s">
        <v>92</v>
      </c>
      <c r="AW766" s="14" t="s">
        <v>38</v>
      </c>
      <c r="AX766" s="14" t="s">
        <v>83</v>
      </c>
      <c r="AY766" s="271" t="s">
        <v>171</v>
      </c>
    </row>
    <row r="767" s="15" customFormat="1">
      <c r="A767" s="15"/>
      <c r="B767" s="272"/>
      <c r="C767" s="273"/>
      <c r="D767" s="242" t="s">
        <v>284</v>
      </c>
      <c r="E767" s="274" t="s">
        <v>1</v>
      </c>
      <c r="F767" s="275" t="s">
        <v>287</v>
      </c>
      <c r="G767" s="273"/>
      <c r="H767" s="276">
        <v>26.562999999999999</v>
      </c>
      <c r="I767" s="277"/>
      <c r="J767" s="273"/>
      <c r="K767" s="273"/>
      <c r="L767" s="278"/>
      <c r="M767" s="279"/>
      <c r="N767" s="280"/>
      <c r="O767" s="280"/>
      <c r="P767" s="280"/>
      <c r="Q767" s="280"/>
      <c r="R767" s="280"/>
      <c r="S767" s="280"/>
      <c r="T767" s="281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82" t="s">
        <v>284</v>
      </c>
      <c r="AU767" s="282" t="s">
        <v>92</v>
      </c>
      <c r="AV767" s="15" t="s">
        <v>192</v>
      </c>
      <c r="AW767" s="15" t="s">
        <v>38</v>
      </c>
      <c r="AX767" s="15" t="s">
        <v>90</v>
      </c>
      <c r="AY767" s="282" t="s">
        <v>171</v>
      </c>
    </row>
    <row r="768" s="2" customFormat="1" ht="16.5" customHeight="1">
      <c r="A768" s="40"/>
      <c r="B768" s="41"/>
      <c r="C768" s="283" t="s">
        <v>1169</v>
      </c>
      <c r="D768" s="283" t="s">
        <v>342</v>
      </c>
      <c r="E768" s="284" t="s">
        <v>1170</v>
      </c>
      <c r="F768" s="285" t="s">
        <v>1171</v>
      </c>
      <c r="G768" s="286" t="s">
        <v>330</v>
      </c>
      <c r="H768" s="287">
        <v>2.1909999999999998</v>
      </c>
      <c r="I768" s="288"/>
      <c r="J768" s="289">
        <f>ROUND(I768*H768,2)</f>
        <v>0</v>
      </c>
      <c r="K768" s="285" t="s">
        <v>178</v>
      </c>
      <c r="L768" s="290"/>
      <c r="M768" s="291" t="s">
        <v>1</v>
      </c>
      <c r="N768" s="292" t="s">
        <v>48</v>
      </c>
      <c r="O768" s="93"/>
      <c r="P768" s="238">
        <f>O768*H768</f>
        <v>0</v>
      </c>
      <c r="Q768" s="238">
        <v>1</v>
      </c>
      <c r="R768" s="238">
        <f>Q768*H768</f>
        <v>2.1909999999999998</v>
      </c>
      <c r="S768" s="238">
        <v>0</v>
      </c>
      <c r="T768" s="239">
        <f>S768*H768</f>
        <v>0</v>
      </c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R768" s="240" t="s">
        <v>430</v>
      </c>
      <c r="AT768" s="240" t="s">
        <v>342</v>
      </c>
      <c r="AU768" s="240" t="s">
        <v>92</v>
      </c>
      <c r="AY768" s="18" t="s">
        <v>171</v>
      </c>
      <c r="BE768" s="241">
        <f>IF(N768="základní",J768,0)</f>
        <v>0</v>
      </c>
      <c r="BF768" s="241">
        <f>IF(N768="snížená",J768,0)</f>
        <v>0</v>
      </c>
      <c r="BG768" s="241">
        <f>IF(N768="zákl. přenesená",J768,0)</f>
        <v>0</v>
      </c>
      <c r="BH768" s="241">
        <f>IF(N768="sníž. přenesená",J768,0)</f>
        <v>0</v>
      </c>
      <c r="BI768" s="241">
        <f>IF(N768="nulová",J768,0)</f>
        <v>0</v>
      </c>
      <c r="BJ768" s="18" t="s">
        <v>90</v>
      </c>
      <c r="BK768" s="241">
        <f>ROUND(I768*H768,2)</f>
        <v>0</v>
      </c>
      <c r="BL768" s="18" t="s">
        <v>347</v>
      </c>
      <c r="BM768" s="240" t="s">
        <v>1172</v>
      </c>
    </row>
    <row r="769" s="14" customFormat="1">
      <c r="A769" s="14"/>
      <c r="B769" s="261"/>
      <c r="C769" s="262"/>
      <c r="D769" s="242" t="s">
        <v>284</v>
      </c>
      <c r="E769" s="262"/>
      <c r="F769" s="264" t="s">
        <v>1173</v>
      </c>
      <c r="G769" s="262"/>
      <c r="H769" s="265">
        <v>2.1909999999999998</v>
      </c>
      <c r="I769" s="266"/>
      <c r="J769" s="262"/>
      <c r="K769" s="262"/>
      <c r="L769" s="267"/>
      <c r="M769" s="268"/>
      <c r="N769" s="269"/>
      <c r="O769" s="269"/>
      <c r="P769" s="269"/>
      <c r="Q769" s="269"/>
      <c r="R769" s="269"/>
      <c r="S769" s="269"/>
      <c r="T769" s="27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71" t="s">
        <v>284</v>
      </c>
      <c r="AU769" s="271" t="s">
        <v>92</v>
      </c>
      <c r="AV769" s="14" t="s">
        <v>92</v>
      </c>
      <c r="AW769" s="14" t="s">
        <v>4</v>
      </c>
      <c r="AX769" s="14" t="s">
        <v>90</v>
      </c>
      <c r="AY769" s="271" t="s">
        <v>171</v>
      </c>
    </row>
    <row r="770" s="2" customFormat="1" ht="16.5" customHeight="1">
      <c r="A770" s="40"/>
      <c r="B770" s="41"/>
      <c r="C770" s="229" t="s">
        <v>1174</v>
      </c>
      <c r="D770" s="229" t="s">
        <v>174</v>
      </c>
      <c r="E770" s="230" t="s">
        <v>1175</v>
      </c>
      <c r="F770" s="231" t="s">
        <v>1176</v>
      </c>
      <c r="G770" s="232" t="s">
        <v>278</v>
      </c>
      <c r="H770" s="233">
        <v>132.815</v>
      </c>
      <c r="I770" s="234"/>
      <c r="J770" s="235">
        <f>ROUND(I770*H770,2)</f>
        <v>0</v>
      </c>
      <c r="K770" s="231" t="s">
        <v>178</v>
      </c>
      <c r="L770" s="46"/>
      <c r="M770" s="236" t="s">
        <v>1</v>
      </c>
      <c r="N770" s="237" t="s">
        <v>48</v>
      </c>
      <c r="O770" s="93"/>
      <c r="P770" s="238">
        <f>O770*H770</f>
        <v>0</v>
      </c>
      <c r="Q770" s="238">
        <v>0</v>
      </c>
      <c r="R770" s="238">
        <f>Q770*H770</f>
        <v>0</v>
      </c>
      <c r="S770" s="238">
        <v>0</v>
      </c>
      <c r="T770" s="239">
        <f>S770*H770</f>
        <v>0</v>
      </c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R770" s="240" t="s">
        <v>347</v>
      </c>
      <c r="AT770" s="240" t="s">
        <v>174</v>
      </c>
      <c r="AU770" s="240" t="s">
        <v>92</v>
      </c>
      <c r="AY770" s="18" t="s">
        <v>171</v>
      </c>
      <c r="BE770" s="241">
        <f>IF(N770="základní",J770,0)</f>
        <v>0</v>
      </c>
      <c r="BF770" s="241">
        <f>IF(N770="snížená",J770,0)</f>
        <v>0</v>
      </c>
      <c r="BG770" s="241">
        <f>IF(N770="zákl. přenesená",J770,0)</f>
        <v>0</v>
      </c>
      <c r="BH770" s="241">
        <f>IF(N770="sníž. přenesená",J770,0)</f>
        <v>0</v>
      </c>
      <c r="BI770" s="241">
        <f>IF(N770="nulová",J770,0)</f>
        <v>0</v>
      </c>
      <c r="BJ770" s="18" t="s">
        <v>90</v>
      </c>
      <c r="BK770" s="241">
        <f>ROUND(I770*H770,2)</f>
        <v>0</v>
      </c>
      <c r="BL770" s="18" t="s">
        <v>347</v>
      </c>
      <c r="BM770" s="240" t="s">
        <v>1177</v>
      </c>
    </row>
    <row r="771" s="2" customFormat="1" ht="16.5" customHeight="1">
      <c r="A771" s="40"/>
      <c r="B771" s="41"/>
      <c r="C771" s="283" t="s">
        <v>1178</v>
      </c>
      <c r="D771" s="283" t="s">
        <v>342</v>
      </c>
      <c r="E771" s="284" t="s">
        <v>1170</v>
      </c>
      <c r="F771" s="285" t="s">
        <v>1171</v>
      </c>
      <c r="G771" s="286" t="s">
        <v>330</v>
      </c>
      <c r="H771" s="287">
        <v>2.1909999999999998</v>
      </c>
      <c r="I771" s="288"/>
      <c r="J771" s="289">
        <f>ROUND(I771*H771,2)</f>
        <v>0</v>
      </c>
      <c r="K771" s="285" t="s">
        <v>178</v>
      </c>
      <c r="L771" s="290"/>
      <c r="M771" s="291" t="s">
        <v>1</v>
      </c>
      <c r="N771" s="292" t="s">
        <v>48</v>
      </c>
      <c r="O771" s="93"/>
      <c r="P771" s="238">
        <f>O771*H771</f>
        <v>0</v>
      </c>
      <c r="Q771" s="238">
        <v>1</v>
      </c>
      <c r="R771" s="238">
        <f>Q771*H771</f>
        <v>2.1909999999999998</v>
      </c>
      <c r="S771" s="238">
        <v>0</v>
      </c>
      <c r="T771" s="239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40" t="s">
        <v>430</v>
      </c>
      <c r="AT771" s="240" t="s">
        <v>342</v>
      </c>
      <c r="AU771" s="240" t="s">
        <v>92</v>
      </c>
      <c r="AY771" s="18" t="s">
        <v>171</v>
      </c>
      <c r="BE771" s="241">
        <f>IF(N771="základní",J771,0)</f>
        <v>0</v>
      </c>
      <c r="BF771" s="241">
        <f>IF(N771="snížená",J771,0)</f>
        <v>0</v>
      </c>
      <c r="BG771" s="241">
        <f>IF(N771="zákl. přenesená",J771,0)</f>
        <v>0</v>
      </c>
      <c r="BH771" s="241">
        <f>IF(N771="sníž. přenesená",J771,0)</f>
        <v>0</v>
      </c>
      <c r="BI771" s="241">
        <f>IF(N771="nulová",J771,0)</f>
        <v>0</v>
      </c>
      <c r="BJ771" s="18" t="s">
        <v>90</v>
      </c>
      <c r="BK771" s="241">
        <f>ROUND(I771*H771,2)</f>
        <v>0</v>
      </c>
      <c r="BL771" s="18" t="s">
        <v>347</v>
      </c>
      <c r="BM771" s="240" t="s">
        <v>1179</v>
      </c>
    </row>
    <row r="772" s="14" customFormat="1">
      <c r="A772" s="14"/>
      <c r="B772" s="261"/>
      <c r="C772" s="262"/>
      <c r="D772" s="242" t="s">
        <v>284</v>
      </c>
      <c r="E772" s="262"/>
      <c r="F772" s="264" t="s">
        <v>1180</v>
      </c>
      <c r="G772" s="262"/>
      <c r="H772" s="265">
        <v>2.1909999999999998</v>
      </c>
      <c r="I772" s="266"/>
      <c r="J772" s="262"/>
      <c r="K772" s="262"/>
      <c r="L772" s="267"/>
      <c r="M772" s="268"/>
      <c r="N772" s="269"/>
      <c r="O772" s="269"/>
      <c r="P772" s="269"/>
      <c r="Q772" s="269"/>
      <c r="R772" s="269"/>
      <c r="S772" s="269"/>
      <c r="T772" s="270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71" t="s">
        <v>284</v>
      </c>
      <c r="AU772" s="271" t="s">
        <v>92</v>
      </c>
      <c r="AV772" s="14" t="s">
        <v>92</v>
      </c>
      <c r="AW772" s="14" t="s">
        <v>4</v>
      </c>
      <c r="AX772" s="14" t="s">
        <v>90</v>
      </c>
      <c r="AY772" s="271" t="s">
        <v>171</v>
      </c>
    </row>
    <row r="773" s="2" customFormat="1">
      <c r="A773" s="40"/>
      <c r="B773" s="41"/>
      <c r="C773" s="229" t="s">
        <v>1181</v>
      </c>
      <c r="D773" s="229" t="s">
        <v>174</v>
      </c>
      <c r="E773" s="230" t="s">
        <v>1182</v>
      </c>
      <c r="F773" s="231" t="s">
        <v>1183</v>
      </c>
      <c r="G773" s="232" t="s">
        <v>278</v>
      </c>
      <c r="H773" s="233">
        <v>31.588000000000001</v>
      </c>
      <c r="I773" s="234"/>
      <c r="J773" s="235">
        <f>ROUND(I773*H773,2)</f>
        <v>0</v>
      </c>
      <c r="K773" s="231" t="s">
        <v>331</v>
      </c>
      <c r="L773" s="46"/>
      <c r="M773" s="236" t="s">
        <v>1</v>
      </c>
      <c r="N773" s="237" t="s">
        <v>48</v>
      </c>
      <c r="O773" s="93"/>
      <c r="P773" s="238">
        <f>O773*H773</f>
        <v>0</v>
      </c>
      <c r="Q773" s="238">
        <v>0</v>
      </c>
      <c r="R773" s="238">
        <f>Q773*H773</f>
        <v>0</v>
      </c>
      <c r="S773" s="238">
        <v>0</v>
      </c>
      <c r="T773" s="239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40" t="s">
        <v>347</v>
      </c>
      <c r="AT773" s="240" t="s">
        <v>174</v>
      </c>
      <c r="AU773" s="240" t="s">
        <v>92</v>
      </c>
      <c r="AY773" s="18" t="s">
        <v>171</v>
      </c>
      <c r="BE773" s="241">
        <f>IF(N773="základní",J773,0)</f>
        <v>0</v>
      </c>
      <c r="BF773" s="241">
        <f>IF(N773="snížená",J773,0)</f>
        <v>0</v>
      </c>
      <c r="BG773" s="241">
        <f>IF(N773="zákl. přenesená",J773,0)</f>
        <v>0</v>
      </c>
      <c r="BH773" s="241">
        <f>IF(N773="sníž. přenesená",J773,0)</f>
        <v>0</v>
      </c>
      <c r="BI773" s="241">
        <f>IF(N773="nulová",J773,0)</f>
        <v>0</v>
      </c>
      <c r="BJ773" s="18" t="s">
        <v>90</v>
      </c>
      <c r="BK773" s="241">
        <f>ROUND(I773*H773,2)</f>
        <v>0</v>
      </c>
      <c r="BL773" s="18" t="s">
        <v>347</v>
      </c>
      <c r="BM773" s="240" t="s">
        <v>1184</v>
      </c>
    </row>
    <row r="774" s="2" customFormat="1">
      <c r="A774" s="40"/>
      <c r="B774" s="41"/>
      <c r="C774" s="42"/>
      <c r="D774" s="242" t="s">
        <v>184</v>
      </c>
      <c r="E774" s="42"/>
      <c r="F774" s="243" t="s">
        <v>1185</v>
      </c>
      <c r="G774" s="42"/>
      <c r="H774" s="42"/>
      <c r="I774" s="244"/>
      <c r="J774" s="42"/>
      <c r="K774" s="42"/>
      <c r="L774" s="46"/>
      <c r="M774" s="245"/>
      <c r="N774" s="246"/>
      <c r="O774" s="93"/>
      <c r="P774" s="93"/>
      <c r="Q774" s="93"/>
      <c r="R774" s="93"/>
      <c r="S774" s="93"/>
      <c r="T774" s="94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T774" s="18" t="s">
        <v>184</v>
      </c>
      <c r="AU774" s="18" t="s">
        <v>92</v>
      </c>
    </row>
    <row r="775" s="13" customFormat="1">
      <c r="A775" s="13"/>
      <c r="B775" s="251"/>
      <c r="C775" s="252"/>
      <c r="D775" s="242" t="s">
        <v>284</v>
      </c>
      <c r="E775" s="253" t="s">
        <v>1</v>
      </c>
      <c r="F775" s="254" t="s">
        <v>662</v>
      </c>
      <c r="G775" s="252"/>
      <c r="H775" s="253" t="s">
        <v>1</v>
      </c>
      <c r="I775" s="255"/>
      <c r="J775" s="252"/>
      <c r="K775" s="252"/>
      <c r="L775" s="256"/>
      <c r="M775" s="257"/>
      <c r="N775" s="258"/>
      <c r="O775" s="258"/>
      <c r="P775" s="258"/>
      <c r="Q775" s="258"/>
      <c r="R775" s="258"/>
      <c r="S775" s="258"/>
      <c r="T775" s="259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60" t="s">
        <v>284</v>
      </c>
      <c r="AU775" s="260" t="s">
        <v>92</v>
      </c>
      <c r="AV775" s="13" t="s">
        <v>90</v>
      </c>
      <c r="AW775" s="13" t="s">
        <v>38</v>
      </c>
      <c r="AX775" s="13" t="s">
        <v>83</v>
      </c>
      <c r="AY775" s="260" t="s">
        <v>171</v>
      </c>
    </row>
    <row r="776" s="13" customFormat="1">
      <c r="A776" s="13"/>
      <c r="B776" s="251"/>
      <c r="C776" s="252"/>
      <c r="D776" s="242" t="s">
        <v>284</v>
      </c>
      <c r="E776" s="253" t="s">
        <v>1</v>
      </c>
      <c r="F776" s="254" t="s">
        <v>1186</v>
      </c>
      <c r="G776" s="252"/>
      <c r="H776" s="253" t="s">
        <v>1</v>
      </c>
      <c r="I776" s="255"/>
      <c r="J776" s="252"/>
      <c r="K776" s="252"/>
      <c r="L776" s="256"/>
      <c r="M776" s="257"/>
      <c r="N776" s="258"/>
      <c r="O776" s="258"/>
      <c r="P776" s="258"/>
      <c r="Q776" s="258"/>
      <c r="R776" s="258"/>
      <c r="S776" s="258"/>
      <c r="T776" s="259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60" t="s">
        <v>284</v>
      </c>
      <c r="AU776" s="260" t="s">
        <v>92</v>
      </c>
      <c r="AV776" s="13" t="s">
        <v>90</v>
      </c>
      <c r="AW776" s="13" t="s">
        <v>38</v>
      </c>
      <c r="AX776" s="13" t="s">
        <v>83</v>
      </c>
      <c r="AY776" s="260" t="s">
        <v>171</v>
      </c>
    </row>
    <row r="777" s="13" customFormat="1">
      <c r="A777" s="13"/>
      <c r="B777" s="251"/>
      <c r="C777" s="252"/>
      <c r="D777" s="242" t="s">
        <v>284</v>
      </c>
      <c r="E777" s="253" t="s">
        <v>1</v>
      </c>
      <c r="F777" s="254" t="s">
        <v>1187</v>
      </c>
      <c r="G777" s="252"/>
      <c r="H777" s="253" t="s">
        <v>1</v>
      </c>
      <c r="I777" s="255"/>
      <c r="J777" s="252"/>
      <c r="K777" s="252"/>
      <c r="L777" s="256"/>
      <c r="M777" s="257"/>
      <c r="N777" s="258"/>
      <c r="O777" s="258"/>
      <c r="P777" s="258"/>
      <c r="Q777" s="258"/>
      <c r="R777" s="258"/>
      <c r="S777" s="258"/>
      <c r="T777" s="259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60" t="s">
        <v>284</v>
      </c>
      <c r="AU777" s="260" t="s">
        <v>92</v>
      </c>
      <c r="AV777" s="13" t="s">
        <v>90</v>
      </c>
      <c r="AW777" s="13" t="s">
        <v>38</v>
      </c>
      <c r="AX777" s="13" t="s">
        <v>83</v>
      </c>
      <c r="AY777" s="260" t="s">
        <v>171</v>
      </c>
    </row>
    <row r="778" s="13" customFormat="1">
      <c r="A778" s="13"/>
      <c r="B778" s="251"/>
      <c r="C778" s="252"/>
      <c r="D778" s="242" t="s">
        <v>284</v>
      </c>
      <c r="E778" s="253" t="s">
        <v>1</v>
      </c>
      <c r="F778" s="254" t="s">
        <v>1188</v>
      </c>
      <c r="G778" s="252"/>
      <c r="H778" s="253" t="s">
        <v>1</v>
      </c>
      <c r="I778" s="255"/>
      <c r="J778" s="252"/>
      <c r="K778" s="252"/>
      <c r="L778" s="256"/>
      <c r="M778" s="257"/>
      <c r="N778" s="258"/>
      <c r="O778" s="258"/>
      <c r="P778" s="258"/>
      <c r="Q778" s="258"/>
      <c r="R778" s="258"/>
      <c r="S778" s="258"/>
      <c r="T778" s="259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60" t="s">
        <v>284</v>
      </c>
      <c r="AU778" s="260" t="s">
        <v>92</v>
      </c>
      <c r="AV778" s="13" t="s">
        <v>90</v>
      </c>
      <c r="AW778" s="13" t="s">
        <v>38</v>
      </c>
      <c r="AX778" s="13" t="s">
        <v>83</v>
      </c>
      <c r="AY778" s="260" t="s">
        <v>171</v>
      </c>
    </row>
    <row r="779" s="13" customFormat="1">
      <c r="A779" s="13"/>
      <c r="B779" s="251"/>
      <c r="C779" s="252"/>
      <c r="D779" s="242" t="s">
        <v>284</v>
      </c>
      <c r="E779" s="253" t="s">
        <v>1</v>
      </c>
      <c r="F779" s="254" t="s">
        <v>1189</v>
      </c>
      <c r="G779" s="252"/>
      <c r="H779" s="253" t="s">
        <v>1</v>
      </c>
      <c r="I779" s="255"/>
      <c r="J779" s="252"/>
      <c r="K779" s="252"/>
      <c r="L779" s="256"/>
      <c r="M779" s="257"/>
      <c r="N779" s="258"/>
      <c r="O779" s="258"/>
      <c r="P779" s="258"/>
      <c r="Q779" s="258"/>
      <c r="R779" s="258"/>
      <c r="S779" s="258"/>
      <c r="T779" s="259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60" t="s">
        <v>284</v>
      </c>
      <c r="AU779" s="260" t="s">
        <v>92</v>
      </c>
      <c r="AV779" s="13" t="s">
        <v>90</v>
      </c>
      <c r="AW779" s="13" t="s">
        <v>38</v>
      </c>
      <c r="AX779" s="13" t="s">
        <v>83</v>
      </c>
      <c r="AY779" s="260" t="s">
        <v>171</v>
      </c>
    </row>
    <row r="780" s="14" customFormat="1">
      <c r="A780" s="14"/>
      <c r="B780" s="261"/>
      <c r="C780" s="262"/>
      <c r="D780" s="242" t="s">
        <v>284</v>
      </c>
      <c r="E780" s="263" t="s">
        <v>1</v>
      </c>
      <c r="F780" s="264" t="s">
        <v>1190</v>
      </c>
      <c r="G780" s="262"/>
      <c r="H780" s="265">
        <v>31.588000000000001</v>
      </c>
      <c r="I780" s="266"/>
      <c r="J780" s="262"/>
      <c r="K780" s="262"/>
      <c r="L780" s="267"/>
      <c r="M780" s="268"/>
      <c r="N780" s="269"/>
      <c r="O780" s="269"/>
      <c r="P780" s="269"/>
      <c r="Q780" s="269"/>
      <c r="R780" s="269"/>
      <c r="S780" s="269"/>
      <c r="T780" s="27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71" t="s">
        <v>284</v>
      </c>
      <c r="AU780" s="271" t="s">
        <v>92</v>
      </c>
      <c r="AV780" s="14" t="s">
        <v>92</v>
      </c>
      <c r="AW780" s="14" t="s">
        <v>38</v>
      </c>
      <c r="AX780" s="14" t="s">
        <v>83</v>
      </c>
      <c r="AY780" s="271" t="s">
        <v>171</v>
      </c>
    </row>
    <row r="781" s="15" customFormat="1">
      <c r="A781" s="15"/>
      <c r="B781" s="272"/>
      <c r="C781" s="273"/>
      <c r="D781" s="242" t="s">
        <v>284</v>
      </c>
      <c r="E781" s="274" t="s">
        <v>1</v>
      </c>
      <c r="F781" s="275" t="s">
        <v>287</v>
      </c>
      <c r="G781" s="273"/>
      <c r="H781" s="276">
        <v>31.588000000000001</v>
      </c>
      <c r="I781" s="277"/>
      <c r="J781" s="273"/>
      <c r="K781" s="273"/>
      <c r="L781" s="278"/>
      <c r="M781" s="279"/>
      <c r="N781" s="280"/>
      <c r="O781" s="280"/>
      <c r="P781" s="280"/>
      <c r="Q781" s="280"/>
      <c r="R781" s="280"/>
      <c r="S781" s="280"/>
      <c r="T781" s="281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82" t="s">
        <v>284</v>
      </c>
      <c r="AU781" s="282" t="s">
        <v>92</v>
      </c>
      <c r="AV781" s="15" t="s">
        <v>192</v>
      </c>
      <c r="AW781" s="15" t="s">
        <v>38</v>
      </c>
      <c r="AX781" s="15" t="s">
        <v>90</v>
      </c>
      <c r="AY781" s="282" t="s">
        <v>171</v>
      </c>
    </row>
    <row r="782" s="2" customFormat="1" ht="16.5" customHeight="1">
      <c r="A782" s="40"/>
      <c r="B782" s="41"/>
      <c r="C782" s="229" t="s">
        <v>1191</v>
      </c>
      <c r="D782" s="229" t="s">
        <v>174</v>
      </c>
      <c r="E782" s="230" t="s">
        <v>1192</v>
      </c>
      <c r="F782" s="231" t="s">
        <v>1193</v>
      </c>
      <c r="G782" s="232" t="s">
        <v>278</v>
      </c>
      <c r="H782" s="233">
        <v>5.0250000000000004</v>
      </c>
      <c r="I782" s="234"/>
      <c r="J782" s="235">
        <f>ROUND(I782*H782,2)</f>
        <v>0</v>
      </c>
      <c r="K782" s="231" t="s">
        <v>178</v>
      </c>
      <c r="L782" s="46"/>
      <c r="M782" s="236" t="s">
        <v>1</v>
      </c>
      <c r="N782" s="237" t="s">
        <v>48</v>
      </c>
      <c r="O782" s="93"/>
      <c r="P782" s="238">
        <f>O782*H782</f>
        <v>0</v>
      </c>
      <c r="Q782" s="238">
        <v>0</v>
      </c>
      <c r="R782" s="238">
        <f>Q782*H782</f>
        <v>0</v>
      </c>
      <c r="S782" s="238">
        <v>0</v>
      </c>
      <c r="T782" s="239">
        <f>S782*H782</f>
        <v>0</v>
      </c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R782" s="240" t="s">
        <v>347</v>
      </c>
      <c r="AT782" s="240" t="s">
        <v>174</v>
      </c>
      <c r="AU782" s="240" t="s">
        <v>92</v>
      </c>
      <c r="AY782" s="18" t="s">
        <v>171</v>
      </c>
      <c r="BE782" s="241">
        <f>IF(N782="základní",J782,0)</f>
        <v>0</v>
      </c>
      <c r="BF782" s="241">
        <f>IF(N782="snížená",J782,0)</f>
        <v>0</v>
      </c>
      <c r="BG782" s="241">
        <f>IF(N782="zákl. přenesená",J782,0)</f>
        <v>0</v>
      </c>
      <c r="BH782" s="241">
        <f>IF(N782="sníž. přenesená",J782,0)</f>
        <v>0</v>
      </c>
      <c r="BI782" s="241">
        <f>IF(N782="nulová",J782,0)</f>
        <v>0</v>
      </c>
      <c r="BJ782" s="18" t="s">
        <v>90</v>
      </c>
      <c r="BK782" s="241">
        <f>ROUND(I782*H782,2)</f>
        <v>0</v>
      </c>
      <c r="BL782" s="18" t="s">
        <v>347</v>
      </c>
      <c r="BM782" s="240" t="s">
        <v>1194</v>
      </c>
    </row>
    <row r="783" s="13" customFormat="1">
      <c r="A783" s="13"/>
      <c r="B783" s="251"/>
      <c r="C783" s="252"/>
      <c r="D783" s="242" t="s">
        <v>284</v>
      </c>
      <c r="E783" s="253" t="s">
        <v>1</v>
      </c>
      <c r="F783" s="254" t="s">
        <v>285</v>
      </c>
      <c r="G783" s="252"/>
      <c r="H783" s="253" t="s">
        <v>1</v>
      </c>
      <c r="I783" s="255"/>
      <c r="J783" s="252"/>
      <c r="K783" s="252"/>
      <c r="L783" s="256"/>
      <c r="M783" s="257"/>
      <c r="N783" s="258"/>
      <c r="O783" s="258"/>
      <c r="P783" s="258"/>
      <c r="Q783" s="258"/>
      <c r="R783" s="258"/>
      <c r="S783" s="258"/>
      <c r="T783" s="259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60" t="s">
        <v>284</v>
      </c>
      <c r="AU783" s="260" t="s">
        <v>92</v>
      </c>
      <c r="AV783" s="13" t="s">
        <v>90</v>
      </c>
      <c r="AW783" s="13" t="s">
        <v>38</v>
      </c>
      <c r="AX783" s="13" t="s">
        <v>83</v>
      </c>
      <c r="AY783" s="260" t="s">
        <v>171</v>
      </c>
    </row>
    <row r="784" s="14" customFormat="1">
      <c r="A784" s="14"/>
      <c r="B784" s="261"/>
      <c r="C784" s="262"/>
      <c r="D784" s="242" t="s">
        <v>284</v>
      </c>
      <c r="E784" s="263" t="s">
        <v>1</v>
      </c>
      <c r="F784" s="264" t="s">
        <v>1195</v>
      </c>
      <c r="G784" s="262"/>
      <c r="H784" s="265">
        <v>5.0250000000000004</v>
      </c>
      <c r="I784" s="266"/>
      <c r="J784" s="262"/>
      <c r="K784" s="262"/>
      <c r="L784" s="267"/>
      <c r="M784" s="268"/>
      <c r="N784" s="269"/>
      <c r="O784" s="269"/>
      <c r="P784" s="269"/>
      <c r="Q784" s="269"/>
      <c r="R784" s="269"/>
      <c r="S784" s="269"/>
      <c r="T784" s="270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71" t="s">
        <v>284</v>
      </c>
      <c r="AU784" s="271" t="s">
        <v>92</v>
      </c>
      <c r="AV784" s="14" t="s">
        <v>92</v>
      </c>
      <c r="AW784" s="14" t="s">
        <v>38</v>
      </c>
      <c r="AX784" s="14" t="s">
        <v>83</v>
      </c>
      <c r="AY784" s="271" t="s">
        <v>171</v>
      </c>
    </row>
    <row r="785" s="15" customFormat="1">
      <c r="A785" s="15"/>
      <c r="B785" s="272"/>
      <c r="C785" s="273"/>
      <c r="D785" s="242" t="s">
        <v>284</v>
      </c>
      <c r="E785" s="274" t="s">
        <v>1</v>
      </c>
      <c r="F785" s="275" t="s">
        <v>287</v>
      </c>
      <c r="G785" s="273"/>
      <c r="H785" s="276">
        <v>5.0250000000000004</v>
      </c>
      <c r="I785" s="277"/>
      <c r="J785" s="273"/>
      <c r="K785" s="273"/>
      <c r="L785" s="278"/>
      <c r="M785" s="279"/>
      <c r="N785" s="280"/>
      <c r="O785" s="280"/>
      <c r="P785" s="280"/>
      <c r="Q785" s="280"/>
      <c r="R785" s="280"/>
      <c r="S785" s="280"/>
      <c r="T785" s="281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T785" s="282" t="s">
        <v>284</v>
      </c>
      <c r="AU785" s="282" t="s">
        <v>92</v>
      </c>
      <c r="AV785" s="15" t="s">
        <v>192</v>
      </c>
      <c r="AW785" s="15" t="s">
        <v>38</v>
      </c>
      <c r="AX785" s="15" t="s">
        <v>90</v>
      </c>
      <c r="AY785" s="282" t="s">
        <v>171</v>
      </c>
    </row>
    <row r="786" s="2" customFormat="1" ht="16.5" customHeight="1">
      <c r="A786" s="40"/>
      <c r="B786" s="41"/>
      <c r="C786" s="283" t="s">
        <v>1196</v>
      </c>
      <c r="D786" s="283" t="s">
        <v>342</v>
      </c>
      <c r="E786" s="284" t="s">
        <v>1090</v>
      </c>
      <c r="F786" s="285" t="s">
        <v>1091</v>
      </c>
      <c r="G786" s="286" t="s">
        <v>330</v>
      </c>
      <c r="H786" s="287">
        <v>0.002</v>
      </c>
      <c r="I786" s="288"/>
      <c r="J786" s="289">
        <f>ROUND(I786*H786,2)</f>
        <v>0</v>
      </c>
      <c r="K786" s="285" t="s">
        <v>178</v>
      </c>
      <c r="L786" s="290"/>
      <c r="M786" s="291" t="s">
        <v>1</v>
      </c>
      <c r="N786" s="292" t="s">
        <v>48</v>
      </c>
      <c r="O786" s="93"/>
      <c r="P786" s="238">
        <f>O786*H786</f>
        <v>0</v>
      </c>
      <c r="Q786" s="238">
        <v>1</v>
      </c>
      <c r="R786" s="238">
        <f>Q786*H786</f>
        <v>0.002</v>
      </c>
      <c r="S786" s="238">
        <v>0</v>
      </c>
      <c r="T786" s="239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40" t="s">
        <v>430</v>
      </c>
      <c r="AT786" s="240" t="s">
        <v>342</v>
      </c>
      <c r="AU786" s="240" t="s">
        <v>92</v>
      </c>
      <c r="AY786" s="18" t="s">
        <v>171</v>
      </c>
      <c r="BE786" s="241">
        <f>IF(N786="základní",J786,0)</f>
        <v>0</v>
      </c>
      <c r="BF786" s="241">
        <f>IF(N786="snížená",J786,0)</f>
        <v>0</v>
      </c>
      <c r="BG786" s="241">
        <f>IF(N786="zákl. přenesená",J786,0)</f>
        <v>0</v>
      </c>
      <c r="BH786" s="241">
        <f>IF(N786="sníž. přenesená",J786,0)</f>
        <v>0</v>
      </c>
      <c r="BI786" s="241">
        <f>IF(N786="nulová",J786,0)</f>
        <v>0</v>
      </c>
      <c r="BJ786" s="18" t="s">
        <v>90</v>
      </c>
      <c r="BK786" s="241">
        <f>ROUND(I786*H786,2)</f>
        <v>0</v>
      </c>
      <c r="BL786" s="18" t="s">
        <v>347</v>
      </c>
      <c r="BM786" s="240" t="s">
        <v>1197</v>
      </c>
    </row>
    <row r="787" s="14" customFormat="1">
      <c r="A787" s="14"/>
      <c r="B787" s="261"/>
      <c r="C787" s="262"/>
      <c r="D787" s="242" t="s">
        <v>284</v>
      </c>
      <c r="E787" s="262"/>
      <c r="F787" s="264" t="s">
        <v>1198</v>
      </c>
      <c r="G787" s="262"/>
      <c r="H787" s="265">
        <v>0.002</v>
      </c>
      <c r="I787" s="266"/>
      <c r="J787" s="262"/>
      <c r="K787" s="262"/>
      <c r="L787" s="267"/>
      <c r="M787" s="268"/>
      <c r="N787" s="269"/>
      <c r="O787" s="269"/>
      <c r="P787" s="269"/>
      <c r="Q787" s="269"/>
      <c r="R787" s="269"/>
      <c r="S787" s="269"/>
      <c r="T787" s="27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71" t="s">
        <v>284</v>
      </c>
      <c r="AU787" s="271" t="s">
        <v>92</v>
      </c>
      <c r="AV787" s="14" t="s">
        <v>92</v>
      </c>
      <c r="AW787" s="14" t="s">
        <v>4</v>
      </c>
      <c r="AX787" s="14" t="s">
        <v>90</v>
      </c>
      <c r="AY787" s="271" t="s">
        <v>171</v>
      </c>
    </row>
    <row r="788" s="2" customFormat="1" ht="16.5" customHeight="1">
      <c r="A788" s="40"/>
      <c r="B788" s="41"/>
      <c r="C788" s="229" t="s">
        <v>1199</v>
      </c>
      <c r="D788" s="229" t="s">
        <v>174</v>
      </c>
      <c r="E788" s="230" t="s">
        <v>1200</v>
      </c>
      <c r="F788" s="231" t="s">
        <v>1201</v>
      </c>
      <c r="G788" s="232" t="s">
        <v>278</v>
      </c>
      <c r="H788" s="233">
        <v>5.0250000000000004</v>
      </c>
      <c r="I788" s="234"/>
      <c r="J788" s="235">
        <f>ROUND(I788*H788,2)</f>
        <v>0</v>
      </c>
      <c r="K788" s="231" t="s">
        <v>178</v>
      </c>
      <c r="L788" s="46"/>
      <c r="M788" s="236" t="s">
        <v>1</v>
      </c>
      <c r="N788" s="237" t="s">
        <v>48</v>
      </c>
      <c r="O788" s="93"/>
      <c r="P788" s="238">
        <f>O788*H788</f>
        <v>0</v>
      </c>
      <c r="Q788" s="238">
        <v>0.00093999999999999997</v>
      </c>
      <c r="R788" s="238">
        <f>Q788*H788</f>
        <v>0.0047235000000000003</v>
      </c>
      <c r="S788" s="238">
        <v>0</v>
      </c>
      <c r="T788" s="239">
        <f>S788*H788</f>
        <v>0</v>
      </c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R788" s="240" t="s">
        <v>347</v>
      </c>
      <c r="AT788" s="240" t="s">
        <v>174</v>
      </c>
      <c r="AU788" s="240" t="s">
        <v>92</v>
      </c>
      <c r="AY788" s="18" t="s">
        <v>171</v>
      </c>
      <c r="BE788" s="241">
        <f>IF(N788="základní",J788,0)</f>
        <v>0</v>
      </c>
      <c r="BF788" s="241">
        <f>IF(N788="snížená",J788,0)</f>
        <v>0</v>
      </c>
      <c r="BG788" s="241">
        <f>IF(N788="zákl. přenesená",J788,0)</f>
        <v>0</v>
      </c>
      <c r="BH788" s="241">
        <f>IF(N788="sníž. přenesená",J788,0)</f>
        <v>0</v>
      </c>
      <c r="BI788" s="241">
        <f>IF(N788="nulová",J788,0)</f>
        <v>0</v>
      </c>
      <c r="BJ788" s="18" t="s">
        <v>90</v>
      </c>
      <c r="BK788" s="241">
        <f>ROUND(I788*H788,2)</f>
        <v>0</v>
      </c>
      <c r="BL788" s="18" t="s">
        <v>347</v>
      </c>
      <c r="BM788" s="240" t="s">
        <v>1202</v>
      </c>
    </row>
    <row r="789" s="13" customFormat="1">
      <c r="A789" s="13"/>
      <c r="B789" s="251"/>
      <c r="C789" s="252"/>
      <c r="D789" s="242" t="s">
        <v>284</v>
      </c>
      <c r="E789" s="253" t="s">
        <v>1</v>
      </c>
      <c r="F789" s="254" t="s">
        <v>285</v>
      </c>
      <c r="G789" s="252"/>
      <c r="H789" s="253" t="s">
        <v>1</v>
      </c>
      <c r="I789" s="255"/>
      <c r="J789" s="252"/>
      <c r="K789" s="252"/>
      <c r="L789" s="256"/>
      <c r="M789" s="257"/>
      <c r="N789" s="258"/>
      <c r="O789" s="258"/>
      <c r="P789" s="258"/>
      <c r="Q789" s="258"/>
      <c r="R789" s="258"/>
      <c r="S789" s="258"/>
      <c r="T789" s="259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60" t="s">
        <v>284</v>
      </c>
      <c r="AU789" s="260" t="s">
        <v>92</v>
      </c>
      <c r="AV789" s="13" t="s">
        <v>90</v>
      </c>
      <c r="AW789" s="13" t="s">
        <v>38</v>
      </c>
      <c r="AX789" s="13" t="s">
        <v>83</v>
      </c>
      <c r="AY789" s="260" t="s">
        <v>171</v>
      </c>
    </row>
    <row r="790" s="14" customFormat="1">
      <c r="A790" s="14"/>
      <c r="B790" s="261"/>
      <c r="C790" s="262"/>
      <c r="D790" s="242" t="s">
        <v>284</v>
      </c>
      <c r="E790" s="263" t="s">
        <v>1</v>
      </c>
      <c r="F790" s="264" t="s">
        <v>1195</v>
      </c>
      <c r="G790" s="262"/>
      <c r="H790" s="265">
        <v>5.0250000000000004</v>
      </c>
      <c r="I790" s="266"/>
      <c r="J790" s="262"/>
      <c r="K790" s="262"/>
      <c r="L790" s="267"/>
      <c r="M790" s="268"/>
      <c r="N790" s="269"/>
      <c r="O790" s="269"/>
      <c r="P790" s="269"/>
      <c r="Q790" s="269"/>
      <c r="R790" s="269"/>
      <c r="S790" s="269"/>
      <c r="T790" s="27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71" t="s">
        <v>284</v>
      </c>
      <c r="AU790" s="271" t="s">
        <v>92</v>
      </c>
      <c r="AV790" s="14" t="s">
        <v>92</v>
      </c>
      <c r="AW790" s="14" t="s">
        <v>38</v>
      </c>
      <c r="AX790" s="14" t="s">
        <v>83</v>
      </c>
      <c r="AY790" s="271" t="s">
        <v>171</v>
      </c>
    </row>
    <row r="791" s="15" customFormat="1">
      <c r="A791" s="15"/>
      <c r="B791" s="272"/>
      <c r="C791" s="273"/>
      <c r="D791" s="242" t="s">
        <v>284</v>
      </c>
      <c r="E791" s="274" t="s">
        <v>1</v>
      </c>
      <c r="F791" s="275" t="s">
        <v>287</v>
      </c>
      <c r="G791" s="273"/>
      <c r="H791" s="276">
        <v>5.0250000000000004</v>
      </c>
      <c r="I791" s="277"/>
      <c r="J791" s="273"/>
      <c r="K791" s="273"/>
      <c r="L791" s="278"/>
      <c r="M791" s="279"/>
      <c r="N791" s="280"/>
      <c r="O791" s="280"/>
      <c r="P791" s="280"/>
      <c r="Q791" s="280"/>
      <c r="R791" s="280"/>
      <c r="S791" s="280"/>
      <c r="T791" s="281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82" t="s">
        <v>284</v>
      </c>
      <c r="AU791" s="282" t="s">
        <v>92</v>
      </c>
      <c r="AV791" s="15" t="s">
        <v>192</v>
      </c>
      <c r="AW791" s="15" t="s">
        <v>38</v>
      </c>
      <c r="AX791" s="15" t="s">
        <v>90</v>
      </c>
      <c r="AY791" s="282" t="s">
        <v>171</v>
      </c>
    </row>
    <row r="792" s="2" customFormat="1">
      <c r="A792" s="40"/>
      <c r="B792" s="41"/>
      <c r="C792" s="283" t="s">
        <v>1203</v>
      </c>
      <c r="D792" s="283" t="s">
        <v>342</v>
      </c>
      <c r="E792" s="284" t="s">
        <v>1162</v>
      </c>
      <c r="F792" s="285" t="s">
        <v>1163</v>
      </c>
      <c r="G792" s="286" t="s">
        <v>278</v>
      </c>
      <c r="H792" s="287">
        <v>6.0300000000000002</v>
      </c>
      <c r="I792" s="288"/>
      <c r="J792" s="289">
        <f>ROUND(I792*H792,2)</f>
        <v>0</v>
      </c>
      <c r="K792" s="285" t="s">
        <v>178</v>
      </c>
      <c r="L792" s="290"/>
      <c r="M792" s="291" t="s">
        <v>1</v>
      </c>
      <c r="N792" s="292" t="s">
        <v>48</v>
      </c>
      <c r="O792" s="93"/>
      <c r="P792" s="238">
        <f>O792*H792</f>
        <v>0</v>
      </c>
      <c r="Q792" s="238">
        <v>0.0047000000000000002</v>
      </c>
      <c r="R792" s="238">
        <f>Q792*H792</f>
        <v>0.028341000000000002</v>
      </c>
      <c r="S792" s="238">
        <v>0</v>
      </c>
      <c r="T792" s="239">
        <f>S792*H792</f>
        <v>0</v>
      </c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R792" s="240" t="s">
        <v>430</v>
      </c>
      <c r="AT792" s="240" t="s">
        <v>342</v>
      </c>
      <c r="AU792" s="240" t="s">
        <v>92</v>
      </c>
      <c r="AY792" s="18" t="s">
        <v>171</v>
      </c>
      <c r="BE792" s="241">
        <f>IF(N792="základní",J792,0)</f>
        <v>0</v>
      </c>
      <c r="BF792" s="241">
        <f>IF(N792="snížená",J792,0)</f>
        <v>0</v>
      </c>
      <c r="BG792" s="241">
        <f>IF(N792="zákl. přenesená",J792,0)</f>
        <v>0</v>
      </c>
      <c r="BH792" s="241">
        <f>IF(N792="sníž. přenesená",J792,0)</f>
        <v>0</v>
      </c>
      <c r="BI792" s="241">
        <f>IF(N792="nulová",J792,0)</f>
        <v>0</v>
      </c>
      <c r="BJ792" s="18" t="s">
        <v>90</v>
      </c>
      <c r="BK792" s="241">
        <f>ROUND(I792*H792,2)</f>
        <v>0</v>
      </c>
      <c r="BL792" s="18" t="s">
        <v>347</v>
      </c>
      <c r="BM792" s="240" t="s">
        <v>1204</v>
      </c>
    </row>
    <row r="793" s="14" customFormat="1">
      <c r="A793" s="14"/>
      <c r="B793" s="261"/>
      <c r="C793" s="262"/>
      <c r="D793" s="242" t="s">
        <v>284</v>
      </c>
      <c r="E793" s="262"/>
      <c r="F793" s="264" t="s">
        <v>1205</v>
      </c>
      <c r="G793" s="262"/>
      <c r="H793" s="265">
        <v>6.0300000000000002</v>
      </c>
      <c r="I793" s="266"/>
      <c r="J793" s="262"/>
      <c r="K793" s="262"/>
      <c r="L793" s="267"/>
      <c r="M793" s="268"/>
      <c r="N793" s="269"/>
      <c r="O793" s="269"/>
      <c r="P793" s="269"/>
      <c r="Q793" s="269"/>
      <c r="R793" s="269"/>
      <c r="S793" s="269"/>
      <c r="T793" s="27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71" t="s">
        <v>284</v>
      </c>
      <c r="AU793" s="271" t="s">
        <v>92</v>
      </c>
      <c r="AV793" s="14" t="s">
        <v>92</v>
      </c>
      <c r="AW793" s="14" t="s">
        <v>4</v>
      </c>
      <c r="AX793" s="14" t="s">
        <v>90</v>
      </c>
      <c r="AY793" s="271" t="s">
        <v>171</v>
      </c>
    </row>
    <row r="794" s="2" customFormat="1" ht="16.5" customHeight="1">
      <c r="A794" s="40"/>
      <c r="B794" s="41"/>
      <c r="C794" s="229" t="s">
        <v>1206</v>
      </c>
      <c r="D794" s="229" t="s">
        <v>174</v>
      </c>
      <c r="E794" s="230" t="s">
        <v>1207</v>
      </c>
      <c r="F794" s="231" t="s">
        <v>1208</v>
      </c>
      <c r="G794" s="232" t="s">
        <v>1146</v>
      </c>
      <c r="H794" s="304"/>
      <c r="I794" s="234"/>
      <c r="J794" s="235">
        <f>ROUND(I794*H794,2)</f>
        <v>0</v>
      </c>
      <c r="K794" s="231" t="s">
        <v>178</v>
      </c>
      <c r="L794" s="46"/>
      <c r="M794" s="236" t="s">
        <v>1</v>
      </c>
      <c r="N794" s="237" t="s">
        <v>48</v>
      </c>
      <c r="O794" s="93"/>
      <c r="P794" s="238">
        <f>O794*H794</f>
        <v>0</v>
      </c>
      <c r="Q794" s="238">
        <v>0</v>
      </c>
      <c r="R794" s="238">
        <f>Q794*H794</f>
        <v>0</v>
      </c>
      <c r="S794" s="238">
        <v>0</v>
      </c>
      <c r="T794" s="239">
        <f>S794*H794</f>
        <v>0</v>
      </c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R794" s="240" t="s">
        <v>347</v>
      </c>
      <c r="AT794" s="240" t="s">
        <v>174</v>
      </c>
      <c r="AU794" s="240" t="s">
        <v>92</v>
      </c>
      <c r="AY794" s="18" t="s">
        <v>171</v>
      </c>
      <c r="BE794" s="241">
        <f>IF(N794="základní",J794,0)</f>
        <v>0</v>
      </c>
      <c r="BF794" s="241">
        <f>IF(N794="snížená",J794,0)</f>
        <v>0</v>
      </c>
      <c r="BG794" s="241">
        <f>IF(N794="zákl. přenesená",J794,0)</f>
        <v>0</v>
      </c>
      <c r="BH794" s="241">
        <f>IF(N794="sníž. přenesená",J794,0)</f>
        <v>0</v>
      </c>
      <c r="BI794" s="241">
        <f>IF(N794="nulová",J794,0)</f>
        <v>0</v>
      </c>
      <c r="BJ794" s="18" t="s">
        <v>90</v>
      </c>
      <c r="BK794" s="241">
        <f>ROUND(I794*H794,2)</f>
        <v>0</v>
      </c>
      <c r="BL794" s="18" t="s">
        <v>347</v>
      </c>
      <c r="BM794" s="240" t="s">
        <v>1209</v>
      </c>
    </row>
    <row r="795" s="12" customFormat="1" ht="22.8" customHeight="1">
      <c r="A795" s="12"/>
      <c r="B795" s="213"/>
      <c r="C795" s="214"/>
      <c r="D795" s="215" t="s">
        <v>82</v>
      </c>
      <c r="E795" s="227" t="s">
        <v>1210</v>
      </c>
      <c r="F795" s="227" t="s">
        <v>1211</v>
      </c>
      <c r="G795" s="214"/>
      <c r="H795" s="214"/>
      <c r="I795" s="217"/>
      <c r="J795" s="228">
        <f>BK795</f>
        <v>0</v>
      </c>
      <c r="K795" s="214"/>
      <c r="L795" s="219"/>
      <c r="M795" s="220"/>
      <c r="N795" s="221"/>
      <c r="O795" s="221"/>
      <c r="P795" s="222">
        <f>SUM(P796:P837)</f>
        <v>0</v>
      </c>
      <c r="Q795" s="221"/>
      <c r="R795" s="222">
        <f>SUM(R796:R837)</f>
        <v>0.94466529999999993</v>
      </c>
      <c r="S795" s="221"/>
      <c r="T795" s="223">
        <f>SUM(T796:T837)</f>
        <v>3.8652729999999997</v>
      </c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R795" s="224" t="s">
        <v>92</v>
      </c>
      <c r="AT795" s="225" t="s">
        <v>82</v>
      </c>
      <c r="AU795" s="225" t="s">
        <v>90</v>
      </c>
      <c r="AY795" s="224" t="s">
        <v>171</v>
      </c>
      <c r="BK795" s="226">
        <f>SUM(BK796:BK837)</f>
        <v>0</v>
      </c>
    </row>
    <row r="796" s="2" customFormat="1" ht="16.5" customHeight="1">
      <c r="A796" s="40"/>
      <c r="B796" s="41"/>
      <c r="C796" s="229" t="s">
        <v>1212</v>
      </c>
      <c r="D796" s="229" t="s">
        <v>174</v>
      </c>
      <c r="E796" s="230" t="s">
        <v>1213</v>
      </c>
      <c r="F796" s="231" t="s">
        <v>1214</v>
      </c>
      <c r="G796" s="232" t="s">
        <v>278</v>
      </c>
      <c r="H796" s="233">
        <v>1136.845</v>
      </c>
      <c r="I796" s="234"/>
      <c r="J796" s="235">
        <f>ROUND(I796*H796,2)</f>
        <v>0</v>
      </c>
      <c r="K796" s="231" t="s">
        <v>178</v>
      </c>
      <c r="L796" s="46"/>
      <c r="M796" s="236" t="s">
        <v>1</v>
      </c>
      <c r="N796" s="237" t="s">
        <v>48</v>
      </c>
      <c r="O796" s="93"/>
      <c r="P796" s="238">
        <f>O796*H796</f>
        <v>0</v>
      </c>
      <c r="Q796" s="238">
        <v>0</v>
      </c>
      <c r="R796" s="238">
        <f>Q796*H796</f>
        <v>0</v>
      </c>
      <c r="S796" s="238">
        <v>0.0033999999999999998</v>
      </c>
      <c r="T796" s="239">
        <f>S796*H796</f>
        <v>3.8652729999999997</v>
      </c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R796" s="240" t="s">
        <v>347</v>
      </c>
      <c r="AT796" s="240" t="s">
        <v>174</v>
      </c>
      <c r="AU796" s="240" t="s">
        <v>92</v>
      </c>
      <c r="AY796" s="18" t="s">
        <v>171</v>
      </c>
      <c r="BE796" s="241">
        <f>IF(N796="základní",J796,0)</f>
        <v>0</v>
      </c>
      <c r="BF796" s="241">
        <f>IF(N796="snížená",J796,0)</f>
        <v>0</v>
      </c>
      <c r="BG796" s="241">
        <f>IF(N796="zákl. přenesená",J796,0)</f>
        <v>0</v>
      </c>
      <c r="BH796" s="241">
        <f>IF(N796="sníž. přenesená",J796,0)</f>
        <v>0</v>
      </c>
      <c r="BI796" s="241">
        <f>IF(N796="nulová",J796,0)</f>
        <v>0</v>
      </c>
      <c r="BJ796" s="18" t="s">
        <v>90</v>
      </c>
      <c r="BK796" s="241">
        <f>ROUND(I796*H796,2)</f>
        <v>0</v>
      </c>
      <c r="BL796" s="18" t="s">
        <v>347</v>
      </c>
      <c r="BM796" s="240" t="s">
        <v>1215</v>
      </c>
    </row>
    <row r="797" s="13" customFormat="1">
      <c r="A797" s="13"/>
      <c r="B797" s="251"/>
      <c r="C797" s="252"/>
      <c r="D797" s="242" t="s">
        <v>284</v>
      </c>
      <c r="E797" s="253" t="s">
        <v>1</v>
      </c>
      <c r="F797" s="254" t="s">
        <v>295</v>
      </c>
      <c r="G797" s="252"/>
      <c r="H797" s="253" t="s">
        <v>1</v>
      </c>
      <c r="I797" s="255"/>
      <c r="J797" s="252"/>
      <c r="K797" s="252"/>
      <c r="L797" s="256"/>
      <c r="M797" s="257"/>
      <c r="N797" s="258"/>
      <c r="O797" s="258"/>
      <c r="P797" s="258"/>
      <c r="Q797" s="258"/>
      <c r="R797" s="258"/>
      <c r="S797" s="258"/>
      <c r="T797" s="259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60" t="s">
        <v>284</v>
      </c>
      <c r="AU797" s="260" t="s">
        <v>92</v>
      </c>
      <c r="AV797" s="13" t="s">
        <v>90</v>
      </c>
      <c r="AW797" s="13" t="s">
        <v>38</v>
      </c>
      <c r="AX797" s="13" t="s">
        <v>83</v>
      </c>
      <c r="AY797" s="260" t="s">
        <v>171</v>
      </c>
    </row>
    <row r="798" s="14" customFormat="1">
      <c r="A798" s="14"/>
      <c r="B798" s="261"/>
      <c r="C798" s="262"/>
      <c r="D798" s="242" t="s">
        <v>284</v>
      </c>
      <c r="E798" s="263" t="s">
        <v>1</v>
      </c>
      <c r="F798" s="264" t="s">
        <v>1216</v>
      </c>
      <c r="G798" s="262"/>
      <c r="H798" s="265">
        <v>283.57499999999999</v>
      </c>
      <c r="I798" s="266"/>
      <c r="J798" s="262"/>
      <c r="K798" s="262"/>
      <c r="L798" s="267"/>
      <c r="M798" s="268"/>
      <c r="N798" s="269"/>
      <c r="O798" s="269"/>
      <c r="P798" s="269"/>
      <c r="Q798" s="269"/>
      <c r="R798" s="269"/>
      <c r="S798" s="269"/>
      <c r="T798" s="270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71" t="s">
        <v>284</v>
      </c>
      <c r="AU798" s="271" t="s">
        <v>92</v>
      </c>
      <c r="AV798" s="14" t="s">
        <v>92</v>
      </c>
      <c r="AW798" s="14" t="s">
        <v>38</v>
      </c>
      <c r="AX798" s="14" t="s">
        <v>83</v>
      </c>
      <c r="AY798" s="271" t="s">
        <v>171</v>
      </c>
    </row>
    <row r="799" s="14" customFormat="1">
      <c r="A799" s="14"/>
      <c r="B799" s="261"/>
      <c r="C799" s="262"/>
      <c r="D799" s="242" t="s">
        <v>284</v>
      </c>
      <c r="E799" s="263" t="s">
        <v>1</v>
      </c>
      <c r="F799" s="264" t="s">
        <v>1217</v>
      </c>
      <c r="G799" s="262"/>
      <c r="H799" s="265">
        <v>356.63999999999999</v>
      </c>
      <c r="I799" s="266"/>
      <c r="J799" s="262"/>
      <c r="K799" s="262"/>
      <c r="L799" s="267"/>
      <c r="M799" s="268"/>
      <c r="N799" s="269"/>
      <c r="O799" s="269"/>
      <c r="P799" s="269"/>
      <c r="Q799" s="269"/>
      <c r="R799" s="269"/>
      <c r="S799" s="269"/>
      <c r="T799" s="270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71" t="s">
        <v>284</v>
      </c>
      <c r="AU799" s="271" t="s">
        <v>92</v>
      </c>
      <c r="AV799" s="14" t="s">
        <v>92</v>
      </c>
      <c r="AW799" s="14" t="s">
        <v>38</v>
      </c>
      <c r="AX799" s="14" t="s">
        <v>83</v>
      </c>
      <c r="AY799" s="271" t="s">
        <v>171</v>
      </c>
    </row>
    <row r="800" s="14" customFormat="1">
      <c r="A800" s="14"/>
      <c r="B800" s="261"/>
      <c r="C800" s="262"/>
      <c r="D800" s="242" t="s">
        <v>284</v>
      </c>
      <c r="E800" s="263" t="s">
        <v>1</v>
      </c>
      <c r="F800" s="264" t="s">
        <v>1218</v>
      </c>
      <c r="G800" s="262"/>
      <c r="H800" s="265">
        <v>496.63</v>
      </c>
      <c r="I800" s="266"/>
      <c r="J800" s="262"/>
      <c r="K800" s="262"/>
      <c r="L800" s="267"/>
      <c r="M800" s="268"/>
      <c r="N800" s="269"/>
      <c r="O800" s="269"/>
      <c r="P800" s="269"/>
      <c r="Q800" s="269"/>
      <c r="R800" s="269"/>
      <c r="S800" s="269"/>
      <c r="T800" s="270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71" t="s">
        <v>284</v>
      </c>
      <c r="AU800" s="271" t="s">
        <v>92</v>
      </c>
      <c r="AV800" s="14" t="s">
        <v>92</v>
      </c>
      <c r="AW800" s="14" t="s">
        <v>38</v>
      </c>
      <c r="AX800" s="14" t="s">
        <v>83</v>
      </c>
      <c r="AY800" s="271" t="s">
        <v>171</v>
      </c>
    </row>
    <row r="801" s="15" customFormat="1">
      <c r="A801" s="15"/>
      <c r="B801" s="272"/>
      <c r="C801" s="273"/>
      <c r="D801" s="242" t="s">
        <v>284</v>
      </c>
      <c r="E801" s="274" t="s">
        <v>1</v>
      </c>
      <c r="F801" s="275" t="s">
        <v>287</v>
      </c>
      <c r="G801" s="273"/>
      <c r="H801" s="276">
        <v>1136.845</v>
      </c>
      <c r="I801" s="277"/>
      <c r="J801" s="273"/>
      <c r="K801" s="273"/>
      <c r="L801" s="278"/>
      <c r="M801" s="279"/>
      <c r="N801" s="280"/>
      <c r="O801" s="280"/>
      <c r="P801" s="280"/>
      <c r="Q801" s="280"/>
      <c r="R801" s="280"/>
      <c r="S801" s="280"/>
      <c r="T801" s="281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82" t="s">
        <v>284</v>
      </c>
      <c r="AU801" s="282" t="s">
        <v>92</v>
      </c>
      <c r="AV801" s="15" t="s">
        <v>192</v>
      </c>
      <c r="AW801" s="15" t="s">
        <v>38</v>
      </c>
      <c r="AX801" s="15" t="s">
        <v>90</v>
      </c>
      <c r="AY801" s="282" t="s">
        <v>171</v>
      </c>
    </row>
    <row r="802" s="2" customFormat="1" ht="16.5" customHeight="1">
      <c r="A802" s="40"/>
      <c r="B802" s="41"/>
      <c r="C802" s="229" t="s">
        <v>1219</v>
      </c>
      <c r="D802" s="229" t="s">
        <v>174</v>
      </c>
      <c r="E802" s="230" t="s">
        <v>1220</v>
      </c>
      <c r="F802" s="231" t="s">
        <v>1221</v>
      </c>
      <c r="G802" s="232" t="s">
        <v>278</v>
      </c>
      <c r="H802" s="233">
        <v>46.920000000000002</v>
      </c>
      <c r="I802" s="234"/>
      <c r="J802" s="235">
        <f>ROUND(I802*H802,2)</f>
        <v>0</v>
      </c>
      <c r="K802" s="231" t="s">
        <v>178</v>
      </c>
      <c r="L802" s="46"/>
      <c r="M802" s="236" t="s">
        <v>1</v>
      </c>
      <c r="N802" s="237" t="s">
        <v>48</v>
      </c>
      <c r="O802" s="93"/>
      <c r="P802" s="238">
        <f>O802*H802</f>
        <v>0</v>
      </c>
      <c r="Q802" s="238">
        <v>0</v>
      </c>
      <c r="R802" s="238">
        <f>Q802*H802</f>
        <v>0</v>
      </c>
      <c r="S802" s="238">
        <v>0</v>
      </c>
      <c r="T802" s="239">
        <f>S802*H802</f>
        <v>0</v>
      </c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R802" s="240" t="s">
        <v>347</v>
      </c>
      <c r="AT802" s="240" t="s">
        <v>174</v>
      </c>
      <c r="AU802" s="240" t="s">
        <v>92</v>
      </c>
      <c r="AY802" s="18" t="s">
        <v>171</v>
      </c>
      <c r="BE802" s="241">
        <f>IF(N802="základní",J802,0)</f>
        <v>0</v>
      </c>
      <c r="BF802" s="241">
        <f>IF(N802="snížená",J802,0)</f>
        <v>0</v>
      </c>
      <c r="BG802" s="241">
        <f>IF(N802="zákl. přenesená",J802,0)</f>
        <v>0</v>
      </c>
      <c r="BH802" s="241">
        <f>IF(N802="sníž. přenesená",J802,0)</f>
        <v>0</v>
      </c>
      <c r="BI802" s="241">
        <f>IF(N802="nulová",J802,0)</f>
        <v>0</v>
      </c>
      <c r="BJ802" s="18" t="s">
        <v>90</v>
      </c>
      <c r="BK802" s="241">
        <f>ROUND(I802*H802,2)</f>
        <v>0</v>
      </c>
      <c r="BL802" s="18" t="s">
        <v>347</v>
      </c>
      <c r="BM802" s="240" t="s">
        <v>1222</v>
      </c>
    </row>
    <row r="803" s="13" customFormat="1">
      <c r="A803" s="13"/>
      <c r="B803" s="251"/>
      <c r="C803" s="252"/>
      <c r="D803" s="242" t="s">
        <v>284</v>
      </c>
      <c r="E803" s="253" t="s">
        <v>1</v>
      </c>
      <c r="F803" s="254" t="s">
        <v>295</v>
      </c>
      <c r="G803" s="252"/>
      <c r="H803" s="253" t="s">
        <v>1</v>
      </c>
      <c r="I803" s="255"/>
      <c r="J803" s="252"/>
      <c r="K803" s="252"/>
      <c r="L803" s="256"/>
      <c r="M803" s="257"/>
      <c r="N803" s="258"/>
      <c r="O803" s="258"/>
      <c r="P803" s="258"/>
      <c r="Q803" s="258"/>
      <c r="R803" s="258"/>
      <c r="S803" s="258"/>
      <c r="T803" s="259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60" t="s">
        <v>284</v>
      </c>
      <c r="AU803" s="260" t="s">
        <v>92</v>
      </c>
      <c r="AV803" s="13" t="s">
        <v>90</v>
      </c>
      <c r="AW803" s="13" t="s">
        <v>38</v>
      </c>
      <c r="AX803" s="13" t="s">
        <v>83</v>
      </c>
      <c r="AY803" s="260" t="s">
        <v>171</v>
      </c>
    </row>
    <row r="804" s="14" customFormat="1">
      <c r="A804" s="14"/>
      <c r="B804" s="261"/>
      <c r="C804" s="262"/>
      <c r="D804" s="242" t="s">
        <v>284</v>
      </c>
      <c r="E804" s="263" t="s">
        <v>1</v>
      </c>
      <c r="F804" s="264" t="s">
        <v>474</v>
      </c>
      <c r="G804" s="262"/>
      <c r="H804" s="265">
        <v>46.920000000000002</v>
      </c>
      <c r="I804" s="266"/>
      <c r="J804" s="262"/>
      <c r="K804" s="262"/>
      <c r="L804" s="267"/>
      <c r="M804" s="268"/>
      <c r="N804" s="269"/>
      <c r="O804" s="269"/>
      <c r="P804" s="269"/>
      <c r="Q804" s="269"/>
      <c r="R804" s="269"/>
      <c r="S804" s="269"/>
      <c r="T804" s="270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71" t="s">
        <v>284</v>
      </c>
      <c r="AU804" s="271" t="s">
        <v>92</v>
      </c>
      <c r="AV804" s="14" t="s">
        <v>92</v>
      </c>
      <c r="AW804" s="14" t="s">
        <v>38</v>
      </c>
      <c r="AX804" s="14" t="s">
        <v>83</v>
      </c>
      <c r="AY804" s="271" t="s">
        <v>171</v>
      </c>
    </row>
    <row r="805" s="15" customFormat="1">
      <c r="A805" s="15"/>
      <c r="B805" s="272"/>
      <c r="C805" s="273"/>
      <c r="D805" s="242" t="s">
        <v>284</v>
      </c>
      <c r="E805" s="274" t="s">
        <v>1</v>
      </c>
      <c r="F805" s="275" t="s">
        <v>287</v>
      </c>
      <c r="G805" s="273"/>
      <c r="H805" s="276">
        <v>46.920000000000002</v>
      </c>
      <c r="I805" s="277"/>
      <c r="J805" s="273"/>
      <c r="K805" s="273"/>
      <c r="L805" s="278"/>
      <c r="M805" s="279"/>
      <c r="N805" s="280"/>
      <c r="O805" s="280"/>
      <c r="P805" s="280"/>
      <c r="Q805" s="280"/>
      <c r="R805" s="280"/>
      <c r="S805" s="280"/>
      <c r="T805" s="281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82" t="s">
        <v>284</v>
      </c>
      <c r="AU805" s="282" t="s">
        <v>92</v>
      </c>
      <c r="AV805" s="15" t="s">
        <v>192</v>
      </c>
      <c r="AW805" s="15" t="s">
        <v>38</v>
      </c>
      <c r="AX805" s="15" t="s">
        <v>90</v>
      </c>
      <c r="AY805" s="282" t="s">
        <v>171</v>
      </c>
    </row>
    <row r="806" s="2" customFormat="1" ht="16.5" customHeight="1">
      <c r="A806" s="40"/>
      <c r="B806" s="41"/>
      <c r="C806" s="283" t="s">
        <v>1223</v>
      </c>
      <c r="D806" s="283" t="s">
        <v>342</v>
      </c>
      <c r="E806" s="284" t="s">
        <v>1224</v>
      </c>
      <c r="F806" s="285" t="s">
        <v>1225</v>
      </c>
      <c r="G806" s="286" t="s">
        <v>278</v>
      </c>
      <c r="H806" s="287">
        <v>49.265999999999998</v>
      </c>
      <c r="I806" s="288"/>
      <c r="J806" s="289">
        <f>ROUND(I806*H806,2)</f>
        <v>0</v>
      </c>
      <c r="K806" s="285" t="s">
        <v>178</v>
      </c>
      <c r="L806" s="290"/>
      <c r="M806" s="291" t="s">
        <v>1</v>
      </c>
      <c r="N806" s="292" t="s">
        <v>48</v>
      </c>
      <c r="O806" s="93"/>
      <c r="P806" s="238">
        <f>O806*H806</f>
        <v>0</v>
      </c>
      <c r="Q806" s="238">
        <v>0.00040000000000000002</v>
      </c>
      <c r="R806" s="238">
        <f>Q806*H806</f>
        <v>0.019706399999999999</v>
      </c>
      <c r="S806" s="238">
        <v>0</v>
      </c>
      <c r="T806" s="239">
        <f>S806*H806</f>
        <v>0</v>
      </c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R806" s="240" t="s">
        <v>430</v>
      </c>
      <c r="AT806" s="240" t="s">
        <v>342</v>
      </c>
      <c r="AU806" s="240" t="s">
        <v>92</v>
      </c>
      <c r="AY806" s="18" t="s">
        <v>171</v>
      </c>
      <c r="BE806" s="241">
        <f>IF(N806="základní",J806,0)</f>
        <v>0</v>
      </c>
      <c r="BF806" s="241">
        <f>IF(N806="snížená",J806,0)</f>
        <v>0</v>
      </c>
      <c r="BG806" s="241">
        <f>IF(N806="zákl. přenesená",J806,0)</f>
        <v>0</v>
      </c>
      <c r="BH806" s="241">
        <f>IF(N806="sníž. přenesená",J806,0)</f>
        <v>0</v>
      </c>
      <c r="BI806" s="241">
        <f>IF(N806="nulová",J806,0)</f>
        <v>0</v>
      </c>
      <c r="BJ806" s="18" t="s">
        <v>90</v>
      </c>
      <c r="BK806" s="241">
        <f>ROUND(I806*H806,2)</f>
        <v>0</v>
      </c>
      <c r="BL806" s="18" t="s">
        <v>347</v>
      </c>
      <c r="BM806" s="240" t="s">
        <v>1226</v>
      </c>
    </row>
    <row r="807" s="14" customFormat="1">
      <c r="A807" s="14"/>
      <c r="B807" s="261"/>
      <c r="C807" s="262"/>
      <c r="D807" s="242" t="s">
        <v>284</v>
      </c>
      <c r="E807" s="262"/>
      <c r="F807" s="264" t="s">
        <v>1227</v>
      </c>
      <c r="G807" s="262"/>
      <c r="H807" s="265">
        <v>49.265999999999998</v>
      </c>
      <c r="I807" s="266"/>
      <c r="J807" s="262"/>
      <c r="K807" s="262"/>
      <c r="L807" s="267"/>
      <c r="M807" s="268"/>
      <c r="N807" s="269"/>
      <c r="O807" s="269"/>
      <c r="P807" s="269"/>
      <c r="Q807" s="269"/>
      <c r="R807" s="269"/>
      <c r="S807" s="269"/>
      <c r="T807" s="270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71" t="s">
        <v>284</v>
      </c>
      <c r="AU807" s="271" t="s">
        <v>92</v>
      </c>
      <c r="AV807" s="14" t="s">
        <v>92</v>
      </c>
      <c r="AW807" s="14" t="s">
        <v>4</v>
      </c>
      <c r="AX807" s="14" t="s">
        <v>90</v>
      </c>
      <c r="AY807" s="271" t="s">
        <v>171</v>
      </c>
    </row>
    <row r="808" s="2" customFormat="1" ht="16.5" customHeight="1">
      <c r="A808" s="40"/>
      <c r="B808" s="41"/>
      <c r="C808" s="229" t="s">
        <v>1228</v>
      </c>
      <c r="D808" s="229" t="s">
        <v>174</v>
      </c>
      <c r="E808" s="230" t="s">
        <v>1229</v>
      </c>
      <c r="F808" s="231" t="s">
        <v>1230</v>
      </c>
      <c r="G808" s="232" t="s">
        <v>278</v>
      </c>
      <c r="H808" s="233">
        <v>301.10000000000002</v>
      </c>
      <c r="I808" s="234"/>
      <c r="J808" s="235">
        <f>ROUND(I808*H808,2)</f>
        <v>0</v>
      </c>
      <c r="K808" s="231" t="s">
        <v>178</v>
      </c>
      <c r="L808" s="46"/>
      <c r="M808" s="236" t="s">
        <v>1</v>
      </c>
      <c r="N808" s="237" t="s">
        <v>48</v>
      </c>
      <c r="O808" s="93"/>
      <c r="P808" s="238">
        <f>O808*H808</f>
        <v>0</v>
      </c>
      <c r="Q808" s="238">
        <v>0</v>
      </c>
      <c r="R808" s="238">
        <f>Q808*H808</f>
        <v>0</v>
      </c>
      <c r="S808" s="238">
        <v>0</v>
      </c>
      <c r="T808" s="239">
        <f>S808*H808</f>
        <v>0</v>
      </c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R808" s="240" t="s">
        <v>347</v>
      </c>
      <c r="AT808" s="240" t="s">
        <v>174</v>
      </c>
      <c r="AU808" s="240" t="s">
        <v>92</v>
      </c>
      <c r="AY808" s="18" t="s">
        <v>171</v>
      </c>
      <c r="BE808" s="241">
        <f>IF(N808="základní",J808,0)</f>
        <v>0</v>
      </c>
      <c r="BF808" s="241">
        <f>IF(N808="snížená",J808,0)</f>
        <v>0</v>
      </c>
      <c r="BG808" s="241">
        <f>IF(N808="zákl. přenesená",J808,0)</f>
        <v>0</v>
      </c>
      <c r="BH808" s="241">
        <f>IF(N808="sníž. přenesená",J808,0)</f>
        <v>0</v>
      </c>
      <c r="BI808" s="241">
        <f>IF(N808="nulová",J808,0)</f>
        <v>0</v>
      </c>
      <c r="BJ808" s="18" t="s">
        <v>90</v>
      </c>
      <c r="BK808" s="241">
        <f>ROUND(I808*H808,2)</f>
        <v>0</v>
      </c>
      <c r="BL808" s="18" t="s">
        <v>347</v>
      </c>
      <c r="BM808" s="240" t="s">
        <v>1231</v>
      </c>
    </row>
    <row r="809" s="13" customFormat="1">
      <c r="A809" s="13"/>
      <c r="B809" s="251"/>
      <c r="C809" s="252"/>
      <c r="D809" s="242" t="s">
        <v>284</v>
      </c>
      <c r="E809" s="253" t="s">
        <v>1</v>
      </c>
      <c r="F809" s="254" t="s">
        <v>295</v>
      </c>
      <c r="G809" s="252"/>
      <c r="H809" s="253" t="s">
        <v>1</v>
      </c>
      <c r="I809" s="255"/>
      <c r="J809" s="252"/>
      <c r="K809" s="252"/>
      <c r="L809" s="256"/>
      <c r="M809" s="257"/>
      <c r="N809" s="258"/>
      <c r="O809" s="258"/>
      <c r="P809" s="258"/>
      <c r="Q809" s="258"/>
      <c r="R809" s="258"/>
      <c r="S809" s="258"/>
      <c r="T809" s="259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60" t="s">
        <v>284</v>
      </c>
      <c r="AU809" s="260" t="s">
        <v>92</v>
      </c>
      <c r="AV809" s="13" t="s">
        <v>90</v>
      </c>
      <c r="AW809" s="13" t="s">
        <v>38</v>
      </c>
      <c r="AX809" s="13" t="s">
        <v>83</v>
      </c>
      <c r="AY809" s="260" t="s">
        <v>171</v>
      </c>
    </row>
    <row r="810" s="14" customFormat="1">
      <c r="A810" s="14"/>
      <c r="B810" s="261"/>
      <c r="C810" s="262"/>
      <c r="D810" s="242" t="s">
        <v>284</v>
      </c>
      <c r="E810" s="263" t="s">
        <v>1</v>
      </c>
      <c r="F810" s="264" t="s">
        <v>302</v>
      </c>
      <c r="G810" s="262"/>
      <c r="H810" s="265">
        <v>182.88</v>
      </c>
      <c r="I810" s="266"/>
      <c r="J810" s="262"/>
      <c r="K810" s="262"/>
      <c r="L810" s="267"/>
      <c r="M810" s="268"/>
      <c r="N810" s="269"/>
      <c r="O810" s="269"/>
      <c r="P810" s="269"/>
      <c r="Q810" s="269"/>
      <c r="R810" s="269"/>
      <c r="S810" s="269"/>
      <c r="T810" s="270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71" t="s">
        <v>284</v>
      </c>
      <c r="AU810" s="271" t="s">
        <v>92</v>
      </c>
      <c r="AV810" s="14" t="s">
        <v>92</v>
      </c>
      <c r="AW810" s="14" t="s">
        <v>38</v>
      </c>
      <c r="AX810" s="14" t="s">
        <v>83</v>
      </c>
      <c r="AY810" s="271" t="s">
        <v>171</v>
      </c>
    </row>
    <row r="811" s="14" customFormat="1">
      <c r="A811" s="14"/>
      <c r="B811" s="261"/>
      <c r="C811" s="262"/>
      <c r="D811" s="242" t="s">
        <v>284</v>
      </c>
      <c r="E811" s="263" t="s">
        <v>1</v>
      </c>
      <c r="F811" s="264" t="s">
        <v>726</v>
      </c>
      <c r="G811" s="262"/>
      <c r="H811" s="265">
        <v>75.849999999999994</v>
      </c>
      <c r="I811" s="266"/>
      <c r="J811" s="262"/>
      <c r="K811" s="262"/>
      <c r="L811" s="267"/>
      <c r="M811" s="268"/>
      <c r="N811" s="269"/>
      <c r="O811" s="269"/>
      <c r="P811" s="269"/>
      <c r="Q811" s="269"/>
      <c r="R811" s="269"/>
      <c r="S811" s="269"/>
      <c r="T811" s="270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71" t="s">
        <v>284</v>
      </c>
      <c r="AU811" s="271" t="s">
        <v>92</v>
      </c>
      <c r="AV811" s="14" t="s">
        <v>92</v>
      </c>
      <c r="AW811" s="14" t="s">
        <v>38</v>
      </c>
      <c r="AX811" s="14" t="s">
        <v>83</v>
      </c>
      <c r="AY811" s="271" t="s">
        <v>171</v>
      </c>
    </row>
    <row r="812" s="14" customFormat="1">
      <c r="A812" s="14"/>
      <c r="B812" s="261"/>
      <c r="C812" s="262"/>
      <c r="D812" s="242" t="s">
        <v>284</v>
      </c>
      <c r="E812" s="263" t="s">
        <v>1</v>
      </c>
      <c r="F812" s="264" t="s">
        <v>798</v>
      </c>
      <c r="G812" s="262"/>
      <c r="H812" s="265">
        <v>26.73</v>
      </c>
      <c r="I812" s="266"/>
      <c r="J812" s="262"/>
      <c r="K812" s="262"/>
      <c r="L812" s="267"/>
      <c r="M812" s="268"/>
      <c r="N812" s="269"/>
      <c r="O812" s="269"/>
      <c r="P812" s="269"/>
      <c r="Q812" s="269"/>
      <c r="R812" s="269"/>
      <c r="S812" s="269"/>
      <c r="T812" s="27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71" t="s">
        <v>284</v>
      </c>
      <c r="AU812" s="271" t="s">
        <v>92</v>
      </c>
      <c r="AV812" s="14" t="s">
        <v>92</v>
      </c>
      <c r="AW812" s="14" t="s">
        <v>38</v>
      </c>
      <c r="AX812" s="14" t="s">
        <v>83</v>
      </c>
      <c r="AY812" s="271" t="s">
        <v>171</v>
      </c>
    </row>
    <row r="813" s="14" customFormat="1">
      <c r="A813" s="14"/>
      <c r="B813" s="261"/>
      <c r="C813" s="262"/>
      <c r="D813" s="242" t="s">
        <v>284</v>
      </c>
      <c r="E813" s="263" t="s">
        <v>1</v>
      </c>
      <c r="F813" s="264" t="s">
        <v>366</v>
      </c>
      <c r="G813" s="262"/>
      <c r="H813" s="265">
        <v>15.640000000000001</v>
      </c>
      <c r="I813" s="266"/>
      <c r="J813" s="262"/>
      <c r="K813" s="262"/>
      <c r="L813" s="267"/>
      <c r="M813" s="268"/>
      <c r="N813" s="269"/>
      <c r="O813" s="269"/>
      <c r="P813" s="269"/>
      <c r="Q813" s="269"/>
      <c r="R813" s="269"/>
      <c r="S813" s="269"/>
      <c r="T813" s="27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71" t="s">
        <v>284</v>
      </c>
      <c r="AU813" s="271" t="s">
        <v>92</v>
      </c>
      <c r="AV813" s="14" t="s">
        <v>92</v>
      </c>
      <c r="AW813" s="14" t="s">
        <v>38</v>
      </c>
      <c r="AX813" s="14" t="s">
        <v>83</v>
      </c>
      <c r="AY813" s="271" t="s">
        <v>171</v>
      </c>
    </row>
    <row r="814" s="15" customFormat="1">
      <c r="A814" s="15"/>
      <c r="B814" s="272"/>
      <c r="C814" s="273"/>
      <c r="D814" s="242" t="s">
        <v>284</v>
      </c>
      <c r="E814" s="274" t="s">
        <v>1</v>
      </c>
      <c r="F814" s="275" t="s">
        <v>287</v>
      </c>
      <c r="G814" s="273"/>
      <c r="H814" s="276">
        <v>301.10000000000002</v>
      </c>
      <c r="I814" s="277"/>
      <c r="J814" s="273"/>
      <c r="K814" s="273"/>
      <c r="L814" s="278"/>
      <c r="M814" s="279"/>
      <c r="N814" s="280"/>
      <c r="O814" s="280"/>
      <c r="P814" s="280"/>
      <c r="Q814" s="280"/>
      <c r="R814" s="280"/>
      <c r="S814" s="280"/>
      <c r="T814" s="281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82" t="s">
        <v>284</v>
      </c>
      <c r="AU814" s="282" t="s">
        <v>92</v>
      </c>
      <c r="AV814" s="15" t="s">
        <v>192</v>
      </c>
      <c r="AW814" s="15" t="s">
        <v>38</v>
      </c>
      <c r="AX814" s="15" t="s">
        <v>90</v>
      </c>
      <c r="AY814" s="282" t="s">
        <v>171</v>
      </c>
    </row>
    <row r="815" s="2" customFormat="1" ht="16.5" customHeight="1">
      <c r="A815" s="40"/>
      <c r="B815" s="41"/>
      <c r="C815" s="283" t="s">
        <v>1232</v>
      </c>
      <c r="D815" s="283" t="s">
        <v>342</v>
      </c>
      <c r="E815" s="284" t="s">
        <v>1233</v>
      </c>
      <c r="F815" s="285" t="s">
        <v>1234</v>
      </c>
      <c r="G815" s="286" t="s">
        <v>278</v>
      </c>
      <c r="H815" s="287">
        <v>632.30999999999995</v>
      </c>
      <c r="I815" s="288"/>
      <c r="J815" s="289">
        <f>ROUND(I815*H815,2)</f>
        <v>0</v>
      </c>
      <c r="K815" s="285" t="s">
        <v>178</v>
      </c>
      <c r="L815" s="290"/>
      <c r="M815" s="291" t="s">
        <v>1</v>
      </c>
      <c r="N815" s="292" t="s">
        <v>48</v>
      </c>
      <c r="O815" s="93"/>
      <c r="P815" s="238">
        <f>O815*H815</f>
        <v>0</v>
      </c>
      <c r="Q815" s="238">
        <v>0.001</v>
      </c>
      <c r="R815" s="238">
        <f>Q815*H815</f>
        <v>0.63230999999999993</v>
      </c>
      <c r="S815" s="238">
        <v>0</v>
      </c>
      <c r="T815" s="239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40" t="s">
        <v>430</v>
      </c>
      <c r="AT815" s="240" t="s">
        <v>342</v>
      </c>
      <c r="AU815" s="240" t="s">
        <v>92</v>
      </c>
      <c r="AY815" s="18" t="s">
        <v>171</v>
      </c>
      <c r="BE815" s="241">
        <f>IF(N815="základní",J815,0)</f>
        <v>0</v>
      </c>
      <c r="BF815" s="241">
        <f>IF(N815="snížená",J815,0)</f>
        <v>0</v>
      </c>
      <c r="BG815" s="241">
        <f>IF(N815="zákl. přenesená",J815,0)</f>
        <v>0</v>
      </c>
      <c r="BH815" s="241">
        <f>IF(N815="sníž. přenesená",J815,0)</f>
        <v>0</v>
      </c>
      <c r="BI815" s="241">
        <f>IF(N815="nulová",J815,0)</f>
        <v>0</v>
      </c>
      <c r="BJ815" s="18" t="s">
        <v>90</v>
      </c>
      <c r="BK815" s="241">
        <f>ROUND(I815*H815,2)</f>
        <v>0</v>
      </c>
      <c r="BL815" s="18" t="s">
        <v>347</v>
      </c>
      <c r="BM815" s="240" t="s">
        <v>1235</v>
      </c>
    </row>
    <row r="816" s="14" customFormat="1">
      <c r="A816" s="14"/>
      <c r="B816" s="261"/>
      <c r="C816" s="262"/>
      <c r="D816" s="242" t="s">
        <v>284</v>
      </c>
      <c r="E816" s="262"/>
      <c r="F816" s="264" t="s">
        <v>1236</v>
      </c>
      <c r="G816" s="262"/>
      <c r="H816" s="265">
        <v>632.30999999999995</v>
      </c>
      <c r="I816" s="266"/>
      <c r="J816" s="262"/>
      <c r="K816" s="262"/>
      <c r="L816" s="267"/>
      <c r="M816" s="268"/>
      <c r="N816" s="269"/>
      <c r="O816" s="269"/>
      <c r="P816" s="269"/>
      <c r="Q816" s="269"/>
      <c r="R816" s="269"/>
      <c r="S816" s="269"/>
      <c r="T816" s="270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71" t="s">
        <v>284</v>
      </c>
      <c r="AU816" s="271" t="s">
        <v>92</v>
      </c>
      <c r="AV816" s="14" t="s">
        <v>92</v>
      </c>
      <c r="AW816" s="14" t="s">
        <v>4</v>
      </c>
      <c r="AX816" s="14" t="s">
        <v>90</v>
      </c>
      <c r="AY816" s="271" t="s">
        <v>171</v>
      </c>
    </row>
    <row r="817" s="2" customFormat="1" ht="16.5" customHeight="1">
      <c r="A817" s="40"/>
      <c r="B817" s="41"/>
      <c r="C817" s="229" t="s">
        <v>1237</v>
      </c>
      <c r="D817" s="229" t="s">
        <v>174</v>
      </c>
      <c r="E817" s="230" t="s">
        <v>1238</v>
      </c>
      <c r="F817" s="231" t="s">
        <v>1239</v>
      </c>
      <c r="G817" s="232" t="s">
        <v>278</v>
      </c>
      <c r="H817" s="233">
        <v>19.800000000000001</v>
      </c>
      <c r="I817" s="234"/>
      <c r="J817" s="235">
        <f>ROUND(I817*H817,2)</f>
        <v>0</v>
      </c>
      <c r="K817" s="231" t="s">
        <v>178</v>
      </c>
      <c r="L817" s="46"/>
      <c r="M817" s="236" t="s">
        <v>1</v>
      </c>
      <c r="N817" s="237" t="s">
        <v>48</v>
      </c>
      <c r="O817" s="93"/>
      <c r="P817" s="238">
        <f>O817*H817</f>
        <v>0</v>
      </c>
      <c r="Q817" s="238">
        <v>0.0060000000000000001</v>
      </c>
      <c r="R817" s="238">
        <f>Q817*H817</f>
        <v>0.1188</v>
      </c>
      <c r="S817" s="238">
        <v>0</v>
      </c>
      <c r="T817" s="239">
        <f>S817*H817</f>
        <v>0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40" t="s">
        <v>347</v>
      </c>
      <c r="AT817" s="240" t="s">
        <v>174</v>
      </c>
      <c r="AU817" s="240" t="s">
        <v>92</v>
      </c>
      <c r="AY817" s="18" t="s">
        <v>171</v>
      </c>
      <c r="BE817" s="241">
        <f>IF(N817="základní",J817,0)</f>
        <v>0</v>
      </c>
      <c r="BF817" s="241">
        <f>IF(N817="snížená",J817,0)</f>
        <v>0</v>
      </c>
      <c r="BG817" s="241">
        <f>IF(N817="zákl. přenesená",J817,0)</f>
        <v>0</v>
      </c>
      <c r="BH817" s="241">
        <f>IF(N817="sníž. přenesená",J817,0)</f>
        <v>0</v>
      </c>
      <c r="BI817" s="241">
        <f>IF(N817="nulová",J817,0)</f>
        <v>0</v>
      </c>
      <c r="BJ817" s="18" t="s">
        <v>90</v>
      </c>
      <c r="BK817" s="241">
        <f>ROUND(I817*H817,2)</f>
        <v>0</v>
      </c>
      <c r="BL817" s="18" t="s">
        <v>347</v>
      </c>
      <c r="BM817" s="240" t="s">
        <v>1240</v>
      </c>
    </row>
    <row r="818" s="13" customFormat="1">
      <c r="A818" s="13"/>
      <c r="B818" s="251"/>
      <c r="C818" s="252"/>
      <c r="D818" s="242" t="s">
        <v>284</v>
      </c>
      <c r="E818" s="253" t="s">
        <v>1</v>
      </c>
      <c r="F818" s="254" t="s">
        <v>285</v>
      </c>
      <c r="G818" s="252"/>
      <c r="H818" s="253" t="s">
        <v>1</v>
      </c>
      <c r="I818" s="255"/>
      <c r="J818" s="252"/>
      <c r="K818" s="252"/>
      <c r="L818" s="256"/>
      <c r="M818" s="257"/>
      <c r="N818" s="258"/>
      <c r="O818" s="258"/>
      <c r="P818" s="258"/>
      <c r="Q818" s="258"/>
      <c r="R818" s="258"/>
      <c r="S818" s="258"/>
      <c r="T818" s="259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60" t="s">
        <v>284</v>
      </c>
      <c r="AU818" s="260" t="s">
        <v>92</v>
      </c>
      <c r="AV818" s="13" t="s">
        <v>90</v>
      </c>
      <c r="AW818" s="13" t="s">
        <v>38</v>
      </c>
      <c r="AX818" s="13" t="s">
        <v>83</v>
      </c>
      <c r="AY818" s="260" t="s">
        <v>171</v>
      </c>
    </row>
    <row r="819" s="14" customFormat="1">
      <c r="A819" s="14"/>
      <c r="B819" s="261"/>
      <c r="C819" s="262"/>
      <c r="D819" s="242" t="s">
        <v>284</v>
      </c>
      <c r="E819" s="263" t="s">
        <v>1</v>
      </c>
      <c r="F819" s="264" t="s">
        <v>1241</v>
      </c>
      <c r="G819" s="262"/>
      <c r="H819" s="265">
        <v>19.800000000000001</v>
      </c>
      <c r="I819" s="266"/>
      <c r="J819" s="262"/>
      <c r="K819" s="262"/>
      <c r="L819" s="267"/>
      <c r="M819" s="268"/>
      <c r="N819" s="269"/>
      <c r="O819" s="269"/>
      <c r="P819" s="269"/>
      <c r="Q819" s="269"/>
      <c r="R819" s="269"/>
      <c r="S819" s="269"/>
      <c r="T819" s="270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71" t="s">
        <v>284</v>
      </c>
      <c r="AU819" s="271" t="s">
        <v>92</v>
      </c>
      <c r="AV819" s="14" t="s">
        <v>92</v>
      </c>
      <c r="AW819" s="14" t="s">
        <v>38</v>
      </c>
      <c r="AX819" s="14" t="s">
        <v>83</v>
      </c>
      <c r="AY819" s="271" t="s">
        <v>171</v>
      </c>
    </row>
    <row r="820" s="15" customFormat="1">
      <c r="A820" s="15"/>
      <c r="B820" s="272"/>
      <c r="C820" s="273"/>
      <c r="D820" s="242" t="s">
        <v>284</v>
      </c>
      <c r="E820" s="274" t="s">
        <v>1</v>
      </c>
      <c r="F820" s="275" t="s">
        <v>287</v>
      </c>
      <c r="G820" s="273"/>
      <c r="H820" s="276">
        <v>19.800000000000001</v>
      </c>
      <c r="I820" s="277"/>
      <c r="J820" s="273"/>
      <c r="K820" s="273"/>
      <c r="L820" s="278"/>
      <c r="M820" s="279"/>
      <c r="N820" s="280"/>
      <c r="O820" s="280"/>
      <c r="P820" s="280"/>
      <c r="Q820" s="280"/>
      <c r="R820" s="280"/>
      <c r="S820" s="280"/>
      <c r="T820" s="281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82" t="s">
        <v>284</v>
      </c>
      <c r="AU820" s="282" t="s">
        <v>92</v>
      </c>
      <c r="AV820" s="15" t="s">
        <v>192</v>
      </c>
      <c r="AW820" s="15" t="s">
        <v>38</v>
      </c>
      <c r="AX820" s="15" t="s">
        <v>90</v>
      </c>
      <c r="AY820" s="282" t="s">
        <v>171</v>
      </c>
    </row>
    <row r="821" s="2" customFormat="1" ht="16.5" customHeight="1">
      <c r="A821" s="40"/>
      <c r="B821" s="41"/>
      <c r="C821" s="283" t="s">
        <v>1242</v>
      </c>
      <c r="D821" s="283" t="s">
        <v>342</v>
      </c>
      <c r="E821" s="284" t="s">
        <v>1243</v>
      </c>
      <c r="F821" s="285" t="s">
        <v>1244</v>
      </c>
      <c r="G821" s="286" t="s">
        <v>278</v>
      </c>
      <c r="H821" s="287">
        <v>20.789999999999999</v>
      </c>
      <c r="I821" s="288"/>
      <c r="J821" s="289">
        <f>ROUND(I821*H821,2)</f>
        <v>0</v>
      </c>
      <c r="K821" s="285" t="s">
        <v>178</v>
      </c>
      <c r="L821" s="290"/>
      <c r="M821" s="291" t="s">
        <v>1</v>
      </c>
      <c r="N821" s="292" t="s">
        <v>48</v>
      </c>
      <c r="O821" s="93"/>
      <c r="P821" s="238">
        <f>O821*H821</f>
        <v>0</v>
      </c>
      <c r="Q821" s="238">
        <v>0.0030000000000000001</v>
      </c>
      <c r="R821" s="238">
        <f>Q821*H821</f>
        <v>0.062370000000000002</v>
      </c>
      <c r="S821" s="238">
        <v>0</v>
      </c>
      <c r="T821" s="239">
        <f>S821*H821</f>
        <v>0</v>
      </c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R821" s="240" t="s">
        <v>430</v>
      </c>
      <c r="AT821" s="240" t="s">
        <v>342</v>
      </c>
      <c r="AU821" s="240" t="s">
        <v>92</v>
      </c>
      <c r="AY821" s="18" t="s">
        <v>171</v>
      </c>
      <c r="BE821" s="241">
        <f>IF(N821="základní",J821,0)</f>
        <v>0</v>
      </c>
      <c r="BF821" s="241">
        <f>IF(N821="snížená",J821,0)</f>
        <v>0</v>
      </c>
      <c r="BG821" s="241">
        <f>IF(N821="zákl. přenesená",J821,0)</f>
        <v>0</v>
      </c>
      <c r="BH821" s="241">
        <f>IF(N821="sníž. přenesená",J821,0)</f>
        <v>0</v>
      </c>
      <c r="BI821" s="241">
        <f>IF(N821="nulová",J821,0)</f>
        <v>0</v>
      </c>
      <c r="BJ821" s="18" t="s">
        <v>90</v>
      </c>
      <c r="BK821" s="241">
        <f>ROUND(I821*H821,2)</f>
        <v>0</v>
      </c>
      <c r="BL821" s="18" t="s">
        <v>347</v>
      </c>
      <c r="BM821" s="240" t="s">
        <v>1245</v>
      </c>
    </row>
    <row r="822" s="14" customFormat="1">
      <c r="A822" s="14"/>
      <c r="B822" s="261"/>
      <c r="C822" s="262"/>
      <c r="D822" s="242" t="s">
        <v>284</v>
      </c>
      <c r="E822" s="262"/>
      <c r="F822" s="264" t="s">
        <v>1246</v>
      </c>
      <c r="G822" s="262"/>
      <c r="H822" s="265">
        <v>20.789999999999999</v>
      </c>
      <c r="I822" s="266"/>
      <c r="J822" s="262"/>
      <c r="K822" s="262"/>
      <c r="L822" s="267"/>
      <c r="M822" s="268"/>
      <c r="N822" s="269"/>
      <c r="O822" s="269"/>
      <c r="P822" s="269"/>
      <c r="Q822" s="269"/>
      <c r="R822" s="269"/>
      <c r="S822" s="269"/>
      <c r="T822" s="27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71" t="s">
        <v>284</v>
      </c>
      <c r="AU822" s="271" t="s">
        <v>92</v>
      </c>
      <c r="AV822" s="14" t="s">
        <v>92</v>
      </c>
      <c r="AW822" s="14" t="s">
        <v>4</v>
      </c>
      <c r="AX822" s="14" t="s">
        <v>90</v>
      </c>
      <c r="AY822" s="271" t="s">
        <v>171</v>
      </c>
    </row>
    <row r="823" s="2" customFormat="1" ht="21.75" customHeight="1">
      <c r="A823" s="40"/>
      <c r="B823" s="41"/>
      <c r="C823" s="229" t="s">
        <v>1247</v>
      </c>
      <c r="D823" s="229" t="s">
        <v>174</v>
      </c>
      <c r="E823" s="230" t="s">
        <v>1248</v>
      </c>
      <c r="F823" s="231" t="s">
        <v>1249</v>
      </c>
      <c r="G823" s="232" t="s">
        <v>278</v>
      </c>
      <c r="H823" s="233">
        <v>26.562999999999999</v>
      </c>
      <c r="I823" s="234"/>
      <c r="J823" s="235">
        <f>ROUND(I823*H823,2)</f>
        <v>0</v>
      </c>
      <c r="K823" s="231" t="s">
        <v>178</v>
      </c>
      <c r="L823" s="46"/>
      <c r="M823" s="236" t="s">
        <v>1</v>
      </c>
      <c r="N823" s="237" t="s">
        <v>48</v>
      </c>
      <c r="O823" s="93"/>
      <c r="P823" s="238">
        <f>O823*H823</f>
        <v>0</v>
      </c>
      <c r="Q823" s="238">
        <v>0.00058</v>
      </c>
      <c r="R823" s="238">
        <f>Q823*H823</f>
        <v>0.01540654</v>
      </c>
      <c r="S823" s="238">
        <v>0</v>
      </c>
      <c r="T823" s="239">
        <f>S823*H823</f>
        <v>0</v>
      </c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R823" s="240" t="s">
        <v>347</v>
      </c>
      <c r="AT823" s="240" t="s">
        <v>174</v>
      </c>
      <c r="AU823" s="240" t="s">
        <v>92</v>
      </c>
      <c r="AY823" s="18" t="s">
        <v>171</v>
      </c>
      <c r="BE823" s="241">
        <f>IF(N823="základní",J823,0)</f>
        <v>0</v>
      </c>
      <c r="BF823" s="241">
        <f>IF(N823="snížená",J823,0)</f>
        <v>0</v>
      </c>
      <c r="BG823" s="241">
        <f>IF(N823="zákl. přenesená",J823,0)</f>
        <v>0</v>
      </c>
      <c r="BH823" s="241">
        <f>IF(N823="sníž. přenesená",J823,0)</f>
        <v>0</v>
      </c>
      <c r="BI823" s="241">
        <f>IF(N823="nulová",J823,0)</f>
        <v>0</v>
      </c>
      <c r="BJ823" s="18" t="s">
        <v>90</v>
      </c>
      <c r="BK823" s="241">
        <f>ROUND(I823*H823,2)</f>
        <v>0</v>
      </c>
      <c r="BL823" s="18" t="s">
        <v>347</v>
      </c>
      <c r="BM823" s="240" t="s">
        <v>1250</v>
      </c>
    </row>
    <row r="824" s="13" customFormat="1">
      <c r="A824" s="13"/>
      <c r="B824" s="251"/>
      <c r="C824" s="252"/>
      <c r="D824" s="242" t="s">
        <v>284</v>
      </c>
      <c r="E824" s="253" t="s">
        <v>1</v>
      </c>
      <c r="F824" s="254" t="s">
        <v>285</v>
      </c>
      <c r="G824" s="252"/>
      <c r="H824" s="253" t="s">
        <v>1</v>
      </c>
      <c r="I824" s="255"/>
      <c r="J824" s="252"/>
      <c r="K824" s="252"/>
      <c r="L824" s="256"/>
      <c r="M824" s="257"/>
      <c r="N824" s="258"/>
      <c r="O824" s="258"/>
      <c r="P824" s="258"/>
      <c r="Q824" s="258"/>
      <c r="R824" s="258"/>
      <c r="S824" s="258"/>
      <c r="T824" s="259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60" t="s">
        <v>284</v>
      </c>
      <c r="AU824" s="260" t="s">
        <v>92</v>
      </c>
      <c r="AV824" s="13" t="s">
        <v>90</v>
      </c>
      <c r="AW824" s="13" t="s">
        <v>38</v>
      </c>
      <c r="AX824" s="13" t="s">
        <v>83</v>
      </c>
      <c r="AY824" s="260" t="s">
        <v>171</v>
      </c>
    </row>
    <row r="825" s="14" customFormat="1">
      <c r="A825" s="14"/>
      <c r="B825" s="261"/>
      <c r="C825" s="262"/>
      <c r="D825" s="242" t="s">
        <v>284</v>
      </c>
      <c r="E825" s="263" t="s">
        <v>1</v>
      </c>
      <c r="F825" s="264" t="s">
        <v>1154</v>
      </c>
      <c r="G825" s="262"/>
      <c r="H825" s="265">
        <v>26.562999999999999</v>
      </c>
      <c r="I825" s="266"/>
      <c r="J825" s="262"/>
      <c r="K825" s="262"/>
      <c r="L825" s="267"/>
      <c r="M825" s="268"/>
      <c r="N825" s="269"/>
      <c r="O825" s="269"/>
      <c r="P825" s="269"/>
      <c r="Q825" s="269"/>
      <c r="R825" s="269"/>
      <c r="S825" s="269"/>
      <c r="T825" s="270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71" t="s">
        <v>284</v>
      </c>
      <c r="AU825" s="271" t="s">
        <v>92</v>
      </c>
      <c r="AV825" s="14" t="s">
        <v>92</v>
      </c>
      <c r="AW825" s="14" t="s">
        <v>38</v>
      </c>
      <c r="AX825" s="14" t="s">
        <v>83</v>
      </c>
      <c r="AY825" s="271" t="s">
        <v>171</v>
      </c>
    </row>
    <row r="826" s="15" customFormat="1">
      <c r="A826" s="15"/>
      <c r="B826" s="272"/>
      <c r="C826" s="273"/>
      <c r="D826" s="242" t="s">
        <v>284</v>
      </c>
      <c r="E826" s="274" t="s">
        <v>1</v>
      </c>
      <c r="F826" s="275" t="s">
        <v>287</v>
      </c>
      <c r="G826" s="273"/>
      <c r="H826" s="276">
        <v>26.562999999999999</v>
      </c>
      <c r="I826" s="277"/>
      <c r="J826" s="273"/>
      <c r="K826" s="273"/>
      <c r="L826" s="278"/>
      <c r="M826" s="279"/>
      <c r="N826" s="280"/>
      <c r="O826" s="280"/>
      <c r="P826" s="280"/>
      <c r="Q826" s="280"/>
      <c r="R826" s="280"/>
      <c r="S826" s="280"/>
      <c r="T826" s="281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T826" s="282" t="s">
        <v>284</v>
      </c>
      <c r="AU826" s="282" t="s">
        <v>92</v>
      </c>
      <c r="AV826" s="15" t="s">
        <v>192</v>
      </c>
      <c r="AW826" s="15" t="s">
        <v>38</v>
      </c>
      <c r="AX826" s="15" t="s">
        <v>90</v>
      </c>
      <c r="AY826" s="282" t="s">
        <v>171</v>
      </c>
    </row>
    <row r="827" s="2" customFormat="1" ht="16.5" customHeight="1">
      <c r="A827" s="40"/>
      <c r="B827" s="41"/>
      <c r="C827" s="283" t="s">
        <v>1251</v>
      </c>
      <c r="D827" s="283" t="s">
        <v>342</v>
      </c>
      <c r="E827" s="284" t="s">
        <v>1252</v>
      </c>
      <c r="F827" s="285" t="s">
        <v>1253</v>
      </c>
      <c r="G827" s="286" t="s">
        <v>278</v>
      </c>
      <c r="H827" s="287">
        <v>27.890999999999998</v>
      </c>
      <c r="I827" s="288"/>
      <c r="J827" s="289">
        <f>ROUND(I827*H827,2)</f>
        <v>0</v>
      </c>
      <c r="K827" s="285" t="s">
        <v>331</v>
      </c>
      <c r="L827" s="290"/>
      <c r="M827" s="291" t="s">
        <v>1</v>
      </c>
      <c r="N827" s="292" t="s">
        <v>48</v>
      </c>
      <c r="O827" s="93"/>
      <c r="P827" s="238">
        <f>O827*H827</f>
        <v>0</v>
      </c>
      <c r="Q827" s="238">
        <v>0.0018</v>
      </c>
      <c r="R827" s="238">
        <f>Q827*H827</f>
        <v>0.050203799999999993</v>
      </c>
      <c r="S827" s="238">
        <v>0</v>
      </c>
      <c r="T827" s="239">
        <f>S827*H827</f>
        <v>0</v>
      </c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R827" s="240" t="s">
        <v>430</v>
      </c>
      <c r="AT827" s="240" t="s">
        <v>342</v>
      </c>
      <c r="AU827" s="240" t="s">
        <v>92</v>
      </c>
      <c r="AY827" s="18" t="s">
        <v>171</v>
      </c>
      <c r="BE827" s="241">
        <f>IF(N827="základní",J827,0)</f>
        <v>0</v>
      </c>
      <c r="BF827" s="241">
        <f>IF(N827="snížená",J827,0)</f>
        <v>0</v>
      </c>
      <c r="BG827" s="241">
        <f>IF(N827="zákl. přenesená",J827,0)</f>
        <v>0</v>
      </c>
      <c r="BH827" s="241">
        <f>IF(N827="sníž. přenesená",J827,0)</f>
        <v>0</v>
      </c>
      <c r="BI827" s="241">
        <f>IF(N827="nulová",J827,0)</f>
        <v>0</v>
      </c>
      <c r="BJ827" s="18" t="s">
        <v>90</v>
      </c>
      <c r="BK827" s="241">
        <f>ROUND(I827*H827,2)</f>
        <v>0</v>
      </c>
      <c r="BL827" s="18" t="s">
        <v>347</v>
      </c>
      <c r="BM827" s="240" t="s">
        <v>1254</v>
      </c>
    </row>
    <row r="828" s="14" customFormat="1">
      <c r="A828" s="14"/>
      <c r="B828" s="261"/>
      <c r="C828" s="262"/>
      <c r="D828" s="242" t="s">
        <v>284</v>
      </c>
      <c r="E828" s="262"/>
      <c r="F828" s="264" t="s">
        <v>1255</v>
      </c>
      <c r="G828" s="262"/>
      <c r="H828" s="265">
        <v>27.890999999999998</v>
      </c>
      <c r="I828" s="266"/>
      <c r="J828" s="262"/>
      <c r="K828" s="262"/>
      <c r="L828" s="267"/>
      <c r="M828" s="268"/>
      <c r="N828" s="269"/>
      <c r="O828" s="269"/>
      <c r="P828" s="269"/>
      <c r="Q828" s="269"/>
      <c r="R828" s="269"/>
      <c r="S828" s="269"/>
      <c r="T828" s="270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71" t="s">
        <v>284</v>
      </c>
      <c r="AU828" s="271" t="s">
        <v>92</v>
      </c>
      <c r="AV828" s="14" t="s">
        <v>92</v>
      </c>
      <c r="AW828" s="14" t="s">
        <v>4</v>
      </c>
      <c r="AX828" s="14" t="s">
        <v>90</v>
      </c>
      <c r="AY828" s="271" t="s">
        <v>171</v>
      </c>
    </row>
    <row r="829" s="2" customFormat="1">
      <c r="A829" s="40"/>
      <c r="B829" s="41"/>
      <c r="C829" s="229" t="s">
        <v>1256</v>
      </c>
      <c r="D829" s="229" t="s">
        <v>174</v>
      </c>
      <c r="E829" s="230" t="s">
        <v>1257</v>
      </c>
      <c r="F829" s="231" t="s">
        <v>1258</v>
      </c>
      <c r="G829" s="232" t="s">
        <v>278</v>
      </c>
      <c r="H829" s="233">
        <v>382.238</v>
      </c>
      <c r="I829" s="234"/>
      <c r="J829" s="235">
        <f>ROUND(I829*H829,2)</f>
        <v>0</v>
      </c>
      <c r="K829" s="231" t="s">
        <v>331</v>
      </c>
      <c r="L829" s="46"/>
      <c r="M829" s="236" t="s">
        <v>1</v>
      </c>
      <c r="N829" s="237" t="s">
        <v>48</v>
      </c>
      <c r="O829" s="93"/>
      <c r="P829" s="238">
        <f>O829*H829</f>
        <v>0</v>
      </c>
      <c r="Q829" s="238">
        <v>0.00012</v>
      </c>
      <c r="R829" s="238">
        <f>Q829*H829</f>
        <v>0.045868560000000003</v>
      </c>
      <c r="S829" s="238">
        <v>0</v>
      </c>
      <c r="T829" s="239">
        <f>S829*H829</f>
        <v>0</v>
      </c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R829" s="240" t="s">
        <v>347</v>
      </c>
      <c r="AT829" s="240" t="s">
        <v>174</v>
      </c>
      <c r="AU829" s="240" t="s">
        <v>92</v>
      </c>
      <c r="AY829" s="18" t="s">
        <v>171</v>
      </c>
      <c r="BE829" s="241">
        <f>IF(N829="základní",J829,0)</f>
        <v>0</v>
      </c>
      <c r="BF829" s="241">
        <f>IF(N829="snížená",J829,0)</f>
        <v>0</v>
      </c>
      <c r="BG829" s="241">
        <f>IF(N829="zákl. přenesená",J829,0)</f>
        <v>0</v>
      </c>
      <c r="BH829" s="241">
        <f>IF(N829="sníž. přenesená",J829,0)</f>
        <v>0</v>
      </c>
      <c r="BI829" s="241">
        <f>IF(N829="nulová",J829,0)</f>
        <v>0</v>
      </c>
      <c r="BJ829" s="18" t="s">
        <v>90</v>
      </c>
      <c r="BK829" s="241">
        <f>ROUND(I829*H829,2)</f>
        <v>0</v>
      </c>
      <c r="BL829" s="18" t="s">
        <v>347</v>
      </c>
      <c r="BM829" s="240" t="s">
        <v>1259</v>
      </c>
    </row>
    <row r="830" s="13" customFormat="1">
      <c r="A830" s="13"/>
      <c r="B830" s="251"/>
      <c r="C830" s="252"/>
      <c r="D830" s="242" t="s">
        <v>284</v>
      </c>
      <c r="E830" s="253" t="s">
        <v>1</v>
      </c>
      <c r="F830" s="254" t="s">
        <v>662</v>
      </c>
      <c r="G830" s="252"/>
      <c r="H830" s="253" t="s">
        <v>1</v>
      </c>
      <c r="I830" s="255"/>
      <c r="J830" s="252"/>
      <c r="K830" s="252"/>
      <c r="L830" s="256"/>
      <c r="M830" s="257"/>
      <c r="N830" s="258"/>
      <c r="O830" s="258"/>
      <c r="P830" s="258"/>
      <c r="Q830" s="258"/>
      <c r="R830" s="258"/>
      <c r="S830" s="258"/>
      <c r="T830" s="259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60" t="s">
        <v>284</v>
      </c>
      <c r="AU830" s="260" t="s">
        <v>92</v>
      </c>
      <c r="AV830" s="13" t="s">
        <v>90</v>
      </c>
      <c r="AW830" s="13" t="s">
        <v>38</v>
      </c>
      <c r="AX830" s="13" t="s">
        <v>83</v>
      </c>
      <c r="AY830" s="260" t="s">
        <v>171</v>
      </c>
    </row>
    <row r="831" s="13" customFormat="1">
      <c r="A831" s="13"/>
      <c r="B831" s="251"/>
      <c r="C831" s="252"/>
      <c r="D831" s="242" t="s">
        <v>284</v>
      </c>
      <c r="E831" s="253" t="s">
        <v>1</v>
      </c>
      <c r="F831" s="254" t="s">
        <v>1260</v>
      </c>
      <c r="G831" s="252"/>
      <c r="H831" s="253" t="s">
        <v>1</v>
      </c>
      <c r="I831" s="255"/>
      <c r="J831" s="252"/>
      <c r="K831" s="252"/>
      <c r="L831" s="256"/>
      <c r="M831" s="257"/>
      <c r="N831" s="258"/>
      <c r="O831" s="258"/>
      <c r="P831" s="258"/>
      <c r="Q831" s="258"/>
      <c r="R831" s="258"/>
      <c r="S831" s="258"/>
      <c r="T831" s="259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60" t="s">
        <v>284</v>
      </c>
      <c r="AU831" s="260" t="s">
        <v>92</v>
      </c>
      <c r="AV831" s="13" t="s">
        <v>90</v>
      </c>
      <c r="AW831" s="13" t="s">
        <v>38</v>
      </c>
      <c r="AX831" s="13" t="s">
        <v>83</v>
      </c>
      <c r="AY831" s="260" t="s">
        <v>171</v>
      </c>
    </row>
    <row r="832" s="14" customFormat="1">
      <c r="A832" s="14"/>
      <c r="B832" s="261"/>
      <c r="C832" s="262"/>
      <c r="D832" s="242" t="s">
        <v>284</v>
      </c>
      <c r="E832" s="263" t="s">
        <v>1</v>
      </c>
      <c r="F832" s="264" t="s">
        <v>1261</v>
      </c>
      <c r="G832" s="262"/>
      <c r="H832" s="265">
        <v>210.31200000000001</v>
      </c>
      <c r="I832" s="266"/>
      <c r="J832" s="262"/>
      <c r="K832" s="262"/>
      <c r="L832" s="267"/>
      <c r="M832" s="268"/>
      <c r="N832" s="269"/>
      <c r="O832" s="269"/>
      <c r="P832" s="269"/>
      <c r="Q832" s="269"/>
      <c r="R832" s="269"/>
      <c r="S832" s="269"/>
      <c r="T832" s="270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71" t="s">
        <v>284</v>
      </c>
      <c r="AU832" s="271" t="s">
        <v>92</v>
      </c>
      <c r="AV832" s="14" t="s">
        <v>92</v>
      </c>
      <c r="AW832" s="14" t="s">
        <v>38</v>
      </c>
      <c r="AX832" s="14" t="s">
        <v>83</v>
      </c>
      <c r="AY832" s="271" t="s">
        <v>171</v>
      </c>
    </row>
    <row r="833" s="14" customFormat="1">
      <c r="A833" s="14"/>
      <c r="B833" s="261"/>
      <c r="C833" s="262"/>
      <c r="D833" s="242" t="s">
        <v>284</v>
      </c>
      <c r="E833" s="263" t="s">
        <v>1</v>
      </c>
      <c r="F833" s="264" t="s">
        <v>1262</v>
      </c>
      <c r="G833" s="262"/>
      <c r="H833" s="265">
        <v>87.227999999999994</v>
      </c>
      <c r="I833" s="266"/>
      <c r="J833" s="262"/>
      <c r="K833" s="262"/>
      <c r="L833" s="267"/>
      <c r="M833" s="268"/>
      <c r="N833" s="269"/>
      <c r="O833" s="269"/>
      <c r="P833" s="269"/>
      <c r="Q833" s="269"/>
      <c r="R833" s="269"/>
      <c r="S833" s="269"/>
      <c r="T833" s="270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71" t="s">
        <v>284</v>
      </c>
      <c r="AU833" s="271" t="s">
        <v>92</v>
      </c>
      <c r="AV833" s="14" t="s">
        <v>92</v>
      </c>
      <c r="AW833" s="14" t="s">
        <v>38</v>
      </c>
      <c r="AX833" s="14" t="s">
        <v>83</v>
      </c>
      <c r="AY833" s="271" t="s">
        <v>171</v>
      </c>
    </row>
    <row r="834" s="14" customFormat="1">
      <c r="A834" s="14"/>
      <c r="B834" s="261"/>
      <c r="C834" s="262"/>
      <c r="D834" s="242" t="s">
        <v>284</v>
      </c>
      <c r="E834" s="263" t="s">
        <v>1</v>
      </c>
      <c r="F834" s="264" t="s">
        <v>1263</v>
      </c>
      <c r="G834" s="262"/>
      <c r="H834" s="265">
        <v>30.739999999999998</v>
      </c>
      <c r="I834" s="266"/>
      <c r="J834" s="262"/>
      <c r="K834" s="262"/>
      <c r="L834" s="267"/>
      <c r="M834" s="268"/>
      <c r="N834" s="269"/>
      <c r="O834" s="269"/>
      <c r="P834" s="269"/>
      <c r="Q834" s="269"/>
      <c r="R834" s="269"/>
      <c r="S834" s="269"/>
      <c r="T834" s="270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71" t="s">
        <v>284</v>
      </c>
      <c r="AU834" s="271" t="s">
        <v>92</v>
      </c>
      <c r="AV834" s="14" t="s">
        <v>92</v>
      </c>
      <c r="AW834" s="14" t="s">
        <v>38</v>
      </c>
      <c r="AX834" s="14" t="s">
        <v>83</v>
      </c>
      <c r="AY834" s="271" t="s">
        <v>171</v>
      </c>
    </row>
    <row r="835" s="14" customFormat="1">
      <c r="A835" s="14"/>
      <c r="B835" s="261"/>
      <c r="C835" s="262"/>
      <c r="D835" s="242" t="s">
        <v>284</v>
      </c>
      <c r="E835" s="263" t="s">
        <v>1</v>
      </c>
      <c r="F835" s="264" t="s">
        <v>1264</v>
      </c>
      <c r="G835" s="262"/>
      <c r="H835" s="265">
        <v>53.957999999999998</v>
      </c>
      <c r="I835" s="266"/>
      <c r="J835" s="262"/>
      <c r="K835" s="262"/>
      <c r="L835" s="267"/>
      <c r="M835" s="268"/>
      <c r="N835" s="269"/>
      <c r="O835" s="269"/>
      <c r="P835" s="269"/>
      <c r="Q835" s="269"/>
      <c r="R835" s="269"/>
      <c r="S835" s="269"/>
      <c r="T835" s="270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71" t="s">
        <v>284</v>
      </c>
      <c r="AU835" s="271" t="s">
        <v>92</v>
      </c>
      <c r="AV835" s="14" t="s">
        <v>92</v>
      </c>
      <c r="AW835" s="14" t="s">
        <v>38</v>
      </c>
      <c r="AX835" s="14" t="s">
        <v>83</v>
      </c>
      <c r="AY835" s="271" t="s">
        <v>171</v>
      </c>
    </row>
    <row r="836" s="15" customFormat="1">
      <c r="A836" s="15"/>
      <c r="B836" s="272"/>
      <c r="C836" s="273"/>
      <c r="D836" s="242" t="s">
        <v>284</v>
      </c>
      <c r="E836" s="274" t="s">
        <v>1</v>
      </c>
      <c r="F836" s="275" t="s">
        <v>287</v>
      </c>
      <c r="G836" s="273"/>
      <c r="H836" s="276">
        <v>382.238</v>
      </c>
      <c r="I836" s="277"/>
      <c r="J836" s="273"/>
      <c r="K836" s="273"/>
      <c r="L836" s="278"/>
      <c r="M836" s="279"/>
      <c r="N836" s="280"/>
      <c r="O836" s="280"/>
      <c r="P836" s="280"/>
      <c r="Q836" s="280"/>
      <c r="R836" s="280"/>
      <c r="S836" s="280"/>
      <c r="T836" s="281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82" t="s">
        <v>284</v>
      </c>
      <c r="AU836" s="282" t="s">
        <v>92</v>
      </c>
      <c r="AV836" s="15" t="s">
        <v>192</v>
      </c>
      <c r="AW836" s="15" t="s">
        <v>38</v>
      </c>
      <c r="AX836" s="15" t="s">
        <v>90</v>
      </c>
      <c r="AY836" s="282" t="s">
        <v>171</v>
      </c>
    </row>
    <row r="837" s="2" customFormat="1" ht="16.5" customHeight="1">
      <c r="A837" s="40"/>
      <c r="B837" s="41"/>
      <c r="C837" s="229" t="s">
        <v>1265</v>
      </c>
      <c r="D837" s="229" t="s">
        <v>174</v>
      </c>
      <c r="E837" s="230" t="s">
        <v>1266</v>
      </c>
      <c r="F837" s="231" t="s">
        <v>1267</v>
      </c>
      <c r="G837" s="232" t="s">
        <v>1146</v>
      </c>
      <c r="H837" s="304"/>
      <c r="I837" s="234"/>
      <c r="J837" s="235">
        <f>ROUND(I837*H837,2)</f>
        <v>0</v>
      </c>
      <c r="K837" s="231" t="s">
        <v>178</v>
      </c>
      <c r="L837" s="46"/>
      <c r="M837" s="236" t="s">
        <v>1</v>
      </c>
      <c r="N837" s="237" t="s">
        <v>48</v>
      </c>
      <c r="O837" s="93"/>
      <c r="P837" s="238">
        <f>O837*H837</f>
        <v>0</v>
      </c>
      <c r="Q837" s="238">
        <v>0</v>
      </c>
      <c r="R837" s="238">
        <f>Q837*H837</f>
        <v>0</v>
      </c>
      <c r="S837" s="238">
        <v>0</v>
      </c>
      <c r="T837" s="239">
        <f>S837*H837</f>
        <v>0</v>
      </c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R837" s="240" t="s">
        <v>347</v>
      </c>
      <c r="AT837" s="240" t="s">
        <v>174</v>
      </c>
      <c r="AU837" s="240" t="s">
        <v>92</v>
      </c>
      <c r="AY837" s="18" t="s">
        <v>171</v>
      </c>
      <c r="BE837" s="241">
        <f>IF(N837="základní",J837,0)</f>
        <v>0</v>
      </c>
      <c r="BF837" s="241">
        <f>IF(N837="snížená",J837,0)</f>
        <v>0</v>
      </c>
      <c r="BG837" s="241">
        <f>IF(N837="zákl. přenesená",J837,0)</f>
        <v>0</v>
      </c>
      <c r="BH837" s="241">
        <f>IF(N837="sníž. přenesená",J837,0)</f>
        <v>0</v>
      </c>
      <c r="BI837" s="241">
        <f>IF(N837="nulová",J837,0)</f>
        <v>0</v>
      </c>
      <c r="BJ837" s="18" t="s">
        <v>90</v>
      </c>
      <c r="BK837" s="241">
        <f>ROUND(I837*H837,2)</f>
        <v>0</v>
      </c>
      <c r="BL837" s="18" t="s">
        <v>347</v>
      </c>
      <c r="BM837" s="240" t="s">
        <v>1268</v>
      </c>
    </row>
    <row r="838" s="12" customFormat="1" ht="22.8" customHeight="1">
      <c r="A838" s="12"/>
      <c r="B838" s="213"/>
      <c r="C838" s="214"/>
      <c r="D838" s="215" t="s">
        <v>82</v>
      </c>
      <c r="E838" s="227" t="s">
        <v>1269</v>
      </c>
      <c r="F838" s="227" t="s">
        <v>1270</v>
      </c>
      <c r="G838" s="214"/>
      <c r="H838" s="214"/>
      <c r="I838" s="217"/>
      <c r="J838" s="228">
        <f>BK838</f>
        <v>0</v>
      </c>
      <c r="K838" s="214"/>
      <c r="L838" s="219"/>
      <c r="M838" s="220"/>
      <c r="N838" s="221"/>
      <c r="O838" s="221"/>
      <c r="P838" s="222">
        <f>SUM(P839:P863)</f>
        <v>0</v>
      </c>
      <c r="Q838" s="221"/>
      <c r="R838" s="222">
        <f>SUM(R839:R863)</f>
        <v>10.061219299999999</v>
      </c>
      <c r="S838" s="221"/>
      <c r="T838" s="223">
        <f>SUM(T839:T863)</f>
        <v>8.6620000000000008</v>
      </c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R838" s="224" t="s">
        <v>92</v>
      </c>
      <c r="AT838" s="225" t="s">
        <v>82</v>
      </c>
      <c r="AU838" s="225" t="s">
        <v>90</v>
      </c>
      <c r="AY838" s="224" t="s">
        <v>171</v>
      </c>
      <c r="BK838" s="226">
        <f>SUM(BK839:BK863)</f>
        <v>0</v>
      </c>
    </row>
    <row r="839" s="2" customFormat="1" ht="16.5" customHeight="1">
      <c r="A839" s="40"/>
      <c r="B839" s="41"/>
      <c r="C839" s="229" t="s">
        <v>1271</v>
      </c>
      <c r="D839" s="229" t="s">
        <v>174</v>
      </c>
      <c r="E839" s="230" t="s">
        <v>1272</v>
      </c>
      <c r="F839" s="231" t="s">
        <v>1273</v>
      </c>
      <c r="G839" s="232" t="s">
        <v>282</v>
      </c>
      <c r="H839" s="233">
        <v>0.495</v>
      </c>
      <c r="I839" s="234"/>
      <c r="J839" s="235">
        <f>ROUND(I839*H839,2)</f>
        <v>0</v>
      </c>
      <c r="K839" s="231" t="s">
        <v>331</v>
      </c>
      <c r="L839" s="46"/>
      <c r="M839" s="236" t="s">
        <v>1</v>
      </c>
      <c r="N839" s="237" t="s">
        <v>48</v>
      </c>
      <c r="O839" s="93"/>
      <c r="P839" s="238">
        <f>O839*H839</f>
        <v>0</v>
      </c>
      <c r="Q839" s="238">
        <v>0</v>
      </c>
      <c r="R839" s="238">
        <f>Q839*H839</f>
        <v>0</v>
      </c>
      <c r="S839" s="238">
        <v>0</v>
      </c>
      <c r="T839" s="239">
        <f>S839*H839</f>
        <v>0</v>
      </c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R839" s="240" t="s">
        <v>347</v>
      </c>
      <c r="AT839" s="240" t="s">
        <v>174</v>
      </c>
      <c r="AU839" s="240" t="s">
        <v>92</v>
      </c>
      <c r="AY839" s="18" t="s">
        <v>171</v>
      </c>
      <c r="BE839" s="241">
        <f>IF(N839="základní",J839,0)</f>
        <v>0</v>
      </c>
      <c r="BF839" s="241">
        <f>IF(N839="snížená",J839,0)</f>
        <v>0</v>
      </c>
      <c r="BG839" s="241">
        <f>IF(N839="zákl. přenesená",J839,0)</f>
        <v>0</v>
      </c>
      <c r="BH839" s="241">
        <f>IF(N839="sníž. přenesená",J839,0)</f>
        <v>0</v>
      </c>
      <c r="BI839" s="241">
        <f>IF(N839="nulová",J839,0)</f>
        <v>0</v>
      </c>
      <c r="BJ839" s="18" t="s">
        <v>90</v>
      </c>
      <c r="BK839" s="241">
        <f>ROUND(I839*H839,2)</f>
        <v>0</v>
      </c>
      <c r="BL839" s="18" t="s">
        <v>347</v>
      </c>
      <c r="BM839" s="240" t="s">
        <v>1274</v>
      </c>
    </row>
    <row r="840" s="2" customFormat="1">
      <c r="A840" s="40"/>
      <c r="B840" s="41"/>
      <c r="C840" s="42"/>
      <c r="D840" s="242" t="s">
        <v>184</v>
      </c>
      <c r="E840" s="42"/>
      <c r="F840" s="243" t="s">
        <v>1275</v>
      </c>
      <c r="G840" s="42"/>
      <c r="H840" s="42"/>
      <c r="I840" s="244"/>
      <c r="J840" s="42"/>
      <c r="K840" s="42"/>
      <c r="L840" s="46"/>
      <c r="M840" s="245"/>
      <c r="N840" s="246"/>
      <c r="O840" s="93"/>
      <c r="P840" s="93"/>
      <c r="Q840" s="93"/>
      <c r="R840" s="93"/>
      <c r="S840" s="93"/>
      <c r="T840" s="94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T840" s="18" t="s">
        <v>184</v>
      </c>
      <c r="AU840" s="18" t="s">
        <v>92</v>
      </c>
    </row>
    <row r="841" s="13" customFormat="1">
      <c r="A841" s="13"/>
      <c r="B841" s="251"/>
      <c r="C841" s="252"/>
      <c r="D841" s="242" t="s">
        <v>284</v>
      </c>
      <c r="E841" s="253" t="s">
        <v>1</v>
      </c>
      <c r="F841" s="254" t="s">
        <v>1276</v>
      </c>
      <c r="G841" s="252"/>
      <c r="H841" s="253" t="s">
        <v>1</v>
      </c>
      <c r="I841" s="255"/>
      <c r="J841" s="252"/>
      <c r="K841" s="252"/>
      <c r="L841" s="256"/>
      <c r="M841" s="257"/>
      <c r="N841" s="258"/>
      <c r="O841" s="258"/>
      <c r="P841" s="258"/>
      <c r="Q841" s="258"/>
      <c r="R841" s="258"/>
      <c r="S841" s="258"/>
      <c r="T841" s="259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60" t="s">
        <v>284</v>
      </c>
      <c r="AU841" s="260" t="s">
        <v>92</v>
      </c>
      <c r="AV841" s="13" t="s">
        <v>90</v>
      </c>
      <c r="AW841" s="13" t="s">
        <v>38</v>
      </c>
      <c r="AX841" s="13" t="s">
        <v>83</v>
      </c>
      <c r="AY841" s="260" t="s">
        <v>171</v>
      </c>
    </row>
    <row r="842" s="14" customFormat="1">
      <c r="A842" s="14"/>
      <c r="B842" s="261"/>
      <c r="C842" s="262"/>
      <c r="D842" s="242" t="s">
        <v>284</v>
      </c>
      <c r="E842" s="263" t="s">
        <v>1</v>
      </c>
      <c r="F842" s="264" t="s">
        <v>1277</v>
      </c>
      <c r="G842" s="262"/>
      <c r="H842" s="265">
        <v>0.25</v>
      </c>
      <c r="I842" s="266"/>
      <c r="J842" s="262"/>
      <c r="K842" s="262"/>
      <c r="L842" s="267"/>
      <c r="M842" s="268"/>
      <c r="N842" s="269"/>
      <c r="O842" s="269"/>
      <c r="P842" s="269"/>
      <c r="Q842" s="269"/>
      <c r="R842" s="269"/>
      <c r="S842" s="269"/>
      <c r="T842" s="270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71" t="s">
        <v>284</v>
      </c>
      <c r="AU842" s="271" t="s">
        <v>92</v>
      </c>
      <c r="AV842" s="14" t="s">
        <v>92</v>
      </c>
      <c r="AW842" s="14" t="s">
        <v>38</v>
      </c>
      <c r="AX842" s="14" t="s">
        <v>83</v>
      </c>
      <c r="AY842" s="271" t="s">
        <v>171</v>
      </c>
    </row>
    <row r="843" s="14" customFormat="1">
      <c r="A843" s="14"/>
      <c r="B843" s="261"/>
      <c r="C843" s="262"/>
      <c r="D843" s="242" t="s">
        <v>284</v>
      </c>
      <c r="E843" s="263" t="s">
        <v>1</v>
      </c>
      <c r="F843" s="264" t="s">
        <v>1278</v>
      </c>
      <c r="G843" s="262"/>
      <c r="H843" s="265">
        <v>0.20000000000000001</v>
      </c>
      <c r="I843" s="266"/>
      <c r="J843" s="262"/>
      <c r="K843" s="262"/>
      <c r="L843" s="267"/>
      <c r="M843" s="268"/>
      <c r="N843" s="269"/>
      <c r="O843" s="269"/>
      <c r="P843" s="269"/>
      <c r="Q843" s="269"/>
      <c r="R843" s="269"/>
      <c r="S843" s="269"/>
      <c r="T843" s="270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71" t="s">
        <v>284</v>
      </c>
      <c r="AU843" s="271" t="s">
        <v>92</v>
      </c>
      <c r="AV843" s="14" t="s">
        <v>92</v>
      </c>
      <c r="AW843" s="14" t="s">
        <v>38</v>
      </c>
      <c r="AX843" s="14" t="s">
        <v>83</v>
      </c>
      <c r="AY843" s="271" t="s">
        <v>171</v>
      </c>
    </row>
    <row r="844" s="16" customFormat="1">
      <c r="A844" s="16"/>
      <c r="B844" s="293"/>
      <c r="C844" s="294"/>
      <c r="D844" s="242" t="s">
        <v>284</v>
      </c>
      <c r="E844" s="295" t="s">
        <v>1</v>
      </c>
      <c r="F844" s="296" t="s">
        <v>418</v>
      </c>
      <c r="G844" s="294"/>
      <c r="H844" s="297">
        <v>0.45000000000000001</v>
      </c>
      <c r="I844" s="298"/>
      <c r="J844" s="294"/>
      <c r="K844" s="294"/>
      <c r="L844" s="299"/>
      <c r="M844" s="300"/>
      <c r="N844" s="301"/>
      <c r="O844" s="301"/>
      <c r="P844" s="301"/>
      <c r="Q844" s="301"/>
      <c r="R844" s="301"/>
      <c r="S844" s="301"/>
      <c r="T844" s="302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T844" s="303" t="s">
        <v>284</v>
      </c>
      <c r="AU844" s="303" t="s">
        <v>92</v>
      </c>
      <c r="AV844" s="16" t="s">
        <v>118</v>
      </c>
      <c r="AW844" s="16" t="s">
        <v>38</v>
      </c>
      <c r="AX844" s="16" t="s">
        <v>83</v>
      </c>
      <c r="AY844" s="303" t="s">
        <v>171</v>
      </c>
    </row>
    <row r="845" s="14" customFormat="1">
      <c r="A845" s="14"/>
      <c r="B845" s="261"/>
      <c r="C845" s="262"/>
      <c r="D845" s="242" t="s">
        <v>284</v>
      </c>
      <c r="E845" s="263" t="s">
        <v>1</v>
      </c>
      <c r="F845" s="264" t="s">
        <v>1279</v>
      </c>
      <c r="G845" s="262"/>
      <c r="H845" s="265">
        <v>0.044999999999999998</v>
      </c>
      <c r="I845" s="266"/>
      <c r="J845" s="262"/>
      <c r="K845" s="262"/>
      <c r="L845" s="267"/>
      <c r="M845" s="268"/>
      <c r="N845" s="269"/>
      <c r="O845" s="269"/>
      <c r="P845" s="269"/>
      <c r="Q845" s="269"/>
      <c r="R845" s="269"/>
      <c r="S845" s="269"/>
      <c r="T845" s="270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71" t="s">
        <v>284</v>
      </c>
      <c r="AU845" s="271" t="s">
        <v>92</v>
      </c>
      <c r="AV845" s="14" t="s">
        <v>92</v>
      </c>
      <c r="AW845" s="14" t="s">
        <v>38</v>
      </c>
      <c r="AX845" s="14" t="s">
        <v>83</v>
      </c>
      <c r="AY845" s="271" t="s">
        <v>171</v>
      </c>
    </row>
    <row r="846" s="15" customFormat="1">
      <c r="A846" s="15"/>
      <c r="B846" s="272"/>
      <c r="C846" s="273"/>
      <c r="D846" s="242" t="s">
        <v>284</v>
      </c>
      <c r="E846" s="274" t="s">
        <v>1</v>
      </c>
      <c r="F846" s="275" t="s">
        <v>287</v>
      </c>
      <c r="G846" s="273"/>
      <c r="H846" s="276">
        <v>0.495</v>
      </c>
      <c r="I846" s="277"/>
      <c r="J846" s="273"/>
      <c r="K846" s="273"/>
      <c r="L846" s="278"/>
      <c r="M846" s="279"/>
      <c r="N846" s="280"/>
      <c r="O846" s="280"/>
      <c r="P846" s="280"/>
      <c r="Q846" s="280"/>
      <c r="R846" s="280"/>
      <c r="S846" s="280"/>
      <c r="T846" s="281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82" t="s">
        <v>284</v>
      </c>
      <c r="AU846" s="282" t="s">
        <v>92</v>
      </c>
      <c r="AV846" s="15" t="s">
        <v>192</v>
      </c>
      <c r="AW846" s="15" t="s">
        <v>38</v>
      </c>
      <c r="AX846" s="15" t="s">
        <v>90</v>
      </c>
      <c r="AY846" s="282" t="s">
        <v>171</v>
      </c>
    </row>
    <row r="847" s="2" customFormat="1" ht="16.5" customHeight="1">
      <c r="A847" s="40"/>
      <c r="B847" s="41"/>
      <c r="C847" s="229" t="s">
        <v>1280</v>
      </c>
      <c r="D847" s="229" t="s">
        <v>174</v>
      </c>
      <c r="E847" s="230" t="s">
        <v>1281</v>
      </c>
      <c r="F847" s="231" t="s">
        <v>1282</v>
      </c>
      <c r="G847" s="232" t="s">
        <v>282</v>
      </c>
      <c r="H847" s="233">
        <v>17.864999999999998</v>
      </c>
      <c r="I847" s="234"/>
      <c r="J847" s="235">
        <f>ROUND(I847*H847,2)</f>
        <v>0</v>
      </c>
      <c r="K847" s="231" t="s">
        <v>178</v>
      </c>
      <c r="L847" s="46"/>
      <c r="M847" s="236" t="s">
        <v>1</v>
      </c>
      <c r="N847" s="237" t="s">
        <v>48</v>
      </c>
      <c r="O847" s="93"/>
      <c r="P847" s="238">
        <f>O847*H847</f>
        <v>0</v>
      </c>
      <c r="Q847" s="238">
        <v>0.00122</v>
      </c>
      <c r="R847" s="238">
        <f>Q847*H847</f>
        <v>0.021795299999999997</v>
      </c>
      <c r="S847" s="238">
        <v>0</v>
      </c>
      <c r="T847" s="239">
        <f>S847*H847</f>
        <v>0</v>
      </c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R847" s="240" t="s">
        <v>347</v>
      </c>
      <c r="AT847" s="240" t="s">
        <v>174</v>
      </c>
      <c r="AU847" s="240" t="s">
        <v>92</v>
      </c>
      <c r="AY847" s="18" t="s">
        <v>171</v>
      </c>
      <c r="BE847" s="241">
        <f>IF(N847="základní",J847,0)</f>
        <v>0</v>
      </c>
      <c r="BF847" s="241">
        <f>IF(N847="snížená",J847,0)</f>
        <v>0</v>
      </c>
      <c r="BG847" s="241">
        <f>IF(N847="zákl. přenesená",J847,0)</f>
        <v>0</v>
      </c>
      <c r="BH847" s="241">
        <f>IF(N847="sníž. přenesená",J847,0)</f>
        <v>0</v>
      </c>
      <c r="BI847" s="241">
        <f>IF(N847="nulová",J847,0)</f>
        <v>0</v>
      </c>
      <c r="BJ847" s="18" t="s">
        <v>90</v>
      </c>
      <c r="BK847" s="241">
        <f>ROUND(I847*H847,2)</f>
        <v>0</v>
      </c>
      <c r="BL847" s="18" t="s">
        <v>347</v>
      </c>
      <c r="BM847" s="240" t="s">
        <v>1283</v>
      </c>
    </row>
    <row r="848" s="2" customFormat="1" ht="16.5" customHeight="1">
      <c r="A848" s="40"/>
      <c r="B848" s="41"/>
      <c r="C848" s="229" t="s">
        <v>1284</v>
      </c>
      <c r="D848" s="229" t="s">
        <v>174</v>
      </c>
      <c r="E848" s="230" t="s">
        <v>1285</v>
      </c>
      <c r="F848" s="231" t="s">
        <v>1286</v>
      </c>
      <c r="G848" s="232" t="s">
        <v>278</v>
      </c>
      <c r="H848" s="233">
        <v>7.3499999999999996</v>
      </c>
      <c r="I848" s="234"/>
      <c r="J848" s="235">
        <f>ROUND(I848*H848,2)</f>
        <v>0</v>
      </c>
      <c r="K848" s="231" t="s">
        <v>178</v>
      </c>
      <c r="L848" s="46"/>
      <c r="M848" s="236" t="s">
        <v>1</v>
      </c>
      <c r="N848" s="237" t="s">
        <v>48</v>
      </c>
      <c r="O848" s="93"/>
      <c r="P848" s="238">
        <f>O848*H848</f>
        <v>0</v>
      </c>
      <c r="Q848" s="238">
        <v>0.01434</v>
      </c>
      <c r="R848" s="238">
        <f>Q848*H848</f>
        <v>0.10539899999999999</v>
      </c>
      <c r="S848" s="238">
        <v>0</v>
      </c>
      <c r="T848" s="239">
        <f>S848*H848</f>
        <v>0</v>
      </c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R848" s="240" t="s">
        <v>347</v>
      </c>
      <c r="AT848" s="240" t="s">
        <v>174</v>
      </c>
      <c r="AU848" s="240" t="s">
        <v>92</v>
      </c>
      <c r="AY848" s="18" t="s">
        <v>171</v>
      </c>
      <c r="BE848" s="241">
        <f>IF(N848="základní",J848,0)</f>
        <v>0</v>
      </c>
      <c r="BF848" s="241">
        <f>IF(N848="snížená",J848,0)</f>
        <v>0</v>
      </c>
      <c r="BG848" s="241">
        <f>IF(N848="zákl. přenesená",J848,0)</f>
        <v>0</v>
      </c>
      <c r="BH848" s="241">
        <f>IF(N848="sníž. přenesená",J848,0)</f>
        <v>0</v>
      </c>
      <c r="BI848" s="241">
        <f>IF(N848="nulová",J848,0)</f>
        <v>0</v>
      </c>
      <c r="BJ848" s="18" t="s">
        <v>90</v>
      </c>
      <c r="BK848" s="241">
        <f>ROUND(I848*H848,2)</f>
        <v>0</v>
      </c>
      <c r="BL848" s="18" t="s">
        <v>347</v>
      </c>
      <c r="BM848" s="240" t="s">
        <v>1287</v>
      </c>
    </row>
    <row r="849" s="13" customFormat="1">
      <c r="A849" s="13"/>
      <c r="B849" s="251"/>
      <c r="C849" s="252"/>
      <c r="D849" s="242" t="s">
        <v>284</v>
      </c>
      <c r="E849" s="253" t="s">
        <v>1</v>
      </c>
      <c r="F849" s="254" t="s">
        <v>285</v>
      </c>
      <c r="G849" s="252"/>
      <c r="H849" s="253" t="s">
        <v>1</v>
      </c>
      <c r="I849" s="255"/>
      <c r="J849" s="252"/>
      <c r="K849" s="252"/>
      <c r="L849" s="256"/>
      <c r="M849" s="257"/>
      <c r="N849" s="258"/>
      <c r="O849" s="258"/>
      <c r="P849" s="258"/>
      <c r="Q849" s="258"/>
      <c r="R849" s="258"/>
      <c r="S849" s="258"/>
      <c r="T849" s="259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60" t="s">
        <v>284</v>
      </c>
      <c r="AU849" s="260" t="s">
        <v>92</v>
      </c>
      <c r="AV849" s="13" t="s">
        <v>90</v>
      </c>
      <c r="AW849" s="13" t="s">
        <v>38</v>
      </c>
      <c r="AX849" s="13" t="s">
        <v>83</v>
      </c>
      <c r="AY849" s="260" t="s">
        <v>171</v>
      </c>
    </row>
    <row r="850" s="14" customFormat="1">
      <c r="A850" s="14"/>
      <c r="B850" s="261"/>
      <c r="C850" s="262"/>
      <c r="D850" s="242" t="s">
        <v>284</v>
      </c>
      <c r="E850" s="263" t="s">
        <v>1</v>
      </c>
      <c r="F850" s="264" t="s">
        <v>1288</v>
      </c>
      <c r="G850" s="262"/>
      <c r="H850" s="265">
        <v>7.3499999999999996</v>
      </c>
      <c r="I850" s="266"/>
      <c r="J850" s="262"/>
      <c r="K850" s="262"/>
      <c r="L850" s="267"/>
      <c r="M850" s="268"/>
      <c r="N850" s="269"/>
      <c r="O850" s="269"/>
      <c r="P850" s="269"/>
      <c r="Q850" s="269"/>
      <c r="R850" s="269"/>
      <c r="S850" s="269"/>
      <c r="T850" s="270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71" t="s">
        <v>284</v>
      </c>
      <c r="AU850" s="271" t="s">
        <v>92</v>
      </c>
      <c r="AV850" s="14" t="s">
        <v>92</v>
      </c>
      <c r="AW850" s="14" t="s">
        <v>38</v>
      </c>
      <c r="AX850" s="14" t="s">
        <v>83</v>
      </c>
      <c r="AY850" s="271" t="s">
        <v>171</v>
      </c>
    </row>
    <row r="851" s="15" customFormat="1">
      <c r="A851" s="15"/>
      <c r="B851" s="272"/>
      <c r="C851" s="273"/>
      <c r="D851" s="242" t="s">
        <v>284</v>
      </c>
      <c r="E851" s="274" t="s">
        <v>1</v>
      </c>
      <c r="F851" s="275" t="s">
        <v>287</v>
      </c>
      <c r="G851" s="273"/>
      <c r="H851" s="276">
        <v>7.3499999999999996</v>
      </c>
      <c r="I851" s="277"/>
      <c r="J851" s="273"/>
      <c r="K851" s="273"/>
      <c r="L851" s="278"/>
      <c r="M851" s="279"/>
      <c r="N851" s="280"/>
      <c r="O851" s="280"/>
      <c r="P851" s="280"/>
      <c r="Q851" s="280"/>
      <c r="R851" s="280"/>
      <c r="S851" s="280"/>
      <c r="T851" s="281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82" t="s">
        <v>284</v>
      </c>
      <c r="AU851" s="282" t="s">
        <v>92</v>
      </c>
      <c r="AV851" s="15" t="s">
        <v>192</v>
      </c>
      <c r="AW851" s="15" t="s">
        <v>38</v>
      </c>
      <c r="AX851" s="15" t="s">
        <v>90</v>
      </c>
      <c r="AY851" s="282" t="s">
        <v>171</v>
      </c>
    </row>
    <row r="852" s="2" customFormat="1" ht="16.5" customHeight="1">
      <c r="A852" s="40"/>
      <c r="B852" s="41"/>
      <c r="C852" s="229" t="s">
        <v>1289</v>
      </c>
      <c r="D852" s="229" t="s">
        <v>174</v>
      </c>
      <c r="E852" s="230" t="s">
        <v>1290</v>
      </c>
      <c r="F852" s="231" t="s">
        <v>1291</v>
      </c>
      <c r="G852" s="232" t="s">
        <v>278</v>
      </c>
      <c r="H852" s="233">
        <v>541.375</v>
      </c>
      <c r="I852" s="234"/>
      <c r="J852" s="235">
        <f>ROUND(I852*H852,2)</f>
        <v>0</v>
      </c>
      <c r="K852" s="231" t="s">
        <v>178</v>
      </c>
      <c r="L852" s="46"/>
      <c r="M852" s="236" t="s">
        <v>1</v>
      </c>
      <c r="N852" s="237" t="s">
        <v>48</v>
      </c>
      <c r="O852" s="93"/>
      <c r="P852" s="238">
        <f>O852*H852</f>
        <v>0</v>
      </c>
      <c r="Q852" s="238">
        <v>0</v>
      </c>
      <c r="R852" s="238">
        <f>Q852*H852</f>
        <v>0</v>
      </c>
      <c r="S852" s="238">
        <v>0</v>
      </c>
      <c r="T852" s="239">
        <f>S852*H852</f>
        <v>0</v>
      </c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R852" s="240" t="s">
        <v>347</v>
      </c>
      <c r="AT852" s="240" t="s">
        <v>174</v>
      </c>
      <c r="AU852" s="240" t="s">
        <v>92</v>
      </c>
      <c r="AY852" s="18" t="s">
        <v>171</v>
      </c>
      <c r="BE852" s="241">
        <f>IF(N852="základní",J852,0)</f>
        <v>0</v>
      </c>
      <c r="BF852" s="241">
        <f>IF(N852="snížená",J852,0)</f>
        <v>0</v>
      </c>
      <c r="BG852" s="241">
        <f>IF(N852="zákl. přenesená",J852,0)</f>
        <v>0</v>
      </c>
      <c r="BH852" s="241">
        <f>IF(N852="sníž. přenesená",J852,0)</f>
        <v>0</v>
      </c>
      <c r="BI852" s="241">
        <f>IF(N852="nulová",J852,0)</f>
        <v>0</v>
      </c>
      <c r="BJ852" s="18" t="s">
        <v>90</v>
      </c>
      <c r="BK852" s="241">
        <f>ROUND(I852*H852,2)</f>
        <v>0</v>
      </c>
      <c r="BL852" s="18" t="s">
        <v>347</v>
      </c>
      <c r="BM852" s="240" t="s">
        <v>1292</v>
      </c>
    </row>
    <row r="853" s="13" customFormat="1">
      <c r="A853" s="13"/>
      <c r="B853" s="251"/>
      <c r="C853" s="252"/>
      <c r="D853" s="242" t="s">
        <v>284</v>
      </c>
      <c r="E853" s="253" t="s">
        <v>1</v>
      </c>
      <c r="F853" s="254" t="s">
        <v>295</v>
      </c>
      <c r="G853" s="252"/>
      <c r="H853" s="253" t="s">
        <v>1</v>
      </c>
      <c r="I853" s="255"/>
      <c r="J853" s="252"/>
      <c r="K853" s="252"/>
      <c r="L853" s="256"/>
      <c r="M853" s="257"/>
      <c r="N853" s="258"/>
      <c r="O853" s="258"/>
      <c r="P853" s="258"/>
      <c r="Q853" s="258"/>
      <c r="R853" s="258"/>
      <c r="S853" s="258"/>
      <c r="T853" s="259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60" t="s">
        <v>284</v>
      </c>
      <c r="AU853" s="260" t="s">
        <v>92</v>
      </c>
      <c r="AV853" s="13" t="s">
        <v>90</v>
      </c>
      <c r="AW853" s="13" t="s">
        <v>38</v>
      </c>
      <c r="AX853" s="13" t="s">
        <v>83</v>
      </c>
      <c r="AY853" s="260" t="s">
        <v>171</v>
      </c>
    </row>
    <row r="854" s="14" customFormat="1">
      <c r="A854" s="14"/>
      <c r="B854" s="261"/>
      <c r="C854" s="262"/>
      <c r="D854" s="242" t="s">
        <v>284</v>
      </c>
      <c r="E854" s="263" t="s">
        <v>1</v>
      </c>
      <c r="F854" s="264" t="s">
        <v>1293</v>
      </c>
      <c r="G854" s="262"/>
      <c r="H854" s="265">
        <v>541.375</v>
      </c>
      <c r="I854" s="266"/>
      <c r="J854" s="262"/>
      <c r="K854" s="262"/>
      <c r="L854" s="267"/>
      <c r="M854" s="268"/>
      <c r="N854" s="269"/>
      <c r="O854" s="269"/>
      <c r="P854" s="269"/>
      <c r="Q854" s="269"/>
      <c r="R854" s="269"/>
      <c r="S854" s="269"/>
      <c r="T854" s="27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71" t="s">
        <v>284</v>
      </c>
      <c r="AU854" s="271" t="s">
        <v>92</v>
      </c>
      <c r="AV854" s="14" t="s">
        <v>92</v>
      </c>
      <c r="AW854" s="14" t="s">
        <v>38</v>
      </c>
      <c r="AX854" s="14" t="s">
        <v>83</v>
      </c>
      <c r="AY854" s="271" t="s">
        <v>171</v>
      </c>
    </row>
    <row r="855" s="15" customFormat="1">
      <c r="A855" s="15"/>
      <c r="B855" s="272"/>
      <c r="C855" s="273"/>
      <c r="D855" s="242" t="s">
        <v>284</v>
      </c>
      <c r="E855" s="274" t="s">
        <v>1</v>
      </c>
      <c r="F855" s="275" t="s">
        <v>287</v>
      </c>
      <c r="G855" s="273"/>
      <c r="H855" s="276">
        <v>541.375</v>
      </c>
      <c r="I855" s="277"/>
      <c r="J855" s="273"/>
      <c r="K855" s="273"/>
      <c r="L855" s="278"/>
      <c r="M855" s="279"/>
      <c r="N855" s="280"/>
      <c r="O855" s="280"/>
      <c r="P855" s="280"/>
      <c r="Q855" s="280"/>
      <c r="R855" s="280"/>
      <c r="S855" s="280"/>
      <c r="T855" s="281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82" t="s">
        <v>284</v>
      </c>
      <c r="AU855" s="282" t="s">
        <v>92</v>
      </c>
      <c r="AV855" s="15" t="s">
        <v>192</v>
      </c>
      <c r="AW855" s="15" t="s">
        <v>38</v>
      </c>
      <c r="AX855" s="15" t="s">
        <v>90</v>
      </c>
      <c r="AY855" s="282" t="s">
        <v>171</v>
      </c>
    </row>
    <row r="856" s="2" customFormat="1" ht="16.5" customHeight="1">
      <c r="A856" s="40"/>
      <c r="B856" s="41"/>
      <c r="C856" s="283" t="s">
        <v>1294</v>
      </c>
      <c r="D856" s="283" t="s">
        <v>342</v>
      </c>
      <c r="E856" s="284" t="s">
        <v>1295</v>
      </c>
      <c r="F856" s="285" t="s">
        <v>1296</v>
      </c>
      <c r="G856" s="286" t="s">
        <v>282</v>
      </c>
      <c r="H856" s="287">
        <v>17.864999999999998</v>
      </c>
      <c r="I856" s="288"/>
      <c r="J856" s="289">
        <f>ROUND(I856*H856,2)</f>
        <v>0</v>
      </c>
      <c r="K856" s="285" t="s">
        <v>331</v>
      </c>
      <c r="L856" s="290"/>
      <c r="M856" s="291" t="s">
        <v>1</v>
      </c>
      <c r="N856" s="292" t="s">
        <v>48</v>
      </c>
      <c r="O856" s="93"/>
      <c r="P856" s="238">
        <f>O856*H856</f>
        <v>0</v>
      </c>
      <c r="Q856" s="238">
        <v>0.55000000000000004</v>
      </c>
      <c r="R856" s="238">
        <f>Q856*H856</f>
        <v>9.8257499999999993</v>
      </c>
      <c r="S856" s="238">
        <v>0</v>
      </c>
      <c r="T856" s="239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40" t="s">
        <v>430</v>
      </c>
      <c r="AT856" s="240" t="s">
        <v>342</v>
      </c>
      <c r="AU856" s="240" t="s">
        <v>92</v>
      </c>
      <c r="AY856" s="18" t="s">
        <v>171</v>
      </c>
      <c r="BE856" s="241">
        <f>IF(N856="základní",J856,0)</f>
        <v>0</v>
      </c>
      <c r="BF856" s="241">
        <f>IF(N856="snížená",J856,0)</f>
        <v>0</v>
      </c>
      <c r="BG856" s="241">
        <f>IF(N856="zákl. přenesená",J856,0)</f>
        <v>0</v>
      </c>
      <c r="BH856" s="241">
        <f>IF(N856="sníž. přenesená",J856,0)</f>
        <v>0</v>
      </c>
      <c r="BI856" s="241">
        <f>IF(N856="nulová",J856,0)</f>
        <v>0</v>
      </c>
      <c r="BJ856" s="18" t="s">
        <v>90</v>
      </c>
      <c r="BK856" s="241">
        <f>ROUND(I856*H856,2)</f>
        <v>0</v>
      </c>
      <c r="BL856" s="18" t="s">
        <v>347</v>
      </c>
      <c r="BM856" s="240" t="s">
        <v>1297</v>
      </c>
    </row>
    <row r="857" s="14" customFormat="1">
      <c r="A857" s="14"/>
      <c r="B857" s="261"/>
      <c r="C857" s="262"/>
      <c r="D857" s="242" t="s">
        <v>284</v>
      </c>
      <c r="E857" s="262"/>
      <c r="F857" s="264" t="s">
        <v>1298</v>
      </c>
      <c r="G857" s="262"/>
      <c r="H857" s="265">
        <v>17.864999999999998</v>
      </c>
      <c r="I857" s="266"/>
      <c r="J857" s="262"/>
      <c r="K857" s="262"/>
      <c r="L857" s="267"/>
      <c r="M857" s="268"/>
      <c r="N857" s="269"/>
      <c r="O857" s="269"/>
      <c r="P857" s="269"/>
      <c r="Q857" s="269"/>
      <c r="R857" s="269"/>
      <c r="S857" s="269"/>
      <c r="T857" s="270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71" t="s">
        <v>284</v>
      </c>
      <c r="AU857" s="271" t="s">
        <v>92</v>
      </c>
      <c r="AV857" s="14" t="s">
        <v>92</v>
      </c>
      <c r="AW857" s="14" t="s">
        <v>4</v>
      </c>
      <c r="AX857" s="14" t="s">
        <v>90</v>
      </c>
      <c r="AY857" s="271" t="s">
        <v>171</v>
      </c>
    </row>
    <row r="858" s="2" customFormat="1" ht="16.5" customHeight="1">
      <c r="A858" s="40"/>
      <c r="B858" s="41"/>
      <c r="C858" s="229" t="s">
        <v>1299</v>
      </c>
      <c r="D858" s="229" t="s">
        <v>174</v>
      </c>
      <c r="E858" s="230" t="s">
        <v>1300</v>
      </c>
      <c r="F858" s="231" t="s">
        <v>1301</v>
      </c>
      <c r="G858" s="232" t="s">
        <v>278</v>
      </c>
      <c r="H858" s="233">
        <v>541.375</v>
      </c>
      <c r="I858" s="234"/>
      <c r="J858" s="235">
        <f>ROUND(I858*H858,2)</f>
        <v>0</v>
      </c>
      <c r="K858" s="231" t="s">
        <v>178</v>
      </c>
      <c r="L858" s="46"/>
      <c r="M858" s="236" t="s">
        <v>1</v>
      </c>
      <c r="N858" s="237" t="s">
        <v>48</v>
      </c>
      <c r="O858" s="93"/>
      <c r="P858" s="238">
        <f>O858*H858</f>
        <v>0</v>
      </c>
      <c r="Q858" s="238">
        <v>0</v>
      </c>
      <c r="R858" s="238">
        <f>Q858*H858</f>
        <v>0</v>
      </c>
      <c r="S858" s="238">
        <v>0.016</v>
      </c>
      <c r="T858" s="239">
        <f>S858*H858</f>
        <v>8.6620000000000008</v>
      </c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R858" s="240" t="s">
        <v>347</v>
      </c>
      <c r="AT858" s="240" t="s">
        <v>174</v>
      </c>
      <c r="AU858" s="240" t="s">
        <v>92</v>
      </c>
      <c r="AY858" s="18" t="s">
        <v>171</v>
      </c>
      <c r="BE858" s="241">
        <f>IF(N858="základní",J858,0)</f>
        <v>0</v>
      </c>
      <c r="BF858" s="241">
        <f>IF(N858="snížená",J858,0)</f>
        <v>0</v>
      </c>
      <c r="BG858" s="241">
        <f>IF(N858="zákl. přenesená",J858,0)</f>
        <v>0</v>
      </c>
      <c r="BH858" s="241">
        <f>IF(N858="sníž. přenesená",J858,0)</f>
        <v>0</v>
      </c>
      <c r="BI858" s="241">
        <f>IF(N858="nulová",J858,0)</f>
        <v>0</v>
      </c>
      <c r="BJ858" s="18" t="s">
        <v>90</v>
      </c>
      <c r="BK858" s="241">
        <f>ROUND(I858*H858,2)</f>
        <v>0</v>
      </c>
      <c r="BL858" s="18" t="s">
        <v>347</v>
      </c>
      <c r="BM858" s="240" t="s">
        <v>1302</v>
      </c>
    </row>
    <row r="859" s="13" customFormat="1">
      <c r="A859" s="13"/>
      <c r="B859" s="251"/>
      <c r="C859" s="252"/>
      <c r="D859" s="242" t="s">
        <v>284</v>
      </c>
      <c r="E859" s="253" t="s">
        <v>1</v>
      </c>
      <c r="F859" s="254" t="s">
        <v>295</v>
      </c>
      <c r="G859" s="252"/>
      <c r="H859" s="253" t="s">
        <v>1</v>
      </c>
      <c r="I859" s="255"/>
      <c r="J859" s="252"/>
      <c r="K859" s="252"/>
      <c r="L859" s="256"/>
      <c r="M859" s="257"/>
      <c r="N859" s="258"/>
      <c r="O859" s="258"/>
      <c r="P859" s="258"/>
      <c r="Q859" s="258"/>
      <c r="R859" s="258"/>
      <c r="S859" s="258"/>
      <c r="T859" s="259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60" t="s">
        <v>284</v>
      </c>
      <c r="AU859" s="260" t="s">
        <v>92</v>
      </c>
      <c r="AV859" s="13" t="s">
        <v>90</v>
      </c>
      <c r="AW859" s="13" t="s">
        <v>38</v>
      </c>
      <c r="AX859" s="13" t="s">
        <v>83</v>
      </c>
      <c r="AY859" s="260" t="s">
        <v>171</v>
      </c>
    </row>
    <row r="860" s="14" customFormat="1">
      <c r="A860" s="14"/>
      <c r="B860" s="261"/>
      <c r="C860" s="262"/>
      <c r="D860" s="242" t="s">
        <v>284</v>
      </c>
      <c r="E860" s="263" t="s">
        <v>1</v>
      </c>
      <c r="F860" s="264" t="s">
        <v>1303</v>
      </c>
      <c r="G860" s="262"/>
      <c r="H860" s="265">
        <v>541.375</v>
      </c>
      <c r="I860" s="266"/>
      <c r="J860" s="262"/>
      <c r="K860" s="262"/>
      <c r="L860" s="267"/>
      <c r="M860" s="268"/>
      <c r="N860" s="269"/>
      <c r="O860" s="269"/>
      <c r="P860" s="269"/>
      <c r="Q860" s="269"/>
      <c r="R860" s="269"/>
      <c r="S860" s="269"/>
      <c r="T860" s="27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71" t="s">
        <v>284</v>
      </c>
      <c r="AU860" s="271" t="s">
        <v>92</v>
      </c>
      <c r="AV860" s="14" t="s">
        <v>92</v>
      </c>
      <c r="AW860" s="14" t="s">
        <v>38</v>
      </c>
      <c r="AX860" s="14" t="s">
        <v>83</v>
      </c>
      <c r="AY860" s="271" t="s">
        <v>171</v>
      </c>
    </row>
    <row r="861" s="15" customFormat="1">
      <c r="A861" s="15"/>
      <c r="B861" s="272"/>
      <c r="C861" s="273"/>
      <c r="D861" s="242" t="s">
        <v>284</v>
      </c>
      <c r="E861" s="274" t="s">
        <v>1</v>
      </c>
      <c r="F861" s="275" t="s">
        <v>287</v>
      </c>
      <c r="G861" s="273"/>
      <c r="H861" s="276">
        <v>541.375</v>
      </c>
      <c r="I861" s="277"/>
      <c r="J861" s="273"/>
      <c r="K861" s="273"/>
      <c r="L861" s="278"/>
      <c r="M861" s="279"/>
      <c r="N861" s="280"/>
      <c r="O861" s="280"/>
      <c r="P861" s="280"/>
      <c r="Q861" s="280"/>
      <c r="R861" s="280"/>
      <c r="S861" s="280"/>
      <c r="T861" s="281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T861" s="282" t="s">
        <v>284</v>
      </c>
      <c r="AU861" s="282" t="s">
        <v>92</v>
      </c>
      <c r="AV861" s="15" t="s">
        <v>192</v>
      </c>
      <c r="AW861" s="15" t="s">
        <v>38</v>
      </c>
      <c r="AX861" s="15" t="s">
        <v>90</v>
      </c>
      <c r="AY861" s="282" t="s">
        <v>171</v>
      </c>
    </row>
    <row r="862" s="2" customFormat="1" ht="16.5" customHeight="1">
      <c r="A862" s="40"/>
      <c r="B862" s="41"/>
      <c r="C862" s="229" t="s">
        <v>1304</v>
      </c>
      <c r="D862" s="229" t="s">
        <v>174</v>
      </c>
      <c r="E862" s="230" t="s">
        <v>1305</v>
      </c>
      <c r="F862" s="231" t="s">
        <v>1306</v>
      </c>
      <c r="G862" s="232" t="s">
        <v>278</v>
      </c>
      <c r="H862" s="233">
        <v>541.375</v>
      </c>
      <c r="I862" s="234"/>
      <c r="J862" s="235">
        <f>ROUND(I862*H862,2)</f>
        <v>0</v>
      </c>
      <c r="K862" s="231" t="s">
        <v>178</v>
      </c>
      <c r="L862" s="46"/>
      <c r="M862" s="236" t="s">
        <v>1</v>
      </c>
      <c r="N862" s="237" t="s">
        <v>48</v>
      </c>
      <c r="O862" s="93"/>
      <c r="P862" s="238">
        <f>O862*H862</f>
        <v>0</v>
      </c>
      <c r="Q862" s="238">
        <v>0.00020000000000000001</v>
      </c>
      <c r="R862" s="238">
        <f>Q862*H862</f>
        <v>0.10827500000000001</v>
      </c>
      <c r="S862" s="238">
        <v>0</v>
      </c>
      <c r="T862" s="239">
        <f>S862*H862</f>
        <v>0</v>
      </c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R862" s="240" t="s">
        <v>347</v>
      </c>
      <c r="AT862" s="240" t="s">
        <v>174</v>
      </c>
      <c r="AU862" s="240" t="s">
        <v>92</v>
      </c>
      <c r="AY862" s="18" t="s">
        <v>171</v>
      </c>
      <c r="BE862" s="241">
        <f>IF(N862="základní",J862,0)</f>
        <v>0</v>
      </c>
      <c r="BF862" s="241">
        <f>IF(N862="snížená",J862,0)</f>
        <v>0</v>
      </c>
      <c r="BG862" s="241">
        <f>IF(N862="zákl. přenesená",J862,0)</f>
        <v>0</v>
      </c>
      <c r="BH862" s="241">
        <f>IF(N862="sníž. přenesená",J862,0)</f>
        <v>0</v>
      </c>
      <c r="BI862" s="241">
        <f>IF(N862="nulová",J862,0)</f>
        <v>0</v>
      </c>
      <c r="BJ862" s="18" t="s">
        <v>90</v>
      </c>
      <c r="BK862" s="241">
        <f>ROUND(I862*H862,2)</f>
        <v>0</v>
      </c>
      <c r="BL862" s="18" t="s">
        <v>347</v>
      </c>
      <c r="BM862" s="240" t="s">
        <v>1307</v>
      </c>
    </row>
    <row r="863" s="2" customFormat="1" ht="16.5" customHeight="1">
      <c r="A863" s="40"/>
      <c r="B863" s="41"/>
      <c r="C863" s="229" t="s">
        <v>1308</v>
      </c>
      <c r="D863" s="229" t="s">
        <v>174</v>
      </c>
      <c r="E863" s="230" t="s">
        <v>1309</v>
      </c>
      <c r="F863" s="231" t="s">
        <v>1310</v>
      </c>
      <c r="G863" s="232" t="s">
        <v>1146</v>
      </c>
      <c r="H863" s="304"/>
      <c r="I863" s="234"/>
      <c r="J863" s="235">
        <f>ROUND(I863*H863,2)</f>
        <v>0</v>
      </c>
      <c r="K863" s="231" t="s">
        <v>178</v>
      </c>
      <c r="L863" s="46"/>
      <c r="M863" s="236" t="s">
        <v>1</v>
      </c>
      <c r="N863" s="237" t="s">
        <v>48</v>
      </c>
      <c r="O863" s="93"/>
      <c r="P863" s="238">
        <f>O863*H863</f>
        <v>0</v>
      </c>
      <c r="Q863" s="238">
        <v>0</v>
      </c>
      <c r="R863" s="238">
        <f>Q863*H863</f>
        <v>0</v>
      </c>
      <c r="S863" s="238">
        <v>0</v>
      </c>
      <c r="T863" s="239">
        <f>S863*H863</f>
        <v>0</v>
      </c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R863" s="240" t="s">
        <v>347</v>
      </c>
      <c r="AT863" s="240" t="s">
        <v>174</v>
      </c>
      <c r="AU863" s="240" t="s">
        <v>92</v>
      </c>
      <c r="AY863" s="18" t="s">
        <v>171</v>
      </c>
      <c r="BE863" s="241">
        <f>IF(N863="základní",J863,0)</f>
        <v>0</v>
      </c>
      <c r="BF863" s="241">
        <f>IF(N863="snížená",J863,0)</f>
        <v>0</v>
      </c>
      <c r="BG863" s="241">
        <f>IF(N863="zákl. přenesená",J863,0)</f>
        <v>0</v>
      </c>
      <c r="BH863" s="241">
        <f>IF(N863="sníž. přenesená",J863,0)</f>
        <v>0</v>
      </c>
      <c r="BI863" s="241">
        <f>IF(N863="nulová",J863,0)</f>
        <v>0</v>
      </c>
      <c r="BJ863" s="18" t="s">
        <v>90</v>
      </c>
      <c r="BK863" s="241">
        <f>ROUND(I863*H863,2)</f>
        <v>0</v>
      </c>
      <c r="BL863" s="18" t="s">
        <v>347</v>
      </c>
      <c r="BM863" s="240" t="s">
        <v>1311</v>
      </c>
    </row>
    <row r="864" s="12" customFormat="1" ht="22.8" customHeight="1">
      <c r="A864" s="12"/>
      <c r="B864" s="213"/>
      <c r="C864" s="214"/>
      <c r="D864" s="215" t="s">
        <v>82</v>
      </c>
      <c r="E864" s="227" t="s">
        <v>1312</v>
      </c>
      <c r="F864" s="227" t="s">
        <v>1313</v>
      </c>
      <c r="G864" s="214"/>
      <c r="H864" s="214"/>
      <c r="I864" s="217"/>
      <c r="J864" s="228">
        <f>BK864</f>
        <v>0</v>
      </c>
      <c r="K864" s="214"/>
      <c r="L864" s="219"/>
      <c r="M864" s="220"/>
      <c r="N864" s="221"/>
      <c r="O864" s="221"/>
      <c r="P864" s="222">
        <f>SUM(P865:P995)</f>
        <v>0</v>
      </c>
      <c r="Q864" s="221"/>
      <c r="R864" s="222">
        <f>SUM(R865:R995)</f>
        <v>151.33667499999999</v>
      </c>
      <c r="S864" s="221"/>
      <c r="T864" s="223">
        <f>SUM(T865:T995)</f>
        <v>3.0273060000000003</v>
      </c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R864" s="224" t="s">
        <v>92</v>
      </c>
      <c r="AT864" s="225" t="s">
        <v>82</v>
      </c>
      <c r="AU864" s="225" t="s">
        <v>90</v>
      </c>
      <c r="AY864" s="224" t="s">
        <v>171</v>
      </c>
      <c r="BK864" s="226">
        <f>SUM(BK865:BK995)</f>
        <v>0</v>
      </c>
    </row>
    <row r="865" s="2" customFormat="1" ht="16.5" customHeight="1">
      <c r="A865" s="40"/>
      <c r="B865" s="41"/>
      <c r="C865" s="229" t="s">
        <v>1314</v>
      </c>
      <c r="D865" s="229" t="s">
        <v>174</v>
      </c>
      <c r="E865" s="230" t="s">
        <v>1315</v>
      </c>
      <c r="F865" s="231" t="s">
        <v>1316</v>
      </c>
      <c r="G865" s="232" t="s">
        <v>278</v>
      </c>
      <c r="H865" s="233">
        <v>1968.3889999999999</v>
      </c>
      <c r="I865" s="234"/>
      <c r="J865" s="235">
        <f>ROUND(I865*H865,2)</f>
        <v>0</v>
      </c>
      <c r="K865" s="231" t="s">
        <v>178</v>
      </c>
      <c r="L865" s="46"/>
      <c r="M865" s="236" t="s">
        <v>1</v>
      </c>
      <c r="N865" s="237" t="s">
        <v>48</v>
      </c>
      <c r="O865" s="93"/>
      <c r="P865" s="238">
        <f>O865*H865</f>
        <v>0</v>
      </c>
      <c r="Q865" s="238">
        <v>0.047460000000000002</v>
      </c>
      <c r="R865" s="238">
        <f>Q865*H865</f>
        <v>93.419741939999994</v>
      </c>
      <c r="S865" s="238">
        <v>0</v>
      </c>
      <c r="T865" s="239">
        <f>S865*H865</f>
        <v>0</v>
      </c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R865" s="240" t="s">
        <v>347</v>
      </c>
      <c r="AT865" s="240" t="s">
        <v>174</v>
      </c>
      <c r="AU865" s="240" t="s">
        <v>92</v>
      </c>
      <c r="AY865" s="18" t="s">
        <v>171</v>
      </c>
      <c r="BE865" s="241">
        <f>IF(N865="základní",J865,0)</f>
        <v>0</v>
      </c>
      <c r="BF865" s="241">
        <f>IF(N865="snížená",J865,0)</f>
        <v>0</v>
      </c>
      <c r="BG865" s="241">
        <f>IF(N865="zákl. přenesená",J865,0)</f>
        <v>0</v>
      </c>
      <c r="BH865" s="241">
        <f>IF(N865="sníž. přenesená",J865,0)</f>
        <v>0</v>
      </c>
      <c r="BI865" s="241">
        <f>IF(N865="nulová",J865,0)</f>
        <v>0</v>
      </c>
      <c r="BJ865" s="18" t="s">
        <v>90</v>
      </c>
      <c r="BK865" s="241">
        <f>ROUND(I865*H865,2)</f>
        <v>0</v>
      </c>
      <c r="BL865" s="18" t="s">
        <v>347</v>
      </c>
      <c r="BM865" s="240" t="s">
        <v>1317</v>
      </c>
    </row>
    <row r="866" s="2" customFormat="1">
      <c r="A866" s="40"/>
      <c r="B866" s="41"/>
      <c r="C866" s="42"/>
      <c r="D866" s="242" t="s">
        <v>184</v>
      </c>
      <c r="E866" s="42"/>
      <c r="F866" s="243" t="s">
        <v>1318</v>
      </c>
      <c r="G866" s="42"/>
      <c r="H866" s="42"/>
      <c r="I866" s="244"/>
      <c r="J866" s="42"/>
      <c r="K866" s="42"/>
      <c r="L866" s="46"/>
      <c r="M866" s="245"/>
      <c r="N866" s="246"/>
      <c r="O866" s="93"/>
      <c r="P866" s="93"/>
      <c r="Q866" s="93"/>
      <c r="R866" s="93"/>
      <c r="S866" s="93"/>
      <c r="T866" s="94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T866" s="18" t="s">
        <v>184</v>
      </c>
      <c r="AU866" s="18" t="s">
        <v>92</v>
      </c>
    </row>
    <row r="867" s="13" customFormat="1">
      <c r="A867" s="13"/>
      <c r="B867" s="251"/>
      <c r="C867" s="252"/>
      <c r="D867" s="242" t="s">
        <v>284</v>
      </c>
      <c r="E867" s="253" t="s">
        <v>1</v>
      </c>
      <c r="F867" s="254" t="s">
        <v>285</v>
      </c>
      <c r="G867" s="252"/>
      <c r="H867" s="253" t="s">
        <v>1</v>
      </c>
      <c r="I867" s="255"/>
      <c r="J867" s="252"/>
      <c r="K867" s="252"/>
      <c r="L867" s="256"/>
      <c r="M867" s="257"/>
      <c r="N867" s="258"/>
      <c r="O867" s="258"/>
      <c r="P867" s="258"/>
      <c r="Q867" s="258"/>
      <c r="R867" s="258"/>
      <c r="S867" s="258"/>
      <c r="T867" s="259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60" t="s">
        <v>284</v>
      </c>
      <c r="AU867" s="260" t="s">
        <v>92</v>
      </c>
      <c r="AV867" s="13" t="s">
        <v>90</v>
      </c>
      <c r="AW867" s="13" t="s">
        <v>38</v>
      </c>
      <c r="AX867" s="13" t="s">
        <v>83</v>
      </c>
      <c r="AY867" s="260" t="s">
        <v>171</v>
      </c>
    </row>
    <row r="868" s="14" customFormat="1">
      <c r="A868" s="14"/>
      <c r="B868" s="261"/>
      <c r="C868" s="262"/>
      <c r="D868" s="242" t="s">
        <v>284</v>
      </c>
      <c r="E868" s="263" t="s">
        <v>1</v>
      </c>
      <c r="F868" s="264" t="s">
        <v>1319</v>
      </c>
      <c r="G868" s="262"/>
      <c r="H868" s="265">
        <v>1874.656</v>
      </c>
      <c r="I868" s="266"/>
      <c r="J868" s="262"/>
      <c r="K868" s="262"/>
      <c r="L868" s="267"/>
      <c r="M868" s="268"/>
      <c r="N868" s="269"/>
      <c r="O868" s="269"/>
      <c r="P868" s="269"/>
      <c r="Q868" s="269"/>
      <c r="R868" s="269"/>
      <c r="S868" s="269"/>
      <c r="T868" s="270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71" t="s">
        <v>284</v>
      </c>
      <c r="AU868" s="271" t="s">
        <v>92</v>
      </c>
      <c r="AV868" s="14" t="s">
        <v>92</v>
      </c>
      <c r="AW868" s="14" t="s">
        <v>38</v>
      </c>
      <c r="AX868" s="14" t="s">
        <v>83</v>
      </c>
      <c r="AY868" s="271" t="s">
        <v>171</v>
      </c>
    </row>
    <row r="869" s="16" customFormat="1">
      <c r="A869" s="16"/>
      <c r="B869" s="293"/>
      <c r="C869" s="294"/>
      <c r="D869" s="242" t="s">
        <v>284</v>
      </c>
      <c r="E869" s="295" t="s">
        <v>1</v>
      </c>
      <c r="F869" s="296" t="s">
        <v>418</v>
      </c>
      <c r="G869" s="294"/>
      <c r="H869" s="297">
        <v>1874.656</v>
      </c>
      <c r="I869" s="298"/>
      <c r="J869" s="294"/>
      <c r="K869" s="294"/>
      <c r="L869" s="299"/>
      <c r="M869" s="300"/>
      <c r="N869" s="301"/>
      <c r="O869" s="301"/>
      <c r="P869" s="301"/>
      <c r="Q869" s="301"/>
      <c r="R869" s="301"/>
      <c r="S869" s="301"/>
      <c r="T869" s="302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T869" s="303" t="s">
        <v>284</v>
      </c>
      <c r="AU869" s="303" t="s">
        <v>92</v>
      </c>
      <c r="AV869" s="16" t="s">
        <v>118</v>
      </c>
      <c r="AW869" s="16" t="s">
        <v>38</v>
      </c>
      <c r="AX869" s="16" t="s">
        <v>83</v>
      </c>
      <c r="AY869" s="303" t="s">
        <v>171</v>
      </c>
    </row>
    <row r="870" s="14" customFormat="1">
      <c r="A870" s="14"/>
      <c r="B870" s="261"/>
      <c r="C870" s="262"/>
      <c r="D870" s="242" t="s">
        <v>284</v>
      </c>
      <c r="E870" s="263" t="s">
        <v>1</v>
      </c>
      <c r="F870" s="264" t="s">
        <v>1320</v>
      </c>
      <c r="G870" s="262"/>
      <c r="H870" s="265">
        <v>93.733000000000004</v>
      </c>
      <c r="I870" s="266"/>
      <c r="J870" s="262"/>
      <c r="K870" s="262"/>
      <c r="L870" s="267"/>
      <c r="M870" s="268"/>
      <c r="N870" s="269"/>
      <c r="O870" s="269"/>
      <c r="P870" s="269"/>
      <c r="Q870" s="269"/>
      <c r="R870" s="269"/>
      <c r="S870" s="269"/>
      <c r="T870" s="27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71" t="s">
        <v>284</v>
      </c>
      <c r="AU870" s="271" t="s">
        <v>92</v>
      </c>
      <c r="AV870" s="14" t="s">
        <v>92</v>
      </c>
      <c r="AW870" s="14" t="s">
        <v>38</v>
      </c>
      <c r="AX870" s="14" t="s">
        <v>83</v>
      </c>
      <c r="AY870" s="271" t="s">
        <v>171</v>
      </c>
    </row>
    <row r="871" s="15" customFormat="1">
      <c r="A871" s="15"/>
      <c r="B871" s="272"/>
      <c r="C871" s="273"/>
      <c r="D871" s="242" t="s">
        <v>284</v>
      </c>
      <c r="E871" s="274" t="s">
        <v>1</v>
      </c>
      <c r="F871" s="275" t="s">
        <v>287</v>
      </c>
      <c r="G871" s="273"/>
      <c r="H871" s="276">
        <v>1968.3889999999999</v>
      </c>
      <c r="I871" s="277"/>
      <c r="J871" s="273"/>
      <c r="K871" s="273"/>
      <c r="L871" s="278"/>
      <c r="M871" s="279"/>
      <c r="N871" s="280"/>
      <c r="O871" s="280"/>
      <c r="P871" s="280"/>
      <c r="Q871" s="280"/>
      <c r="R871" s="280"/>
      <c r="S871" s="280"/>
      <c r="T871" s="281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82" t="s">
        <v>284</v>
      </c>
      <c r="AU871" s="282" t="s">
        <v>92</v>
      </c>
      <c r="AV871" s="15" t="s">
        <v>192</v>
      </c>
      <c r="AW871" s="15" t="s">
        <v>38</v>
      </c>
      <c r="AX871" s="15" t="s">
        <v>90</v>
      </c>
      <c r="AY871" s="282" t="s">
        <v>171</v>
      </c>
    </row>
    <row r="872" s="2" customFormat="1" ht="21.75" customHeight="1">
      <c r="A872" s="40"/>
      <c r="B872" s="41"/>
      <c r="C872" s="229" t="s">
        <v>1321</v>
      </c>
      <c r="D872" s="229" t="s">
        <v>174</v>
      </c>
      <c r="E872" s="230" t="s">
        <v>1322</v>
      </c>
      <c r="F872" s="231" t="s">
        <v>1323</v>
      </c>
      <c r="G872" s="232" t="s">
        <v>278</v>
      </c>
      <c r="H872" s="233">
        <v>17.911000000000001</v>
      </c>
      <c r="I872" s="234"/>
      <c r="J872" s="235">
        <f>ROUND(I872*H872,2)</f>
        <v>0</v>
      </c>
      <c r="K872" s="231" t="s">
        <v>178</v>
      </c>
      <c r="L872" s="46"/>
      <c r="M872" s="236" t="s">
        <v>1</v>
      </c>
      <c r="N872" s="237" t="s">
        <v>48</v>
      </c>
      <c r="O872" s="93"/>
      <c r="P872" s="238">
        <f>O872*H872</f>
        <v>0</v>
      </c>
      <c r="Q872" s="238">
        <v>0.054030000000000002</v>
      </c>
      <c r="R872" s="238">
        <f>Q872*H872</f>
        <v>0.96773133000000011</v>
      </c>
      <c r="S872" s="238">
        <v>0</v>
      </c>
      <c r="T872" s="239">
        <f>S872*H872</f>
        <v>0</v>
      </c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R872" s="240" t="s">
        <v>347</v>
      </c>
      <c r="AT872" s="240" t="s">
        <v>174</v>
      </c>
      <c r="AU872" s="240" t="s">
        <v>92</v>
      </c>
      <c r="AY872" s="18" t="s">
        <v>171</v>
      </c>
      <c r="BE872" s="241">
        <f>IF(N872="základní",J872,0)</f>
        <v>0</v>
      </c>
      <c r="BF872" s="241">
        <f>IF(N872="snížená",J872,0)</f>
        <v>0</v>
      </c>
      <c r="BG872" s="241">
        <f>IF(N872="zákl. přenesená",J872,0)</f>
        <v>0</v>
      </c>
      <c r="BH872" s="241">
        <f>IF(N872="sníž. přenesená",J872,0)</f>
        <v>0</v>
      </c>
      <c r="BI872" s="241">
        <f>IF(N872="nulová",J872,0)</f>
        <v>0</v>
      </c>
      <c r="BJ872" s="18" t="s">
        <v>90</v>
      </c>
      <c r="BK872" s="241">
        <f>ROUND(I872*H872,2)</f>
        <v>0</v>
      </c>
      <c r="BL872" s="18" t="s">
        <v>347</v>
      </c>
      <c r="BM872" s="240" t="s">
        <v>1324</v>
      </c>
    </row>
    <row r="873" s="2" customFormat="1">
      <c r="A873" s="40"/>
      <c r="B873" s="41"/>
      <c r="C873" s="42"/>
      <c r="D873" s="242" t="s">
        <v>184</v>
      </c>
      <c r="E873" s="42"/>
      <c r="F873" s="243" t="s">
        <v>1325</v>
      </c>
      <c r="G873" s="42"/>
      <c r="H873" s="42"/>
      <c r="I873" s="244"/>
      <c r="J873" s="42"/>
      <c r="K873" s="42"/>
      <c r="L873" s="46"/>
      <c r="M873" s="245"/>
      <c r="N873" s="246"/>
      <c r="O873" s="93"/>
      <c r="P873" s="93"/>
      <c r="Q873" s="93"/>
      <c r="R873" s="93"/>
      <c r="S873" s="93"/>
      <c r="T873" s="94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T873" s="18" t="s">
        <v>184</v>
      </c>
      <c r="AU873" s="18" t="s">
        <v>92</v>
      </c>
    </row>
    <row r="874" s="13" customFormat="1">
      <c r="A874" s="13"/>
      <c r="B874" s="251"/>
      <c r="C874" s="252"/>
      <c r="D874" s="242" t="s">
        <v>284</v>
      </c>
      <c r="E874" s="253" t="s">
        <v>1</v>
      </c>
      <c r="F874" s="254" t="s">
        <v>285</v>
      </c>
      <c r="G874" s="252"/>
      <c r="H874" s="253" t="s">
        <v>1</v>
      </c>
      <c r="I874" s="255"/>
      <c r="J874" s="252"/>
      <c r="K874" s="252"/>
      <c r="L874" s="256"/>
      <c r="M874" s="257"/>
      <c r="N874" s="258"/>
      <c r="O874" s="258"/>
      <c r="P874" s="258"/>
      <c r="Q874" s="258"/>
      <c r="R874" s="258"/>
      <c r="S874" s="258"/>
      <c r="T874" s="259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60" t="s">
        <v>284</v>
      </c>
      <c r="AU874" s="260" t="s">
        <v>92</v>
      </c>
      <c r="AV874" s="13" t="s">
        <v>90</v>
      </c>
      <c r="AW874" s="13" t="s">
        <v>38</v>
      </c>
      <c r="AX874" s="13" t="s">
        <v>83</v>
      </c>
      <c r="AY874" s="260" t="s">
        <v>171</v>
      </c>
    </row>
    <row r="875" s="14" customFormat="1">
      <c r="A875" s="14"/>
      <c r="B875" s="261"/>
      <c r="C875" s="262"/>
      <c r="D875" s="242" t="s">
        <v>284</v>
      </c>
      <c r="E875" s="263" t="s">
        <v>1</v>
      </c>
      <c r="F875" s="264" t="s">
        <v>1326</v>
      </c>
      <c r="G875" s="262"/>
      <c r="H875" s="265">
        <v>16.283000000000001</v>
      </c>
      <c r="I875" s="266"/>
      <c r="J875" s="262"/>
      <c r="K875" s="262"/>
      <c r="L875" s="267"/>
      <c r="M875" s="268"/>
      <c r="N875" s="269"/>
      <c r="O875" s="269"/>
      <c r="P875" s="269"/>
      <c r="Q875" s="269"/>
      <c r="R875" s="269"/>
      <c r="S875" s="269"/>
      <c r="T875" s="27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71" t="s">
        <v>284</v>
      </c>
      <c r="AU875" s="271" t="s">
        <v>92</v>
      </c>
      <c r="AV875" s="14" t="s">
        <v>92</v>
      </c>
      <c r="AW875" s="14" t="s">
        <v>38</v>
      </c>
      <c r="AX875" s="14" t="s">
        <v>83</v>
      </c>
      <c r="AY875" s="271" t="s">
        <v>171</v>
      </c>
    </row>
    <row r="876" s="16" customFormat="1">
      <c r="A876" s="16"/>
      <c r="B876" s="293"/>
      <c r="C876" s="294"/>
      <c r="D876" s="242" t="s">
        <v>284</v>
      </c>
      <c r="E876" s="295" t="s">
        <v>1</v>
      </c>
      <c r="F876" s="296" t="s">
        <v>418</v>
      </c>
      <c r="G876" s="294"/>
      <c r="H876" s="297">
        <v>16.283000000000001</v>
      </c>
      <c r="I876" s="298"/>
      <c r="J876" s="294"/>
      <c r="K876" s="294"/>
      <c r="L876" s="299"/>
      <c r="M876" s="300"/>
      <c r="N876" s="301"/>
      <c r="O876" s="301"/>
      <c r="P876" s="301"/>
      <c r="Q876" s="301"/>
      <c r="R876" s="301"/>
      <c r="S876" s="301"/>
      <c r="T876" s="302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T876" s="303" t="s">
        <v>284</v>
      </c>
      <c r="AU876" s="303" t="s">
        <v>92</v>
      </c>
      <c r="AV876" s="16" t="s">
        <v>118</v>
      </c>
      <c r="AW876" s="16" t="s">
        <v>38</v>
      </c>
      <c r="AX876" s="16" t="s">
        <v>83</v>
      </c>
      <c r="AY876" s="303" t="s">
        <v>171</v>
      </c>
    </row>
    <row r="877" s="14" customFormat="1">
      <c r="A877" s="14"/>
      <c r="B877" s="261"/>
      <c r="C877" s="262"/>
      <c r="D877" s="242" t="s">
        <v>284</v>
      </c>
      <c r="E877" s="263" t="s">
        <v>1</v>
      </c>
      <c r="F877" s="264" t="s">
        <v>1327</v>
      </c>
      <c r="G877" s="262"/>
      <c r="H877" s="265">
        <v>1.6279999999999999</v>
      </c>
      <c r="I877" s="266"/>
      <c r="J877" s="262"/>
      <c r="K877" s="262"/>
      <c r="L877" s="267"/>
      <c r="M877" s="268"/>
      <c r="N877" s="269"/>
      <c r="O877" s="269"/>
      <c r="P877" s="269"/>
      <c r="Q877" s="269"/>
      <c r="R877" s="269"/>
      <c r="S877" s="269"/>
      <c r="T877" s="27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71" t="s">
        <v>284</v>
      </c>
      <c r="AU877" s="271" t="s">
        <v>92</v>
      </c>
      <c r="AV877" s="14" t="s">
        <v>92</v>
      </c>
      <c r="AW877" s="14" t="s">
        <v>38</v>
      </c>
      <c r="AX877" s="14" t="s">
        <v>83</v>
      </c>
      <c r="AY877" s="271" t="s">
        <v>171</v>
      </c>
    </row>
    <row r="878" s="15" customFormat="1">
      <c r="A878" s="15"/>
      <c r="B878" s="272"/>
      <c r="C878" s="273"/>
      <c r="D878" s="242" t="s">
        <v>284</v>
      </c>
      <c r="E878" s="274" t="s">
        <v>1</v>
      </c>
      <c r="F878" s="275" t="s">
        <v>287</v>
      </c>
      <c r="G878" s="273"/>
      <c r="H878" s="276">
        <v>17.911000000000001</v>
      </c>
      <c r="I878" s="277"/>
      <c r="J878" s="273"/>
      <c r="K878" s="273"/>
      <c r="L878" s="278"/>
      <c r="M878" s="279"/>
      <c r="N878" s="280"/>
      <c r="O878" s="280"/>
      <c r="P878" s="280"/>
      <c r="Q878" s="280"/>
      <c r="R878" s="280"/>
      <c r="S878" s="280"/>
      <c r="T878" s="281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82" t="s">
        <v>284</v>
      </c>
      <c r="AU878" s="282" t="s">
        <v>92</v>
      </c>
      <c r="AV878" s="15" t="s">
        <v>192</v>
      </c>
      <c r="AW878" s="15" t="s">
        <v>38</v>
      </c>
      <c r="AX878" s="15" t="s">
        <v>90</v>
      </c>
      <c r="AY878" s="282" t="s">
        <v>171</v>
      </c>
    </row>
    <row r="879" s="2" customFormat="1" ht="16.5" customHeight="1">
      <c r="A879" s="40"/>
      <c r="B879" s="41"/>
      <c r="C879" s="229" t="s">
        <v>1328</v>
      </c>
      <c r="D879" s="229" t="s">
        <v>174</v>
      </c>
      <c r="E879" s="230" t="s">
        <v>1329</v>
      </c>
      <c r="F879" s="231" t="s">
        <v>1330</v>
      </c>
      <c r="G879" s="232" t="s">
        <v>278</v>
      </c>
      <c r="H879" s="233">
        <v>4554.5060000000003</v>
      </c>
      <c r="I879" s="234"/>
      <c r="J879" s="235">
        <f>ROUND(I879*H879,2)</f>
        <v>0</v>
      </c>
      <c r="K879" s="231" t="s">
        <v>178</v>
      </c>
      <c r="L879" s="46"/>
      <c r="M879" s="236" t="s">
        <v>1</v>
      </c>
      <c r="N879" s="237" t="s">
        <v>48</v>
      </c>
      <c r="O879" s="93"/>
      <c r="P879" s="238">
        <f>O879*H879</f>
        <v>0</v>
      </c>
      <c r="Q879" s="238">
        <v>0.00020000000000000001</v>
      </c>
      <c r="R879" s="238">
        <f>Q879*H879</f>
        <v>0.91090120000000008</v>
      </c>
      <c r="S879" s="238">
        <v>0</v>
      </c>
      <c r="T879" s="239">
        <f>S879*H879</f>
        <v>0</v>
      </c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R879" s="240" t="s">
        <v>347</v>
      </c>
      <c r="AT879" s="240" t="s">
        <v>174</v>
      </c>
      <c r="AU879" s="240" t="s">
        <v>92</v>
      </c>
      <c r="AY879" s="18" t="s">
        <v>171</v>
      </c>
      <c r="BE879" s="241">
        <f>IF(N879="základní",J879,0)</f>
        <v>0</v>
      </c>
      <c r="BF879" s="241">
        <f>IF(N879="snížená",J879,0)</f>
        <v>0</v>
      </c>
      <c r="BG879" s="241">
        <f>IF(N879="zákl. přenesená",J879,0)</f>
        <v>0</v>
      </c>
      <c r="BH879" s="241">
        <f>IF(N879="sníž. přenesená",J879,0)</f>
        <v>0</v>
      </c>
      <c r="BI879" s="241">
        <f>IF(N879="nulová",J879,0)</f>
        <v>0</v>
      </c>
      <c r="BJ879" s="18" t="s">
        <v>90</v>
      </c>
      <c r="BK879" s="241">
        <f>ROUND(I879*H879,2)</f>
        <v>0</v>
      </c>
      <c r="BL879" s="18" t="s">
        <v>347</v>
      </c>
      <c r="BM879" s="240" t="s">
        <v>1331</v>
      </c>
    </row>
    <row r="880" s="14" customFormat="1">
      <c r="A880" s="14"/>
      <c r="B880" s="261"/>
      <c r="C880" s="262"/>
      <c r="D880" s="242" t="s">
        <v>284</v>
      </c>
      <c r="E880" s="263" t="s">
        <v>1</v>
      </c>
      <c r="F880" s="264" t="s">
        <v>1332</v>
      </c>
      <c r="G880" s="262"/>
      <c r="H880" s="265">
        <v>4096.4520000000002</v>
      </c>
      <c r="I880" s="266"/>
      <c r="J880" s="262"/>
      <c r="K880" s="262"/>
      <c r="L880" s="267"/>
      <c r="M880" s="268"/>
      <c r="N880" s="269"/>
      <c r="O880" s="269"/>
      <c r="P880" s="269"/>
      <c r="Q880" s="269"/>
      <c r="R880" s="269"/>
      <c r="S880" s="269"/>
      <c r="T880" s="27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71" t="s">
        <v>284</v>
      </c>
      <c r="AU880" s="271" t="s">
        <v>92</v>
      </c>
      <c r="AV880" s="14" t="s">
        <v>92</v>
      </c>
      <c r="AW880" s="14" t="s">
        <v>38</v>
      </c>
      <c r="AX880" s="14" t="s">
        <v>83</v>
      </c>
      <c r="AY880" s="271" t="s">
        <v>171</v>
      </c>
    </row>
    <row r="881" s="14" customFormat="1">
      <c r="A881" s="14"/>
      <c r="B881" s="261"/>
      <c r="C881" s="262"/>
      <c r="D881" s="242" t="s">
        <v>284</v>
      </c>
      <c r="E881" s="263" t="s">
        <v>1</v>
      </c>
      <c r="F881" s="264" t="s">
        <v>1333</v>
      </c>
      <c r="G881" s="262"/>
      <c r="H881" s="265">
        <v>458.05399999999997</v>
      </c>
      <c r="I881" s="266"/>
      <c r="J881" s="262"/>
      <c r="K881" s="262"/>
      <c r="L881" s="267"/>
      <c r="M881" s="268"/>
      <c r="N881" s="269"/>
      <c r="O881" s="269"/>
      <c r="P881" s="269"/>
      <c r="Q881" s="269"/>
      <c r="R881" s="269"/>
      <c r="S881" s="269"/>
      <c r="T881" s="270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71" t="s">
        <v>284</v>
      </c>
      <c r="AU881" s="271" t="s">
        <v>92</v>
      </c>
      <c r="AV881" s="14" t="s">
        <v>92</v>
      </c>
      <c r="AW881" s="14" t="s">
        <v>38</v>
      </c>
      <c r="AX881" s="14" t="s">
        <v>83</v>
      </c>
      <c r="AY881" s="271" t="s">
        <v>171</v>
      </c>
    </row>
    <row r="882" s="15" customFormat="1">
      <c r="A882" s="15"/>
      <c r="B882" s="272"/>
      <c r="C882" s="273"/>
      <c r="D882" s="242" t="s">
        <v>284</v>
      </c>
      <c r="E882" s="274" t="s">
        <v>1</v>
      </c>
      <c r="F882" s="275" t="s">
        <v>287</v>
      </c>
      <c r="G882" s="273"/>
      <c r="H882" s="276">
        <v>4554.5060000000003</v>
      </c>
      <c r="I882" s="277"/>
      <c r="J882" s="273"/>
      <c r="K882" s="273"/>
      <c r="L882" s="278"/>
      <c r="M882" s="279"/>
      <c r="N882" s="280"/>
      <c r="O882" s="280"/>
      <c r="P882" s="280"/>
      <c r="Q882" s="280"/>
      <c r="R882" s="280"/>
      <c r="S882" s="280"/>
      <c r="T882" s="281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82" t="s">
        <v>284</v>
      </c>
      <c r="AU882" s="282" t="s">
        <v>92</v>
      </c>
      <c r="AV882" s="15" t="s">
        <v>192</v>
      </c>
      <c r="AW882" s="15" t="s">
        <v>38</v>
      </c>
      <c r="AX882" s="15" t="s">
        <v>90</v>
      </c>
      <c r="AY882" s="282" t="s">
        <v>171</v>
      </c>
    </row>
    <row r="883" s="2" customFormat="1" ht="16.5" customHeight="1">
      <c r="A883" s="40"/>
      <c r="B883" s="41"/>
      <c r="C883" s="229" t="s">
        <v>1334</v>
      </c>
      <c r="D883" s="229" t="s">
        <v>174</v>
      </c>
      <c r="E883" s="230" t="s">
        <v>1335</v>
      </c>
      <c r="F883" s="231" t="s">
        <v>1336</v>
      </c>
      <c r="G883" s="232" t="s">
        <v>278</v>
      </c>
      <c r="H883" s="233">
        <v>4554.5060000000003</v>
      </c>
      <c r="I883" s="234"/>
      <c r="J883" s="235">
        <f>ROUND(I883*H883,2)</f>
        <v>0</v>
      </c>
      <c r="K883" s="231" t="s">
        <v>178</v>
      </c>
      <c r="L883" s="46"/>
      <c r="M883" s="236" t="s">
        <v>1</v>
      </c>
      <c r="N883" s="237" t="s">
        <v>48</v>
      </c>
      <c r="O883" s="93"/>
      <c r="P883" s="238">
        <f>O883*H883</f>
        <v>0</v>
      </c>
      <c r="Q883" s="238">
        <v>0</v>
      </c>
      <c r="R883" s="238">
        <f>Q883*H883</f>
        <v>0</v>
      </c>
      <c r="S883" s="238">
        <v>0</v>
      </c>
      <c r="T883" s="239">
        <f>S883*H883</f>
        <v>0</v>
      </c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R883" s="240" t="s">
        <v>347</v>
      </c>
      <c r="AT883" s="240" t="s">
        <v>174</v>
      </c>
      <c r="AU883" s="240" t="s">
        <v>92</v>
      </c>
      <c r="AY883" s="18" t="s">
        <v>171</v>
      </c>
      <c r="BE883" s="241">
        <f>IF(N883="základní",J883,0)</f>
        <v>0</v>
      </c>
      <c r="BF883" s="241">
        <f>IF(N883="snížená",J883,0)</f>
        <v>0</v>
      </c>
      <c r="BG883" s="241">
        <f>IF(N883="zákl. přenesená",J883,0)</f>
        <v>0</v>
      </c>
      <c r="BH883" s="241">
        <f>IF(N883="sníž. přenesená",J883,0)</f>
        <v>0</v>
      </c>
      <c r="BI883" s="241">
        <f>IF(N883="nulová",J883,0)</f>
        <v>0</v>
      </c>
      <c r="BJ883" s="18" t="s">
        <v>90</v>
      </c>
      <c r="BK883" s="241">
        <f>ROUND(I883*H883,2)</f>
        <v>0</v>
      </c>
      <c r="BL883" s="18" t="s">
        <v>347</v>
      </c>
      <c r="BM883" s="240" t="s">
        <v>1337</v>
      </c>
    </row>
    <row r="884" s="2" customFormat="1" ht="16.5" customHeight="1">
      <c r="A884" s="40"/>
      <c r="B884" s="41"/>
      <c r="C884" s="283" t="s">
        <v>1338</v>
      </c>
      <c r="D884" s="283" t="s">
        <v>342</v>
      </c>
      <c r="E884" s="284" t="s">
        <v>1339</v>
      </c>
      <c r="F884" s="285" t="s">
        <v>1340</v>
      </c>
      <c r="G884" s="286" t="s">
        <v>278</v>
      </c>
      <c r="H884" s="287">
        <v>5116.9870000000001</v>
      </c>
      <c r="I884" s="288"/>
      <c r="J884" s="289">
        <f>ROUND(I884*H884,2)</f>
        <v>0</v>
      </c>
      <c r="K884" s="285" t="s">
        <v>178</v>
      </c>
      <c r="L884" s="290"/>
      <c r="M884" s="291" t="s">
        <v>1</v>
      </c>
      <c r="N884" s="292" t="s">
        <v>48</v>
      </c>
      <c r="O884" s="93"/>
      <c r="P884" s="238">
        <f>O884*H884</f>
        <v>0</v>
      </c>
      <c r="Q884" s="238">
        <v>0.00011</v>
      </c>
      <c r="R884" s="238">
        <f>Q884*H884</f>
        <v>0.56286857000000001</v>
      </c>
      <c r="S884" s="238">
        <v>0</v>
      </c>
      <c r="T884" s="239">
        <f>S884*H884</f>
        <v>0</v>
      </c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R884" s="240" t="s">
        <v>430</v>
      </c>
      <c r="AT884" s="240" t="s">
        <v>342</v>
      </c>
      <c r="AU884" s="240" t="s">
        <v>92</v>
      </c>
      <c r="AY884" s="18" t="s">
        <v>171</v>
      </c>
      <c r="BE884" s="241">
        <f>IF(N884="základní",J884,0)</f>
        <v>0</v>
      </c>
      <c r="BF884" s="241">
        <f>IF(N884="snížená",J884,0)</f>
        <v>0</v>
      </c>
      <c r="BG884" s="241">
        <f>IF(N884="zákl. přenesená",J884,0)</f>
        <v>0</v>
      </c>
      <c r="BH884" s="241">
        <f>IF(N884="sníž. přenesená",J884,0)</f>
        <v>0</v>
      </c>
      <c r="BI884" s="241">
        <f>IF(N884="nulová",J884,0)</f>
        <v>0</v>
      </c>
      <c r="BJ884" s="18" t="s">
        <v>90</v>
      </c>
      <c r="BK884" s="241">
        <f>ROUND(I884*H884,2)</f>
        <v>0</v>
      </c>
      <c r="BL884" s="18" t="s">
        <v>347</v>
      </c>
      <c r="BM884" s="240" t="s">
        <v>1341</v>
      </c>
    </row>
    <row r="885" s="14" customFormat="1">
      <c r="A885" s="14"/>
      <c r="B885" s="261"/>
      <c r="C885" s="262"/>
      <c r="D885" s="242" t="s">
        <v>284</v>
      </c>
      <c r="E885" s="262"/>
      <c r="F885" s="264" t="s">
        <v>1342</v>
      </c>
      <c r="G885" s="262"/>
      <c r="H885" s="265">
        <v>5116.9870000000001</v>
      </c>
      <c r="I885" s="266"/>
      <c r="J885" s="262"/>
      <c r="K885" s="262"/>
      <c r="L885" s="267"/>
      <c r="M885" s="268"/>
      <c r="N885" s="269"/>
      <c r="O885" s="269"/>
      <c r="P885" s="269"/>
      <c r="Q885" s="269"/>
      <c r="R885" s="269"/>
      <c r="S885" s="269"/>
      <c r="T885" s="27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71" t="s">
        <v>284</v>
      </c>
      <c r="AU885" s="271" t="s">
        <v>92</v>
      </c>
      <c r="AV885" s="14" t="s">
        <v>92</v>
      </c>
      <c r="AW885" s="14" t="s">
        <v>4</v>
      </c>
      <c r="AX885" s="14" t="s">
        <v>90</v>
      </c>
      <c r="AY885" s="271" t="s">
        <v>171</v>
      </c>
    </row>
    <row r="886" s="2" customFormat="1" ht="16.5" customHeight="1">
      <c r="A886" s="40"/>
      <c r="B886" s="41"/>
      <c r="C886" s="229" t="s">
        <v>1343</v>
      </c>
      <c r="D886" s="229" t="s">
        <v>174</v>
      </c>
      <c r="E886" s="230" t="s">
        <v>1344</v>
      </c>
      <c r="F886" s="231" t="s">
        <v>1345</v>
      </c>
      <c r="G886" s="232" t="s">
        <v>278</v>
      </c>
      <c r="H886" s="233">
        <v>4554.5060000000003</v>
      </c>
      <c r="I886" s="234"/>
      <c r="J886" s="235">
        <f>ROUND(I886*H886,2)</f>
        <v>0</v>
      </c>
      <c r="K886" s="231" t="s">
        <v>178</v>
      </c>
      <c r="L886" s="46"/>
      <c r="M886" s="236" t="s">
        <v>1</v>
      </c>
      <c r="N886" s="237" t="s">
        <v>48</v>
      </c>
      <c r="O886" s="93"/>
      <c r="P886" s="238">
        <f>O886*H886</f>
        <v>0</v>
      </c>
      <c r="Q886" s="238">
        <v>0.0014</v>
      </c>
      <c r="R886" s="238">
        <f>Q886*H886</f>
        <v>6.3763084000000001</v>
      </c>
      <c r="S886" s="238">
        <v>0</v>
      </c>
      <c r="T886" s="239">
        <f>S886*H886</f>
        <v>0</v>
      </c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R886" s="240" t="s">
        <v>347</v>
      </c>
      <c r="AT886" s="240" t="s">
        <v>174</v>
      </c>
      <c r="AU886" s="240" t="s">
        <v>92</v>
      </c>
      <c r="AY886" s="18" t="s">
        <v>171</v>
      </c>
      <c r="BE886" s="241">
        <f>IF(N886="základní",J886,0)</f>
        <v>0</v>
      </c>
      <c r="BF886" s="241">
        <f>IF(N886="snížená",J886,0)</f>
        <v>0</v>
      </c>
      <c r="BG886" s="241">
        <f>IF(N886="zákl. přenesená",J886,0)</f>
        <v>0</v>
      </c>
      <c r="BH886" s="241">
        <f>IF(N886="sníž. přenesená",J886,0)</f>
        <v>0</v>
      </c>
      <c r="BI886" s="241">
        <f>IF(N886="nulová",J886,0)</f>
        <v>0</v>
      </c>
      <c r="BJ886" s="18" t="s">
        <v>90</v>
      </c>
      <c r="BK886" s="241">
        <f>ROUND(I886*H886,2)</f>
        <v>0</v>
      </c>
      <c r="BL886" s="18" t="s">
        <v>347</v>
      </c>
      <c r="BM886" s="240" t="s">
        <v>1346</v>
      </c>
    </row>
    <row r="887" s="2" customFormat="1" ht="16.5" customHeight="1">
      <c r="A887" s="40"/>
      <c r="B887" s="41"/>
      <c r="C887" s="229" t="s">
        <v>1347</v>
      </c>
      <c r="D887" s="229" t="s">
        <v>174</v>
      </c>
      <c r="E887" s="230" t="s">
        <v>1348</v>
      </c>
      <c r="F887" s="231" t="s">
        <v>1349</v>
      </c>
      <c r="G887" s="232" t="s">
        <v>278</v>
      </c>
      <c r="H887" s="233">
        <v>14.996</v>
      </c>
      <c r="I887" s="234"/>
      <c r="J887" s="235">
        <f>ROUND(I887*H887,2)</f>
        <v>0</v>
      </c>
      <c r="K887" s="231" t="s">
        <v>178</v>
      </c>
      <c r="L887" s="46"/>
      <c r="M887" s="236" t="s">
        <v>1</v>
      </c>
      <c r="N887" s="237" t="s">
        <v>48</v>
      </c>
      <c r="O887" s="93"/>
      <c r="P887" s="238">
        <f>O887*H887</f>
        <v>0</v>
      </c>
      <c r="Q887" s="238">
        <v>0.052830000000000002</v>
      </c>
      <c r="R887" s="238">
        <f>Q887*H887</f>
        <v>0.79223868000000008</v>
      </c>
      <c r="S887" s="238">
        <v>0</v>
      </c>
      <c r="T887" s="239">
        <f>S887*H887</f>
        <v>0</v>
      </c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R887" s="240" t="s">
        <v>347</v>
      </c>
      <c r="AT887" s="240" t="s">
        <v>174</v>
      </c>
      <c r="AU887" s="240" t="s">
        <v>92</v>
      </c>
      <c r="AY887" s="18" t="s">
        <v>171</v>
      </c>
      <c r="BE887" s="241">
        <f>IF(N887="základní",J887,0)</f>
        <v>0</v>
      </c>
      <c r="BF887" s="241">
        <f>IF(N887="snížená",J887,0)</f>
        <v>0</v>
      </c>
      <c r="BG887" s="241">
        <f>IF(N887="zákl. přenesená",J887,0)</f>
        <v>0</v>
      </c>
      <c r="BH887" s="241">
        <f>IF(N887="sníž. přenesená",J887,0)</f>
        <v>0</v>
      </c>
      <c r="BI887" s="241">
        <f>IF(N887="nulová",J887,0)</f>
        <v>0</v>
      </c>
      <c r="BJ887" s="18" t="s">
        <v>90</v>
      </c>
      <c r="BK887" s="241">
        <f>ROUND(I887*H887,2)</f>
        <v>0</v>
      </c>
      <c r="BL887" s="18" t="s">
        <v>347</v>
      </c>
      <c r="BM887" s="240" t="s">
        <v>1350</v>
      </c>
    </row>
    <row r="888" s="13" customFormat="1">
      <c r="A888" s="13"/>
      <c r="B888" s="251"/>
      <c r="C888" s="252"/>
      <c r="D888" s="242" t="s">
        <v>284</v>
      </c>
      <c r="E888" s="253" t="s">
        <v>1</v>
      </c>
      <c r="F888" s="254" t="s">
        <v>285</v>
      </c>
      <c r="G888" s="252"/>
      <c r="H888" s="253" t="s">
        <v>1</v>
      </c>
      <c r="I888" s="255"/>
      <c r="J888" s="252"/>
      <c r="K888" s="252"/>
      <c r="L888" s="256"/>
      <c r="M888" s="257"/>
      <c r="N888" s="258"/>
      <c r="O888" s="258"/>
      <c r="P888" s="258"/>
      <c r="Q888" s="258"/>
      <c r="R888" s="258"/>
      <c r="S888" s="258"/>
      <c r="T888" s="259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60" t="s">
        <v>284</v>
      </c>
      <c r="AU888" s="260" t="s">
        <v>92</v>
      </c>
      <c r="AV888" s="13" t="s">
        <v>90</v>
      </c>
      <c r="AW888" s="13" t="s">
        <v>38</v>
      </c>
      <c r="AX888" s="13" t="s">
        <v>83</v>
      </c>
      <c r="AY888" s="260" t="s">
        <v>171</v>
      </c>
    </row>
    <row r="889" s="14" customFormat="1">
      <c r="A889" s="14"/>
      <c r="B889" s="261"/>
      <c r="C889" s="262"/>
      <c r="D889" s="242" t="s">
        <v>284</v>
      </c>
      <c r="E889" s="263" t="s">
        <v>1</v>
      </c>
      <c r="F889" s="264" t="s">
        <v>1351</v>
      </c>
      <c r="G889" s="262"/>
      <c r="H889" s="265">
        <v>13.632999999999999</v>
      </c>
      <c r="I889" s="266"/>
      <c r="J889" s="262"/>
      <c r="K889" s="262"/>
      <c r="L889" s="267"/>
      <c r="M889" s="268"/>
      <c r="N889" s="269"/>
      <c r="O889" s="269"/>
      <c r="P889" s="269"/>
      <c r="Q889" s="269"/>
      <c r="R889" s="269"/>
      <c r="S889" s="269"/>
      <c r="T889" s="27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71" t="s">
        <v>284</v>
      </c>
      <c r="AU889" s="271" t="s">
        <v>92</v>
      </c>
      <c r="AV889" s="14" t="s">
        <v>92</v>
      </c>
      <c r="AW889" s="14" t="s">
        <v>38</v>
      </c>
      <c r="AX889" s="14" t="s">
        <v>83</v>
      </c>
      <c r="AY889" s="271" t="s">
        <v>171</v>
      </c>
    </row>
    <row r="890" s="16" customFormat="1">
      <c r="A890" s="16"/>
      <c r="B890" s="293"/>
      <c r="C890" s="294"/>
      <c r="D890" s="242" t="s">
        <v>284</v>
      </c>
      <c r="E890" s="295" t="s">
        <v>1</v>
      </c>
      <c r="F890" s="296" t="s">
        <v>418</v>
      </c>
      <c r="G890" s="294"/>
      <c r="H890" s="297">
        <v>13.632999999999999</v>
      </c>
      <c r="I890" s="298"/>
      <c r="J890" s="294"/>
      <c r="K890" s="294"/>
      <c r="L890" s="299"/>
      <c r="M890" s="300"/>
      <c r="N890" s="301"/>
      <c r="O890" s="301"/>
      <c r="P890" s="301"/>
      <c r="Q890" s="301"/>
      <c r="R890" s="301"/>
      <c r="S890" s="301"/>
      <c r="T890" s="302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T890" s="303" t="s">
        <v>284</v>
      </c>
      <c r="AU890" s="303" t="s">
        <v>92</v>
      </c>
      <c r="AV890" s="16" t="s">
        <v>118</v>
      </c>
      <c r="AW890" s="16" t="s">
        <v>38</v>
      </c>
      <c r="AX890" s="16" t="s">
        <v>83</v>
      </c>
      <c r="AY890" s="303" t="s">
        <v>171</v>
      </c>
    </row>
    <row r="891" s="14" customFormat="1">
      <c r="A891" s="14"/>
      <c r="B891" s="261"/>
      <c r="C891" s="262"/>
      <c r="D891" s="242" t="s">
        <v>284</v>
      </c>
      <c r="E891" s="263" t="s">
        <v>1</v>
      </c>
      <c r="F891" s="264" t="s">
        <v>1352</v>
      </c>
      <c r="G891" s="262"/>
      <c r="H891" s="265">
        <v>1.363</v>
      </c>
      <c r="I891" s="266"/>
      <c r="J891" s="262"/>
      <c r="K891" s="262"/>
      <c r="L891" s="267"/>
      <c r="M891" s="268"/>
      <c r="N891" s="269"/>
      <c r="O891" s="269"/>
      <c r="P891" s="269"/>
      <c r="Q891" s="269"/>
      <c r="R891" s="269"/>
      <c r="S891" s="269"/>
      <c r="T891" s="270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71" t="s">
        <v>284</v>
      </c>
      <c r="AU891" s="271" t="s">
        <v>92</v>
      </c>
      <c r="AV891" s="14" t="s">
        <v>92</v>
      </c>
      <c r="AW891" s="14" t="s">
        <v>38</v>
      </c>
      <c r="AX891" s="14" t="s">
        <v>83</v>
      </c>
      <c r="AY891" s="271" t="s">
        <v>171</v>
      </c>
    </row>
    <row r="892" s="15" customFormat="1">
      <c r="A892" s="15"/>
      <c r="B892" s="272"/>
      <c r="C892" s="273"/>
      <c r="D892" s="242" t="s">
        <v>284</v>
      </c>
      <c r="E892" s="274" t="s">
        <v>1</v>
      </c>
      <c r="F892" s="275" t="s">
        <v>287</v>
      </c>
      <c r="G892" s="273"/>
      <c r="H892" s="276">
        <v>14.996</v>
      </c>
      <c r="I892" s="277"/>
      <c r="J892" s="273"/>
      <c r="K892" s="273"/>
      <c r="L892" s="278"/>
      <c r="M892" s="279"/>
      <c r="N892" s="280"/>
      <c r="O892" s="280"/>
      <c r="P892" s="280"/>
      <c r="Q892" s="280"/>
      <c r="R892" s="280"/>
      <c r="S892" s="280"/>
      <c r="T892" s="281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82" t="s">
        <v>284</v>
      </c>
      <c r="AU892" s="282" t="s">
        <v>92</v>
      </c>
      <c r="AV892" s="15" t="s">
        <v>192</v>
      </c>
      <c r="AW892" s="15" t="s">
        <v>38</v>
      </c>
      <c r="AX892" s="15" t="s">
        <v>90</v>
      </c>
      <c r="AY892" s="282" t="s">
        <v>171</v>
      </c>
    </row>
    <row r="893" s="2" customFormat="1" ht="16.5" customHeight="1">
      <c r="A893" s="40"/>
      <c r="B893" s="41"/>
      <c r="C893" s="229" t="s">
        <v>1353</v>
      </c>
      <c r="D893" s="229" t="s">
        <v>174</v>
      </c>
      <c r="E893" s="230" t="s">
        <v>1354</v>
      </c>
      <c r="F893" s="231" t="s">
        <v>1355</v>
      </c>
      <c r="G893" s="232" t="s">
        <v>278</v>
      </c>
      <c r="H893" s="233">
        <v>31.646999999999998</v>
      </c>
      <c r="I893" s="234"/>
      <c r="J893" s="235">
        <f>ROUND(I893*H893,2)</f>
        <v>0</v>
      </c>
      <c r="K893" s="231" t="s">
        <v>178</v>
      </c>
      <c r="L893" s="46"/>
      <c r="M893" s="236" t="s">
        <v>1</v>
      </c>
      <c r="N893" s="237" t="s">
        <v>48</v>
      </c>
      <c r="O893" s="93"/>
      <c r="P893" s="238">
        <f>O893*H893</f>
        <v>0</v>
      </c>
      <c r="Q893" s="238">
        <v>0.052830000000000002</v>
      </c>
      <c r="R893" s="238">
        <f>Q893*H893</f>
        <v>1.6719110100000001</v>
      </c>
      <c r="S893" s="238">
        <v>0</v>
      </c>
      <c r="T893" s="239">
        <f>S893*H893</f>
        <v>0</v>
      </c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R893" s="240" t="s">
        <v>347</v>
      </c>
      <c r="AT893" s="240" t="s">
        <v>174</v>
      </c>
      <c r="AU893" s="240" t="s">
        <v>92</v>
      </c>
      <c r="AY893" s="18" t="s">
        <v>171</v>
      </c>
      <c r="BE893" s="241">
        <f>IF(N893="základní",J893,0)</f>
        <v>0</v>
      </c>
      <c r="BF893" s="241">
        <f>IF(N893="snížená",J893,0)</f>
        <v>0</v>
      </c>
      <c r="BG893" s="241">
        <f>IF(N893="zákl. přenesená",J893,0)</f>
        <v>0</v>
      </c>
      <c r="BH893" s="241">
        <f>IF(N893="sníž. přenesená",J893,0)</f>
        <v>0</v>
      </c>
      <c r="BI893" s="241">
        <f>IF(N893="nulová",J893,0)</f>
        <v>0</v>
      </c>
      <c r="BJ893" s="18" t="s">
        <v>90</v>
      </c>
      <c r="BK893" s="241">
        <f>ROUND(I893*H893,2)</f>
        <v>0</v>
      </c>
      <c r="BL893" s="18" t="s">
        <v>347</v>
      </c>
      <c r="BM893" s="240" t="s">
        <v>1356</v>
      </c>
    </row>
    <row r="894" s="13" customFormat="1">
      <c r="A894" s="13"/>
      <c r="B894" s="251"/>
      <c r="C894" s="252"/>
      <c r="D894" s="242" t="s">
        <v>284</v>
      </c>
      <c r="E894" s="253" t="s">
        <v>1</v>
      </c>
      <c r="F894" s="254" t="s">
        <v>285</v>
      </c>
      <c r="G894" s="252"/>
      <c r="H894" s="253" t="s">
        <v>1</v>
      </c>
      <c r="I894" s="255"/>
      <c r="J894" s="252"/>
      <c r="K894" s="252"/>
      <c r="L894" s="256"/>
      <c r="M894" s="257"/>
      <c r="N894" s="258"/>
      <c r="O894" s="258"/>
      <c r="P894" s="258"/>
      <c r="Q894" s="258"/>
      <c r="R894" s="258"/>
      <c r="S894" s="258"/>
      <c r="T894" s="259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60" t="s">
        <v>284</v>
      </c>
      <c r="AU894" s="260" t="s">
        <v>92</v>
      </c>
      <c r="AV894" s="13" t="s">
        <v>90</v>
      </c>
      <c r="AW894" s="13" t="s">
        <v>38</v>
      </c>
      <c r="AX894" s="13" t="s">
        <v>83</v>
      </c>
      <c r="AY894" s="260" t="s">
        <v>171</v>
      </c>
    </row>
    <row r="895" s="14" customFormat="1">
      <c r="A895" s="14"/>
      <c r="B895" s="261"/>
      <c r="C895" s="262"/>
      <c r="D895" s="242" t="s">
        <v>284</v>
      </c>
      <c r="E895" s="263" t="s">
        <v>1</v>
      </c>
      <c r="F895" s="264" t="s">
        <v>1357</v>
      </c>
      <c r="G895" s="262"/>
      <c r="H895" s="265">
        <v>28.77</v>
      </c>
      <c r="I895" s="266"/>
      <c r="J895" s="262"/>
      <c r="K895" s="262"/>
      <c r="L895" s="267"/>
      <c r="M895" s="268"/>
      <c r="N895" s="269"/>
      <c r="O895" s="269"/>
      <c r="P895" s="269"/>
      <c r="Q895" s="269"/>
      <c r="R895" s="269"/>
      <c r="S895" s="269"/>
      <c r="T895" s="270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71" t="s">
        <v>284</v>
      </c>
      <c r="AU895" s="271" t="s">
        <v>92</v>
      </c>
      <c r="AV895" s="14" t="s">
        <v>92</v>
      </c>
      <c r="AW895" s="14" t="s">
        <v>38</v>
      </c>
      <c r="AX895" s="14" t="s">
        <v>83</v>
      </c>
      <c r="AY895" s="271" t="s">
        <v>171</v>
      </c>
    </row>
    <row r="896" s="16" customFormat="1">
      <c r="A896" s="16"/>
      <c r="B896" s="293"/>
      <c r="C896" s="294"/>
      <c r="D896" s="242" t="s">
        <v>284</v>
      </c>
      <c r="E896" s="295" t="s">
        <v>1</v>
      </c>
      <c r="F896" s="296" t="s">
        <v>418</v>
      </c>
      <c r="G896" s="294"/>
      <c r="H896" s="297">
        <v>28.77</v>
      </c>
      <c r="I896" s="298"/>
      <c r="J896" s="294"/>
      <c r="K896" s="294"/>
      <c r="L896" s="299"/>
      <c r="M896" s="300"/>
      <c r="N896" s="301"/>
      <c r="O896" s="301"/>
      <c r="P896" s="301"/>
      <c r="Q896" s="301"/>
      <c r="R896" s="301"/>
      <c r="S896" s="301"/>
      <c r="T896" s="302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T896" s="303" t="s">
        <v>284</v>
      </c>
      <c r="AU896" s="303" t="s">
        <v>92</v>
      </c>
      <c r="AV896" s="16" t="s">
        <v>118</v>
      </c>
      <c r="AW896" s="16" t="s">
        <v>38</v>
      </c>
      <c r="AX896" s="16" t="s">
        <v>83</v>
      </c>
      <c r="AY896" s="303" t="s">
        <v>171</v>
      </c>
    </row>
    <row r="897" s="14" customFormat="1">
      <c r="A897" s="14"/>
      <c r="B897" s="261"/>
      <c r="C897" s="262"/>
      <c r="D897" s="242" t="s">
        <v>284</v>
      </c>
      <c r="E897" s="263" t="s">
        <v>1</v>
      </c>
      <c r="F897" s="264" t="s">
        <v>1358</v>
      </c>
      <c r="G897" s="262"/>
      <c r="H897" s="265">
        <v>2.8769999999999998</v>
      </c>
      <c r="I897" s="266"/>
      <c r="J897" s="262"/>
      <c r="K897" s="262"/>
      <c r="L897" s="267"/>
      <c r="M897" s="268"/>
      <c r="N897" s="269"/>
      <c r="O897" s="269"/>
      <c r="P897" s="269"/>
      <c r="Q897" s="269"/>
      <c r="R897" s="269"/>
      <c r="S897" s="269"/>
      <c r="T897" s="270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71" t="s">
        <v>284</v>
      </c>
      <c r="AU897" s="271" t="s">
        <v>92</v>
      </c>
      <c r="AV897" s="14" t="s">
        <v>92</v>
      </c>
      <c r="AW897" s="14" t="s">
        <v>38</v>
      </c>
      <c r="AX897" s="14" t="s">
        <v>83</v>
      </c>
      <c r="AY897" s="271" t="s">
        <v>171</v>
      </c>
    </row>
    <row r="898" s="15" customFormat="1">
      <c r="A898" s="15"/>
      <c r="B898" s="272"/>
      <c r="C898" s="273"/>
      <c r="D898" s="242" t="s">
        <v>284</v>
      </c>
      <c r="E898" s="274" t="s">
        <v>1</v>
      </c>
      <c r="F898" s="275" t="s">
        <v>287</v>
      </c>
      <c r="G898" s="273"/>
      <c r="H898" s="276">
        <v>31.646999999999998</v>
      </c>
      <c r="I898" s="277"/>
      <c r="J898" s="273"/>
      <c r="K898" s="273"/>
      <c r="L898" s="278"/>
      <c r="M898" s="279"/>
      <c r="N898" s="280"/>
      <c r="O898" s="280"/>
      <c r="P898" s="280"/>
      <c r="Q898" s="280"/>
      <c r="R898" s="280"/>
      <c r="S898" s="280"/>
      <c r="T898" s="281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82" t="s">
        <v>284</v>
      </c>
      <c r="AU898" s="282" t="s">
        <v>92</v>
      </c>
      <c r="AV898" s="15" t="s">
        <v>192</v>
      </c>
      <c r="AW898" s="15" t="s">
        <v>38</v>
      </c>
      <c r="AX898" s="15" t="s">
        <v>90</v>
      </c>
      <c r="AY898" s="282" t="s">
        <v>171</v>
      </c>
    </row>
    <row r="899" s="2" customFormat="1" ht="16.5" customHeight="1">
      <c r="A899" s="40"/>
      <c r="B899" s="41"/>
      <c r="C899" s="229" t="s">
        <v>1359</v>
      </c>
      <c r="D899" s="229" t="s">
        <v>174</v>
      </c>
      <c r="E899" s="230" t="s">
        <v>1360</v>
      </c>
      <c r="F899" s="231" t="s">
        <v>1361</v>
      </c>
      <c r="G899" s="232" t="s">
        <v>278</v>
      </c>
      <c r="H899" s="233">
        <v>15.283</v>
      </c>
      <c r="I899" s="234"/>
      <c r="J899" s="235">
        <f>ROUND(I899*H899,2)</f>
        <v>0</v>
      </c>
      <c r="K899" s="231" t="s">
        <v>178</v>
      </c>
      <c r="L899" s="46"/>
      <c r="M899" s="236" t="s">
        <v>1</v>
      </c>
      <c r="N899" s="237" t="s">
        <v>48</v>
      </c>
      <c r="O899" s="93"/>
      <c r="P899" s="238">
        <f>O899*H899</f>
        <v>0</v>
      </c>
      <c r="Q899" s="238">
        <v>0.054980000000000001</v>
      </c>
      <c r="R899" s="238">
        <f>Q899*H899</f>
        <v>0.84025934000000002</v>
      </c>
      <c r="S899" s="238">
        <v>0</v>
      </c>
      <c r="T899" s="239">
        <f>S899*H899</f>
        <v>0</v>
      </c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R899" s="240" t="s">
        <v>347</v>
      </c>
      <c r="AT899" s="240" t="s">
        <v>174</v>
      </c>
      <c r="AU899" s="240" t="s">
        <v>92</v>
      </c>
      <c r="AY899" s="18" t="s">
        <v>171</v>
      </c>
      <c r="BE899" s="241">
        <f>IF(N899="základní",J899,0)</f>
        <v>0</v>
      </c>
      <c r="BF899" s="241">
        <f>IF(N899="snížená",J899,0)</f>
        <v>0</v>
      </c>
      <c r="BG899" s="241">
        <f>IF(N899="zákl. přenesená",J899,0)</f>
        <v>0</v>
      </c>
      <c r="BH899" s="241">
        <f>IF(N899="sníž. přenesená",J899,0)</f>
        <v>0</v>
      </c>
      <c r="BI899" s="241">
        <f>IF(N899="nulová",J899,0)</f>
        <v>0</v>
      </c>
      <c r="BJ899" s="18" t="s">
        <v>90</v>
      </c>
      <c r="BK899" s="241">
        <f>ROUND(I899*H899,2)</f>
        <v>0</v>
      </c>
      <c r="BL899" s="18" t="s">
        <v>347</v>
      </c>
      <c r="BM899" s="240" t="s">
        <v>1362</v>
      </c>
    </row>
    <row r="900" s="13" customFormat="1">
      <c r="A900" s="13"/>
      <c r="B900" s="251"/>
      <c r="C900" s="252"/>
      <c r="D900" s="242" t="s">
        <v>284</v>
      </c>
      <c r="E900" s="253" t="s">
        <v>1</v>
      </c>
      <c r="F900" s="254" t="s">
        <v>285</v>
      </c>
      <c r="G900" s="252"/>
      <c r="H900" s="253" t="s">
        <v>1</v>
      </c>
      <c r="I900" s="255"/>
      <c r="J900" s="252"/>
      <c r="K900" s="252"/>
      <c r="L900" s="256"/>
      <c r="M900" s="257"/>
      <c r="N900" s="258"/>
      <c r="O900" s="258"/>
      <c r="P900" s="258"/>
      <c r="Q900" s="258"/>
      <c r="R900" s="258"/>
      <c r="S900" s="258"/>
      <c r="T900" s="259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60" t="s">
        <v>284</v>
      </c>
      <c r="AU900" s="260" t="s">
        <v>92</v>
      </c>
      <c r="AV900" s="13" t="s">
        <v>90</v>
      </c>
      <c r="AW900" s="13" t="s">
        <v>38</v>
      </c>
      <c r="AX900" s="13" t="s">
        <v>83</v>
      </c>
      <c r="AY900" s="260" t="s">
        <v>171</v>
      </c>
    </row>
    <row r="901" s="14" customFormat="1">
      <c r="A901" s="14"/>
      <c r="B901" s="261"/>
      <c r="C901" s="262"/>
      <c r="D901" s="242" t="s">
        <v>284</v>
      </c>
      <c r="E901" s="263" t="s">
        <v>1</v>
      </c>
      <c r="F901" s="264" t="s">
        <v>1363</v>
      </c>
      <c r="G901" s="262"/>
      <c r="H901" s="265">
        <v>13.894</v>
      </c>
      <c r="I901" s="266"/>
      <c r="J901" s="262"/>
      <c r="K901" s="262"/>
      <c r="L901" s="267"/>
      <c r="M901" s="268"/>
      <c r="N901" s="269"/>
      <c r="O901" s="269"/>
      <c r="P901" s="269"/>
      <c r="Q901" s="269"/>
      <c r="R901" s="269"/>
      <c r="S901" s="269"/>
      <c r="T901" s="270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71" t="s">
        <v>284</v>
      </c>
      <c r="AU901" s="271" t="s">
        <v>92</v>
      </c>
      <c r="AV901" s="14" t="s">
        <v>92</v>
      </c>
      <c r="AW901" s="14" t="s">
        <v>38</v>
      </c>
      <c r="AX901" s="14" t="s">
        <v>83</v>
      </c>
      <c r="AY901" s="271" t="s">
        <v>171</v>
      </c>
    </row>
    <row r="902" s="16" customFormat="1">
      <c r="A902" s="16"/>
      <c r="B902" s="293"/>
      <c r="C902" s="294"/>
      <c r="D902" s="242" t="s">
        <v>284</v>
      </c>
      <c r="E902" s="295" t="s">
        <v>1</v>
      </c>
      <c r="F902" s="296" t="s">
        <v>418</v>
      </c>
      <c r="G902" s="294"/>
      <c r="H902" s="297">
        <v>13.894</v>
      </c>
      <c r="I902" s="298"/>
      <c r="J902" s="294"/>
      <c r="K902" s="294"/>
      <c r="L902" s="299"/>
      <c r="M902" s="300"/>
      <c r="N902" s="301"/>
      <c r="O902" s="301"/>
      <c r="P902" s="301"/>
      <c r="Q902" s="301"/>
      <c r="R902" s="301"/>
      <c r="S902" s="301"/>
      <c r="T902" s="302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T902" s="303" t="s">
        <v>284</v>
      </c>
      <c r="AU902" s="303" t="s">
        <v>92</v>
      </c>
      <c r="AV902" s="16" t="s">
        <v>118</v>
      </c>
      <c r="AW902" s="16" t="s">
        <v>38</v>
      </c>
      <c r="AX902" s="16" t="s">
        <v>83</v>
      </c>
      <c r="AY902" s="303" t="s">
        <v>171</v>
      </c>
    </row>
    <row r="903" s="14" customFormat="1">
      <c r="A903" s="14"/>
      <c r="B903" s="261"/>
      <c r="C903" s="262"/>
      <c r="D903" s="242" t="s">
        <v>284</v>
      </c>
      <c r="E903" s="263" t="s">
        <v>1</v>
      </c>
      <c r="F903" s="264" t="s">
        <v>1364</v>
      </c>
      <c r="G903" s="262"/>
      <c r="H903" s="265">
        <v>1.389</v>
      </c>
      <c r="I903" s="266"/>
      <c r="J903" s="262"/>
      <c r="K903" s="262"/>
      <c r="L903" s="267"/>
      <c r="M903" s="268"/>
      <c r="N903" s="269"/>
      <c r="O903" s="269"/>
      <c r="P903" s="269"/>
      <c r="Q903" s="269"/>
      <c r="R903" s="269"/>
      <c r="S903" s="269"/>
      <c r="T903" s="270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71" t="s">
        <v>284</v>
      </c>
      <c r="AU903" s="271" t="s">
        <v>92</v>
      </c>
      <c r="AV903" s="14" t="s">
        <v>92</v>
      </c>
      <c r="AW903" s="14" t="s">
        <v>38</v>
      </c>
      <c r="AX903" s="14" t="s">
        <v>83</v>
      </c>
      <c r="AY903" s="271" t="s">
        <v>171</v>
      </c>
    </row>
    <row r="904" s="15" customFormat="1">
      <c r="A904" s="15"/>
      <c r="B904" s="272"/>
      <c r="C904" s="273"/>
      <c r="D904" s="242" t="s">
        <v>284</v>
      </c>
      <c r="E904" s="274" t="s">
        <v>1</v>
      </c>
      <c r="F904" s="275" t="s">
        <v>287</v>
      </c>
      <c r="G904" s="273"/>
      <c r="H904" s="276">
        <v>15.283</v>
      </c>
      <c r="I904" s="277"/>
      <c r="J904" s="273"/>
      <c r="K904" s="273"/>
      <c r="L904" s="278"/>
      <c r="M904" s="279"/>
      <c r="N904" s="280"/>
      <c r="O904" s="280"/>
      <c r="P904" s="280"/>
      <c r="Q904" s="280"/>
      <c r="R904" s="280"/>
      <c r="S904" s="280"/>
      <c r="T904" s="281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82" t="s">
        <v>284</v>
      </c>
      <c r="AU904" s="282" t="s">
        <v>92</v>
      </c>
      <c r="AV904" s="15" t="s">
        <v>192</v>
      </c>
      <c r="AW904" s="15" t="s">
        <v>38</v>
      </c>
      <c r="AX904" s="15" t="s">
        <v>90</v>
      </c>
      <c r="AY904" s="282" t="s">
        <v>171</v>
      </c>
    </row>
    <row r="905" s="2" customFormat="1" ht="16.5" customHeight="1">
      <c r="A905" s="40"/>
      <c r="B905" s="41"/>
      <c r="C905" s="229" t="s">
        <v>1365</v>
      </c>
      <c r="D905" s="229" t="s">
        <v>174</v>
      </c>
      <c r="E905" s="230" t="s">
        <v>1366</v>
      </c>
      <c r="F905" s="231" t="s">
        <v>1367</v>
      </c>
      <c r="G905" s="232" t="s">
        <v>278</v>
      </c>
      <c r="H905" s="233">
        <v>242.59200000000001</v>
      </c>
      <c r="I905" s="234"/>
      <c r="J905" s="235">
        <f>ROUND(I905*H905,2)</f>
        <v>0</v>
      </c>
      <c r="K905" s="231" t="s">
        <v>178</v>
      </c>
      <c r="L905" s="46"/>
      <c r="M905" s="236" t="s">
        <v>1</v>
      </c>
      <c r="N905" s="237" t="s">
        <v>48</v>
      </c>
      <c r="O905" s="93"/>
      <c r="P905" s="238">
        <f>O905*H905</f>
        <v>0</v>
      </c>
      <c r="Q905" s="238">
        <v>0.027709999999999999</v>
      </c>
      <c r="R905" s="238">
        <f>Q905*H905</f>
        <v>6.7222243199999996</v>
      </c>
      <c r="S905" s="238">
        <v>0</v>
      </c>
      <c r="T905" s="239">
        <f>S905*H905</f>
        <v>0</v>
      </c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R905" s="240" t="s">
        <v>347</v>
      </c>
      <c r="AT905" s="240" t="s">
        <v>174</v>
      </c>
      <c r="AU905" s="240" t="s">
        <v>92</v>
      </c>
      <c r="AY905" s="18" t="s">
        <v>171</v>
      </c>
      <c r="BE905" s="241">
        <f>IF(N905="základní",J905,0)</f>
        <v>0</v>
      </c>
      <c r="BF905" s="241">
        <f>IF(N905="snížená",J905,0)</f>
        <v>0</v>
      </c>
      <c r="BG905" s="241">
        <f>IF(N905="zákl. přenesená",J905,0)</f>
        <v>0</v>
      </c>
      <c r="BH905" s="241">
        <f>IF(N905="sníž. přenesená",J905,0)</f>
        <v>0</v>
      </c>
      <c r="BI905" s="241">
        <f>IF(N905="nulová",J905,0)</f>
        <v>0</v>
      </c>
      <c r="BJ905" s="18" t="s">
        <v>90</v>
      </c>
      <c r="BK905" s="241">
        <f>ROUND(I905*H905,2)</f>
        <v>0</v>
      </c>
      <c r="BL905" s="18" t="s">
        <v>347</v>
      </c>
      <c r="BM905" s="240" t="s">
        <v>1368</v>
      </c>
    </row>
    <row r="906" s="13" customFormat="1">
      <c r="A906" s="13"/>
      <c r="B906" s="251"/>
      <c r="C906" s="252"/>
      <c r="D906" s="242" t="s">
        <v>284</v>
      </c>
      <c r="E906" s="253" t="s">
        <v>1</v>
      </c>
      <c r="F906" s="254" t="s">
        <v>285</v>
      </c>
      <c r="G906" s="252"/>
      <c r="H906" s="253" t="s">
        <v>1</v>
      </c>
      <c r="I906" s="255"/>
      <c r="J906" s="252"/>
      <c r="K906" s="252"/>
      <c r="L906" s="256"/>
      <c r="M906" s="257"/>
      <c r="N906" s="258"/>
      <c r="O906" s="258"/>
      <c r="P906" s="258"/>
      <c r="Q906" s="258"/>
      <c r="R906" s="258"/>
      <c r="S906" s="258"/>
      <c r="T906" s="259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60" t="s">
        <v>284</v>
      </c>
      <c r="AU906" s="260" t="s">
        <v>92</v>
      </c>
      <c r="AV906" s="13" t="s">
        <v>90</v>
      </c>
      <c r="AW906" s="13" t="s">
        <v>38</v>
      </c>
      <c r="AX906" s="13" t="s">
        <v>83</v>
      </c>
      <c r="AY906" s="260" t="s">
        <v>171</v>
      </c>
    </row>
    <row r="907" s="14" customFormat="1">
      <c r="A907" s="14"/>
      <c r="B907" s="261"/>
      <c r="C907" s="262"/>
      <c r="D907" s="242" t="s">
        <v>284</v>
      </c>
      <c r="E907" s="263" t="s">
        <v>1</v>
      </c>
      <c r="F907" s="264" t="s">
        <v>1369</v>
      </c>
      <c r="G907" s="262"/>
      <c r="H907" s="265">
        <v>231.03999999999999</v>
      </c>
      <c r="I907" s="266"/>
      <c r="J907" s="262"/>
      <c r="K907" s="262"/>
      <c r="L907" s="267"/>
      <c r="M907" s="268"/>
      <c r="N907" s="269"/>
      <c r="O907" s="269"/>
      <c r="P907" s="269"/>
      <c r="Q907" s="269"/>
      <c r="R907" s="269"/>
      <c r="S907" s="269"/>
      <c r="T907" s="270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71" t="s">
        <v>284</v>
      </c>
      <c r="AU907" s="271" t="s">
        <v>92</v>
      </c>
      <c r="AV907" s="14" t="s">
        <v>92</v>
      </c>
      <c r="AW907" s="14" t="s">
        <v>38</v>
      </c>
      <c r="AX907" s="14" t="s">
        <v>83</v>
      </c>
      <c r="AY907" s="271" t="s">
        <v>171</v>
      </c>
    </row>
    <row r="908" s="16" customFormat="1">
      <c r="A908" s="16"/>
      <c r="B908" s="293"/>
      <c r="C908" s="294"/>
      <c r="D908" s="242" t="s">
        <v>284</v>
      </c>
      <c r="E908" s="295" t="s">
        <v>1</v>
      </c>
      <c r="F908" s="296" t="s">
        <v>418</v>
      </c>
      <c r="G908" s="294"/>
      <c r="H908" s="297">
        <v>231.03999999999999</v>
      </c>
      <c r="I908" s="298"/>
      <c r="J908" s="294"/>
      <c r="K908" s="294"/>
      <c r="L908" s="299"/>
      <c r="M908" s="300"/>
      <c r="N908" s="301"/>
      <c r="O908" s="301"/>
      <c r="P908" s="301"/>
      <c r="Q908" s="301"/>
      <c r="R908" s="301"/>
      <c r="S908" s="301"/>
      <c r="T908" s="302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T908" s="303" t="s">
        <v>284</v>
      </c>
      <c r="AU908" s="303" t="s">
        <v>92</v>
      </c>
      <c r="AV908" s="16" t="s">
        <v>118</v>
      </c>
      <c r="AW908" s="16" t="s">
        <v>38</v>
      </c>
      <c r="AX908" s="16" t="s">
        <v>83</v>
      </c>
      <c r="AY908" s="303" t="s">
        <v>171</v>
      </c>
    </row>
    <row r="909" s="14" customFormat="1">
      <c r="A909" s="14"/>
      <c r="B909" s="261"/>
      <c r="C909" s="262"/>
      <c r="D909" s="242" t="s">
        <v>284</v>
      </c>
      <c r="E909" s="263" t="s">
        <v>1</v>
      </c>
      <c r="F909" s="264" t="s">
        <v>1370</v>
      </c>
      <c r="G909" s="262"/>
      <c r="H909" s="265">
        <v>11.552</v>
      </c>
      <c r="I909" s="266"/>
      <c r="J909" s="262"/>
      <c r="K909" s="262"/>
      <c r="L909" s="267"/>
      <c r="M909" s="268"/>
      <c r="N909" s="269"/>
      <c r="O909" s="269"/>
      <c r="P909" s="269"/>
      <c r="Q909" s="269"/>
      <c r="R909" s="269"/>
      <c r="S909" s="269"/>
      <c r="T909" s="27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71" t="s">
        <v>284</v>
      </c>
      <c r="AU909" s="271" t="s">
        <v>92</v>
      </c>
      <c r="AV909" s="14" t="s">
        <v>92</v>
      </c>
      <c r="AW909" s="14" t="s">
        <v>38</v>
      </c>
      <c r="AX909" s="14" t="s">
        <v>83</v>
      </c>
      <c r="AY909" s="271" t="s">
        <v>171</v>
      </c>
    </row>
    <row r="910" s="15" customFormat="1">
      <c r="A910" s="15"/>
      <c r="B910" s="272"/>
      <c r="C910" s="273"/>
      <c r="D910" s="242" t="s">
        <v>284</v>
      </c>
      <c r="E910" s="274" t="s">
        <v>1</v>
      </c>
      <c r="F910" s="275" t="s">
        <v>287</v>
      </c>
      <c r="G910" s="273"/>
      <c r="H910" s="276">
        <v>242.59200000000001</v>
      </c>
      <c r="I910" s="277"/>
      <c r="J910" s="273"/>
      <c r="K910" s="273"/>
      <c r="L910" s="278"/>
      <c r="M910" s="279"/>
      <c r="N910" s="280"/>
      <c r="O910" s="280"/>
      <c r="P910" s="280"/>
      <c r="Q910" s="280"/>
      <c r="R910" s="280"/>
      <c r="S910" s="280"/>
      <c r="T910" s="281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82" t="s">
        <v>284</v>
      </c>
      <c r="AU910" s="282" t="s">
        <v>92</v>
      </c>
      <c r="AV910" s="15" t="s">
        <v>192</v>
      </c>
      <c r="AW910" s="15" t="s">
        <v>38</v>
      </c>
      <c r="AX910" s="15" t="s">
        <v>90</v>
      </c>
      <c r="AY910" s="282" t="s">
        <v>171</v>
      </c>
    </row>
    <row r="911" s="2" customFormat="1" ht="16.5" customHeight="1">
      <c r="A911" s="40"/>
      <c r="B911" s="41"/>
      <c r="C911" s="229" t="s">
        <v>1371</v>
      </c>
      <c r="D911" s="229" t="s">
        <v>174</v>
      </c>
      <c r="E911" s="230" t="s">
        <v>1372</v>
      </c>
      <c r="F911" s="231" t="s">
        <v>1373</v>
      </c>
      <c r="G911" s="232" t="s">
        <v>278</v>
      </c>
      <c r="H911" s="233">
        <v>55.335000000000001</v>
      </c>
      <c r="I911" s="234"/>
      <c r="J911" s="235">
        <f>ROUND(I911*H911,2)</f>
        <v>0</v>
      </c>
      <c r="K911" s="231" t="s">
        <v>178</v>
      </c>
      <c r="L911" s="46"/>
      <c r="M911" s="236" t="s">
        <v>1</v>
      </c>
      <c r="N911" s="237" t="s">
        <v>48</v>
      </c>
      <c r="O911" s="93"/>
      <c r="P911" s="238">
        <f>O911*H911</f>
        <v>0</v>
      </c>
      <c r="Q911" s="238">
        <v>0.016809999999999999</v>
      </c>
      <c r="R911" s="238">
        <f>Q911*H911</f>
        <v>0.93018134999999991</v>
      </c>
      <c r="S911" s="238">
        <v>0</v>
      </c>
      <c r="T911" s="239">
        <f>S911*H911</f>
        <v>0</v>
      </c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R911" s="240" t="s">
        <v>347</v>
      </c>
      <c r="AT911" s="240" t="s">
        <v>174</v>
      </c>
      <c r="AU911" s="240" t="s">
        <v>92</v>
      </c>
      <c r="AY911" s="18" t="s">
        <v>171</v>
      </c>
      <c r="BE911" s="241">
        <f>IF(N911="základní",J911,0)</f>
        <v>0</v>
      </c>
      <c r="BF911" s="241">
        <f>IF(N911="snížená",J911,0)</f>
        <v>0</v>
      </c>
      <c r="BG911" s="241">
        <f>IF(N911="zákl. přenesená",J911,0)</f>
        <v>0</v>
      </c>
      <c r="BH911" s="241">
        <f>IF(N911="sníž. přenesená",J911,0)</f>
        <v>0</v>
      </c>
      <c r="BI911" s="241">
        <f>IF(N911="nulová",J911,0)</f>
        <v>0</v>
      </c>
      <c r="BJ911" s="18" t="s">
        <v>90</v>
      </c>
      <c r="BK911" s="241">
        <f>ROUND(I911*H911,2)</f>
        <v>0</v>
      </c>
      <c r="BL911" s="18" t="s">
        <v>347</v>
      </c>
      <c r="BM911" s="240" t="s">
        <v>1374</v>
      </c>
    </row>
    <row r="912" s="13" customFormat="1">
      <c r="A912" s="13"/>
      <c r="B912" s="251"/>
      <c r="C912" s="252"/>
      <c r="D912" s="242" t="s">
        <v>284</v>
      </c>
      <c r="E912" s="253" t="s">
        <v>1</v>
      </c>
      <c r="F912" s="254" t="s">
        <v>527</v>
      </c>
      <c r="G912" s="252"/>
      <c r="H912" s="253" t="s">
        <v>1</v>
      </c>
      <c r="I912" s="255"/>
      <c r="J912" s="252"/>
      <c r="K912" s="252"/>
      <c r="L912" s="256"/>
      <c r="M912" s="257"/>
      <c r="N912" s="258"/>
      <c r="O912" s="258"/>
      <c r="P912" s="258"/>
      <c r="Q912" s="258"/>
      <c r="R912" s="258"/>
      <c r="S912" s="258"/>
      <c r="T912" s="259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60" t="s">
        <v>284</v>
      </c>
      <c r="AU912" s="260" t="s">
        <v>92</v>
      </c>
      <c r="AV912" s="13" t="s">
        <v>90</v>
      </c>
      <c r="AW912" s="13" t="s">
        <v>38</v>
      </c>
      <c r="AX912" s="13" t="s">
        <v>83</v>
      </c>
      <c r="AY912" s="260" t="s">
        <v>171</v>
      </c>
    </row>
    <row r="913" s="13" customFormat="1">
      <c r="A913" s="13"/>
      <c r="B913" s="251"/>
      <c r="C913" s="252"/>
      <c r="D913" s="242" t="s">
        <v>284</v>
      </c>
      <c r="E913" s="253" t="s">
        <v>1</v>
      </c>
      <c r="F913" s="254" t="s">
        <v>1375</v>
      </c>
      <c r="G913" s="252"/>
      <c r="H913" s="253" t="s">
        <v>1</v>
      </c>
      <c r="I913" s="255"/>
      <c r="J913" s="252"/>
      <c r="K913" s="252"/>
      <c r="L913" s="256"/>
      <c r="M913" s="257"/>
      <c r="N913" s="258"/>
      <c r="O913" s="258"/>
      <c r="P913" s="258"/>
      <c r="Q913" s="258"/>
      <c r="R913" s="258"/>
      <c r="S913" s="258"/>
      <c r="T913" s="259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60" t="s">
        <v>284</v>
      </c>
      <c r="AU913" s="260" t="s">
        <v>92</v>
      </c>
      <c r="AV913" s="13" t="s">
        <v>90</v>
      </c>
      <c r="AW913" s="13" t="s">
        <v>38</v>
      </c>
      <c r="AX913" s="13" t="s">
        <v>83</v>
      </c>
      <c r="AY913" s="260" t="s">
        <v>171</v>
      </c>
    </row>
    <row r="914" s="14" customFormat="1">
      <c r="A914" s="14"/>
      <c r="B914" s="261"/>
      <c r="C914" s="262"/>
      <c r="D914" s="242" t="s">
        <v>284</v>
      </c>
      <c r="E914" s="263" t="s">
        <v>1</v>
      </c>
      <c r="F914" s="264" t="s">
        <v>1376</v>
      </c>
      <c r="G914" s="262"/>
      <c r="H914" s="265">
        <v>52.700000000000003</v>
      </c>
      <c r="I914" s="266"/>
      <c r="J914" s="262"/>
      <c r="K914" s="262"/>
      <c r="L914" s="267"/>
      <c r="M914" s="268"/>
      <c r="N914" s="269"/>
      <c r="O914" s="269"/>
      <c r="P914" s="269"/>
      <c r="Q914" s="269"/>
      <c r="R914" s="269"/>
      <c r="S914" s="269"/>
      <c r="T914" s="270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71" t="s">
        <v>284</v>
      </c>
      <c r="AU914" s="271" t="s">
        <v>92</v>
      </c>
      <c r="AV914" s="14" t="s">
        <v>92</v>
      </c>
      <c r="AW914" s="14" t="s">
        <v>38</v>
      </c>
      <c r="AX914" s="14" t="s">
        <v>83</v>
      </c>
      <c r="AY914" s="271" t="s">
        <v>171</v>
      </c>
    </row>
    <row r="915" s="16" customFormat="1">
      <c r="A915" s="16"/>
      <c r="B915" s="293"/>
      <c r="C915" s="294"/>
      <c r="D915" s="242" t="s">
        <v>284</v>
      </c>
      <c r="E915" s="295" t="s">
        <v>1</v>
      </c>
      <c r="F915" s="296" t="s">
        <v>418</v>
      </c>
      <c r="G915" s="294"/>
      <c r="H915" s="297">
        <v>52.700000000000003</v>
      </c>
      <c r="I915" s="298"/>
      <c r="J915" s="294"/>
      <c r="K915" s="294"/>
      <c r="L915" s="299"/>
      <c r="M915" s="300"/>
      <c r="N915" s="301"/>
      <c r="O915" s="301"/>
      <c r="P915" s="301"/>
      <c r="Q915" s="301"/>
      <c r="R915" s="301"/>
      <c r="S915" s="301"/>
      <c r="T915" s="302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T915" s="303" t="s">
        <v>284</v>
      </c>
      <c r="AU915" s="303" t="s">
        <v>92</v>
      </c>
      <c r="AV915" s="16" t="s">
        <v>118</v>
      </c>
      <c r="AW915" s="16" t="s">
        <v>38</v>
      </c>
      <c r="AX915" s="16" t="s">
        <v>83</v>
      </c>
      <c r="AY915" s="303" t="s">
        <v>171</v>
      </c>
    </row>
    <row r="916" s="14" customFormat="1">
      <c r="A916" s="14"/>
      <c r="B916" s="261"/>
      <c r="C916" s="262"/>
      <c r="D916" s="242" t="s">
        <v>284</v>
      </c>
      <c r="E916" s="263" t="s">
        <v>1</v>
      </c>
      <c r="F916" s="264" t="s">
        <v>1377</v>
      </c>
      <c r="G916" s="262"/>
      <c r="H916" s="265">
        <v>2.6349999999999998</v>
      </c>
      <c r="I916" s="266"/>
      <c r="J916" s="262"/>
      <c r="K916" s="262"/>
      <c r="L916" s="267"/>
      <c r="M916" s="268"/>
      <c r="N916" s="269"/>
      <c r="O916" s="269"/>
      <c r="P916" s="269"/>
      <c r="Q916" s="269"/>
      <c r="R916" s="269"/>
      <c r="S916" s="269"/>
      <c r="T916" s="270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71" t="s">
        <v>284</v>
      </c>
      <c r="AU916" s="271" t="s">
        <v>92</v>
      </c>
      <c r="AV916" s="14" t="s">
        <v>92</v>
      </c>
      <c r="AW916" s="14" t="s">
        <v>38</v>
      </c>
      <c r="AX916" s="14" t="s">
        <v>83</v>
      </c>
      <c r="AY916" s="271" t="s">
        <v>171</v>
      </c>
    </row>
    <row r="917" s="15" customFormat="1">
      <c r="A917" s="15"/>
      <c r="B917" s="272"/>
      <c r="C917" s="273"/>
      <c r="D917" s="242" t="s">
        <v>284</v>
      </c>
      <c r="E917" s="274" t="s">
        <v>1</v>
      </c>
      <c r="F917" s="275" t="s">
        <v>287</v>
      </c>
      <c r="G917" s="273"/>
      <c r="H917" s="276">
        <v>55.335000000000001</v>
      </c>
      <c r="I917" s="277"/>
      <c r="J917" s="273"/>
      <c r="K917" s="273"/>
      <c r="L917" s="278"/>
      <c r="M917" s="279"/>
      <c r="N917" s="280"/>
      <c r="O917" s="280"/>
      <c r="P917" s="280"/>
      <c r="Q917" s="280"/>
      <c r="R917" s="280"/>
      <c r="S917" s="280"/>
      <c r="T917" s="281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T917" s="282" t="s">
        <v>284</v>
      </c>
      <c r="AU917" s="282" t="s">
        <v>92</v>
      </c>
      <c r="AV917" s="15" t="s">
        <v>192</v>
      </c>
      <c r="AW917" s="15" t="s">
        <v>38</v>
      </c>
      <c r="AX917" s="15" t="s">
        <v>90</v>
      </c>
      <c r="AY917" s="282" t="s">
        <v>171</v>
      </c>
    </row>
    <row r="918" s="2" customFormat="1" ht="16.5" customHeight="1">
      <c r="A918" s="40"/>
      <c r="B918" s="41"/>
      <c r="C918" s="229" t="s">
        <v>1378</v>
      </c>
      <c r="D918" s="229" t="s">
        <v>174</v>
      </c>
      <c r="E918" s="230" t="s">
        <v>1379</v>
      </c>
      <c r="F918" s="231" t="s">
        <v>1380</v>
      </c>
      <c r="G918" s="232" t="s">
        <v>278</v>
      </c>
      <c r="H918" s="233">
        <v>843.13900000000001</v>
      </c>
      <c r="I918" s="234"/>
      <c r="J918" s="235">
        <f>ROUND(I918*H918,2)</f>
        <v>0</v>
      </c>
      <c r="K918" s="231" t="s">
        <v>178</v>
      </c>
      <c r="L918" s="46"/>
      <c r="M918" s="236" t="s">
        <v>1</v>
      </c>
      <c r="N918" s="237" t="s">
        <v>48</v>
      </c>
      <c r="O918" s="93"/>
      <c r="P918" s="238">
        <f>O918*H918</f>
        <v>0</v>
      </c>
      <c r="Q918" s="238">
        <v>0.017319999999999999</v>
      </c>
      <c r="R918" s="238">
        <f>Q918*H918</f>
        <v>14.60316748</v>
      </c>
      <c r="S918" s="238">
        <v>0</v>
      </c>
      <c r="T918" s="239">
        <f>S918*H918</f>
        <v>0</v>
      </c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R918" s="240" t="s">
        <v>347</v>
      </c>
      <c r="AT918" s="240" t="s">
        <v>174</v>
      </c>
      <c r="AU918" s="240" t="s">
        <v>92</v>
      </c>
      <c r="AY918" s="18" t="s">
        <v>171</v>
      </c>
      <c r="BE918" s="241">
        <f>IF(N918="základní",J918,0)</f>
        <v>0</v>
      </c>
      <c r="BF918" s="241">
        <f>IF(N918="snížená",J918,0)</f>
        <v>0</v>
      </c>
      <c r="BG918" s="241">
        <f>IF(N918="zákl. přenesená",J918,0)</f>
        <v>0</v>
      </c>
      <c r="BH918" s="241">
        <f>IF(N918="sníž. přenesená",J918,0)</f>
        <v>0</v>
      </c>
      <c r="BI918" s="241">
        <f>IF(N918="nulová",J918,0)</f>
        <v>0</v>
      </c>
      <c r="BJ918" s="18" t="s">
        <v>90</v>
      </c>
      <c r="BK918" s="241">
        <f>ROUND(I918*H918,2)</f>
        <v>0</v>
      </c>
      <c r="BL918" s="18" t="s">
        <v>347</v>
      </c>
      <c r="BM918" s="240" t="s">
        <v>1381</v>
      </c>
    </row>
    <row r="919" s="13" customFormat="1">
      <c r="A919" s="13"/>
      <c r="B919" s="251"/>
      <c r="C919" s="252"/>
      <c r="D919" s="242" t="s">
        <v>284</v>
      </c>
      <c r="E919" s="253" t="s">
        <v>1</v>
      </c>
      <c r="F919" s="254" t="s">
        <v>527</v>
      </c>
      <c r="G919" s="252"/>
      <c r="H919" s="253" t="s">
        <v>1</v>
      </c>
      <c r="I919" s="255"/>
      <c r="J919" s="252"/>
      <c r="K919" s="252"/>
      <c r="L919" s="256"/>
      <c r="M919" s="257"/>
      <c r="N919" s="258"/>
      <c r="O919" s="258"/>
      <c r="P919" s="258"/>
      <c r="Q919" s="258"/>
      <c r="R919" s="258"/>
      <c r="S919" s="258"/>
      <c r="T919" s="259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60" t="s">
        <v>284</v>
      </c>
      <c r="AU919" s="260" t="s">
        <v>92</v>
      </c>
      <c r="AV919" s="13" t="s">
        <v>90</v>
      </c>
      <c r="AW919" s="13" t="s">
        <v>38</v>
      </c>
      <c r="AX919" s="13" t="s">
        <v>83</v>
      </c>
      <c r="AY919" s="260" t="s">
        <v>171</v>
      </c>
    </row>
    <row r="920" s="13" customFormat="1">
      <c r="A920" s="13"/>
      <c r="B920" s="251"/>
      <c r="C920" s="252"/>
      <c r="D920" s="242" t="s">
        <v>284</v>
      </c>
      <c r="E920" s="253" t="s">
        <v>1</v>
      </c>
      <c r="F920" s="254" t="s">
        <v>1382</v>
      </c>
      <c r="G920" s="252"/>
      <c r="H920" s="253" t="s">
        <v>1</v>
      </c>
      <c r="I920" s="255"/>
      <c r="J920" s="252"/>
      <c r="K920" s="252"/>
      <c r="L920" s="256"/>
      <c r="M920" s="257"/>
      <c r="N920" s="258"/>
      <c r="O920" s="258"/>
      <c r="P920" s="258"/>
      <c r="Q920" s="258"/>
      <c r="R920" s="258"/>
      <c r="S920" s="258"/>
      <c r="T920" s="259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60" t="s">
        <v>284</v>
      </c>
      <c r="AU920" s="260" t="s">
        <v>92</v>
      </c>
      <c r="AV920" s="13" t="s">
        <v>90</v>
      </c>
      <c r="AW920" s="13" t="s">
        <v>38</v>
      </c>
      <c r="AX920" s="13" t="s">
        <v>83</v>
      </c>
      <c r="AY920" s="260" t="s">
        <v>171</v>
      </c>
    </row>
    <row r="921" s="14" customFormat="1">
      <c r="A921" s="14"/>
      <c r="B921" s="261"/>
      <c r="C921" s="262"/>
      <c r="D921" s="242" t="s">
        <v>284</v>
      </c>
      <c r="E921" s="263" t="s">
        <v>1</v>
      </c>
      <c r="F921" s="264" t="s">
        <v>1383</v>
      </c>
      <c r="G921" s="262"/>
      <c r="H921" s="265">
        <v>63.280000000000001</v>
      </c>
      <c r="I921" s="266"/>
      <c r="J921" s="262"/>
      <c r="K921" s="262"/>
      <c r="L921" s="267"/>
      <c r="M921" s="268"/>
      <c r="N921" s="269"/>
      <c r="O921" s="269"/>
      <c r="P921" s="269"/>
      <c r="Q921" s="269"/>
      <c r="R921" s="269"/>
      <c r="S921" s="269"/>
      <c r="T921" s="270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71" t="s">
        <v>284</v>
      </c>
      <c r="AU921" s="271" t="s">
        <v>92</v>
      </c>
      <c r="AV921" s="14" t="s">
        <v>92</v>
      </c>
      <c r="AW921" s="14" t="s">
        <v>38</v>
      </c>
      <c r="AX921" s="14" t="s">
        <v>83</v>
      </c>
      <c r="AY921" s="271" t="s">
        <v>171</v>
      </c>
    </row>
    <row r="922" s="14" customFormat="1">
      <c r="A922" s="14"/>
      <c r="B922" s="261"/>
      <c r="C922" s="262"/>
      <c r="D922" s="242" t="s">
        <v>284</v>
      </c>
      <c r="E922" s="263" t="s">
        <v>1</v>
      </c>
      <c r="F922" s="264" t="s">
        <v>1384</v>
      </c>
      <c r="G922" s="262"/>
      <c r="H922" s="265">
        <v>278.31</v>
      </c>
      <c r="I922" s="266"/>
      <c r="J922" s="262"/>
      <c r="K922" s="262"/>
      <c r="L922" s="267"/>
      <c r="M922" s="268"/>
      <c r="N922" s="269"/>
      <c r="O922" s="269"/>
      <c r="P922" s="269"/>
      <c r="Q922" s="269"/>
      <c r="R922" s="269"/>
      <c r="S922" s="269"/>
      <c r="T922" s="270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71" t="s">
        <v>284</v>
      </c>
      <c r="AU922" s="271" t="s">
        <v>92</v>
      </c>
      <c r="AV922" s="14" t="s">
        <v>92</v>
      </c>
      <c r="AW922" s="14" t="s">
        <v>38</v>
      </c>
      <c r="AX922" s="14" t="s">
        <v>83</v>
      </c>
      <c r="AY922" s="271" t="s">
        <v>171</v>
      </c>
    </row>
    <row r="923" s="14" customFormat="1">
      <c r="A923" s="14"/>
      <c r="B923" s="261"/>
      <c r="C923" s="262"/>
      <c r="D923" s="242" t="s">
        <v>284</v>
      </c>
      <c r="E923" s="263" t="s">
        <v>1</v>
      </c>
      <c r="F923" s="264" t="s">
        <v>1385</v>
      </c>
      <c r="G923" s="262"/>
      <c r="H923" s="265">
        <v>424.89999999999998</v>
      </c>
      <c r="I923" s="266"/>
      <c r="J923" s="262"/>
      <c r="K923" s="262"/>
      <c r="L923" s="267"/>
      <c r="M923" s="268"/>
      <c r="N923" s="269"/>
      <c r="O923" s="269"/>
      <c r="P923" s="269"/>
      <c r="Q923" s="269"/>
      <c r="R923" s="269"/>
      <c r="S923" s="269"/>
      <c r="T923" s="270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71" t="s">
        <v>284</v>
      </c>
      <c r="AU923" s="271" t="s">
        <v>92</v>
      </c>
      <c r="AV923" s="14" t="s">
        <v>92</v>
      </c>
      <c r="AW923" s="14" t="s">
        <v>38</v>
      </c>
      <c r="AX923" s="14" t="s">
        <v>83</v>
      </c>
      <c r="AY923" s="271" t="s">
        <v>171</v>
      </c>
    </row>
    <row r="924" s="16" customFormat="1">
      <c r="A924" s="16"/>
      <c r="B924" s="293"/>
      <c r="C924" s="294"/>
      <c r="D924" s="242" t="s">
        <v>284</v>
      </c>
      <c r="E924" s="295" t="s">
        <v>1</v>
      </c>
      <c r="F924" s="296" t="s">
        <v>418</v>
      </c>
      <c r="G924" s="294"/>
      <c r="H924" s="297">
        <v>766.49000000000001</v>
      </c>
      <c r="I924" s="298"/>
      <c r="J924" s="294"/>
      <c r="K924" s="294"/>
      <c r="L924" s="299"/>
      <c r="M924" s="300"/>
      <c r="N924" s="301"/>
      <c r="O924" s="301"/>
      <c r="P924" s="301"/>
      <c r="Q924" s="301"/>
      <c r="R924" s="301"/>
      <c r="S924" s="301"/>
      <c r="T924" s="302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T924" s="303" t="s">
        <v>284</v>
      </c>
      <c r="AU924" s="303" t="s">
        <v>92</v>
      </c>
      <c r="AV924" s="16" t="s">
        <v>118</v>
      </c>
      <c r="AW924" s="16" t="s">
        <v>38</v>
      </c>
      <c r="AX924" s="16" t="s">
        <v>83</v>
      </c>
      <c r="AY924" s="303" t="s">
        <v>171</v>
      </c>
    </row>
    <row r="925" s="14" customFormat="1">
      <c r="A925" s="14"/>
      <c r="B925" s="261"/>
      <c r="C925" s="262"/>
      <c r="D925" s="242" t="s">
        <v>284</v>
      </c>
      <c r="E925" s="263" t="s">
        <v>1</v>
      </c>
      <c r="F925" s="264" t="s">
        <v>1386</v>
      </c>
      <c r="G925" s="262"/>
      <c r="H925" s="265">
        <v>76.649000000000001</v>
      </c>
      <c r="I925" s="266"/>
      <c r="J925" s="262"/>
      <c r="K925" s="262"/>
      <c r="L925" s="267"/>
      <c r="M925" s="268"/>
      <c r="N925" s="269"/>
      <c r="O925" s="269"/>
      <c r="P925" s="269"/>
      <c r="Q925" s="269"/>
      <c r="R925" s="269"/>
      <c r="S925" s="269"/>
      <c r="T925" s="270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71" t="s">
        <v>284</v>
      </c>
      <c r="AU925" s="271" t="s">
        <v>92</v>
      </c>
      <c r="AV925" s="14" t="s">
        <v>92</v>
      </c>
      <c r="AW925" s="14" t="s">
        <v>38</v>
      </c>
      <c r="AX925" s="14" t="s">
        <v>83</v>
      </c>
      <c r="AY925" s="271" t="s">
        <v>171</v>
      </c>
    </row>
    <row r="926" s="15" customFormat="1">
      <c r="A926" s="15"/>
      <c r="B926" s="272"/>
      <c r="C926" s="273"/>
      <c r="D926" s="242" t="s">
        <v>284</v>
      </c>
      <c r="E926" s="274" t="s">
        <v>1</v>
      </c>
      <c r="F926" s="275" t="s">
        <v>287</v>
      </c>
      <c r="G926" s="273"/>
      <c r="H926" s="276">
        <v>843.13900000000001</v>
      </c>
      <c r="I926" s="277"/>
      <c r="J926" s="273"/>
      <c r="K926" s="273"/>
      <c r="L926" s="278"/>
      <c r="M926" s="279"/>
      <c r="N926" s="280"/>
      <c r="O926" s="280"/>
      <c r="P926" s="280"/>
      <c r="Q926" s="280"/>
      <c r="R926" s="280"/>
      <c r="S926" s="280"/>
      <c r="T926" s="281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82" t="s">
        <v>284</v>
      </c>
      <c r="AU926" s="282" t="s">
        <v>92</v>
      </c>
      <c r="AV926" s="15" t="s">
        <v>192</v>
      </c>
      <c r="AW926" s="15" t="s">
        <v>38</v>
      </c>
      <c r="AX926" s="15" t="s">
        <v>90</v>
      </c>
      <c r="AY926" s="282" t="s">
        <v>171</v>
      </c>
    </row>
    <row r="927" s="2" customFormat="1" ht="16.5" customHeight="1">
      <c r="A927" s="40"/>
      <c r="B927" s="41"/>
      <c r="C927" s="229" t="s">
        <v>1387</v>
      </c>
      <c r="D927" s="229" t="s">
        <v>174</v>
      </c>
      <c r="E927" s="230" t="s">
        <v>1388</v>
      </c>
      <c r="F927" s="231" t="s">
        <v>1389</v>
      </c>
      <c r="G927" s="232" t="s">
        <v>278</v>
      </c>
      <c r="H927" s="233">
        <v>350.61399999999998</v>
      </c>
      <c r="I927" s="234"/>
      <c r="J927" s="235">
        <f>ROUND(I927*H927,2)</f>
        <v>0</v>
      </c>
      <c r="K927" s="231" t="s">
        <v>178</v>
      </c>
      <c r="L927" s="46"/>
      <c r="M927" s="236" t="s">
        <v>1</v>
      </c>
      <c r="N927" s="237" t="s">
        <v>48</v>
      </c>
      <c r="O927" s="93"/>
      <c r="P927" s="238">
        <f>O927*H927</f>
        <v>0</v>
      </c>
      <c r="Q927" s="238">
        <v>0.014149999999999999</v>
      </c>
      <c r="R927" s="238">
        <f>Q927*H927</f>
        <v>4.9611880999999993</v>
      </c>
      <c r="S927" s="238">
        <v>0</v>
      </c>
      <c r="T927" s="239">
        <f>S927*H927</f>
        <v>0</v>
      </c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R927" s="240" t="s">
        <v>347</v>
      </c>
      <c r="AT927" s="240" t="s">
        <v>174</v>
      </c>
      <c r="AU927" s="240" t="s">
        <v>92</v>
      </c>
      <c r="AY927" s="18" t="s">
        <v>171</v>
      </c>
      <c r="BE927" s="241">
        <f>IF(N927="základní",J927,0)</f>
        <v>0</v>
      </c>
      <c r="BF927" s="241">
        <f>IF(N927="snížená",J927,0)</f>
        <v>0</v>
      </c>
      <c r="BG927" s="241">
        <f>IF(N927="zákl. přenesená",J927,0)</f>
        <v>0</v>
      </c>
      <c r="BH927" s="241">
        <f>IF(N927="sníž. přenesená",J927,0)</f>
        <v>0</v>
      </c>
      <c r="BI927" s="241">
        <f>IF(N927="nulová",J927,0)</f>
        <v>0</v>
      </c>
      <c r="BJ927" s="18" t="s">
        <v>90</v>
      </c>
      <c r="BK927" s="241">
        <f>ROUND(I927*H927,2)</f>
        <v>0</v>
      </c>
      <c r="BL927" s="18" t="s">
        <v>347</v>
      </c>
      <c r="BM927" s="240" t="s">
        <v>1390</v>
      </c>
    </row>
    <row r="928" s="13" customFormat="1">
      <c r="A928" s="13"/>
      <c r="B928" s="251"/>
      <c r="C928" s="252"/>
      <c r="D928" s="242" t="s">
        <v>284</v>
      </c>
      <c r="E928" s="253" t="s">
        <v>1</v>
      </c>
      <c r="F928" s="254" t="s">
        <v>527</v>
      </c>
      <c r="G928" s="252"/>
      <c r="H928" s="253" t="s">
        <v>1</v>
      </c>
      <c r="I928" s="255"/>
      <c r="J928" s="252"/>
      <c r="K928" s="252"/>
      <c r="L928" s="256"/>
      <c r="M928" s="257"/>
      <c r="N928" s="258"/>
      <c r="O928" s="258"/>
      <c r="P928" s="258"/>
      <c r="Q928" s="258"/>
      <c r="R928" s="258"/>
      <c r="S928" s="258"/>
      <c r="T928" s="259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60" t="s">
        <v>284</v>
      </c>
      <c r="AU928" s="260" t="s">
        <v>92</v>
      </c>
      <c r="AV928" s="13" t="s">
        <v>90</v>
      </c>
      <c r="AW928" s="13" t="s">
        <v>38</v>
      </c>
      <c r="AX928" s="13" t="s">
        <v>83</v>
      </c>
      <c r="AY928" s="260" t="s">
        <v>171</v>
      </c>
    </row>
    <row r="929" s="13" customFormat="1">
      <c r="A929" s="13"/>
      <c r="B929" s="251"/>
      <c r="C929" s="252"/>
      <c r="D929" s="242" t="s">
        <v>284</v>
      </c>
      <c r="E929" s="253" t="s">
        <v>1</v>
      </c>
      <c r="F929" s="254" t="s">
        <v>1391</v>
      </c>
      <c r="G929" s="252"/>
      <c r="H929" s="253" t="s">
        <v>1</v>
      </c>
      <c r="I929" s="255"/>
      <c r="J929" s="252"/>
      <c r="K929" s="252"/>
      <c r="L929" s="256"/>
      <c r="M929" s="257"/>
      <c r="N929" s="258"/>
      <c r="O929" s="258"/>
      <c r="P929" s="258"/>
      <c r="Q929" s="258"/>
      <c r="R929" s="258"/>
      <c r="S929" s="258"/>
      <c r="T929" s="259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60" t="s">
        <v>284</v>
      </c>
      <c r="AU929" s="260" t="s">
        <v>92</v>
      </c>
      <c r="AV929" s="13" t="s">
        <v>90</v>
      </c>
      <c r="AW929" s="13" t="s">
        <v>38</v>
      </c>
      <c r="AX929" s="13" t="s">
        <v>83</v>
      </c>
      <c r="AY929" s="260" t="s">
        <v>171</v>
      </c>
    </row>
    <row r="930" s="14" customFormat="1">
      <c r="A930" s="14"/>
      <c r="B930" s="261"/>
      <c r="C930" s="262"/>
      <c r="D930" s="242" t="s">
        <v>284</v>
      </c>
      <c r="E930" s="263" t="s">
        <v>1</v>
      </c>
      <c r="F930" s="264" t="s">
        <v>1392</v>
      </c>
      <c r="G930" s="262"/>
      <c r="H930" s="265">
        <v>26.719999999999999</v>
      </c>
      <c r="I930" s="266"/>
      <c r="J930" s="262"/>
      <c r="K930" s="262"/>
      <c r="L930" s="267"/>
      <c r="M930" s="268"/>
      <c r="N930" s="269"/>
      <c r="O930" s="269"/>
      <c r="P930" s="269"/>
      <c r="Q930" s="269"/>
      <c r="R930" s="269"/>
      <c r="S930" s="269"/>
      <c r="T930" s="27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71" t="s">
        <v>284</v>
      </c>
      <c r="AU930" s="271" t="s">
        <v>92</v>
      </c>
      <c r="AV930" s="14" t="s">
        <v>92</v>
      </c>
      <c r="AW930" s="14" t="s">
        <v>38</v>
      </c>
      <c r="AX930" s="14" t="s">
        <v>83</v>
      </c>
      <c r="AY930" s="271" t="s">
        <v>171</v>
      </c>
    </row>
    <row r="931" s="14" customFormat="1">
      <c r="A931" s="14"/>
      <c r="B931" s="261"/>
      <c r="C931" s="262"/>
      <c r="D931" s="242" t="s">
        <v>284</v>
      </c>
      <c r="E931" s="263" t="s">
        <v>1</v>
      </c>
      <c r="F931" s="264" t="s">
        <v>1393</v>
      </c>
      <c r="G931" s="262"/>
      <c r="H931" s="265">
        <v>28.25</v>
      </c>
      <c r="I931" s="266"/>
      <c r="J931" s="262"/>
      <c r="K931" s="262"/>
      <c r="L931" s="267"/>
      <c r="M931" s="268"/>
      <c r="N931" s="269"/>
      <c r="O931" s="269"/>
      <c r="P931" s="269"/>
      <c r="Q931" s="269"/>
      <c r="R931" s="269"/>
      <c r="S931" s="269"/>
      <c r="T931" s="27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71" t="s">
        <v>284</v>
      </c>
      <c r="AU931" s="271" t="s">
        <v>92</v>
      </c>
      <c r="AV931" s="14" t="s">
        <v>92</v>
      </c>
      <c r="AW931" s="14" t="s">
        <v>38</v>
      </c>
      <c r="AX931" s="14" t="s">
        <v>83</v>
      </c>
      <c r="AY931" s="271" t="s">
        <v>171</v>
      </c>
    </row>
    <row r="932" s="14" customFormat="1">
      <c r="A932" s="14"/>
      <c r="B932" s="261"/>
      <c r="C932" s="262"/>
      <c r="D932" s="242" t="s">
        <v>284</v>
      </c>
      <c r="E932" s="263" t="s">
        <v>1</v>
      </c>
      <c r="F932" s="264" t="s">
        <v>1394</v>
      </c>
      <c r="G932" s="262"/>
      <c r="H932" s="265">
        <v>157.41999999999999</v>
      </c>
      <c r="I932" s="266"/>
      <c r="J932" s="262"/>
      <c r="K932" s="262"/>
      <c r="L932" s="267"/>
      <c r="M932" s="268"/>
      <c r="N932" s="269"/>
      <c r="O932" s="269"/>
      <c r="P932" s="269"/>
      <c r="Q932" s="269"/>
      <c r="R932" s="269"/>
      <c r="S932" s="269"/>
      <c r="T932" s="270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71" t="s">
        <v>284</v>
      </c>
      <c r="AU932" s="271" t="s">
        <v>92</v>
      </c>
      <c r="AV932" s="14" t="s">
        <v>92</v>
      </c>
      <c r="AW932" s="14" t="s">
        <v>38</v>
      </c>
      <c r="AX932" s="14" t="s">
        <v>83</v>
      </c>
      <c r="AY932" s="271" t="s">
        <v>171</v>
      </c>
    </row>
    <row r="933" s="14" customFormat="1">
      <c r="A933" s="14"/>
      <c r="B933" s="261"/>
      <c r="C933" s="262"/>
      <c r="D933" s="242" t="s">
        <v>284</v>
      </c>
      <c r="E933" s="263" t="s">
        <v>1</v>
      </c>
      <c r="F933" s="264" t="s">
        <v>1395</v>
      </c>
      <c r="G933" s="262"/>
      <c r="H933" s="265">
        <v>106.34999999999999</v>
      </c>
      <c r="I933" s="266"/>
      <c r="J933" s="262"/>
      <c r="K933" s="262"/>
      <c r="L933" s="267"/>
      <c r="M933" s="268"/>
      <c r="N933" s="269"/>
      <c r="O933" s="269"/>
      <c r="P933" s="269"/>
      <c r="Q933" s="269"/>
      <c r="R933" s="269"/>
      <c r="S933" s="269"/>
      <c r="T933" s="270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71" t="s">
        <v>284</v>
      </c>
      <c r="AU933" s="271" t="s">
        <v>92</v>
      </c>
      <c r="AV933" s="14" t="s">
        <v>92</v>
      </c>
      <c r="AW933" s="14" t="s">
        <v>38</v>
      </c>
      <c r="AX933" s="14" t="s">
        <v>83</v>
      </c>
      <c r="AY933" s="271" t="s">
        <v>171</v>
      </c>
    </row>
    <row r="934" s="16" customFormat="1">
      <c r="A934" s="16"/>
      <c r="B934" s="293"/>
      <c r="C934" s="294"/>
      <c r="D934" s="242" t="s">
        <v>284</v>
      </c>
      <c r="E934" s="295" t="s">
        <v>1</v>
      </c>
      <c r="F934" s="296" t="s">
        <v>418</v>
      </c>
      <c r="G934" s="294"/>
      <c r="H934" s="297">
        <v>318.74000000000001</v>
      </c>
      <c r="I934" s="298"/>
      <c r="J934" s="294"/>
      <c r="K934" s="294"/>
      <c r="L934" s="299"/>
      <c r="M934" s="300"/>
      <c r="N934" s="301"/>
      <c r="O934" s="301"/>
      <c r="P934" s="301"/>
      <c r="Q934" s="301"/>
      <c r="R934" s="301"/>
      <c r="S934" s="301"/>
      <c r="T934" s="302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T934" s="303" t="s">
        <v>284</v>
      </c>
      <c r="AU934" s="303" t="s">
        <v>92</v>
      </c>
      <c r="AV934" s="16" t="s">
        <v>118</v>
      </c>
      <c r="AW934" s="16" t="s">
        <v>38</v>
      </c>
      <c r="AX934" s="16" t="s">
        <v>83</v>
      </c>
      <c r="AY934" s="303" t="s">
        <v>171</v>
      </c>
    </row>
    <row r="935" s="14" customFormat="1">
      <c r="A935" s="14"/>
      <c r="B935" s="261"/>
      <c r="C935" s="262"/>
      <c r="D935" s="242" t="s">
        <v>284</v>
      </c>
      <c r="E935" s="263" t="s">
        <v>1</v>
      </c>
      <c r="F935" s="264" t="s">
        <v>1396</v>
      </c>
      <c r="G935" s="262"/>
      <c r="H935" s="265">
        <v>31.873999999999999</v>
      </c>
      <c r="I935" s="266"/>
      <c r="J935" s="262"/>
      <c r="K935" s="262"/>
      <c r="L935" s="267"/>
      <c r="M935" s="268"/>
      <c r="N935" s="269"/>
      <c r="O935" s="269"/>
      <c r="P935" s="269"/>
      <c r="Q935" s="269"/>
      <c r="R935" s="269"/>
      <c r="S935" s="269"/>
      <c r="T935" s="270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71" t="s">
        <v>284</v>
      </c>
      <c r="AU935" s="271" t="s">
        <v>92</v>
      </c>
      <c r="AV935" s="14" t="s">
        <v>92</v>
      </c>
      <c r="AW935" s="14" t="s">
        <v>38</v>
      </c>
      <c r="AX935" s="14" t="s">
        <v>83</v>
      </c>
      <c r="AY935" s="271" t="s">
        <v>171</v>
      </c>
    </row>
    <row r="936" s="15" customFormat="1">
      <c r="A936" s="15"/>
      <c r="B936" s="272"/>
      <c r="C936" s="273"/>
      <c r="D936" s="242" t="s">
        <v>284</v>
      </c>
      <c r="E936" s="274" t="s">
        <v>1</v>
      </c>
      <c r="F936" s="275" t="s">
        <v>287</v>
      </c>
      <c r="G936" s="273"/>
      <c r="H936" s="276">
        <v>350.61399999999998</v>
      </c>
      <c r="I936" s="277"/>
      <c r="J936" s="273"/>
      <c r="K936" s="273"/>
      <c r="L936" s="278"/>
      <c r="M936" s="279"/>
      <c r="N936" s="280"/>
      <c r="O936" s="280"/>
      <c r="P936" s="280"/>
      <c r="Q936" s="280"/>
      <c r="R936" s="280"/>
      <c r="S936" s="280"/>
      <c r="T936" s="281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82" t="s">
        <v>284</v>
      </c>
      <c r="AU936" s="282" t="s">
        <v>92</v>
      </c>
      <c r="AV936" s="15" t="s">
        <v>192</v>
      </c>
      <c r="AW936" s="15" t="s">
        <v>38</v>
      </c>
      <c r="AX936" s="15" t="s">
        <v>90</v>
      </c>
      <c r="AY936" s="282" t="s">
        <v>171</v>
      </c>
    </row>
    <row r="937" s="2" customFormat="1" ht="16.5" customHeight="1">
      <c r="A937" s="40"/>
      <c r="B937" s="41"/>
      <c r="C937" s="229" t="s">
        <v>1397</v>
      </c>
      <c r="D937" s="229" t="s">
        <v>174</v>
      </c>
      <c r="E937" s="230" t="s">
        <v>1398</v>
      </c>
      <c r="F937" s="231" t="s">
        <v>1399</v>
      </c>
      <c r="G937" s="232" t="s">
        <v>278</v>
      </c>
      <c r="H937" s="233">
        <v>1535.6110000000001</v>
      </c>
      <c r="I937" s="234"/>
      <c r="J937" s="235">
        <f>ROUND(I937*H937,2)</f>
        <v>0</v>
      </c>
      <c r="K937" s="231" t="s">
        <v>178</v>
      </c>
      <c r="L937" s="46"/>
      <c r="M937" s="236" t="s">
        <v>1</v>
      </c>
      <c r="N937" s="237" t="s">
        <v>48</v>
      </c>
      <c r="O937" s="93"/>
      <c r="P937" s="238">
        <f>O937*H937</f>
        <v>0</v>
      </c>
      <c r="Q937" s="238">
        <v>0.00010000000000000001</v>
      </c>
      <c r="R937" s="238">
        <f>Q937*H937</f>
        <v>0.15356110000000001</v>
      </c>
      <c r="S937" s="238">
        <v>0</v>
      </c>
      <c r="T937" s="239">
        <f>S937*H937</f>
        <v>0</v>
      </c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R937" s="240" t="s">
        <v>347</v>
      </c>
      <c r="AT937" s="240" t="s">
        <v>174</v>
      </c>
      <c r="AU937" s="240" t="s">
        <v>92</v>
      </c>
      <c r="AY937" s="18" t="s">
        <v>171</v>
      </c>
      <c r="BE937" s="241">
        <f>IF(N937="základní",J937,0)</f>
        <v>0</v>
      </c>
      <c r="BF937" s="241">
        <f>IF(N937="snížená",J937,0)</f>
        <v>0</v>
      </c>
      <c r="BG937" s="241">
        <f>IF(N937="zákl. přenesená",J937,0)</f>
        <v>0</v>
      </c>
      <c r="BH937" s="241">
        <f>IF(N937="sníž. přenesená",J937,0)</f>
        <v>0</v>
      </c>
      <c r="BI937" s="241">
        <f>IF(N937="nulová",J937,0)</f>
        <v>0</v>
      </c>
      <c r="BJ937" s="18" t="s">
        <v>90</v>
      </c>
      <c r="BK937" s="241">
        <f>ROUND(I937*H937,2)</f>
        <v>0</v>
      </c>
      <c r="BL937" s="18" t="s">
        <v>347</v>
      </c>
      <c r="BM937" s="240" t="s">
        <v>1400</v>
      </c>
    </row>
    <row r="938" s="14" customFormat="1">
      <c r="A938" s="14"/>
      <c r="B938" s="261"/>
      <c r="C938" s="262"/>
      <c r="D938" s="242" t="s">
        <v>284</v>
      </c>
      <c r="E938" s="263" t="s">
        <v>1</v>
      </c>
      <c r="F938" s="264" t="s">
        <v>1401</v>
      </c>
      <c r="G938" s="262"/>
      <c r="H938" s="265">
        <v>1535.6110000000001</v>
      </c>
      <c r="I938" s="266"/>
      <c r="J938" s="262"/>
      <c r="K938" s="262"/>
      <c r="L938" s="267"/>
      <c r="M938" s="268"/>
      <c r="N938" s="269"/>
      <c r="O938" s="269"/>
      <c r="P938" s="269"/>
      <c r="Q938" s="269"/>
      <c r="R938" s="269"/>
      <c r="S938" s="269"/>
      <c r="T938" s="270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71" t="s">
        <v>284</v>
      </c>
      <c r="AU938" s="271" t="s">
        <v>92</v>
      </c>
      <c r="AV938" s="14" t="s">
        <v>92</v>
      </c>
      <c r="AW938" s="14" t="s">
        <v>38</v>
      </c>
      <c r="AX938" s="14" t="s">
        <v>83</v>
      </c>
      <c r="AY938" s="271" t="s">
        <v>171</v>
      </c>
    </row>
    <row r="939" s="15" customFormat="1">
      <c r="A939" s="15"/>
      <c r="B939" s="272"/>
      <c r="C939" s="273"/>
      <c r="D939" s="242" t="s">
        <v>284</v>
      </c>
      <c r="E939" s="274" t="s">
        <v>1</v>
      </c>
      <c r="F939" s="275" t="s">
        <v>287</v>
      </c>
      <c r="G939" s="273"/>
      <c r="H939" s="276">
        <v>1535.6110000000001</v>
      </c>
      <c r="I939" s="277"/>
      <c r="J939" s="273"/>
      <c r="K939" s="273"/>
      <c r="L939" s="278"/>
      <c r="M939" s="279"/>
      <c r="N939" s="280"/>
      <c r="O939" s="280"/>
      <c r="P939" s="280"/>
      <c r="Q939" s="280"/>
      <c r="R939" s="280"/>
      <c r="S939" s="280"/>
      <c r="T939" s="281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82" t="s">
        <v>284</v>
      </c>
      <c r="AU939" s="282" t="s">
        <v>92</v>
      </c>
      <c r="AV939" s="15" t="s">
        <v>192</v>
      </c>
      <c r="AW939" s="15" t="s">
        <v>38</v>
      </c>
      <c r="AX939" s="15" t="s">
        <v>90</v>
      </c>
      <c r="AY939" s="282" t="s">
        <v>171</v>
      </c>
    </row>
    <row r="940" s="2" customFormat="1" ht="16.5" customHeight="1">
      <c r="A940" s="40"/>
      <c r="B940" s="41"/>
      <c r="C940" s="229" t="s">
        <v>1402</v>
      </c>
      <c r="D940" s="229" t="s">
        <v>174</v>
      </c>
      <c r="E940" s="230" t="s">
        <v>1403</v>
      </c>
      <c r="F940" s="231" t="s">
        <v>1404</v>
      </c>
      <c r="G940" s="232" t="s">
        <v>458</v>
      </c>
      <c r="H940" s="233">
        <v>173.65000000000001</v>
      </c>
      <c r="I940" s="234"/>
      <c r="J940" s="235">
        <f>ROUND(I940*H940,2)</f>
        <v>0</v>
      </c>
      <c r="K940" s="231" t="s">
        <v>178</v>
      </c>
      <c r="L940" s="46"/>
      <c r="M940" s="236" t="s">
        <v>1</v>
      </c>
      <c r="N940" s="237" t="s">
        <v>48</v>
      </c>
      <c r="O940" s="93"/>
      <c r="P940" s="238">
        <f>O940*H940</f>
        <v>0</v>
      </c>
      <c r="Q940" s="238">
        <v>0.0066299999999999996</v>
      </c>
      <c r="R940" s="238">
        <f>Q940*H940</f>
        <v>1.1512994999999999</v>
      </c>
      <c r="S940" s="238">
        <v>0</v>
      </c>
      <c r="T940" s="239">
        <f>S940*H940</f>
        <v>0</v>
      </c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R940" s="240" t="s">
        <v>347</v>
      </c>
      <c r="AT940" s="240" t="s">
        <v>174</v>
      </c>
      <c r="AU940" s="240" t="s">
        <v>92</v>
      </c>
      <c r="AY940" s="18" t="s">
        <v>171</v>
      </c>
      <c r="BE940" s="241">
        <f>IF(N940="základní",J940,0)</f>
        <v>0</v>
      </c>
      <c r="BF940" s="241">
        <f>IF(N940="snížená",J940,0)</f>
        <v>0</v>
      </c>
      <c r="BG940" s="241">
        <f>IF(N940="zákl. přenesená",J940,0)</f>
        <v>0</v>
      </c>
      <c r="BH940" s="241">
        <f>IF(N940="sníž. přenesená",J940,0)</f>
        <v>0</v>
      </c>
      <c r="BI940" s="241">
        <f>IF(N940="nulová",J940,0)</f>
        <v>0</v>
      </c>
      <c r="BJ940" s="18" t="s">
        <v>90</v>
      </c>
      <c r="BK940" s="241">
        <f>ROUND(I940*H940,2)</f>
        <v>0</v>
      </c>
      <c r="BL940" s="18" t="s">
        <v>347</v>
      </c>
      <c r="BM940" s="240" t="s">
        <v>1405</v>
      </c>
    </row>
    <row r="941" s="13" customFormat="1">
      <c r="A941" s="13"/>
      <c r="B941" s="251"/>
      <c r="C941" s="252"/>
      <c r="D941" s="242" t="s">
        <v>284</v>
      </c>
      <c r="E941" s="253" t="s">
        <v>1</v>
      </c>
      <c r="F941" s="254" t="s">
        <v>527</v>
      </c>
      <c r="G941" s="252"/>
      <c r="H941" s="253" t="s">
        <v>1</v>
      </c>
      <c r="I941" s="255"/>
      <c r="J941" s="252"/>
      <c r="K941" s="252"/>
      <c r="L941" s="256"/>
      <c r="M941" s="257"/>
      <c r="N941" s="258"/>
      <c r="O941" s="258"/>
      <c r="P941" s="258"/>
      <c r="Q941" s="258"/>
      <c r="R941" s="258"/>
      <c r="S941" s="258"/>
      <c r="T941" s="259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60" t="s">
        <v>284</v>
      </c>
      <c r="AU941" s="260" t="s">
        <v>92</v>
      </c>
      <c r="AV941" s="13" t="s">
        <v>90</v>
      </c>
      <c r="AW941" s="13" t="s">
        <v>38</v>
      </c>
      <c r="AX941" s="13" t="s">
        <v>83</v>
      </c>
      <c r="AY941" s="260" t="s">
        <v>171</v>
      </c>
    </row>
    <row r="942" s="14" customFormat="1">
      <c r="A942" s="14"/>
      <c r="B942" s="261"/>
      <c r="C942" s="262"/>
      <c r="D942" s="242" t="s">
        <v>284</v>
      </c>
      <c r="E942" s="263" t="s">
        <v>1</v>
      </c>
      <c r="F942" s="264" t="s">
        <v>1406</v>
      </c>
      <c r="G942" s="262"/>
      <c r="H942" s="265">
        <v>173.65000000000001</v>
      </c>
      <c r="I942" s="266"/>
      <c r="J942" s="262"/>
      <c r="K942" s="262"/>
      <c r="L942" s="267"/>
      <c r="M942" s="268"/>
      <c r="N942" s="269"/>
      <c r="O942" s="269"/>
      <c r="P942" s="269"/>
      <c r="Q942" s="269"/>
      <c r="R942" s="269"/>
      <c r="S942" s="269"/>
      <c r="T942" s="27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71" t="s">
        <v>284</v>
      </c>
      <c r="AU942" s="271" t="s">
        <v>92</v>
      </c>
      <c r="AV942" s="14" t="s">
        <v>92</v>
      </c>
      <c r="AW942" s="14" t="s">
        <v>38</v>
      </c>
      <c r="AX942" s="14" t="s">
        <v>83</v>
      </c>
      <c r="AY942" s="271" t="s">
        <v>171</v>
      </c>
    </row>
    <row r="943" s="15" customFormat="1">
      <c r="A943" s="15"/>
      <c r="B943" s="272"/>
      <c r="C943" s="273"/>
      <c r="D943" s="242" t="s">
        <v>284</v>
      </c>
      <c r="E943" s="274" t="s">
        <v>1</v>
      </c>
      <c r="F943" s="275" t="s">
        <v>287</v>
      </c>
      <c r="G943" s="273"/>
      <c r="H943" s="276">
        <v>173.65000000000001</v>
      </c>
      <c r="I943" s="277"/>
      <c r="J943" s="273"/>
      <c r="K943" s="273"/>
      <c r="L943" s="278"/>
      <c r="M943" s="279"/>
      <c r="N943" s="280"/>
      <c r="O943" s="280"/>
      <c r="P943" s="280"/>
      <c r="Q943" s="280"/>
      <c r="R943" s="280"/>
      <c r="S943" s="280"/>
      <c r="T943" s="281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T943" s="282" t="s">
        <v>284</v>
      </c>
      <c r="AU943" s="282" t="s">
        <v>92</v>
      </c>
      <c r="AV943" s="15" t="s">
        <v>192</v>
      </c>
      <c r="AW943" s="15" t="s">
        <v>38</v>
      </c>
      <c r="AX943" s="15" t="s">
        <v>90</v>
      </c>
      <c r="AY943" s="282" t="s">
        <v>171</v>
      </c>
    </row>
    <row r="944" s="2" customFormat="1" ht="16.5" customHeight="1">
      <c r="A944" s="40"/>
      <c r="B944" s="41"/>
      <c r="C944" s="283" t="s">
        <v>1407</v>
      </c>
      <c r="D944" s="283" t="s">
        <v>342</v>
      </c>
      <c r="E944" s="284" t="s">
        <v>1408</v>
      </c>
      <c r="F944" s="285" t="s">
        <v>1409</v>
      </c>
      <c r="G944" s="286" t="s">
        <v>278</v>
      </c>
      <c r="H944" s="287">
        <v>286.52300000000002</v>
      </c>
      <c r="I944" s="288"/>
      <c r="J944" s="289">
        <f>ROUND(I944*H944,2)</f>
        <v>0</v>
      </c>
      <c r="K944" s="285" t="s">
        <v>178</v>
      </c>
      <c r="L944" s="290"/>
      <c r="M944" s="291" t="s">
        <v>1</v>
      </c>
      <c r="N944" s="292" t="s">
        <v>48</v>
      </c>
      <c r="O944" s="93"/>
      <c r="P944" s="238">
        <f>O944*H944</f>
        <v>0</v>
      </c>
      <c r="Q944" s="238">
        <v>0.0135</v>
      </c>
      <c r="R944" s="238">
        <f>Q944*H944</f>
        <v>3.8680605000000003</v>
      </c>
      <c r="S944" s="238">
        <v>0</v>
      </c>
      <c r="T944" s="239">
        <f>S944*H944</f>
        <v>0</v>
      </c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R944" s="240" t="s">
        <v>430</v>
      </c>
      <c r="AT944" s="240" t="s">
        <v>342</v>
      </c>
      <c r="AU944" s="240" t="s">
        <v>92</v>
      </c>
      <c r="AY944" s="18" t="s">
        <v>171</v>
      </c>
      <c r="BE944" s="241">
        <f>IF(N944="základní",J944,0)</f>
        <v>0</v>
      </c>
      <c r="BF944" s="241">
        <f>IF(N944="snížená",J944,0)</f>
        <v>0</v>
      </c>
      <c r="BG944" s="241">
        <f>IF(N944="zákl. přenesená",J944,0)</f>
        <v>0</v>
      </c>
      <c r="BH944" s="241">
        <f>IF(N944="sníž. přenesená",J944,0)</f>
        <v>0</v>
      </c>
      <c r="BI944" s="241">
        <f>IF(N944="nulová",J944,0)</f>
        <v>0</v>
      </c>
      <c r="BJ944" s="18" t="s">
        <v>90</v>
      </c>
      <c r="BK944" s="241">
        <f>ROUND(I944*H944,2)</f>
        <v>0</v>
      </c>
      <c r="BL944" s="18" t="s">
        <v>347</v>
      </c>
      <c r="BM944" s="240" t="s">
        <v>1410</v>
      </c>
    </row>
    <row r="945" s="14" customFormat="1">
      <c r="A945" s="14"/>
      <c r="B945" s="261"/>
      <c r="C945" s="262"/>
      <c r="D945" s="242" t="s">
        <v>284</v>
      </c>
      <c r="E945" s="262"/>
      <c r="F945" s="264" t="s">
        <v>1411</v>
      </c>
      <c r="G945" s="262"/>
      <c r="H945" s="265">
        <v>286.52300000000002</v>
      </c>
      <c r="I945" s="266"/>
      <c r="J945" s="262"/>
      <c r="K945" s="262"/>
      <c r="L945" s="267"/>
      <c r="M945" s="268"/>
      <c r="N945" s="269"/>
      <c r="O945" s="269"/>
      <c r="P945" s="269"/>
      <c r="Q945" s="269"/>
      <c r="R945" s="269"/>
      <c r="S945" s="269"/>
      <c r="T945" s="270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71" t="s">
        <v>284</v>
      </c>
      <c r="AU945" s="271" t="s">
        <v>92</v>
      </c>
      <c r="AV945" s="14" t="s">
        <v>92</v>
      </c>
      <c r="AW945" s="14" t="s">
        <v>4</v>
      </c>
      <c r="AX945" s="14" t="s">
        <v>90</v>
      </c>
      <c r="AY945" s="271" t="s">
        <v>171</v>
      </c>
    </row>
    <row r="946" s="2" customFormat="1" ht="16.5" customHeight="1">
      <c r="A946" s="40"/>
      <c r="B946" s="41"/>
      <c r="C946" s="229" t="s">
        <v>1412</v>
      </c>
      <c r="D946" s="229" t="s">
        <v>174</v>
      </c>
      <c r="E946" s="230" t="s">
        <v>1413</v>
      </c>
      <c r="F946" s="231" t="s">
        <v>1414</v>
      </c>
      <c r="G946" s="232" t="s">
        <v>278</v>
      </c>
      <c r="H946" s="233">
        <v>55.335000000000001</v>
      </c>
      <c r="I946" s="234"/>
      <c r="J946" s="235">
        <f>ROUND(I946*H946,2)</f>
        <v>0</v>
      </c>
      <c r="K946" s="231" t="s">
        <v>178</v>
      </c>
      <c r="L946" s="46"/>
      <c r="M946" s="236" t="s">
        <v>1</v>
      </c>
      <c r="N946" s="237" t="s">
        <v>48</v>
      </c>
      <c r="O946" s="93"/>
      <c r="P946" s="238">
        <f>O946*H946</f>
        <v>0</v>
      </c>
      <c r="Q946" s="238">
        <v>0</v>
      </c>
      <c r="R946" s="238">
        <f>Q946*H946</f>
        <v>0</v>
      </c>
      <c r="S946" s="238">
        <v>0</v>
      </c>
      <c r="T946" s="239">
        <f>S946*H946</f>
        <v>0</v>
      </c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R946" s="240" t="s">
        <v>347</v>
      </c>
      <c r="AT946" s="240" t="s">
        <v>174</v>
      </c>
      <c r="AU946" s="240" t="s">
        <v>92</v>
      </c>
      <c r="AY946" s="18" t="s">
        <v>171</v>
      </c>
      <c r="BE946" s="241">
        <f>IF(N946="základní",J946,0)</f>
        <v>0</v>
      </c>
      <c r="BF946" s="241">
        <f>IF(N946="snížená",J946,0)</f>
        <v>0</v>
      </c>
      <c r="BG946" s="241">
        <f>IF(N946="zákl. přenesená",J946,0)</f>
        <v>0</v>
      </c>
      <c r="BH946" s="241">
        <f>IF(N946="sníž. přenesená",J946,0)</f>
        <v>0</v>
      </c>
      <c r="BI946" s="241">
        <f>IF(N946="nulová",J946,0)</f>
        <v>0</v>
      </c>
      <c r="BJ946" s="18" t="s">
        <v>90</v>
      </c>
      <c r="BK946" s="241">
        <f>ROUND(I946*H946,2)</f>
        <v>0</v>
      </c>
      <c r="BL946" s="18" t="s">
        <v>347</v>
      </c>
      <c r="BM946" s="240" t="s">
        <v>1415</v>
      </c>
    </row>
    <row r="947" s="2" customFormat="1" ht="16.5" customHeight="1">
      <c r="A947" s="40"/>
      <c r="B947" s="41"/>
      <c r="C947" s="283" t="s">
        <v>1416</v>
      </c>
      <c r="D947" s="283" t="s">
        <v>342</v>
      </c>
      <c r="E947" s="284" t="s">
        <v>1339</v>
      </c>
      <c r="F947" s="285" t="s">
        <v>1340</v>
      </c>
      <c r="G947" s="286" t="s">
        <v>278</v>
      </c>
      <c r="H947" s="287">
        <v>62.168999999999997</v>
      </c>
      <c r="I947" s="288"/>
      <c r="J947" s="289">
        <f>ROUND(I947*H947,2)</f>
        <v>0</v>
      </c>
      <c r="K947" s="285" t="s">
        <v>178</v>
      </c>
      <c r="L947" s="290"/>
      <c r="M947" s="291" t="s">
        <v>1</v>
      </c>
      <c r="N947" s="292" t="s">
        <v>48</v>
      </c>
      <c r="O947" s="93"/>
      <c r="P947" s="238">
        <f>O947*H947</f>
        <v>0</v>
      </c>
      <c r="Q947" s="238">
        <v>0.00011</v>
      </c>
      <c r="R947" s="238">
        <f>Q947*H947</f>
        <v>0.0068385900000000003</v>
      </c>
      <c r="S947" s="238">
        <v>0</v>
      </c>
      <c r="T947" s="239">
        <f>S947*H947</f>
        <v>0</v>
      </c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R947" s="240" t="s">
        <v>430</v>
      </c>
      <c r="AT947" s="240" t="s">
        <v>342</v>
      </c>
      <c r="AU947" s="240" t="s">
        <v>92</v>
      </c>
      <c r="AY947" s="18" t="s">
        <v>171</v>
      </c>
      <c r="BE947" s="241">
        <f>IF(N947="základní",J947,0)</f>
        <v>0</v>
      </c>
      <c r="BF947" s="241">
        <f>IF(N947="snížená",J947,0)</f>
        <v>0</v>
      </c>
      <c r="BG947" s="241">
        <f>IF(N947="zákl. přenesená",J947,0)</f>
        <v>0</v>
      </c>
      <c r="BH947" s="241">
        <f>IF(N947="sníž. přenesená",J947,0)</f>
        <v>0</v>
      </c>
      <c r="BI947" s="241">
        <f>IF(N947="nulová",J947,0)</f>
        <v>0</v>
      </c>
      <c r="BJ947" s="18" t="s">
        <v>90</v>
      </c>
      <c r="BK947" s="241">
        <f>ROUND(I947*H947,2)</f>
        <v>0</v>
      </c>
      <c r="BL947" s="18" t="s">
        <v>347</v>
      </c>
      <c r="BM947" s="240" t="s">
        <v>1417</v>
      </c>
    </row>
    <row r="948" s="14" customFormat="1">
      <c r="A948" s="14"/>
      <c r="B948" s="261"/>
      <c r="C948" s="262"/>
      <c r="D948" s="242" t="s">
        <v>284</v>
      </c>
      <c r="E948" s="262"/>
      <c r="F948" s="264" t="s">
        <v>1418</v>
      </c>
      <c r="G948" s="262"/>
      <c r="H948" s="265">
        <v>62.168999999999997</v>
      </c>
      <c r="I948" s="266"/>
      <c r="J948" s="262"/>
      <c r="K948" s="262"/>
      <c r="L948" s="267"/>
      <c r="M948" s="268"/>
      <c r="N948" s="269"/>
      <c r="O948" s="269"/>
      <c r="P948" s="269"/>
      <c r="Q948" s="269"/>
      <c r="R948" s="269"/>
      <c r="S948" s="269"/>
      <c r="T948" s="270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71" t="s">
        <v>284</v>
      </c>
      <c r="AU948" s="271" t="s">
        <v>92</v>
      </c>
      <c r="AV948" s="14" t="s">
        <v>92</v>
      </c>
      <c r="AW948" s="14" t="s">
        <v>4</v>
      </c>
      <c r="AX948" s="14" t="s">
        <v>90</v>
      </c>
      <c r="AY948" s="271" t="s">
        <v>171</v>
      </c>
    </row>
    <row r="949" s="2" customFormat="1" ht="16.5" customHeight="1">
      <c r="A949" s="40"/>
      <c r="B949" s="41"/>
      <c r="C949" s="229" t="s">
        <v>1419</v>
      </c>
      <c r="D949" s="229" t="s">
        <v>174</v>
      </c>
      <c r="E949" s="230" t="s">
        <v>1420</v>
      </c>
      <c r="F949" s="231" t="s">
        <v>1421</v>
      </c>
      <c r="G949" s="232" t="s">
        <v>278</v>
      </c>
      <c r="H949" s="233">
        <v>936.81600000000003</v>
      </c>
      <c r="I949" s="234"/>
      <c r="J949" s="235">
        <f>ROUND(I949*H949,2)</f>
        <v>0</v>
      </c>
      <c r="K949" s="231" t="s">
        <v>178</v>
      </c>
      <c r="L949" s="46"/>
      <c r="M949" s="236" t="s">
        <v>1</v>
      </c>
      <c r="N949" s="237" t="s">
        <v>48</v>
      </c>
      <c r="O949" s="93"/>
      <c r="P949" s="238">
        <f>O949*H949</f>
        <v>0</v>
      </c>
      <c r="Q949" s="238">
        <v>0.00014999999999999999</v>
      </c>
      <c r="R949" s="238">
        <f>Q949*H949</f>
        <v>0.14052239999999999</v>
      </c>
      <c r="S949" s="238">
        <v>0</v>
      </c>
      <c r="T949" s="239">
        <f>S949*H949</f>
        <v>0</v>
      </c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R949" s="240" t="s">
        <v>347</v>
      </c>
      <c r="AT949" s="240" t="s">
        <v>174</v>
      </c>
      <c r="AU949" s="240" t="s">
        <v>92</v>
      </c>
      <c r="AY949" s="18" t="s">
        <v>171</v>
      </c>
      <c r="BE949" s="241">
        <f>IF(N949="základní",J949,0)</f>
        <v>0</v>
      </c>
      <c r="BF949" s="241">
        <f>IF(N949="snížená",J949,0)</f>
        <v>0</v>
      </c>
      <c r="BG949" s="241">
        <f>IF(N949="zákl. přenesená",J949,0)</f>
        <v>0</v>
      </c>
      <c r="BH949" s="241">
        <f>IF(N949="sníž. přenesená",J949,0)</f>
        <v>0</v>
      </c>
      <c r="BI949" s="241">
        <f>IF(N949="nulová",J949,0)</f>
        <v>0</v>
      </c>
      <c r="BJ949" s="18" t="s">
        <v>90</v>
      </c>
      <c r="BK949" s="241">
        <f>ROUND(I949*H949,2)</f>
        <v>0</v>
      </c>
      <c r="BL949" s="18" t="s">
        <v>347</v>
      </c>
      <c r="BM949" s="240" t="s">
        <v>1422</v>
      </c>
    </row>
    <row r="950" s="2" customFormat="1" ht="16.5" customHeight="1">
      <c r="A950" s="40"/>
      <c r="B950" s="41"/>
      <c r="C950" s="229" t="s">
        <v>1423</v>
      </c>
      <c r="D950" s="229" t="s">
        <v>174</v>
      </c>
      <c r="E950" s="230" t="s">
        <v>1424</v>
      </c>
      <c r="F950" s="231" t="s">
        <v>1425</v>
      </c>
      <c r="G950" s="232" t="s">
        <v>278</v>
      </c>
      <c r="H950" s="233">
        <v>1535.6110000000001</v>
      </c>
      <c r="I950" s="234"/>
      <c r="J950" s="235">
        <f>ROUND(I950*H950,2)</f>
        <v>0</v>
      </c>
      <c r="K950" s="231" t="s">
        <v>178</v>
      </c>
      <c r="L950" s="46"/>
      <c r="M950" s="236" t="s">
        <v>1</v>
      </c>
      <c r="N950" s="237" t="s">
        <v>48</v>
      </c>
      <c r="O950" s="93"/>
      <c r="P950" s="238">
        <f>O950*H950</f>
        <v>0</v>
      </c>
      <c r="Q950" s="238">
        <v>0.00069999999999999999</v>
      </c>
      <c r="R950" s="238">
        <f>Q950*H950</f>
        <v>1.0749277000000002</v>
      </c>
      <c r="S950" s="238">
        <v>0</v>
      </c>
      <c r="T950" s="239">
        <f>S950*H950</f>
        <v>0</v>
      </c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R950" s="240" t="s">
        <v>347</v>
      </c>
      <c r="AT950" s="240" t="s">
        <v>174</v>
      </c>
      <c r="AU950" s="240" t="s">
        <v>92</v>
      </c>
      <c r="AY950" s="18" t="s">
        <v>171</v>
      </c>
      <c r="BE950" s="241">
        <f>IF(N950="základní",J950,0)</f>
        <v>0</v>
      </c>
      <c r="BF950" s="241">
        <f>IF(N950="snížená",J950,0)</f>
        <v>0</v>
      </c>
      <c r="BG950" s="241">
        <f>IF(N950="zákl. přenesená",J950,0)</f>
        <v>0</v>
      </c>
      <c r="BH950" s="241">
        <f>IF(N950="sníž. přenesená",J950,0)</f>
        <v>0</v>
      </c>
      <c r="BI950" s="241">
        <f>IF(N950="nulová",J950,0)</f>
        <v>0</v>
      </c>
      <c r="BJ950" s="18" t="s">
        <v>90</v>
      </c>
      <c r="BK950" s="241">
        <f>ROUND(I950*H950,2)</f>
        <v>0</v>
      </c>
      <c r="BL950" s="18" t="s">
        <v>347</v>
      </c>
      <c r="BM950" s="240" t="s">
        <v>1426</v>
      </c>
    </row>
    <row r="951" s="2" customFormat="1" ht="16.5" customHeight="1">
      <c r="A951" s="40"/>
      <c r="B951" s="41"/>
      <c r="C951" s="229" t="s">
        <v>1427</v>
      </c>
      <c r="D951" s="229" t="s">
        <v>174</v>
      </c>
      <c r="E951" s="230" t="s">
        <v>1428</v>
      </c>
      <c r="F951" s="231" t="s">
        <v>1429</v>
      </c>
      <c r="G951" s="232" t="s">
        <v>278</v>
      </c>
      <c r="H951" s="233">
        <v>175.49600000000001</v>
      </c>
      <c r="I951" s="234"/>
      <c r="J951" s="235">
        <f>ROUND(I951*H951,2)</f>
        <v>0</v>
      </c>
      <c r="K951" s="231" t="s">
        <v>178</v>
      </c>
      <c r="L951" s="46"/>
      <c r="M951" s="236" t="s">
        <v>1</v>
      </c>
      <c r="N951" s="237" t="s">
        <v>48</v>
      </c>
      <c r="O951" s="93"/>
      <c r="P951" s="238">
        <f>O951*H951</f>
        <v>0</v>
      </c>
      <c r="Q951" s="238">
        <v>0</v>
      </c>
      <c r="R951" s="238">
        <f>Q951*H951</f>
        <v>0</v>
      </c>
      <c r="S951" s="238">
        <v>0.017250000000000001</v>
      </c>
      <c r="T951" s="239">
        <f>S951*H951</f>
        <v>3.0273060000000003</v>
      </c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R951" s="240" t="s">
        <v>347</v>
      </c>
      <c r="AT951" s="240" t="s">
        <v>174</v>
      </c>
      <c r="AU951" s="240" t="s">
        <v>92</v>
      </c>
      <c r="AY951" s="18" t="s">
        <v>171</v>
      </c>
      <c r="BE951" s="241">
        <f>IF(N951="základní",J951,0)</f>
        <v>0</v>
      </c>
      <c r="BF951" s="241">
        <f>IF(N951="snížená",J951,0)</f>
        <v>0</v>
      </c>
      <c r="BG951" s="241">
        <f>IF(N951="zákl. přenesená",J951,0)</f>
        <v>0</v>
      </c>
      <c r="BH951" s="241">
        <f>IF(N951="sníž. přenesená",J951,0)</f>
        <v>0</v>
      </c>
      <c r="BI951" s="241">
        <f>IF(N951="nulová",J951,0)</f>
        <v>0</v>
      </c>
      <c r="BJ951" s="18" t="s">
        <v>90</v>
      </c>
      <c r="BK951" s="241">
        <f>ROUND(I951*H951,2)</f>
        <v>0</v>
      </c>
      <c r="BL951" s="18" t="s">
        <v>347</v>
      </c>
      <c r="BM951" s="240" t="s">
        <v>1430</v>
      </c>
    </row>
    <row r="952" s="13" customFormat="1">
      <c r="A952" s="13"/>
      <c r="B952" s="251"/>
      <c r="C952" s="252"/>
      <c r="D952" s="242" t="s">
        <v>284</v>
      </c>
      <c r="E952" s="253" t="s">
        <v>1</v>
      </c>
      <c r="F952" s="254" t="s">
        <v>527</v>
      </c>
      <c r="G952" s="252"/>
      <c r="H952" s="253" t="s">
        <v>1</v>
      </c>
      <c r="I952" s="255"/>
      <c r="J952" s="252"/>
      <c r="K952" s="252"/>
      <c r="L952" s="256"/>
      <c r="M952" s="257"/>
      <c r="N952" s="258"/>
      <c r="O952" s="258"/>
      <c r="P952" s="258"/>
      <c r="Q952" s="258"/>
      <c r="R952" s="258"/>
      <c r="S952" s="258"/>
      <c r="T952" s="259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60" t="s">
        <v>284</v>
      </c>
      <c r="AU952" s="260" t="s">
        <v>92</v>
      </c>
      <c r="AV952" s="13" t="s">
        <v>90</v>
      </c>
      <c r="AW952" s="13" t="s">
        <v>38</v>
      </c>
      <c r="AX952" s="13" t="s">
        <v>83</v>
      </c>
      <c r="AY952" s="260" t="s">
        <v>171</v>
      </c>
    </row>
    <row r="953" s="14" customFormat="1">
      <c r="A953" s="14"/>
      <c r="B953" s="261"/>
      <c r="C953" s="262"/>
      <c r="D953" s="242" t="s">
        <v>284</v>
      </c>
      <c r="E953" s="263" t="s">
        <v>1</v>
      </c>
      <c r="F953" s="264" t="s">
        <v>1431</v>
      </c>
      <c r="G953" s="262"/>
      <c r="H953" s="265">
        <v>125.54600000000001</v>
      </c>
      <c r="I953" s="266"/>
      <c r="J953" s="262"/>
      <c r="K953" s="262"/>
      <c r="L953" s="267"/>
      <c r="M953" s="268"/>
      <c r="N953" s="269"/>
      <c r="O953" s="269"/>
      <c r="P953" s="269"/>
      <c r="Q953" s="269"/>
      <c r="R953" s="269"/>
      <c r="S953" s="269"/>
      <c r="T953" s="270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71" t="s">
        <v>284</v>
      </c>
      <c r="AU953" s="271" t="s">
        <v>92</v>
      </c>
      <c r="AV953" s="14" t="s">
        <v>92</v>
      </c>
      <c r="AW953" s="14" t="s">
        <v>38</v>
      </c>
      <c r="AX953" s="14" t="s">
        <v>83</v>
      </c>
      <c r="AY953" s="271" t="s">
        <v>171</v>
      </c>
    </row>
    <row r="954" s="14" customFormat="1">
      <c r="A954" s="14"/>
      <c r="B954" s="261"/>
      <c r="C954" s="262"/>
      <c r="D954" s="242" t="s">
        <v>284</v>
      </c>
      <c r="E954" s="263" t="s">
        <v>1</v>
      </c>
      <c r="F954" s="264" t="s">
        <v>1432</v>
      </c>
      <c r="G954" s="262"/>
      <c r="H954" s="265">
        <v>49.950000000000003</v>
      </c>
      <c r="I954" s="266"/>
      <c r="J954" s="262"/>
      <c r="K954" s="262"/>
      <c r="L954" s="267"/>
      <c r="M954" s="268"/>
      <c r="N954" s="269"/>
      <c r="O954" s="269"/>
      <c r="P954" s="269"/>
      <c r="Q954" s="269"/>
      <c r="R954" s="269"/>
      <c r="S954" s="269"/>
      <c r="T954" s="270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71" t="s">
        <v>284</v>
      </c>
      <c r="AU954" s="271" t="s">
        <v>92</v>
      </c>
      <c r="AV954" s="14" t="s">
        <v>92</v>
      </c>
      <c r="AW954" s="14" t="s">
        <v>38</v>
      </c>
      <c r="AX954" s="14" t="s">
        <v>83</v>
      </c>
      <c r="AY954" s="271" t="s">
        <v>171</v>
      </c>
    </row>
    <row r="955" s="15" customFormat="1">
      <c r="A955" s="15"/>
      <c r="B955" s="272"/>
      <c r="C955" s="273"/>
      <c r="D955" s="242" t="s">
        <v>284</v>
      </c>
      <c r="E955" s="274" t="s">
        <v>1</v>
      </c>
      <c r="F955" s="275" t="s">
        <v>287</v>
      </c>
      <c r="G955" s="273"/>
      <c r="H955" s="276">
        <v>175.49600000000001</v>
      </c>
      <c r="I955" s="277"/>
      <c r="J955" s="273"/>
      <c r="K955" s="273"/>
      <c r="L955" s="278"/>
      <c r="M955" s="279"/>
      <c r="N955" s="280"/>
      <c r="O955" s="280"/>
      <c r="P955" s="280"/>
      <c r="Q955" s="280"/>
      <c r="R955" s="280"/>
      <c r="S955" s="280"/>
      <c r="T955" s="281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T955" s="282" t="s">
        <v>284</v>
      </c>
      <c r="AU955" s="282" t="s">
        <v>92</v>
      </c>
      <c r="AV955" s="15" t="s">
        <v>192</v>
      </c>
      <c r="AW955" s="15" t="s">
        <v>38</v>
      </c>
      <c r="AX955" s="15" t="s">
        <v>90</v>
      </c>
      <c r="AY955" s="282" t="s">
        <v>171</v>
      </c>
    </row>
    <row r="956" s="2" customFormat="1" ht="16.5" customHeight="1">
      <c r="A956" s="40"/>
      <c r="B956" s="41"/>
      <c r="C956" s="229" t="s">
        <v>1433</v>
      </c>
      <c r="D956" s="229" t="s">
        <v>174</v>
      </c>
      <c r="E956" s="230" t="s">
        <v>1434</v>
      </c>
      <c r="F956" s="231" t="s">
        <v>1435</v>
      </c>
      <c r="G956" s="232" t="s">
        <v>278</v>
      </c>
      <c r="H956" s="233">
        <v>215.46199999999999</v>
      </c>
      <c r="I956" s="234"/>
      <c r="J956" s="235">
        <f>ROUND(I956*H956,2)</f>
        <v>0</v>
      </c>
      <c r="K956" s="231" t="s">
        <v>178</v>
      </c>
      <c r="L956" s="46"/>
      <c r="M956" s="236" t="s">
        <v>1</v>
      </c>
      <c r="N956" s="237" t="s">
        <v>48</v>
      </c>
      <c r="O956" s="93"/>
      <c r="P956" s="238">
        <f>O956*H956</f>
        <v>0</v>
      </c>
      <c r="Q956" s="238">
        <v>0.046359999999999998</v>
      </c>
      <c r="R956" s="238">
        <f>Q956*H956</f>
        <v>9.98881832</v>
      </c>
      <c r="S956" s="238">
        <v>0</v>
      </c>
      <c r="T956" s="239">
        <f>S956*H956</f>
        <v>0</v>
      </c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R956" s="240" t="s">
        <v>347</v>
      </c>
      <c r="AT956" s="240" t="s">
        <v>174</v>
      </c>
      <c r="AU956" s="240" t="s">
        <v>92</v>
      </c>
      <c r="AY956" s="18" t="s">
        <v>171</v>
      </c>
      <c r="BE956" s="241">
        <f>IF(N956="základní",J956,0)</f>
        <v>0</v>
      </c>
      <c r="BF956" s="241">
        <f>IF(N956="snížená",J956,0)</f>
        <v>0</v>
      </c>
      <c r="BG956" s="241">
        <f>IF(N956="zákl. přenesená",J956,0)</f>
        <v>0</v>
      </c>
      <c r="BH956" s="241">
        <f>IF(N956="sníž. přenesená",J956,0)</f>
        <v>0</v>
      </c>
      <c r="BI956" s="241">
        <f>IF(N956="nulová",J956,0)</f>
        <v>0</v>
      </c>
      <c r="BJ956" s="18" t="s">
        <v>90</v>
      </c>
      <c r="BK956" s="241">
        <f>ROUND(I956*H956,2)</f>
        <v>0</v>
      </c>
      <c r="BL956" s="18" t="s">
        <v>347</v>
      </c>
      <c r="BM956" s="240" t="s">
        <v>1436</v>
      </c>
    </row>
    <row r="957" s="13" customFormat="1">
      <c r="A957" s="13"/>
      <c r="B957" s="251"/>
      <c r="C957" s="252"/>
      <c r="D957" s="242" t="s">
        <v>284</v>
      </c>
      <c r="E957" s="253" t="s">
        <v>1</v>
      </c>
      <c r="F957" s="254" t="s">
        <v>285</v>
      </c>
      <c r="G957" s="252"/>
      <c r="H957" s="253" t="s">
        <v>1</v>
      </c>
      <c r="I957" s="255"/>
      <c r="J957" s="252"/>
      <c r="K957" s="252"/>
      <c r="L957" s="256"/>
      <c r="M957" s="257"/>
      <c r="N957" s="258"/>
      <c r="O957" s="258"/>
      <c r="P957" s="258"/>
      <c r="Q957" s="258"/>
      <c r="R957" s="258"/>
      <c r="S957" s="258"/>
      <c r="T957" s="259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60" t="s">
        <v>284</v>
      </c>
      <c r="AU957" s="260" t="s">
        <v>92</v>
      </c>
      <c r="AV957" s="13" t="s">
        <v>90</v>
      </c>
      <c r="AW957" s="13" t="s">
        <v>38</v>
      </c>
      <c r="AX957" s="13" t="s">
        <v>83</v>
      </c>
      <c r="AY957" s="260" t="s">
        <v>171</v>
      </c>
    </row>
    <row r="958" s="14" customFormat="1">
      <c r="A958" s="14"/>
      <c r="B958" s="261"/>
      <c r="C958" s="262"/>
      <c r="D958" s="242" t="s">
        <v>284</v>
      </c>
      <c r="E958" s="263" t="s">
        <v>1</v>
      </c>
      <c r="F958" s="264" t="s">
        <v>1437</v>
      </c>
      <c r="G958" s="262"/>
      <c r="H958" s="265">
        <v>215.46199999999999</v>
      </c>
      <c r="I958" s="266"/>
      <c r="J958" s="262"/>
      <c r="K958" s="262"/>
      <c r="L958" s="267"/>
      <c r="M958" s="268"/>
      <c r="N958" s="269"/>
      <c r="O958" s="269"/>
      <c r="P958" s="269"/>
      <c r="Q958" s="269"/>
      <c r="R958" s="269"/>
      <c r="S958" s="269"/>
      <c r="T958" s="27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71" t="s">
        <v>284</v>
      </c>
      <c r="AU958" s="271" t="s">
        <v>92</v>
      </c>
      <c r="AV958" s="14" t="s">
        <v>92</v>
      </c>
      <c r="AW958" s="14" t="s">
        <v>38</v>
      </c>
      <c r="AX958" s="14" t="s">
        <v>83</v>
      </c>
      <c r="AY958" s="271" t="s">
        <v>171</v>
      </c>
    </row>
    <row r="959" s="15" customFormat="1">
      <c r="A959" s="15"/>
      <c r="B959" s="272"/>
      <c r="C959" s="273"/>
      <c r="D959" s="242" t="s">
        <v>284</v>
      </c>
      <c r="E959" s="274" t="s">
        <v>1</v>
      </c>
      <c r="F959" s="275" t="s">
        <v>287</v>
      </c>
      <c r="G959" s="273"/>
      <c r="H959" s="276">
        <v>215.46199999999999</v>
      </c>
      <c r="I959" s="277"/>
      <c r="J959" s="273"/>
      <c r="K959" s="273"/>
      <c r="L959" s="278"/>
      <c r="M959" s="279"/>
      <c r="N959" s="280"/>
      <c r="O959" s="280"/>
      <c r="P959" s="280"/>
      <c r="Q959" s="280"/>
      <c r="R959" s="280"/>
      <c r="S959" s="280"/>
      <c r="T959" s="281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82" t="s">
        <v>284</v>
      </c>
      <c r="AU959" s="282" t="s">
        <v>92</v>
      </c>
      <c r="AV959" s="15" t="s">
        <v>192</v>
      </c>
      <c r="AW959" s="15" t="s">
        <v>38</v>
      </c>
      <c r="AX959" s="15" t="s">
        <v>90</v>
      </c>
      <c r="AY959" s="282" t="s">
        <v>171</v>
      </c>
    </row>
    <row r="960" s="2" customFormat="1" ht="16.5" customHeight="1">
      <c r="A960" s="40"/>
      <c r="B960" s="41"/>
      <c r="C960" s="229" t="s">
        <v>1438</v>
      </c>
      <c r="D960" s="229" t="s">
        <v>174</v>
      </c>
      <c r="E960" s="230" t="s">
        <v>1439</v>
      </c>
      <c r="F960" s="231" t="s">
        <v>1440</v>
      </c>
      <c r="G960" s="232" t="s">
        <v>278</v>
      </c>
      <c r="H960" s="233">
        <v>1179.55</v>
      </c>
      <c r="I960" s="234"/>
      <c r="J960" s="235">
        <f>ROUND(I960*H960,2)</f>
        <v>0</v>
      </c>
      <c r="K960" s="231" t="s">
        <v>178</v>
      </c>
      <c r="L960" s="46"/>
      <c r="M960" s="236" t="s">
        <v>1</v>
      </c>
      <c r="N960" s="237" t="s">
        <v>48</v>
      </c>
      <c r="O960" s="93"/>
      <c r="P960" s="238">
        <f>O960*H960</f>
        <v>0</v>
      </c>
      <c r="Q960" s="238">
        <v>0.00029999999999999997</v>
      </c>
      <c r="R960" s="238">
        <f>Q960*H960</f>
        <v>0.35386499999999993</v>
      </c>
      <c r="S960" s="238">
        <v>0</v>
      </c>
      <c r="T960" s="239">
        <f>S960*H960</f>
        <v>0</v>
      </c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R960" s="240" t="s">
        <v>347</v>
      </c>
      <c r="AT960" s="240" t="s">
        <v>174</v>
      </c>
      <c r="AU960" s="240" t="s">
        <v>92</v>
      </c>
      <c r="AY960" s="18" t="s">
        <v>171</v>
      </c>
      <c r="BE960" s="241">
        <f>IF(N960="základní",J960,0)</f>
        <v>0</v>
      </c>
      <c r="BF960" s="241">
        <f>IF(N960="snížená",J960,0)</f>
        <v>0</v>
      </c>
      <c r="BG960" s="241">
        <f>IF(N960="zákl. přenesená",J960,0)</f>
        <v>0</v>
      </c>
      <c r="BH960" s="241">
        <f>IF(N960="sníž. přenesená",J960,0)</f>
        <v>0</v>
      </c>
      <c r="BI960" s="241">
        <f>IF(N960="nulová",J960,0)</f>
        <v>0</v>
      </c>
      <c r="BJ960" s="18" t="s">
        <v>90</v>
      </c>
      <c r="BK960" s="241">
        <f>ROUND(I960*H960,2)</f>
        <v>0</v>
      </c>
      <c r="BL960" s="18" t="s">
        <v>347</v>
      </c>
      <c r="BM960" s="240" t="s">
        <v>1441</v>
      </c>
    </row>
    <row r="961" s="2" customFormat="1" ht="16.5" customHeight="1">
      <c r="A961" s="40"/>
      <c r="B961" s="41"/>
      <c r="C961" s="229" t="s">
        <v>1442</v>
      </c>
      <c r="D961" s="229" t="s">
        <v>174</v>
      </c>
      <c r="E961" s="230" t="s">
        <v>1443</v>
      </c>
      <c r="F961" s="231" t="s">
        <v>1444</v>
      </c>
      <c r="G961" s="232" t="s">
        <v>278</v>
      </c>
      <c r="H961" s="233">
        <v>1496.597</v>
      </c>
      <c r="I961" s="234"/>
      <c r="J961" s="235">
        <f>ROUND(I961*H961,2)</f>
        <v>0</v>
      </c>
      <c r="K961" s="231" t="s">
        <v>331</v>
      </c>
      <c r="L961" s="46"/>
      <c r="M961" s="236" t="s">
        <v>1</v>
      </c>
      <c r="N961" s="237" t="s">
        <v>48</v>
      </c>
      <c r="O961" s="93"/>
      <c r="P961" s="238">
        <f>O961*H961</f>
        <v>0</v>
      </c>
      <c r="Q961" s="238">
        <v>0.00117</v>
      </c>
      <c r="R961" s="238">
        <f>Q961*H961</f>
        <v>1.7510184900000001</v>
      </c>
      <c r="S961" s="238">
        <v>0</v>
      </c>
      <c r="T961" s="239">
        <f>S961*H961</f>
        <v>0</v>
      </c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R961" s="240" t="s">
        <v>347</v>
      </c>
      <c r="AT961" s="240" t="s">
        <v>174</v>
      </c>
      <c r="AU961" s="240" t="s">
        <v>92</v>
      </c>
      <c r="AY961" s="18" t="s">
        <v>171</v>
      </c>
      <c r="BE961" s="241">
        <f>IF(N961="základní",J961,0)</f>
        <v>0</v>
      </c>
      <c r="BF961" s="241">
        <f>IF(N961="snížená",J961,0)</f>
        <v>0</v>
      </c>
      <c r="BG961" s="241">
        <f>IF(N961="zákl. přenesená",J961,0)</f>
        <v>0</v>
      </c>
      <c r="BH961" s="241">
        <f>IF(N961="sníž. přenesená",J961,0)</f>
        <v>0</v>
      </c>
      <c r="BI961" s="241">
        <f>IF(N961="nulová",J961,0)</f>
        <v>0</v>
      </c>
      <c r="BJ961" s="18" t="s">
        <v>90</v>
      </c>
      <c r="BK961" s="241">
        <f>ROUND(I961*H961,2)</f>
        <v>0</v>
      </c>
      <c r="BL961" s="18" t="s">
        <v>347</v>
      </c>
      <c r="BM961" s="240" t="s">
        <v>1445</v>
      </c>
    </row>
    <row r="962" s="2" customFormat="1">
      <c r="A962" s="40"/>
      <c r="B962" s="41"/>
      <c r="C962" s="42"/>
      <c r="D962" s="242" t="s">
        <v>184</v>
      </c>
      <c r="E962" s="42"/>
      <c r="F962" s="243" t="s">
        <v>1446</v>
      </c>
      <c r="G962" s="42"/>
      <c r="H962" s="42"/>
      <c r="I962" s="244"/>
      <c r="J962" s="42"/>
      <c r="K962" s="42"/>
      <c r="L962" s="46"/>
      <c r="M962" s="245"/>
      <c r="N962" s="246"/>
      <c r="O962" s="93"/>
      <c r="P962" s="93"/>
      <c r="Q962" s="93"/>
      <c r="R962" s="93"/>
      <c r="S962" s="93"/>
      <c r="T962" s="94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T962" s="18" t="s">
        <v>184</v>
      </c>
      <c r="AU962" s="18" t="s">
        <v>92</v>
      </c>
    </row>
    <row r="963" s="13" customFormat="1">
      <c r="A963" s="13"/>
      <c r="B963" s="251"/>
      <c r="C963" s="252"/>
      <c r="D963" s="242" t="s">
        <v>284</v>
      </c>
      <c r="E963" s="253" t="s">
        <v>1</v>
      </c>
      <c r="F963" s="254" t="s">
        <v>527</v>
      </c>
      <c r="G963" s="252"/>
      <c r="H963" s="253" t="s">
        <v>1</v>
      </c>
      <c r="I963" s="255"/>
      <c r="J963" s="252"/>
      <c r="K963" s="252"/>
      <c r="L963" s="256"/>
      <c r="M963" s="257"/>
      <c r="N963" s="258"/>
      <c r="O963" s="258"/>
      <c r="P963" s="258"/>
      <c r="Q963" s="258"/>
      <c r="R963" s="258"/>
      <c r="S963" s="258"/>
      <c r="T963" s="259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60" t="s">
        <v>284</v>
      </c>
      <c r="AU963" s="260" t="s">
        <v>92</v>
      </c>
      <c r="AV963" s="13" t="s">
        <v>90</v>
      </c>
      <c r="AW963" s="13" t="s">
        <v>38</v>
      </c>
      <c r="AX963" s="13" t="s">
        <v>83</v>
      </c>
      <c r="AY963" s="260" t="s">
        <v>171</v>
      </c>
    </row>
    <row r="964" s="13" customFormat="1">
      <c r="A964" s="13"/>
      <c r="B964" s="251"/>
      <c r="C964" s="252"/>
      <c r="D964" s="242" t="s">
        <v>284</v>
      </c>
      <c r="E964" s="253" t="s">
        <v>1</v>
      </c>
      <c r="F964" s="254" t="s">
        <v>1447</v>
      </c>
      <c r="G964" s="252"/>
      <c r="H964" s="253" t="s">
        <v>1</v>
      </c>
      <c r="I964" s="255"/>
      <c r="J964" s="252"/>
      <c r="K964" s="252"/>
      <c r="L964" s="256"/>
      <c r="M964" s="257"/>
      <c r="N964" s="258"/>
      <c r="O964" s="258"/>
      <c r="P964" s="258"/>
      <c r="Q964" s="258"/>
      <c r="R964" s="258"/>
      <c r="S964" s="258"/>
      <c r="T964" s="259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60" t="s">
        <v>284</v>
      </c>
      <c r="AU964" s="260" t="s">
        <v>92</v>
      </c>
      <c r="AV964" s="13" t="s">
        <v>90</v>
      </c>
      <c r="AW964" s="13" t="s">
        <v>38</v>
      </c>
      <c r="AX964" s="13" t="s">
        <v>83</v>
      </c>
      <c r="AY964" s="260" t="s">
        <v>171</v>
      </c>
    </row>
    <row r="965" s="14" customFormat="1">
      <c r="A965" s="14"/>
      <c r="B965" s="261"/>
      <c r="C965" s="262"/>
      <c r="D965" s="242" t="s">
        <v>284</v>
      </c>
      <c r="E965" s="263" t="s">
        <v>1</v>
      </c>
      <c r="F965" s="264" t="s">
        <v>1448</v>
      </c>
      <c r="G965" s="262"/>
      <c r="H965" s="265">
        <v>36.420000000000002</v>
      </c>
      <c r="I965" s="266"/>
      <c r="J965" s="262"/>
      <c r="K965" s="262"/>
      <c r="L965" s="267"/>
      <c r="M965" s="268"/>
      <c r="N965" s="269"/>
      <c r="O965" s="269"/>
      <c r="P965" s="269"/>
      <c r="Q965" s="269"/>
      <c r="R965" s="269"/>
      <c r="S965" s="269"/>
      <c r="T965" s="270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71" t="s">
        <v>284</v>
      </c>
      <c r="AU965" s="271" t="s">
        <v>92</v>
      </c>
      <c r="AV965" s="14" t="s">
        <v>92</v>
      </c>
      <c r="AW965" s="14" t="s">
        <v>38</v>
      </c>
      <c r="AX965" s="14" t="s">
        <v>83</v>
      </c>
      <c r="AY965" s="271" t="s">
        <v>171</v>
      </c>
    </row>
    <row r="966" s="14" customFormat="1">
      <c r="A966" s="14"/>
      <c r="B966" s="261"/>
      <c r="C966" s="262"/>
      <c r="D966" s="242" t="s">
        <v>284</v>
      </c>
      <c r="E966" s="263" t="s">
        <v>1</v>
      </c>
      <c r="F966" s="264" t="s">
        <v>1449</v>
      </c>
      <c r="G966" s="262"/>
      <c r="H966" s="265">
        <v>584.67999999999995</v>
      </c>
      <c r="I966" s="266"/>
      <c r="J966" s="262"/>
      <c r="K966" s="262"/>
      <c r="L966" s="267"/>
      <c r="M966" s="268"/>
      <c r="N966" s="269"/>
      <c r="O966" s="269"/>
      <c r="P966" s="269"/>
      <c r="Q966" s="269"/>
      <c r="R966" s="269"/>
      <c r="S966" s="269"/>
      <c r="T966" s="27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71" t="s">
        <v>284</v>
      </c>
      <c r="AU966" s="271" t="s">
        <v>92</v>
      </c>
      <c r="AV966" s="14" t="s">
        <v>92</v>
      </c>
      <c r="AW966" s="14" t="s">
        <v>38</v>
      </c>
      <c r="AX966" s="14" t="s">
        <v>83</v>
      </c>
      <c r="AY966" s="271" t="s">
        <v>171</v>
      </c>
    </row>
    <row r="967" s="14" customFormat="1">
      <c r="A967" s="14"/>
      <c r="B967" s="261"/>
      <c r="C967" s="262"/>
      <c r="D967" s="242" t="s">
        <v>284</v>
      </c>
      <c r="E967" s="263" t="s">
        <v>1</v>
      </c>
      <c r="F967" s="264" t="s">
        <v>1450</v>
      </c>
      <c r="G967" s="262"/>
      <c r="H967" s="265">
        <v>369.06</v>
      </c>
      <c r="I967" s="266"/>
      <c r="J967" s="262"/>
      <c r="K967" s="262"/>
      <c r="L967" s="267"/>
      <c r="M967" s="268"/>
      <c r="N967" s="269"/>
      <c r="O967" s="269"/>
      <c r="P967" s="269"/>
      <c r="Q967" s="269"/>
      <c r="R967" s="269"/>
      <c r="S967" s="269"/>
      <c r="T967" s="27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71" t="s">
        <v>284</v>
      </c>
      <c r="AU967" s="271" t="s">
        <v>92</v>
      </c>
      <c r="AV967" s="14" t="s">
        <v>92</v>
      </c>
      <c r="AW967" s="14" t="s">
        <v>38</v>
      </c>
      <c r="AX967" s="14" t="s">
        <v>83</v>
      </c>
      <c r="AY967" s="271" t="s">
        <v>171</v>
      </c>
    </row>
    <row r="968" s="14" customFormat="1">
      <c r="A968" s="14"/>
      <c r="B968" s="261"/>
      <c r="C968" s="262"/>
      <c r="D968" s="242" t="s">
        <v>284</v>
      </c>
      <c r="E968" s="263" t="s">
        <v>1</v>
      </c>
      <c r="F968" s="264" t="s">
        <v>1451</v>
      </c>
      <c r="G968" s="262"/>
      <c r="H968" s="265">
        <v>435.17000000000002</v>
      </c>
      <c r="I968" s="266"/>
      <c r="J968" s="262"/>
      <c r="K968" s="262"/>
      <c r="L968" s="267"/>
      <c r="M968" s="268"/>
      <c r="N968" s="269"/>
      <c r="O968" s="269"/>
      <c r="P968" s="269"/>
      <c r="Q968" s="269"/>
      <c r="R968" s="269"/>
      <c r="S968" s="269"/>
      <c r="T968" s="27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71" t="s">
        <v>284</v>
      </c>
      <c r="AU968" s="271" t="s">
        <v>92</v>
      </c>
      <c r="AV968" s="14" t="s">
        <v>92</v>
      </c>
      <c r="AW968" s="14" t="s">
        <v>38</v>
      </c>
      <c r="AX968" s="14" t="s">
        <v>83</v>
      </c>
      <c r="AY968" s="271" t="s">
        <v>171</v>
      </c>
    </row>
    <row r="969" s="16" customFormat="1">
      <c r="A969" s="16"/>
      <c r="B969" s="293"/>
      <c r="C969" s="294"/>
      <c r="D969" s="242" t="s">
        <v>284</v>
      </c>
      <c r="E969" s="295" t="s">
        <v>1</v>
      </c>
      <c r="F969" s="296" t="s">
        <v>418</v>
      </c>
      <c r="G969" s="294"/>
      <c r="H969" s="297">
        <v>1425.3299999999999</v>
      </c>
      <c r="I969" s="298"/>
      <c r="J969" s="294"/>
      <c r="K969" s="294"/>
      <c r="L969" s="299"/>
      <c r="M969" s="300"/>
      <c r="N969" s="301"/>
      <c r="O969" s="301"/>
      <c r="P969" s="301"/>
      <c r="Q969" s="301"/>
      <c r="R969" s="301"/>
      <c r="S969" s="301"/>
      <c r="T969" s="302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T969" s="303" t="s">
        <v>284</v>
      </c>
      <c r="AU969" s="303" t="s">
        <v>92</v>
      </c>
      <c r="AV969" s="16" t="s">
        <v>118</v>
      </c>
      <c r="AW969" s="16" t="s">
        <v>38</v>
      </c>
      <c r="AX969" s="16" t="s">
        <v>83</v>
      </c>
      <c r="AY969" s="303" t="s">
        <v>171</v>
      </c>
    </row>
    <row r="970" s="14" customFormat="1">
      <c r="A970" s="14"/>
      <c r="B970" s="261"/>
      <c r="C970" s="262"/>
      <c r="D970" s="242" t="s">
        <v>284</v>
      </c>
      <c r="E970" s="263" t="s">
        <v>1</v>
      </c>
      <c r="F970" s="264" t="s">
        <v>1452</v>
      </c>
      <c r="G970" s="262"/>
      <c r="H970" s="265">
        <v>71.266999999999996</v>
      </c>
      <c r="I970" s="266"/>
      <c r="J970" s="262"/>
      <c r="K970" s="262"/>
      <c r="L970" s="267"/>
      <c r="M970" s="268"/>
      <c r="N970" s="269"/>
      <c r="O970" s="269"/>
      <c r="P970" s="269"/>
      <c r="Q970" s="269"/>
      <c r="R970" s="269"/>
      <c r="S970" s="269"/>
      <c r="T970" s="27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71" t="s">
        <v>284</v>
      </c>
      <c r="AU970" s="271" t="s">
        <v>92</v>
      </c>
      <c r="AV970" s="14" t="s">
        <v>92</v>
      </c>
      <c r="AW970" s="14" t="s">
        <v>38</v>
      </c>
      <c r="AX970" s="14" t="s">
        <v>83</v>
      </c>
      <c r="AY970" s="271" t="s">
        <v>171</v>
      </c>
    </row>
    <row r="971" s="15" customFormat="1">
      <c r="A971" s="15"/>
      <c r="B971" s="272"/>
      <c r="C971" s="273"/>
      <c r="D971" s="242" t="s">
        <v>284</v>
      </c>
      <c r="E971" s="274" t="s">
        <v>1</v>
      </c>
      <c r="F971" s="275" t="s">
        <v>287</v>
      </c>
      <c r="G971" s="273"/>
      <c r="H971" s="276">
        <v>1496.597</v>
      </c>
      <c r="I971" s="277"/>
      <c r="J971" s="273"/>
      <c r="K971" s="273"/>
      <c r="L971" s="278"/>
      <c r="M971" s="279"/>
      <c r="N971" s="280"/>
      <c r="O971" s="280"/>
      <c r="P971" s="280"/>
      <c r="Q971" s="280"/>
      <c r="R971" s="280"/>
      <c r="S971" s="280"/>
      <c r="T971" s="281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T971" s="282" t="s">
        <v>284</v>
      </c>
      <c r="AU971" s="282" t="s">
        <v>92</v>
      </c>
      <c r="AV971" s="15" t="s">
        <v>192</v>
      </c>
      <c r="AW971" s="15" t="s">
        <v>38</v>
      </c>
      <c r="AX971" s="15" t="s">
        <v>90</v>
      </c>
      <c r="AY971" s="282" t="s">
        <v>171</v>
      </c>
    </row>
    <row r="972" s="2" customFormat="1" ht="16.5" customHeight="1">
      <c r="A972" s="40"/>
      <c r="B972" s="41"/>
      <c r="C972" s="229" t="s">
        <v>1453</v>
      </c>
      <c r="D972" s="229" t="s">
        <v>174</v>
      </c>
      <c r="E972" s="230" t="s">
        <v>1454</v>
      </c>
      <c r="F972" s="231" t="s">
        <v>1444</v>
      </c>
      <c r="G972" s="232" t="s">
        <v>278</v>
      </c>
      <c r="H972" s="233">
        <v>76.103999999999999</v>
      </c>
      <c r="I972" s="234"/>
      <c r="J972" s="235">
        <f>ROUND(I972*H972,2)</f>
        <v>0</v>
      </c>
      <c r="K972" s="231" t="s">
        <v>331</v>
      </c>
      <c r="L972" s="46"/>
      <c r="M972" s="236" t="s">
        <v>1</v>
      </c>
      <c r="N972" s="237" t="s">
        <v>48</v>
      </c>
      <c r="O972" s="93"/>
      <c r="P972" s="238">
        <f>O972*H972</f>
        <v>0</v>
      </c>
      <c r="Q972" s="238">
        <v>0.00117</v>
      </c>
      <c r="R972" s="238">
        <f>Q972*H972</f>
        <v>0.089041679999999998</v>
      </c>
      <c r="S972" s="238">
        <v>0</v>
      </c>
      <c r="T972" s="239">
        <f>S972*H972</f>
        <v>0</v>
      </c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R972" s="240" t="s">
        <v>347</v>
      </c>
      <c r="AT972" s="240" t="s">
        <v>174</v>
      </c>
      <c r="AU972" s="240" t="s">
        <v>92</v>
      </c>
      <c r="AY972" s="18" t="s">
        <v>171</v>
      </c>
      <c r="BE972" s="241">
        <f>IF(N972="základní",J972,0)</f>
        <v>0</v>
      </c>
      <c r="BF972" s="241">
        <f>IF(N972="snížená",J972,0)</f>
        <v>0</v>
      </c>
      <c r="BG972" s="241">
        <f>IF(N972="zákl. přenesená",J972,0)</f>
        <v>0</v>
      </c>
      <c r="BH972" s="241">
        <f>IF(N972="sníž. přenesená",J972,0)</f>
        <v>0</v>
      </c>
      <c r="BI972" s="241">
        <f>IF(N972="nulová",J972,0)</f>
        <v>0</v>
      </c>
      <c r="BJ972" s="18" t="s">
        <v>90</v>
      </c>
      <c r="BK972" s="241">
        <f>ROUND(I972*H972,2)</f>
        <v>0</v>
      </c>
      <c r="BL972" s="18" t="s">
        <v>347</v>
      </c>
      <c r="BM972" s="240" t="s">
        <v>1455</v>
      </c>
    </row>
    <row r="973" s="2" customFormat="1">
      <c r="A973" s="40"/>
      <c r="B973" s="41"/>
      <c r="C973" s="42"/>
      <c r="D973" s="242" t="s">
        <v>184</v>
      </c>
      <c r="E973" s="42"/>
      <c r="F973" s="243" t="s">
        <v>1446</v>
      </c>
      <c r="G973" s="42"/>
      <c r="H973" s="42"/>
      <c r="I973" s="244"/>
      <c r="J973" s="42"/>
      <c r="K973" s="42"/>
      <c r="L973" s="46"/>
      <c r="M973" s="245"/>
      <c r="N973" s="246"/>
      <c r="O973" s="93"/>
      <c r="P973" s="93"/>
      <c r="Q973" s="93"/>
      <c r="R973" s="93"/>
      <c r="S973" s="93"/>
      <c r="T973" s="94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T973" s="18" t="s">
        <v>184</v>
      </c>
      <c r="AU973" s="18" t="s">
        <v>92</v>
      </c>
    </row>
    <row r="974" s="13" customFormat="1">
      <c r="A974" s="13"/>
      <c r="B974" s="251"/>
      <c r="C974" s="252"/>
      <c r="D974" s="242" t="s">
        <v>284</v>
      </c>
      <c r="E974" s="253" t="s">
        <v>1</v>
      </c>
      <c r="F974" s="254" t="s">
        <v>527</v>
      </c>
      <c r="G974" s="252"/>
      <c r="H974" s="253" t="s">
        <v>1</v>
      </c>
      <c r="I974" s="255"/>
      <c r="J974" s="252"/>
      <c r="K974" s="252"/>
      <c r="L974" s="256"/>
      <c r="M974" s="257"/>
      <c r="N974" s="258"/>
      <c r="O974" s="258"/>
      <c r="P974" s="258"/>
      <c r="Q974" s="258"/>
      <c r="R974" s="258"/>
      <c r="S974" s="258"/>
      <c r="T974" s="259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60" t="s">
        <v>284</v>
      </c>
      <c r="AU974" s="260" t="s">
        <v>92</v>
      </c>
      <c r="AV974" s="13" t="s">
        <v>90</v>
      </c>
      <c r="AW974" s="13" t="s">
        <v>38</v>
      </c>
      <c r="AX974" s="13" t="s">
        <v>83</v>
      </c>
      <c r="AY974" s="260" t="s">
        <v>171</v>
      </c>
    </row>
    <row r="975" s="13" customFormat="1">
      <c r="A975" s="13"/>
      <c r="B975" s="251"/>
      <c r="C975" s="252"/>
      <c r="D975" s="242" t="s">
        <v>284</v>
      </c>
      <c r="E975" s="253" t="s">
        <v>1</v>
      </c>
      <c r="F975" s="254" t="s">
        <v>1456</v>
      </c>
      <c r="G975" s="252"/>
      <c r="H975" s="253" t="s">
        <v>1</v>
      </c>
      <c r="I975" s="255"/>
      <c r="J975" s="252"/>
      <c r="K975" s="252"/>
      <c r="L975" s="256"/>
      <c r="M975" s="257"/>
      <c r="N975" s="258"/>
      <c r="O975" s="258"/>
      <c r="P975" s="258"/>
      <c r="Q975" s="258"/>
      <c r="R975" s="258"/>
      <c r="S975" s="258"/>
      <c r="T975" s="259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60" t="s">
        <v>284</v>
      </c>
      <c r="AU975" s="260" t="s">
        <v>92</v>
      </c>
      <c r="AV975" s="13" t="s">
        <v>90</v>
      </c>
      <c r="AW975" s="13" t="s">
        <v>38</v>
      </c>
      <c r="AX975" s="13" t="s">
        <v>83</v>
      </c>
      <c r="AY975" s="260" t="s">
        <v>171</v>
      </c>
    </row>
    <row r="976" s="14" customFormat="1">
      <c r="A976" s="14"/>
      <c r="B976" s="261"/>
      <c r="C976" s="262"/>
      <c r="D976" s="242" t="s">
        <v>284</v>
      </c>
      <c r="E976" s="263" t="s">
        <v>1</v>
      </c>
      <c r="F976" s="264" t="s">
        <v>1457</v>
      </c>
      <c r="G976" s="262"/>
      <c r="H976" s="265">
        <v>72.480000000000004</v>
      </c>
      <c r="I976" s="266"/>
      <c r="J976" s="262"/>
      <c r="K976" s="262"/>
      <c r="L976" s="267"/>
      <c r="M976" s="268"/>
      <c r="N976" s="269"/>
      <c r="O976" s="269"/>
      <c r="P976" s="269"/>
      <c r="Q976" s="269"/>
      <c r="R976" s="269"/>
      <c r="S976" s="269"/>
      <c r="T976" s="27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71" t="s">
        <v>284</v>
      </c>
      <c r="AU976" s="271" t="s">
        <v>92</v>
      </c>
      <c r="AV976" s="14" t="s">
        <v>92</v>
      </c>
      <c r="AW976" s="14" t="s">
        <v>38</v>
      </c>
      <c r="AX976" s="14" t="s">
        <v>83</v>
      </c>
      <c r="AY976" s="271" t="s">
        <v>171</v>
      </c>
    </row>
    <row r="977" s="16" customFormat="1">
      <c r="A977" s="16"/>
      <c r="B977" s="293"/>
      <c r="C977" s="294"/>
      <c r="D977" s="242" t="s">
        <v>284</v>
      </c>
      <c r="E977" s="295" t="s">
        <v>1</v>
      </c>
      <c r="F977" s="296" t="s">
        <v>418</v>
      </c>
      <c r="G977" s="294"/>
      <c r="H977" s="297">
        <v>72.480000000000004</v>
      </c>
      <c r="I977" s="298"/>
      <c r="J977" s="294"/>
      <c r="K977" s="294"/>
      <c r="L977" s="299"/>
      <c r="M977" s="300"/>
      <c r="N977" s="301"/>
      <c r="O977" s="301"/>
      <c r="P977" s="301"/>
      <c r="Q977" s="301"/>
      <c r="R977" s="301"/>
      <c r="S977" s="301"/>
      <c r="T977" s="302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T977" s="303" t="s">
        <v>284</v>
      </c>
      <c r="AU977" s="303" t="s">
        <v>92</v>
      </c>
      <c r="AV977" s="16" t="s">
        <v>118</v>
      </c>
      <c r="AW977" s="16" t="s">
        <v>38</v>
      </c>
      <c r="AX977" s="16" t="s">
        <v>83</v>
      </c>
      <c r="AY977" s="303" t="s">
        <v>171</v>
      </c>
    </row>
    <row r="978" s="14" customFormat="1">
      <c r="A978" s="14"/>
      <c r="B978" s="261"/>
      <c r="C978" s="262"/>
      <c r="D978" s="242" t="s">
        <v>284</v>
      </c>
      <c r="E978" s="263" t="s">
        <v>1</v>
      </c>
      <c r="F978" s="264" t="s">
        <v>1458</v>
      </c>
      <c r="G978" s="262"/>
      <c r="H978" s="265">
        <v>3.6240000000000001</v>
      </c>
      <c r="I978" s="266"/>
      <c r="J978" s="262"/>
      <c r="K978" s="262"/>
      <c r="L978" s="267"/>
      <c r="M978" s="268"/>
      <c r="N978" s="269"/>
      <c r="O978" s="269"/>
      <c r="P978" s="269"/>
      <c r="Q978" s="269"/>
      <c r="R978" s="269"/>
      <c r="S978" s="269"/>
      <c r="T978" s="27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71" t="s">
        <v>284</v>
      </c>
      <c r="AU978" s="271" t="s">
        <v>92</v>
      </c>
      <c r="AV978" s="14" t="s">
        <v>92</v>
      </c>
      <c r="AW978" s="14" t="s">
        <v>38</v>
      </c>
      <c r="AX978" s="14" t="s">
        <v>83</v>
      </c>
      <c r="AY978" s="271" t="s">
        <v>171</v>
      </c>
    </row>
    <row r="979" s="15" customFormat="1">
      <c r="A979" s="15"/>
      <c r="B979" s="272"/>
      <c r="C979" s="273"/>
      <c r="D979" s="242" t="s">
        <v>284</v>
      </c>
      <c r="E979" s="274" t="s">
        <v>1</v>
      </c>
      <c r="F979" s="275" t="s">
        <v>287</v>
      </c>
      <c r="G979" s="273"/>
      <c r="H979" s="276">
        <v>76.103999999999999</v>
      </c>
      <c r="I979" s="277"/>
      <c r="J979" s="273"/>
      <c r="K979" s="273"/>
      <c r="L979" s="278"/>
      <c r="M979" s="279"/>
      <c r="N979" s="280"/>
      <c r="O979" s="280"/>
      <c r="P979" s="280"/>
      <c r="Q979" s="280"/>
      <c r="R979" s="280"/>
      <c r="S979" s="280"/>
      <c r="T979" s="281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T979" s="282" t="s">
        <v>284</v>
      </c>
      <c r="AU979" s="282" t="s">
        <v>92</v>
      </c>
      <c r="AV979" s="15" t="s">
        <v>192</v>
      </c>
      <c r="AW979" s="15" t="s">
        <v>38</v>
      </c>
      <c r="AX979" s="15" t="s">
        <v>90</v>
      </c>
      <c r="AY979" s="282" t="s">
        <v>171</v>
      </c>
    </row>
    <row r="980" s="2" customFormat="1">
      <c r="A980" s="40"/>
      <c r="B980" s="41"/>
      <c r="C980" s="229" t="s">
        <v>1459</v>
      </c>
      <c r="D980" s="229" t="s">
        <v>174</v>
      </c>
      <c r="E980" s="230" t="s">
        <v>1460</v>
      </c>
      <c r="F980" s="231" t="s">
        <v>1461</v>
      </c>
      <c r="G980" s="232" t="s">
        <v>278</v>
      </c>
      <c r="H980" s="233">
        <v>6090.1170000000002</v>
      </c>
      <c r="I980" s="234"/>
      <c r="J980" s="235">
        <f>ROUND(I980*H980,2)</f>
        <v>0</v>
      </c>
      <c r="K980" s="231" t="s">
        <v>331</v>
      </c>
      <c r="L980" s="46"/>
      <c r="M980" s="236" t="s">
        <v>1</v>
      </c>
      <c r="N980" s="237" t="s">
        <v>48</v>
      </c>
      <c r="O980" s="93"/>
      <c r="P980" s="238">
        <f>O980*H980</f>
        <v>0</v>
      </c>
      <c r="Q980" s="238">
        <v>0</v>
      </c>
      <c r="R980" s="238">
        <f>Q980*H980</f>
        <v>0</v>
      </c>
      <c r="S980" s="238">
        <v>0</v>
      </c>
      <c r="T980" s="239">
        <f>S980*H980</f>
        <v>0</v>
      </c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R980" s="240" t="s">
        <v>347</v>
      </c>
      <c r="AT980" s="240" t="s">
        <v>174</v>
      </c>
      <c r="AU980" s="240" t="s">
        <v>92</v>
      </c>
      <c r="AY980" s="18" t="s">
        <v>171</v>
      </c>
      <c r="BE980" s="241">
        <f>IF(N980="základní",J980,0)</f>
        <v>0</v>
      </c>
      <c r="BF980" s="241">
        <f>IF(N980="snížená",J980,0)</f>
        <v>0</v>
      </c>
      <c r="BG980" s="241">
        <f>IF(N980="zákl. přenesená",J980,0)</f>
        <v>0</v>
      </c>
      <c r="BH980" s="241">
        <f>IF(N980="sníž. přenesená",J980,0)</f>
        <v>0</v>
      </c>
      <c r="BI980" s="241">
        <f>IF(N980="nulová",J980,0)</f>
        <v>0</v>
      </c>
      <c r="BJ980" s="18" t="s">
        <v>90</v>
      </c>
      <c r="BK980" s="241">
        <f>ROUND(I980*H980,2)</f>
        <v>0</v>
      </c>
      <c r="BL980" s="18" t="s">
        <v>347</v>
      </c>
      <c r="BM980" s="240" t="s">
        <v>1462</v>
      </c>
    </row>
    <row r="981" s="2" customFormat="1">
      <c r="A981" s="40"/>
      <c r="B981" s="41"/>
      <c r="C981" s="42"/>
      <c r="D981" s="242" t="s">
        <v>184</v>
      </c>
      <c r="E981" s="42"/>
      <c r="F981" s="243" t="s">
        <v>1463</v>
      </c>
      <c r="G981" s="42"/>
      <c r="H981" s="42"/>
      <c r="I981" s="244"/>
      <c r="J981" s="42"/>
      <c r="K981" s="42"/>
      <c r="L981" s="46"/>
      <c r="M981" s="245"/>
      <c r="N981" s="246"/>
      <c r="O981" s="93"/>
      <c r="P981" s="93"/>
      <c r="Q981" s="93"/>
      <c r="R981" s="93"/>
      <c r="S981" s="93"/>
      <c r="T981" s="94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T981" s="18" t="s">
        <v>184</v>
      </c>
      <c r="AU981" s="18" t="s">
        <v>92</v>
      </c>
    </row>
    <row r="982" s="13" customFormat="1">
      <c r="A982" s="13"/>
      <c r="B982" s="251"/>
      <c r="C982" s="252"/>
      <c r="D982" s="242" t="s">
        <v>284</v>
      </c>
      <c r="E982" s="253" t="s">
        <v>1</v>
      </c>
      <c r="F982" s="254" t="s">
        <v>1464</v>
      </c>
      <c r="G982" s="252"/>
      <c r="H982" s="253" t="s">
        <v>1</v>
      </c>
      <c r="I982" s="255"/>
      <c r="J982" s="252"/>
      <c r="K982" s="252"/>
      <c r="L982" s="256"/>
      <c r="M982" s="257"/>
      <c r="N982" s="258"/>
      <c r="O982" s="258"/>
      <c r="P982" s="258"/>
      <c r="Q982" s="258"/>
      <c r="R982" s="258"/>
      <c r="S982" s="258"/>
      <c r="T982" s="259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60" t="s">
        <v>284</v>
      </c>
      <c r="AU982" s="260" t="s">
        <v>92</v>
      </c>
      <c r="AV982" s="13" t="s">
        <v>90</v>
      </c>
      <c r="AW982" s="13" t="s">
        <v>38</v>
      </c>
      <c r="AX982" s="13" t="s">
        <v>83</v>
      </c>
      <c r="AY982" s="260" t="s">
        <v>171</v>
      </c>
    </row>
    <row r="983" s="14" customFormat="1">
      <c r="A983" s="14"/>
      <c r="B983" s="261"/>
      <c r="C983" s="262"/>
      <c r="D983" s="242" t="s">
        <v>284</v>
      </c>
      <c r="E983" s="263" t="s">
        <v>1</v>
      </c>
      <c r="F983" s="264" t="s">
        <v>1465</v>
      </c>
      <c r="G983" s="262"/>
      <c r="H983" s="265">
        <v>6090.1170000000002</v>
      </c>
      <c r="I983" s="266"/>
      <c r="J983" s="262"/>
      <c r="K983" s="262"/>
      <c r="L983" s="267"/>
      <c r="M983" s="268"/>
      <c r="N983" s="269"/>
      <c r="O983" s="269"/>
      <c r="P983" s="269"/>
      <c r="Q983" s="269"/>
      <c r="R983" s="269"/>
      <c r="S983" s="269"/>
      <c r="T983" s="27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71" t="s">
        <v>284</v>
      </c>
      <c r="AU983" s="271" t="s">
        <v>92</v>
      </c>
      <c r="AV983" s="14" t="s">
        <v>92</v>
      </c>
      <c r="AW983" s="14" t="s">
        <v>38</v>
      </c>
      <c r="AX983" s="14" t="s">
        <v>83</v>
      </c>
      <c r="AY983" s="271" t="s">
        <v>171</v>
      </c>
    </row>
    <row r="984" s="15" customFormat="1">
      <c r="A984" s="15"/>
      <c r="B984" s="272"/>
      <c r="C984" s="273"/>
      <c r="D984" s="242" t="s">
        <v>284</v>
      </c>
      <c r="E984" s="274" t="s">
        <v>1</v>
      </c>
      <c r="F984" s="275" t="s">
        <v>287</v>
      </c>
      <c r="G984" s="273"/>
      <c r="H984" s="276">
        <v>6090.1170000000002</v>
      </c>
      <c r="I984" s="277"/>
      <c r="J984" s="273"/>
      <c r="K984" s="273"/>
      <c r="L984" s="278"/>
      <c r="M984" s="279"/>
      <c r="N984" s="280"/>
      <c r="O984" s="280"/>
      <c r="P984" s="280"/>
      <c r="Q984" s="280"/>
      <c r="R984" s="280"/>
      <c r="S984" s="280"/>
      <c r="T984" s="281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T984" s="282" t="s">
        <v>284</v>
      </c>
      <c r="AU984" s="282" t="s">
        <v>92</v>
      </c>
      <c r="AV984" s="15" t="s">
        <v>192</v>
      </c>
      <c r="AW984" s="15" t="s">
        <v>38</v>
      </c>
      <c r="AX984" s="15" t="s">
        <v>90</v>
      </c>
      <c r="AY984" s="282" t="s">
        <v>171</v>
      </c>
    </row>
    <row r="985" s="2" customFormat="1" ht="16.5" customHeight="1">
      <c r="A985" s="40"/>
      <c r="B985" s="41"/>
      <c r="C985" s="229" t="s">
        <v>1466</v>
      </c>
      <c r="D985" s="229" t="s">
        <v>174</v>
      </c>
      <c r="E985" s="230" t="s">
        <v>1467</v>
      </c>
      <c r="F985" s="231" t="s">
        <v>1468</v>
      </c>
      <c r="G985" s="232" t="s">
        <v>278</v>
      </c>
      <c r="H985" s="233">
        <v>1193.7529999999999</v>
      </c>
      <c r="I985" s="234"/>
      <c r="J985" s="235">
        <f>ROUND(I985*H985,2)</f>
        <v>0</v>
      </c>
      <c r="K985" s="231" t="s">
        <v>331</v>
      </c>
      <c r="L985" s="46"/>
      <c r="M985" s="236" t="s">
        <v>1</v>
      </c>
      <c r="N985" s="237" t="s">
        <v>48</v>
      </c>
      <c r="O985" s="93"/>
      <c r="P985" s="238">
        <f>O985*H985</f>
        <v>0</v>
      </c>
      <c r="Q985" s="238">
        <v>0</v>
      </c>
      <c r="R985" s="238">
        <f>Q985*H985</f>
        <v>0</v>
      </c>
      <c r="S985" s="238">
        <v>0</v>
      </c>
      <c r="T985" s="239">
        <f>S985*H985</f>
        <v>0</v>
      </c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R985" s="240" t="s">
        <v>347</v>
      </c>
      <c r="AT985" s="240" t="s">
        <v>174</v>
      </c>
      <c r="AU985" s="240" t="s">
        <v>92</v>
      </c>
      <c r="AY985" s="18" t="s">
        <v>171</v>
      </c>
      <c r="BE985" s="241">
        <f>IF(N985="základní",J985,0)</f>
        <v>0</v>
      </c>
      <c r="BF985" s="241">
        <f>IF(N985="snížená",J985,0)</f>
        <v>0</v>
      </c>
      <c r="BG985" s="241">
        <f>IF(N985="zákl. přenesená",J985,0)</f>
        <v>0</v>
      </c>
      <c r="BH985" s="241">
        <f>IF(N985="sníž. přenesená",J985,0)</f>
        <v>0</v>
      </c>
      <c r="BI985" s="241">
        <f>IF(N985="nulová",J985,0)</f>
        <v>0</v>
      </c>
      <c r="BJ985" s="18" t="s">
        <v>90</v>
      </c>
      <c r="BK985" s="241">
        <f>ROUND(I985*H985,2)</f>
        <v>0</v>
      </c>
      <c r="BL985" s="18" t="s">
        <v>347</v>
      </c>
      <c r="BM985" s="240" t="s">
        <v>1469</v>
      </c>
    </row>
    <row r="986" s="2" customFormat="1">
      <c r="A986" s="40"/>
      <c r="B986" s="41"/>
      <c r="C986" s="42"/>
      <c r="D986" s="242" t="s">
        <v>184</v>
      </c>
      <c r="E986" s="42"/>
      <c r="F986" s="243" t="s">
        <v>1463</v>
      </c>
      <c r="G986" s="42"/>
      <c r="H986" s="42"/>
      <c r="I986" s="244"/>
      <c r="J986" s="42"/>
      <c r="K986" s="42"/>
      <c r="L986" s="46"/>
      <c r="M986" s="245"/>
      <c r="N986" s="246"/>
      <c r="O986" s="93"/>
      <c r="P986" s="93"/>
      <c r="Q986" s="93"/>
      <c r="R986" s="93"/>
      <c r="S986" s="93"/>
      <c r="T986" s="94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T986" s="18" t="s">
        <v>184</v>
      </c>
      <c r="AU986" s="18" t="s">
        <v>92</v>
      </c>
    </row>
    <row r="987" s="13" customFormat="1">
      <c r="A987" s="13"/>
      <c r="B987" s="251"/>
      <c r="C987" s="252"/>
      <c r="D987" s="242" t="s">
        <v>284</v>
      </c>
      <c r="E987" s="253" t="s">
        <v>1</v>
      </c>
      <c r="F987" s="254" t="s">
        <v>1464</v>
      </c>
      <c r="G987" s="252"/>
      <c r="H987" s="253" t="s">
        <v>1</v>
      </c>
      <c r="I987" s="255"/>
      <c r="J987" s="252"/>
      <c r="K987" s="252"/>
      <c r="L987" s="256"/>
      <c r="M987" s="257"/>
      <c r="N987" s="258"/>
      <c r="O987" s="258"/>
      <c r="P987" s="258"/>
      <c r="Q987" s="258"/>
      <c r="R987" s="258"/>
      <c r="S987" s="258"/>
      <c r="T987" s="259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60" t="s">
        <v>284</v>
      </c>
      <c r="AU987" s="260" t="s">
        <v>92</v>
      </c>
      <c r="AV987" s="13" t="s">
        <v>90</v>
      </c>
      <c r="AW987" s="13" t="s">
        <v>38</v>
      </c>
      <c r="AX987" s="13" t="s">
        <v>83</v>
      </c>
      <c r="AY987" s="260" t="s">
        <v>171</v>
      </c>
    </row>
    <row r="988" s="14" customFormat="1">
      <c r="A988" s="14"/>
      <c r="B988" s="261"/>
      <c r="C988" s="262"/>
      <c r="D988" s="242" t="s">
        <v>284</v>
      </c>
      <c r="E988" s="263" t="s">
        <v>1</v>
      </c>
      <c r="F988" s="264" t="s">
        <v>1470</v>
      </c>
      <c r="G988" s="262"/>
      <c r="H988" s="265">
        <v>1193.7529999999999</v>
      </c>
      <c r="I988" s="266"/>
      <c r="J988" s="262"/>
      <c r="K988" s="262"/>
      <c r="L988" s="267"/>
      <c r="M988" s="268"/>
      <c r="N988" s="269"/>
      <c r="O988" s="269"/>
      <c r="P988" s="269"/>
      <c r="Q988" s="269"/>
      <c r="R988" s="269"/>
      <c r="S988" s="269"/>
      <c r="T988" s="27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71" t="s">
        <v>284</v>
      </c>
      <c r="AU988" s="271" t="s">
        <v>92</v>
      </c>
      <c r="AV988" s="14" t="s">
        <v>92</v>
      </c>
      <c r="AW988" s="14" t="s">
        <v>38</v>
      </c>
      <c r="AX988" s="14" t="s">
        <v>83</v>
      </c>
      <c r="AY988" s="271" t="s">
        <v>171</v>
      </c>
    </row>
    <row r="989" s="15" customFormat="1">
      <c r="A989" s="15"/>
      <c r="B989" s="272"/>
      <c r="C989" s="273"/>
      <c r="D989" s="242" t="s">
        <v>284</v>
      </c>
      <c r="E989" s="274" t="s">
        <v>1</v>
      </c>
      <c r="F989" s="275" t="s">
        <v>287</v>
      </c>
      <c r="G989" s="273"/>
      <c r="H989" s="276">
        <v>1193.7529999999999</v>
      </c>
      <c r="I989" s="277"/>
      <c r="J989" s="273"/>
      <c r="K989" s="273"/>
      <c r="L989" s="278"/>
      <c r="M989" s="279"/>
      <c r="N989" s="280"/>
      <c r="O989" s="280"/>
      <c r="P989" s="280"/>
      <c r="Q989" s="280"/>
      <c r="R989" s="280"/>
      <c r="S989" s="280"/>
      <c r="T989" s="281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T989" s="282" t="s">
        <v>284</v>
      </c>
      <c r="AU989" s="282" t="s">
        <v>92</v>
      </c>
      <c r="AV989" s="15" t="s">
        <v>192</v>
      </c>
      <c r="AW989" s="15" t="s">
        <v>38</v>
      </c>
      <c r="AX989" s="15" t="s">
        <v>90</v>
      </c>
      <c r="AY989" s="282" t="s">
        <v>171</v>
      </c>
    </row>
    <row r="990" s="2" customFormat="1">
      <c r="A990" s="40"/>
      <c r="B990" s="41"/>
      <c r="C990" s="229" t="s">
        <v>1471</v>
      </c>
      <c r="D990" s="229" t="s">
        <v>174</v>
      </c>
      <c r="E990" s="230" t="s">
        <v>1472</v>
      </c>
      <c r="F990" s="231" t="s">
        <v>1473</v>
      </c>
      <c r="G990" s="232" t="s">
        <v>278</v>
      </c>
      <c r="H990" s="233">
        <v>257</v>
      </c>
      <c r="I990" s="234"/>
      <c r="J990" s="235">
        <f>ROUND(I990*H990,2)</f>
        <v>0</v>
      </c>
      <c r="K990" s="231" t="s">
        <v>331</v>
      </c>
      <c r="L990" s="46"/>
      <c r="M990" s="236" t="s">
        <v>1</v>
      </c>
      <c r="N990" s="237" t="s">
        <v>48</v>
      </c>
      <c r="O990" s="93"/>
      <c r="P990" s="238">
        <f>O990*H990</f>
        <v>0</v>
      </c>
      <c r="Q990" s="238">
        <v>0</v>
      </c>
      <c r="R990" s="238">
        <f>Q990*H990</f>
        <v>0</v>
      </c>
      <c r="S990" s="238">
        <v>0</v>
      </c>
      <c r="T990" s="239">
        <f>S990*H990</f>
        <v>0</v>
      </c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R990" s="240" t="s">
        <v>347</v>
      </c>
      <c r="AT990" s="240" t="s">
        <v>174</v>
      </c>
      <c r="AU990" s="240" t="s">
        <v>92</v>
      </c>
      <c r="AY990" s="18" t="s">
        <v>171</v>
      </c>
      <c r="BE990" s="241">
        <f>IF(N990="základní",J990,0)</f>
        <v>0</v>
      </c>
      <c r="BF990" s="241">
        <f>IF(N990="snížená",J990,0)</f>
        <v>0</v>
      </c>
      <c r="BG990" s="241">
        <f>IF(N990="zákl. přenesená",J990,0)</f>
        <v>0</v>
      </c>
      <c r="BH990" s="241">
        <f>IF(N990="sníž. přenesená",J990,0)</f>
        <v>0</v>
      </c>
      <c r="BI990" s="241">
        <f>IF(N990="nulová",J990,0)</f>
        <v>0</v>
      </c>
      <c r="BJ990" s="18" t="s">
        <v>90</v>
      </c>
      <c r="BK990" s="241">
        <f>ROUND(I990*H990,2)</f>
        <v>0</v>
      </c>
      <c r="BL990" s="18" t="s">
        <v>347</v>
      </c>
      <c r="BM990" s="240" t="s">
        <v>1474</v>
      </c>
    </row>
    <row r="991" s="2" customFormat="1">
      <c r="A991" s="40"/>
      <c r="B991" s="41"/>
      <c r="C991" s="42"/>
      <c r="D991" s="242" t="s">
        <v>184</v>
      </c>
      <c r="E991" s="42"/>
      <c r="F991" s="243" t="s">
        <v>1475</v>
      </c>
      <c r="G991" s="42"/>
      <c r="H991" s="42"/>
      <c r="I991" s="244"/>
      <c r="J991" s="42"/>
      <c r="K991" s="42"/>
      <c r="L991" s="46"/>
      <c r="M991" s="245"/>
      <c r="N991" s="246"/>
      <c r="O991" s="93"/>
      <c r="P991" s="93"/>
      <c r="Q991" s="93"/>
      <c r="R991" s="93"/>
      <c r="S991" s="93"/>
      <c r="T991" s="94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T991" s="18" t="s">
        <v>184</v>
      </c>
      <c r="AU991" s="18" t="s">
        <v>92</v>
      </c>
    </row>
    <row r="992" s="13" customFormat="1">
      <c r="A992" s="13"/>
      <c r="B992" s="251"/>
      <c r="C992" s="252"/>
      <c r="D992" s="242" t="s">
        <v>284</v>
      </c>
      <c r="E992" s="253" t="s">
        <v>1</v>
      </c>
      <c r="F992" s="254" t="s">
        <v>527</v>
      </c>
      <c r="G992" s="252"/>
      <c r="H992" s="253" t="s">
        <v>1</v>
      </c>
      <c r="I992" s="255"/>
      <c r="J992" s="252"/>
      <c r="K992" s="252"/>
      <c r="L992" s="256"/>
      <c r="M992" s="257"/>
      <c r="N992" s="258"/>
      <c r="O992" s="258"/>
      <c r="P992" s="258"/>
      <c r="Q992" s="258"/>
      <c r="R992" s="258"/>
      <c r="S992" s="258"/>
      <c r="T992" s="259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60" t="s">
        <v>284</v>
      </c>
      <c r="AU992" s="260" t="s">
        <v>92</v>
      </c>
      <c r="AV992" s="13" t="s">
        <v>90</v>
      </c>
      <c r="AW992" s="13" t="s">
        <v>38</v>
      </c>
      <c r="AX992" s="13" t="s">
        <v>83</v>
      </c>
      <c r="AY992" s="260" t="s">
        <v>171</v>
      </c>
    </row>
    <row r="993" s="14" customFormat="1">
      <c r="A993" s="14"/>
      <c r="B993" s="261"/>
      <c r="C993" s="262"/>
      <c r="D993" s="242" t="s">
        <v>284</v>
      </c>
      <c r="E993" s="263" t="s">
        <v>1</v>
      </c>
      <c r="F993" s="264" t="s">
        <v>1476</v>
      </c>
      <c r="G993" s="262"/>
      <c r="H993" s="265">
        <v>257</v>
      </c>
      <c r="I993" s="266"/>
      <c r="J993" s="262"/>
      <c r="K993" s="262"/>
      <c r="L993" s="267"/>
      <c r="M993" s="268"/>
      <c r="N993" s="269"/>
      <c r="O993" s="269"/>
      <c r="P993" s="269"/>
      <c r="Q993" s="269"/>
      <c r="R993" s="269"/>
      <c r="S993" s="269"/>
      <c r="T993" s="27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71" t="s">
        <v>284</v>
      </c>
      <c r="AU993" s="271" t="s">
        <v>92</v>
      </c>
      <c r="AV993" s="14" t="s">
        <v>92</v>
      </c>
      <c r="AW993" s="14" t="s">
        <v>38</v>
      </c>
      <c r="AX993" s="14" t="s">
        <v>83</v>
      </c>
      <c r="AY993" s="271" t="s">
        <v>171</v>
      </c>
    </row>
    <row r="994" s="15" customFormat="1">
      <c r="A994" s="15"/>
      <c r="B994" s="272"/>
      <c r="C994" s="273"/>
      <c r="D994" s="242" t="s">
        <v>284</v>
      </c>
      <c r="E994" s="274" t="s">
        <v>1</v>
      </c>
      <c r="F994" s="275" t="s">
        <v>287</v>
      </c>
      <c r="G994" s="273"/>
      <c r="H994" s="276">
        <v>257</v>
      </c>
      <c r="I994" s="277"/>
      <c r="J994" s="273"/>
      <c r="K994" s="273"/>
      <c r="L994" s="278"/>
      <c r="M994" s="279"/>
      <c r="N994" s="280"/>
      <c r="O994" s="280"/>
      <c r="P994" s="280"/>
      <c r="Q994" s="280"/>
      <c r="R994" s="280"/>
      <c r="S994" s="280"/>
      <c r="T994" s="281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T994" s="282" t="s">
        <v>284</v>
      </c>
      <c r="AU994" s="282" t="s">
        <v>92</v>
      </c>
      <c r="AV994" s="15" t="s">
        <v>192</v>
      </c>
      <c r="AW994" s="15" t="s">
        <v>38</v>
      </c>
      <c r="AX994" s="15" t="s">
        <v>90</v>
      </c>
      <c r="AY994" s="282" t="s">
        <v>171</v>
      </c>
    </row>
    <row r="995" s="2" customFormat="1" ht="16.5" customHeight="1">
      <c r="A995" s="40"/>
      <c r="B995" s="41"/>
      <c r="C995" s="229" t="s">
        <v>1477</v>
      </c>
      <c r="D995" s="229" t="s">
        <v>174</v>
      </c>
      <c r="E995" s="230" t="s">
        <v>1478</v>
      </c>
      <c r="F995" s="231" t="s">
        <v>1479</v>
      </c>
      <c r="G995" s="232" t="s">
        <v>1146</v>
      </c>
      <c r="H995" s="304"/>
      <c r="I995" s="234"/>
      <c r="J995" s="235">
        <f>ROUND(I995*H995,2)</f>
        <v>0</v>
      </c>
      <c r="K995" s="231" t="s">
        <v>178</v>
      </c>
      <c r="L995" s="46"/>
      <c r="M995" s="236" t="s">
        <v>1</v>
      </c>
      <c r="N995" s="237" t="s">
        <v>48</v>
      </c>
      <c r="O995" s="93"/>
      <c r="P995" s="238">
        <f>O995*H995</f>
        <v>0</v>
      </c>
      <c r="Q995" s="238">
        <v>0</v>
      </c>
      <c r="R995" s="238">
        <f>Q995*H995</f>
        <v>0</v>
      </c>
      <c r="S995" s="238">
        <v>0</v>
      </c>
      <c r="T995" s="239">
        <f>S995*H995</f>
        <v>0</v>
      </c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R995" s="240" t="s">
        <v>347</v>
      </c>
      <c r="AT995" s="240" t="s">
        <v>174</v>
      </c>
      <c r="AU995" s="240" t="s">
        <v>92</v>
      </c>
      <c r="AY995" s="18" t="s">
        <v>171</v>
      </c>
      <c r="BE995" s="241">
        <f>IF(N995="základní",J995,0)</f>
        <v>0</v>
      </c>
      <c r="BF995" s="241">
        <f>IF(N995="snížená",J995,0)</f>
        <v>0</v>
      </c>
      <c r="BG995" s="241">
        <f>IF(N995="zákl. přenesená",J995,0)</f>
        <v>0</v>
      </c>
      <c r="BH995" s="241">
        <f>IF(N995="sníž. přenesená",J995,0)</f>
        <v>0</v>
      </c>
      <c r="BI995" s="241">
        <f>IF(N995="nulová",J995,0)</f>
        <v>0</v>
      </c>
      <c r="BJ995" s="18" t="s">
        <v>90</v>
      </c>
      <c r="BK995" s="241">
        <f>ROUND(I995*H995,2)</f>
        <v>0</v>
      </c>
      <c r="BL995" s="18" t="s">
        <v>347</v>
      </c>
      <c r="BM995" s="240" t="s">
        <v>1480</v>
      </c>
    </row>
    <row r="996" s="12" customFormat="1" ht="22.8" customHeight="1">
      <c r="A996" s="12"/>
      <c r="B996" s="213"/>
      <c r="C996" s="214"/>
      <c r="D996" s="215" t="s">
        <v>82</v>
      </c>
      <c r="E996" s="227" t="s">
        <v>1481</v>
      </c>
      <c r="F996" s="227" t="s">
        <v>1482</v>
      </c>
      <c r="G996" s="214"/>
      <c r="H996" s="214"/>
      <c r="I996" s="217"/>
      <c r="J996" s="228">
        <f>BK996</f>
        <v>0</v>
      </c>
      <c r="K996" s="214"/>
      <c r="L996" s="219"/>
      <c r="M996" s="220"/>
      <c r="N996" s="221"/>
      <c r="O996" s="221"/>
      <c r="P996" s="222">
        <f>SUM(P997:P1031)</f>
        <v>0</v>
      </c>
      <c r="Q996" s="221"/>
      <c r="R996" s="222">
        <f>SUM(R997:R1031)</f>
        <v>0</v>
      </c>
      <c r="S996" s="221"/>
      <c r="T996" s="223">
        <f>SUM(T997:T1031)</f>
        <v>0.073450000000000001</v>
      </c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R996" s="224" t="s">
        <v>92</v>
      </c>
      <c r="AT996" s="225" t="s">
        <v>82</v>
      </c>
      <c r="AU996" s="225" t="s">
        <v>90</v>
      </c>
      <c r="AY996" s="224" t="s">
        <v>171</v>
      </c>
      <c r="BK996" s="226">
        <f>SUM(BK997:BK1031)</f>
        <v>0</v>
      </c>
    </row>
    <row r="997" s="2" customFormat="1" ht="16.5" customHeight="1">
      <c r="A997" s="40"/>
      <c r="B997" s="41"/>
      <c r="C997" s="229" t="s">
        <v>1483</v>
      </c>
      <c r="D997" s="229" t="s">
        <v>174</v>
      </c>
      <c r="E997" s="230" t="s">
        <v>1484</v>
      </c>
      <c r="F997" s="231" t="s">
        <v>1485</v>
      </c>
      <c r="G997" s="232" t="s">
        <v>458</v>
      </c>
      <c r="H997" s="233">
        <v>18</v>
      </c>
      <c r="I997" s="234"/>
      <c r="J997" s="235">
        <f>ROUND(I997*H997,2)</f>
        <v>0</v>
      </c>
      <c r="K997" s="231" t="s">
        <v>178</v>
      </c>
      <c r="L997" s="46"/>
      <c r="M997" s="236" t="s">
        <v>1</v>
      </c>
      <c r="N997" s="237" t="s">
        <v>48</v>
      </c>
      <c r="O997" s="93"/>
      <c r="P997" s="238">
        <f>O997*H997</f>
        <v>0</v>
      </c>
      <c r="Q997" s="238">
        <v>0</v>
      </c>
      <c r="R997" s="238">
        <f>Q997*H997</f>
        <v>0</v>
      </c>
      <c r="S997" s="238">
        <v>0.00191</v>
      </c>
      <c r="T997" s="239">
        <f>S997*H997</f>
        <v>0.034380000000000001</v>
      </c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R997" s="240" t="s">
        <v>347</v>
      </c>
      <c r="AT997" s="240" t="s">
        <v>174</v>
      </c>
      <c r="AU997" s="240" t="s">
        <v>92</v>
      </c>
      <c r="AY997" s="18" t="s">
        <v>171</v>
      </c>
      <c r="BE997" s="241">
        <f>IF(N997="základní",J997,0)</f>
        <v>0</v>
      </c>
      <c r="BF997" s="241">
        <f>IF(N997="snížená",J997,0)</f>
        <v>0</v>
      </c>
      <c r="BG997" s="241">
        <f>IF(N997="zákl. přenesená",J997,0)</f>
        <v>0</v>
      </c>
      <c r="BH997" s="241">
        <f>IF(N997="sníž. přenesená",J997,0)</f>
        <v>0</v>
      </c>
      <c r="BI997" s="241">
        <f>IF(N997="nulová",J997,0)</f>
        <v>0</v>
      </c>
      <c r="BJ997" s="18" t="s">
        <v>90</v>
      </c>
      <c r="BK997" s="241">
        <f>ROUND(I997*H997,2)</f>
        <v>0</v>
      </c>
      <c r="BL997" s="18" t="s">
        <v>347</v>
      </c>
      <c r="BM997" s="240" t="s">
        <v>1486</v>
      </c>
    </row>
    <row r="998" s="2" customFormat="1" ht="16.5" customHeight="1">
      <c r="A998" s="40"/>
      <c r="B998" s="41"/>
      <c r="C998" s="229" t="s">
        <v>1487</v>
      </c>
      <c r="D998" s="229" t="s">
        <v>174</v>
      </c>
      <c r="E998" s="230" t="s">
        <v>1488</v>
      </c>
      <c r="F998" s="231" t="s">
        <v>1489</v>
      </c>
      <c r="G998" s="232" t="s">
        <v>458</v>
      </c>
      <c r="H998" s="233">
        <v>4</v>
      </c>
      <c r="I998" s="234"/>
      <c r="J998" s="235">
        <f>ROUND(I998*H998,2)</f>
        <v>0</v>
      </c>
      <c r="K998" s="231" t="s">
        <v>178</v>
      </c>
      <c r="L998" s="46"/>
      <c r="M998" s="236" t="s">
        <v>1</v>
      </c>
      <c r="N998" s="237" t="s">
        <v>48</v>
      </c>
      <c r="O998" s="93"/>
      <c r="P998" s="238">
        <f>O998*H998</f>
        <v>0</v>
      </c>
      <c r="Q998" s="238">
        <v>0</v>
      </c>
      <c r="R998" s="238">
        <f>Q998*H998</f>
        <v>0</v>
      </c>
      <c r="S998" s="238">
        <v>0.00175</v>
      </c>
      <c r="T998" s="239">
        <f>S998*H998</f>
        <v>0.0070000000000000001</v>
      </c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R998" s="240" t="s">
        <v>347</v>
      </c>
      <c r="AT998" s="240" t="s">
        <v>174</v>
      </c>
      <c r="AU998" s="240" t="s">
        <v>92</v>
      </c>
      <c r="AY998" s="18" t="s">
        <v>171</v>
      </c>
      <c r="BE998" s="241">
        <f>IF(N998="základní",J998,0)</f>
        <v>0</v>
      </c>
      <c r="BF998" s="241">
        <f>IF(N998="snížená",J998,0)</f>
        <v>0</v>
      </c>
      <c r="BG998" s="241">
        <f>IF(N998="zákl. přenesená",J998,0)</f>
        <v>0</v>
      </c>
      <c r="BH998" s="241">
        <f>IF(N998="sníž. přenesená",J998,0)</f>
        <v>0</v>
      </c>
      <c r="BI998" s="241">
        <f>IF(N998="nulová",J998,0)</f>
        <v>0</v>
      </c>
      <c r="BJ998" s="18" t="s">
        <v>90</v>
      </c>
      <c r="BK998" s="241">
        <f>ROUND(I998*H998,2)</f>
        <v>0</v>
      </c>
      <c r="BL998" s="18" t="s">
        <v>347</v>
      </c>
      <c r="BM998" s="240" t="s">
        <v>1490</v>
      </c>
    </row>
    <row r="999" s="2" customFormat="1" ht="16.5" customHeight="1">
      <c r="A999" s="40"/>
      <c r="B999" s="41"/>
      <c r="C999" s="229" t="s">
        <v>1491</v>
      </c>
      <c r="D999" s="229" t="s">
        <v>174</v>
      </c>
      <c r="E999" s="230" t="s">
        <v>1492</v>
      </c>
      <c r="F999" s="231" t="s">
        <v>1493</v>
      </c>
      <c r="G999" s="232" t="s">
        <v>458</v>
      </c>
      <c r="H999" s="233">
        <v>4</v>
      </c>
      <c r="I999" s="234"/>
      <c r="J999" s="235">
        <f>ROUND(I999*H999,2)</f>
        <v>0</v>
      </c>
      <c r="K999" s="231" t="s">
        <v>178</v>
      </c>
      <c r="L999" s="46"/>
      <c r="M999" s="236" t="s">
        <v>1</v>
      </c>
      <c r="N999" s="237" t="s">
        <v>48</v>
      </c>
      <c r="O999" s="93"/>
      <c r="P999" s="238">
        <f>O999*H999</f>
        <v>0</v>
      </c>
      <c r="Q999" s="238">
        <v>0</v>
      </c>
      <c r="R999" s="238">
        <f>Q999*H999</f>
        <v>0</v>
      </c>
      <c r="S999" s="238">
        <v>0.0025999999999999999</v>
      </c>
      <c r="T999" s="239">
        <f>S999*H999</f>
        <v>0.0104</v>
      </c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R999" s="240" t="s">
        <v>347</v>
      </c>
      <c r="AT999" s="240" t="s">
        <v>174</v>
      </c>
      <c r="AU999" s="240" t="s">
        <v>92</v>
      </c>
      <c r="AY999" s="18" t="s">
        <v>171</v>
      </c>
      <c r="BE999" s="241">
        <f>IF(N999="základní",J999,0)</f>
        <v>0</v>
      </c>
      <c r="BF999" s="241">
        <f>IF(N999="snížená",J999,0)</f>
        <v>0</v>
      </c>
      <c r="BG999" s="241">
        <f>IF(N999="zákl. přenesená",J999,0)</f>
        <v>0</v>
      </c>
      <c r="BH999" s="241">
        <f>IF(N999="sníž. přenesená",J999,0)</f>
        <v>0</v>
      </c>
      <c r="BI999" s="241">
        <f>IF(N999="nulová",J999,0)</f>
        <v>0</v>
      </c>
      <c r="BJ999" s="18" t="s">
        <v>90</v>
      </c>
      <c r="BK999" s="241">
        <f>ROUND(I999*H999,2)</f>
        <v>0</v>
      </c>
      <c r="BL999" s="18" t="s">
        <v>347</v>
      </c>
      <c r="BM999" s="240" t="s">
        <v>1494</v>
      </c>
    </row>
    <row r="1000" s="2" customFormat="1" ht="16.5" customHeight="1">
      <c r="A1000" s="40"/>
      <c r="B1000" s="41"/>
      <c r="C1000" s="229" t="s">
        <v>1495</v>
      </c>
      <c r="D1000" s="229" t="s">
        <v>174</v>
      </c>
      <c r="E1000" s="230" t="s">
        <v>1496</v>
      </c>
      <c r="F1000" s="231" t="s">
        <v>1497</v>
      </c>
      <c r="G1000" s="232" t="s">
        <v>458</v>
      </c>
      <c r="H1000" s="233">
        <v>5.5</v>
      </c>
      <c r="I1000" s="234"/>
      <c r="J1000" s="235">
        <f>ROUND(I1000*H1000,2)</f>
        <v>0</v>
      </c>
      <c r="K1000" s="231" t="s">
        <v>178</v>
      </c>
      <c r="L1000" s="46"/>
      <c r="M1000" s="236" t="s">
        <v>1</v>
      </c>
      <c r="N1000" s="237" t="s">
        <v>48</v>
      </c>
      <c r="O1000" s="93"/>
      <c r="P1000" s="238">
        <f>O1000*H1000</f>
        <v>0</v>
      </c>
      <c r="Q1000" s="238">
        <v>0</v>
      </c>
      <c r="R1000" s="238">
        <f>Q1000*H1000</f>
        <v>0</v>
      </c>
      <c r="S1000" s="238">
        <v>0.0039399999999999999</v>
      </c>
      <c r="T1000" s="239">
        <f>S1000*H1000</f>
        <v>0.021669999999999998</v>
      </c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R1000" s="240" t="s">
        <v>347</v>
      </c>
      <c r="AT1000" s="240" t="s">
        <v>174</v>
      </c>
      <c r="AU1000" s="240" t="s">
        <v>92</v>
      </c>
      <c r="AY1000" s="18" t="s">
        <v>171</v>
      </c>
      <c r="BE1000" s="241">
        <f>IF(N1000="základní",J1000,0)</f>
        <v>0</v>
      </c>
      <c r="BF1000" s="241">
        <f>IF(N1000="snížená",J1000,0)</f>
        <v>0</v>
      </c>
      <c r="BG1000" s="241">
        <f>IF(N1000="zákl. přenesená",J1000,0)</f>
        <v>0</v>
      </c>
      <c r="BH1000" s="241">
        <f>IF(N1000="sníž. přenesená",J1000,0)</f>
        <v>0</v>
      </c>
      <c r="BI1000" s="241">
        <f>IF(N1000="nulová",J1000,0)</f>
        <v>0</v>
      </c>
      <c r="BJ1000" s="18" t="s">
        <v>90</v>
      </c>
      <c r="BK1000" s="241">
        <f>ROUND(I1000*H1000,2)</f>
        <v>0</v>
      </c>
      <c r="BL1000" s="18" t="s">
        <v>347</v>
      </c>
      <c r="BM1000" s="240" t="s">
        <v>1498</v>
      </c>
    </row>
    <row r="1001" s="2" customFormat="1" ht="16.5" customHeight="1">
      <c r="A1001" s="40"/>
      <c r="B1001" s="41"/>
      <c r="C1001" s="229" t="s">
        <v>1499</v>
      </c>
      <c r="D1001" s="229" t="s">
        <v>174</v>
      </c>
      <c r="E1001" s="230" t="s">
        <v>1500</v>
      </c>
      <c r="F1001" s="231" t="s">
        <v>1501</v>
      </c>
      <c r="G1001" s="232" t="s">
        <v>1502</v>
      </c>
      <c r="H1001" s="233">
        <v>4</v>
      </c>
      <c r="I1001" s="234"/>
      <c r="J1001" s="235">
        <f>ROUND(I1001*H1001,2)</f>
        <v>0</v>
      </c>
      <c r="K1001" s="231" t="s">
        <v>331</v>
      </c>
      <c r="L1001" s="46"/>
      <c r="M1001" s="236" t="s">
        <v>1</v>
      </c>
      <c r="N1001" s="237" t="s">
        <v>48</v>
      </c>
      <c r="O1001" s="93"/>
      <c r="P1001" s="238">
        <f>O1001*H1001</f>
        <v>0</v>
      </c>
      <c r="Q1001" s="238">
        <v>0</v>
      </c>
      <c r="R1001" s="238">
        <f>Q1001*H1001</f>
        <v>0</v>
      </c>
      <c r="S1001" s="238">
        <v>0</v>
      </c>
      <c r="T1001" s="239">
        <f>S1001*H1001</f>
        <v>0</v>
      </c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R1001" s="240" t="s">
        <v>347</v>
      </c>
      <c r="AT1001" s="240" t="s">
        <v>174</v>
      </c>
      <c r="AU1001" s="240" t="s">
        <v>92</v>
      </c>
      <c r="AY1001" s="18" t="s">
        <v>171</v>
      </c>
      <c r="BE1001" s="241">
        <f>IF(N1001="základní",J1001,0)</f>
        <v>0</v>
      </c>
      <c r="BF1001" s="241">
        <f>IF(N1001="snížená",J1001,0)</f>
        <v>0</v>
      </c>
      <c r="BG1001" s="241">
        <f>IF(N1001="zákl. přenesená",J1001,0)</f>
        <v>0</v>
      </c>
      <c r="BH1001" s="241">
        <f>IF(N1001="sníž. přenesená",J1001,0)</f>
        <v>0</v>
      </c>
      <c r="BI1001" s="241">
        <f>IF(N1001="nulová",J1001,0)</f>
        <v>0</v>
      </c>
      <c r="BJ1001" s="18" t="s">
        <v>90</v>
      </c>
      <c r="BK1001" s="241">
        <f>ROUND(I1001*H1001,2)</f>
        <v>0</v>
      </c>
      <c r="BL1001" s="18" t="s">
        <v>347</v>
      </c>
      <c r="BM1001" s="240" t="s">
        <v>1503</v>
      </c>
    </row>
    <row r="1002" s="2" customFormat="1">
      <c r="A1002" s="40"/>
      <c r="B1002" s="41"/>
      <c r="C1002" s="42"/>
      <c r="D1002" s="242" t="s">
        <v>184</v>
      </c>
      <c r="E1002" s="42"/>
      <c r="F1002" s="243" t="s">
        <v>1504</v>
      </c>
      <c r="G1002" s="42"/>
      <c r="H1002" s="42"/>
      <c r="I1002" s="244"/>
      <c r="J1002" s="42"/>
      <c r="K1002" s="42"/>
      <c r="L1002" s="46"/>
      <c r="M1002" s="245"/>
      <c r="N1002" s="246"/>
      <c r="O1002" s="93"/>
      <c r="P1002" s="93"/>
      <c r="Q1002" s="93"/>
      <c r="R1002" s="93"/>
      <c r="S1002" s="93"/>
      <c r="T1002" s="94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T1002" s="18" t="s">
        <v>184</v>
      </c>
      <c r="AU1002" s="18" t="s">
        <v>92</v>
      </c>
    </row>
    <row r="1003" s="2" customFormat="1" ht="16.5" customHeight="1">
      <c r="A1003" s="40"/>
      <c r="B1003" s="41"/>
      <c r="C1003" s="229" t="s">
        <v>1505</v>
      </c>
      <c r="D1003" s="229" t="s">
        <v>174</v>
      </c>
      <c r="E1003" s="230" t="s">
        <v>1506</v>
      </c>
      <c r="F1003" s="231" t="s">
        <v>1507</v>
      </c>
      <c r="G1003" s="232" t="s">
        <v>1502</v>
      </c>
      <c r="H1003" s="233">
        <v>4</v>
      </c>
      <c r="I1003" s="234"/>
      <c r="J1003" s="235">
        <f>ROUND(I1003*H1003,2)</f>
        <v>0</v>
      </c>
      <c r="K1003" s="231" t="s">
        <v>331</v>
      </c>
      <c r="L1003" s="46"/>
      <c r="M1003" s="236" t="s">
        <v>1</v>
      </c>
      <c r="N1003" s="237" t="s">
        <v>48</v>
      </c>
      <c r="O1003" s="93"/>
      <c r="P1003" s="238">
        <f>O1003*H1003</f>
        <v>0</v>
      </c>
      <c r="Q1003" s="238">
        <v>0</v>
      </c>
      <c r="R1003" s="238">
        <f>Q1003*H1003</f>
        <v>0</v>
      </c>
      <c r="S1003" s="238">
        <v>0</v>
      </c>
      <c r="T1003" s="239">
        <f>S1003*H1003</f>
        <v>0</v>
      </c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R1003" s="240" t="s">
        <v>347</v>
      </c>
      <c r="AT1003" s="240" t="s">
        <v>174</v>
      </c>
      <c r="AU1003" s="240" t="s">
        <v>92</v>
      </c>
      <c r="AY1003" s="18" t="s">
        <v>171</v>
      </c>
      <c r="BE1003" s="241">
        <f>IF(N1003="základní",J1003,0)</f>
        <v>0</v>
      </c>
      <c r="BF1003" s="241">
        <f>IF(N1003="snížená",J1003,0)</f>
        <v>0</v>
      </c>
      <c r="BG1003" s="241">
        <f>IF(N1003="zákl. přenesená",J1003,0)</f>
        <v>0</v>
      </c>
      <c r="BH1003" s="241">
        <f>IF(N1003="sníž. přenesená",J1003,0)</f>
        <v>0</v>
      </c>
      <c r="BI1003" s="241">
        <f>IF(N1003="nulová",J1003,0)</f>
        <v>0</v>
      </c>
      <c r="BJ1003" s="18" t="s">
        <v>90</v>
      </c>
      <c r="BK1003" s="241">
        <f>ROUND(I1003*H1003,2)</f>
        <v>0</v>
      </c>
      <c r="BL1003" s="18" t="s">
        <v>347</v>
      </c>
      <c r="BM1003" s="240" t="s">
        <v>1508</v>
      </c>
    </row>
    <row r="1004" s="2" customFormat="1">
      <c r="A1004" s="40"/>
      <c r="B1004" s="41"/>
      <c r="C1004" s="42"/>
      <c r="D1004" s="242" t="s">
        <v>184</v>
      </c>
      <c r="E1004" s="42"/>
      <c r="F1004" s="243" t="s">
        <v>1504</v>
      </c>
      <c r="G1004" s="42"/>
      <c r="H1004" s="42"/>
      <c r="I1004" s="244"/>
      <c r="J1004" s="42"/>
      <c r="K1004" s="42"/>
      <c r="L1004" s="46"/>
      <c r="M1004" s="245"/>
      <c r="N1004" s="246"/>
      <c r="O1004" s="93"/>
      <c r="P1004" s="93"/>
      <c r="Q1004" s="93"/>
      <c r="R1004" s="93"/>
      <c r="S1004" s="93"/>
      <c r="T1004" s="94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T1004" s="18" t="s">
        <v>184</v>
      </c>
      <c r="AU1004" s="18" t="s">
        <v>92</v>
      </c>
    </row>
    <row r="1005" s="2" customFormat="1" ht="16.5" customHeight="1">
      <c r="A1005" s="40"/>
      <c r="B1005" s="41"/>
      <c r="C1005" s="229" t="s">
        <v>1509</v>
      </c>
      <c r="D1005" s="229" t="s">
        <v>174</v>
      </c>
      <c r="E1005" s="230" t="s">
        <v>1510</v>
      </c>
      <c r="F1005" s="231" t="s">
        <v>1511</v>
      </c>
      <c r="G1005" s="232" t="s">
        <v>1502</v>
      </c>
      <c r="H1005" s="233">
        <v>4</v>
      </c>
      <c r="I1005" s="234"/>
      <c r="J1005" s="235">
        <f>ROUND(I1005*H1005,2)</f>
        <v>0</v>
      </c>
      <c r="K1005" s="231" t="s">
        <v>331</v>
      </c>
      <c r="L1005" s="46"/>
      <c r="M1005" s="236" t="s">
        <v>1</v>
      </c>
      <c r="N1005" s="237" t="s">
        <v>48</v>
      </c>
      <c r="O1005" s="93"/>
      <c r="P1005" s="238">
        <f>O1005*H1005</f>
        <v>0</v>
      </c>
      <c r="Q1005" s="238">
        <v>0</v>
      </c>
      <c r="R1005" s="238">
        <f>Q1005*H1005</f>
        <v>0</v>
      </c>
      <c r="S1005" s="238">
        <v>0</v>
      </c>
      <c r="T1005" s="239">
        <f>S1005*H1005</f>
        <v>0</v>
      </c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R1005" s="240" t="s">
        <v>347</v>
      </c>
      <c r="AT1005" s="240" t="s">
        <v>174</v>
      </c>
      <c r="AU1005" s="240" t="s">
        <v>92</v>
      </c>
      <c r="AY1005" s="18" t="s">
        <v>171</v>
      </c>
      <c r="BE1005" s="241">
        <f>IF(N1005="základní",J1005,0)</f>
        <v>0</v>
      </c>
      <c r="BF1005" s="241">
        <f>IF(N1005="snížená",J1005,0)</f>
        <v>0</v>
      </c>
      <c r="BG1005" s="241">
        <f>IF(N1005="zákl. přenesená",J1005,0)</f>
        <v>0</v>
      </c>
      <c r="BH1005" s="241">
        <f>IF(N1005="sníž. přenesená",J1005,0)</f>
        <v>0</v>
      </c>
      <c r="BI1005" s="241">
        <f>IF(N1005="nulová",J1005,0)</f>
        <v>0</v>
      </c>
      <c r="BJ1005" s="18" t="s">
        <v>90</v>
      </c>
      <c r="BK1005" s="241">
        <f>ROUND(I1005*H1005,2)</f>
        <v>0</v>
      </c>
      <c r="BL1005" s="18" t="s">
        <v>347</v>
      </c>
      <c r="BM1005" s="240" t="s">
        <v>1512</v>
      </c>
    </row>
    <row r="1006" s="2" customFormat="1">
      <c r="A1006" s="40"/>
      <c r="B1006" s="41"/>
      <c r="C1006" s="42"/>
      <c r="D1006" s="242" t="s">
        <v>184</v>
      </c>
      <c r="E1006" s="42"/>
      <c r="F1006" s="243" t="s">
        <v>1504</v>
      </c>
      <c r="G1006" s="42"/>
      <c r="H1006" s="42"/>
      <c r="I1006" s="244"/>
      <c r="J1006" s="42"/>
      <c r="K1006" s="42"/>
      <c r="L1006" s="46"/>
      <c r="M1006" s="245"/>
      <c r="N1006" s="246"/>
      <c r="O1006" s="93"/>
      <c r="P1006" s="93"/>
      <c r="Q1006" s="93"/>
      <c r="R1006" s="93"/>
      <c r="S1006" s="93"/>
      <c r="T1006" s="94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T1006" s="18" t="s">
        <v>184</v>
      </c>
      <c r="AU1006" s="18" t="s">
        <v>92</v>
      </c>
    </row>
    <row r="1007" s="2" customFormat="1" ht="16.5" customHeight="1">
      <c r="A1007" s="40"/>
      <c r="B1007" s="41"/>
      <c r="C1007" s="229" t="s">
        <v>1513</v>
      </c>
      <c r="D1007" s="229" t="s">
        <v>174</v>
      </c>
      <c r="E1007" s="230" t="s">
        <v>1514</v>
      </c>
      <c r="F1007" s="231" t="s">
        <v>1515</v>
      </c>
      <c r="G1007" s="232" t="s">
        <v>1502</v>
      </c>
      <c r="H1007" s="233">
        <v>5.5</v>
      </c>
      <c r="I1007" s="234"/>
      <c r="J1007" s="235">
        <f>ROUND(I1007*H1007,2)</f>
        <v>0</v>
      </c>
      <c r="K1007" s="231" t="s">
        <v>331</v>
      </c>
      <c r="L1007" s="46"/>
      <c r="M1007" s="236" t="s">
        <v>1</v>
      </c>
      <c r="N1007" s="237" t="s">
        <v>48</v>
      </c>
      <c r="O1007" s="93"/>
      <c r="P1007" s="238">
        <f>O1007*H1007</f>
        <v>0</v>
      </c>
      <c r="Q1007" s="238">
        <v>0</v>
      </c>
      <c r="R1007" s="238">
        <f>Q1007*H1007</f>
        <v>0</v>
      </c>
      <c r="S1007" s="238">
        <v>0</v>
      </c>
      <c r="T1007" s="239">
        <f>S1007*H1007</f>
        <v>0</v>
      </c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R1007" s="240" t="s">
        <v>347</v>
      </c>
      <c r="AT1007" s="240" t="s">
        <v>174</v>
      </c>
      <c r="AU1007" s="240" t="s">
        <v>92</v>
      </c>
      <c r="AY1007" s="18" t="s">
        <v>171</v>
      </c>
      <c r="BE1007" s="241">
        <f>IF(N1007="základní",J1007,0)</f>
        <v>0</v>
      </c>
      <c r="BF1007" s="241">
        <f>IF(N1007="snížená",J1007,0)</f>
        <v>0</v>
      </c>
      <c r="BG1007" s="241">
        <f>IF(N1007="zákl. přenesená",J1007,0)</f>
        <v>0</v>
      </c>
      <c r="BH1007" s="241">
        <f>IF(N1007="sníž. přenesená",J1007,0)</f>
        <v>0</v>
      </c>
      <c r="BI1007" s="241">
        <f>IF(N1007="nulová",J1007,0)</f>
        <v>0</v>
      </c>
      <c r="BJ1007" s="18" t="s">
        <v>90</v>
      </c>
      <c r="BK1007" s="241">
        <f>ROUND(I1007*H1007,2)</f>
        <v>0</v>
      </c>
      <c r="BL1007" s="18" t="s">
        <v>347</v>
      </c>
      <c r="BM1007" s="240" t="s">
        <v>1516</v>
      </c>
    </row>
    <row r="1008" s="2" customFormat="1">
      <c r="A1008" s="40"/>
      <c r="B1008" s="41"/>
      <c r="C1008" s="42"/>
      <c r="D1008" s="242" t="s">
        <v>184</v>
      </c>
      <c r="E1008" s="42"/>
      <c r="F1008" s="243" t="s">
        <v>1504</v>
      </c>
      <c r="G1008" s="42"/>
      <c r="H1008" s="42"/>
      <c r="I1008" s="244"/>
      <c r="J1008" s="42"/>
      <c r="K1008" s="42"/>
      <c r="L1008" s="46"/>
      <c r="M1008" s="245"/>
      <c r="N1008" s="246"/>
      <c r="O1008" s="93"/>
      <c r="P1008" s="93"/>
      <c r="Q1008" s="93"/>
      <c r="R1008" s="93"/>
      <c r="S1008" s="93"/>
      <c r="T1008" s="94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T1008" s="18" t="s">
        <v>184</v>
      </c>
      <c r="AU1008" s="18" t="s">
        <v>92</v>
      </c>
    </row>
    <row r="1009" s="2" customFormat="1" ht="16.5" customHeight="1">
      <c r="A1009" s="40"/>
      <c r="B1009" s="41"/>
      <c r="C1009" s="229" t="s">
        <v>1517</v>
      </c>
      <c r="D1009" s="229" t="s">
        <v>174</v>
      </c>
      <c r="E1009" s="230" t="s">
        <v>1518</v>
      </c>
      <c r="F1009" s="231" t="s">
        <v>1519</v>
      </c>
      <c r="G1009" s="232" t="s">
        <v>1502</v>
      </c>
      <c r="H1009" s="233">
        <v>7</v>
      </c>
      <c r="I1009" s="234"/>
      <c r="J1009" s="235">
        <f>ROUND(I1009*H1009,2)</f>
        <v>0</v>
      </c>
      <c r="K1009" s="231" t="s">
        <v>331</v>
      </c>
      <c r="L1009" s="46"/>
      <c r="M1009" s="236" t="s">
        <v>1</v>
      </c>
      <c r="N1009" s="237" t="s">
        <v>48</v>
      </c>
      <c r="O1009" s="93"/>
      <c r="P1009" s="238">
        <f>O1009*H1009</f>
        <v>0</v>
      </c>
      <c r="Q1009" s="238">
        <v>0</v>
      </c>
      <c r="R1009" s="238">
        <f>Q1009*H1009</f>
        <v>0</v>
      </c>
      <c r="S1009" s="238">
        <v>0</v>
      </c>
      <c r="T1009" s="239">
        <f>S1009*H1009</f>
        <v>0</v>
      </c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R1009" s="240" t="s">
        <v>347</v>
      </c>
      <c r="AT1009" s="240" t="s">
        <v>174</v>
      </c>
      <c r="AU1009" s="240" t="s">
        <v>92</v>
      </c>
      <c r="AY1009" s="18" t="s">
        <v>171</v>
      </c>
      <c r="BE1009" s="241">
        <f>IF(N1009="základní",J1009,0)</f>
        <v>0</v>
      </c>
      <c r="BF1009" s="241">
        <f>IF(N1009="snížená",J1009,0)</f>
        <v>0</v>
      </c>
      <c r="BG1009" s="241">
        <f>IF(N1009="zákl. přenesená",J1009,0)</f>
        <v>0</v>
      </c>
      <c r="BH1009" s="241">
        <f>IF(N1009="sníž. přenesená",J1009,0)</f>
        <v>0</v>
      </c>
      <c r="BI1009" s="241">
        <f>IF(N1009="nulová",J1009,0)</f>
        <v>0</v>
      </c>
      <c r="BJ1009" s="18" t="s">
        <v>90</v>
      </c>
      <c r="BK1009" s="241">
        <f>ROUND(I1009*H1009,2)</f>
        <v>0</v>
      </c>
      <c r="BL1009" s="18" t="s">
        <v>347</v>
      </c>
      <c r="BM1009" s="240" t="s">
        <v>1520</v>
      </c>
    </row>
    <row r="1010" s="2" customFormat="1">
      <c r="A1010" s="40"/>
      <c r="B1010" s="41"/>
      <c r="C1010" s="42"/>
      <c r="D1010" s="242" t="s">
        <v>184</v>
      </c>
      <c r="E1010" s="42"/>
      <c r="F1010" s="243" t="s">
        <v>1504</v>
      </c>
      <c r="G1010" s="42"/>
      <c r="H1010" s="42"/>
      <c r="I1010" s="244"/>
      <c r="J1010" s="42"/>
      <c r="K1010" s="42"/>
      <c r="L1010" s="46"/>
      <c r="M1010" s="245"/>
      <c r="N1010" s="246"/>
      <c r="O1010" s="93"/>
      <c r="P1010" s="93"/>
      <c r="Q1010" s="93"/>
      <c r="R1010" s="93"/>
      <c r="S1010" s="93"/>
      <c r="T1010" s="94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T1010" s="18" t="s">
        <v>184</v>
      </c>
      <c r="AU1010" s="18" t="s">
        <v>92</v>
      </c>
    </row>
    <row r="1011" s="2" customFormat="1" ht="16.5" customHeight="1">
      <c r="A1011" s="40"/>
      <c r="B1011" s="41"/>
      <c r="C1011" s="229" t="s">
        <v>1521</v>
      </c>
      <c r="D1011" s="229" t="s">
        <v>174</v>
      </c>
      <c r="E1011" s="230" t="s">
        <v>1522</v>
      </c>
      <c r="F1011" s="231" t="s">
        <v>1523</v>
      </c>
      <c r="G1011" s="232" t="s">
        <v>1502</v>
      </c>
      <c r="H1011" s="233">
        <v>11</v>
      </c>
      <c r="I1011" s="234"/>
      <c r="J1011" s="235">
        <f>ROUND(I1011*H1011,2)</f>
        <v>0</v>
      </c>
      <c r="K1011" s="231" t="s">
        <v>331</v>
      </c>
      <c r="L1011" s="46"/>
      <c r="M1011" s="236" t="s">
        <v>1</v>
      </c>
      <c r="N1011" s="237" t="s">
        <v>48</v>
      </c>
      <c r="O1011" s="93"/>
      <c r="P1011" s="238">
        <f>O1011*H1011</f>
        <v>0</v>
      </c>
      <c r="Q1011" s="238">
        <v>0</v>
      </c>
      <c r="R1011" s="238">
        <f>Q1011*H1011</f>
        <v>0</v>
      </c>
      <c r="S1011" s="238">
        <v>0</v>
      </c>
      <c r="T1011" s="239">
        <f>S1011*H1011</f>
        <v>0</v>
      </c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R1011" s="240" t="s">
        <v>347</v>
      </c>
      <c r="AT1011" s="240" t="s">
        <v>174</v>
      </c>
      <c r="AU1011" s="240" t="s">
        <v>92</v>
      </c>
      <c r="AY1011" s="18" t="s">
        <v>171</v>
      </c>
      <c r="BE1011" s="241">
        <f>IF(N1011="základní",J1011,0)</f>
        <v>0</v>
      </c>
      <c r="BF1011" s="241">
        <f>IF(N1011="snížená",J1011,0)</f>
        <v>0</v>
      </c>
      <c r="BG1011" s="241">
        <f>IF(N1011="zákl. přenesená",J1011,0)</f>
        <v>0</v>
      </c>
      <c r="BH1011" s="241">
        <f>IF(N1011="sníž. přenesená",J1011,0)</f>
        <v>0</v>
      </c>
      <c r="BI1011" s="241">
        <f>IF(N1011="nulová",J1011,0)</f>
        <v>0</v>
      </c>
      <c r="BJ1011" s="18" t="s">
        <v>90</v>
      </c>
      <c r="BK1011" s="241">
        <f>ROUND(I1011*H1011,2)</f>
        <v>0</v>
      </c>
      <c r="BL1011" s="18" t="s">
        <v>347</v>
      </c>
      <c r="BM1011" s="240" t="s">
        <v>1524</v>
      </c>
    </row>
    <row r="1012" s="2" customFormat="1">
      <c r="A1012" s="40"/>
      <c r="B1012" s="41"/>
      <c r="C1012" s="42"/>
      <c r="D1012" s="242" t="s">
        <v>184</v>
      </c>
      <c r="E1012" s="42"/>
      <c r="F1012" s="243" t="s">
        <v>1504</v>
      </c>
      <c r="G1012" s="42"/>
      <c r="H1012" s="42"/>
      <c r="I1012" s="244"/>
      <c r="J1012" s="42"/>
      <c r="K1012" s="42"/>
      <c r="L1012" s="46"/>
      <c r="M1012" s="245"/>
      <c r="N1012" s="246"/>
      <c r="O1012" s="93"/>
      <c r="P1012" s="93"/>
      <c r="Q1012" s="93"/>
      <c r="R1012" s="93"/>
      <c r="S1012" s="93"/>
      <c r="T1012" s="94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T1012" s="18" t="s">
        <v>184</v>
      </c>
      <c r="AU1012" s="18" t="s">
        <v>92</v>
      </c>
    </row>
    <row r="1013" s="2" customFormat="1">
      <c r="A1013" s="40"/>
      <c r="B1013" s="41"/>
      <c r="C1013" s="229" t="s">
        <v>1525</v>
      </c>
      <c r="D1013" s="229" t="s">
        <v>174</v>
      </c>
      <c r="E1013" s="230" t="s">
        <v>1526</v>
      </c>
      <c r="F1013" s="231" t="s">
        <v>1527</v>
      </c>
      <c r="G1013" s="232" t="s">
        <v>1528</v>
      </c>
      <c r="H1013" s="233">
        <v>1</v>
      </c>
      <c r="I1013" s="234"/>
      <c r="J1013" s="235">
        <f>ROUND(I1013*H1013,2)</f>
        <v>0</v>
      </c>
      <c r="K1013" s="231" t="s">
        <v>331</v>
      </c>
      <c r="L1013" s="46"/>
      <c r="M1013" s="236" t="s">
        <v>1</v>
      </c>
      <c r="N1013" s="237" t="s">
        <v>48</v>
      </c>
      <c r="O1013" s="93"/>
      <c r="P1013" s="238">
        <f>O1013*H1013</f>
        <v>0</v>
      </c>
      <c r="Q1013" s="238">
        <v>0</v>
      </c>
      <c r="R1013" s="238">
        <f>Q1013*H1013</f>
        <v>0</v>
      </c>
      <c r="S1013" s="238">
        <v>0</v>
      </c>
      <c r="T1013" s="239">
        <f>S1013*H1013</f>
        <v>0</v>
      </c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R1013" s="240" t="s">
        <v>347</v>
      </c>
      <c r="AT1013" s="240" t="s">
        <v>174</v>
      </c>
      <c r="AU1013" s="240" t="s">
        <v>92</v>
      </c>
      <c r="AY1013" s="18" t="s">
        <v>171</v>
      </c>
      <c r="BE1013" s="241">
        <f>IF(N1013="základní",J1013,0)</f>
        <v>0</v>
      </c>
      <c r="BF1013" s="241">
        <f>IF(N1013="snížená",J1013,0)</f>
        <v>0</v>
      </c>
      <c r="BG1013" s="241">
        <f>IF(N1013="zákl. přenesená",J1013,0)</f>
        <v>0</v>
      </c>
      <c r="BH1013" s="241">
        <f>IF(N1013="sníž. přenesená",J1013,0)</f>
        <v>0</v>
      </c>
      <c r="BI1013" s="241">
        <f>IF(N1013="nulová",J1013,0)</f>
        <v>0</v>
      </c>
      <c r="BJ1013" s="18" t="s">
        <v>90</v>
      </c>
      <c r="BK1013" s="241">
        <f>ROUND(I1013*H1013,2)</f>
        <v>0</v>
      </c>
      <c r="BL1013" s="18" t="s">
        <v>347</v>
      </c>
      <c r="BM1013" s="240" t="s">
        <v>1529</v>
      </c>
    </row>
    <row r="1014" s="2" customFormat="1">
      <c r="A1014" s="40"/>
      <c r="B1014" s="41"/>
      <c r="C1014" s="42"/>
      <c r="D1014" s="242" t="s">
        <v>184</v>
      </c>
      <c r="E1014" s="42"/>
      <c r="F1014" s="243" t="s">
        <v>1504</v>
      </c>
      <c r="G1014" s="42"/>
      <c r="H1014" s="42"/>
      <c r="I1014" s="244"/>
      <c r="J1014" s="42"/>
      <c r="K1014" s="42"/>
      <c r="L1014" s="46"/>
      <c r="M1014" s="245"/>
      <c r="N1014" s="246"/>
      <c r="O1014" s="93"/>
      <c r="P1014" s="93"/>
      <c r="Q1014" s="93"/>
      <c r="R1014" s="93"/>
      <c r="S1014" s="93"/>
      <c r="T1014" s="94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T1014" s="18" t="s">
        <v>184</v>
      </c>
      <c r="AU1014" s="18" t="s">
        <v>92</v>
      </c>
    </row>
    <row r="1015" s="2" customFormat="1">
      <c r="A1015" s="40"/>
      <c r="B1015" s="41"/>
      <c r="C1015" s="229" t="s">
        <v>1530</v>
      </c>
      <c r="D1015" s="229" t="s">
        <v>174</v>
      </c>
      <c r="E1015" s="230" t="s">
        <v>1531</v>
      </c>
      <c r="F1015" s="231" t="s">
        <v>1532</v>
      </c>
      <c r="G1015" s="232" t="s">
        <v>1528</v>
      </c>
      <c r="H1015" s="233">
        <v>1</v>
      </c>
      <c r="I1015" s="234"/>
      <c r="J1015" s="235">
        <f>ROUND(I1015*H1015,2)</f>
        <v>0</v>
      </c>
      <c r="K1015" s="231" t="s">
        <v>331</v>
      </c>
      <c r="L1015" s="46"/>
      <c r="M1015" s="236" t="s">
        <v>1</v>
      </c>
      <c r="N1015" s="237" t="s">
        <v>48</v>
      </c>
      <c r="O1015" s="93"/>
      <c r="P1015" s="238">
        <f>O1015*H1015</f>
        <v>0</v>
      </c>
      <c r="Q1015" s="238">
        <v>0</v>
      </c>
      <c r="R1015" s="238">
        <f>Q1015*H1015</f>
        <v>0</v>
      </c>
      <c r="S1015" s="238">
        <v>0</v>
      </c>
      <c r="T1015" s="239">
        <f>S1015*H1015</f>
        <v>0</v>
      </c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R1015" s="240" t="s">
        <v>347</v>
      </c>
      <c r="AT1015" s="240" t="s">
        <v>174</v>
      </c>
      <c r="AU1015" s="240" t="s">
        <v>92</v>
      </c>
      <c r="AY1015" s="18" t="s">
        <v>171</v>
      </c>
      <c r="BE1015" s="241">
        <f>IF(N1015="základní",J1015,0)</f>
        <v>0</v>
      </c>
      <c r="BF1015" s="241">
        <f>IF(N1015="snížená",J1015,0)</f>
        <v>0</v>
      </c>
      <c r="BG1015" s="241">
        <f>IF(N1015="zákl. přenesená",J1015,0)</f>
        <v>0</v>
      </c>
      <c r="BH1015" s="241">
        <f>IF(N1015="sníž. přenesená",J1015,0)</f>
        <v>0</v>
      </c>
      <c r="BI1015" s="241">
        <f>IF(N1015="nulová",J1015,0)</f>
        <v>0</v>
      </c>
      <c r="BJ1015" s="18" t="s">
        <v>90</v>
      </c>
      <c r="BK1015" s="241">
        <f>ROUND(I1015*H1015,2)</f>
        <v>0</v>
      </c>
      <c r="BL1015" s="18" t="s">
        <v>347</v>
      </c>
      <c r="BM1015" s="240" t="s">
        <v>1533</v>
      </c>
    </row>
    <row r="1016" s="2" customFormat="1">
      <c r="A1016" s="40"/>
      <c r="B1016" s="41"/>
      <c r="C1016" s="42"/>
      <c r="D1016" s="242" t="s">
        <v>184</v>
      </c>
      <c r="E1016" s="42"/>
      <c r="F1016" s="243" t="s">
        <v>1504</v>
      </c>
      <c r="G1016" s="42"/>
      <c r="H1016" s="42"/>
      <c r="I1016" s="244"/>
      <c r="J1016" s="42"/>
      <c r="K1016" s="42"/>
      <c r="L1016" s="46"/>
      <c r="M1016" s="245"/>
      <c r="N1016" s="246"/>
      <c r="O1016" s="93"/>
      <c r="P1016" s="93"/>
      <c r="Q1016" s="93"/>
      <c r="R1016" s="93"/>
      <c r="S1016" s="93"/>
      <c r="T1016" s="94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T1016" s="18" t="s">
        <v>184</v>
      </c>
      <c r="AU1016" s="18" t="s">
        <v>92</v>
      </c>
    </row>
    <row r="1017" s="2" customFormat="1">
      <c r="A1017" s="40"/>
      <c r="B1017" s="41"/>
      <c r="C1017" s="229" t="s">
        <v>1534</v>
      </c>
      <c r="D1017" s="229" t="s">
        <v>174</v>
      </c>
      <c r="E1017" s="230" t="s">
        <v>1535</v>
      </c>
      <c r="F1017" s="231" t="s">
        <v>1536</v>
      </c>
      <c r="G1017" s="232" t="s">
        <v>1528</v>
      </c>
      <c r="H1017" s="233">
        <v>1</v>
      </c>
      <c r="I1017" s="234"/>
      <c r="J1017" s="235">
        <f>ROUND(I1017*H1017,2)</f>
        <v>0</v>
      </c>
      <c r="K1017" s="231" t="s">
        <v>331</v>
      </c>
      <c r="L1017" s="46"/>
      <c r="M1017" s="236" t="s">
        <v>1</v>
      </c>
      <c r="N1017" s="237" t="s">
        <v>48</v>
      </c>
      <c r="O1017" s="93"/>
      <c r="P1017" s="238">
        <f>O1017*H1017</f>
        <v>0</v>
      </c>
      <c r="Q1017" s="238">
        <v>0</v>
      </c>
      <c r="R1017" s="238">
        <f>Q1017*H1017</f>
        <v>0</v>
      </c>
      <c r="S1017" s="238">
        <v>0</v>
      </c>
      <c r="T1017" s="239">
        <f>S1017*H1017</f>
        <v>0</v>
      </c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R1017" s="240" t="s">
        <v>347</v>
      </c>
      <c r="AT1017" s="240" t="s">
        <v>174</v>
      </c>
      <c r="AU1017" s="240" t="s">
        <v>92</v>
      </c>
      <c r="AY1017" s="18" t="s">
        <v>171</v>
      </c>
      <c r="BE1017" s="241">
        <f>IF(N1017="základní",J1017,0)</f>
        <v>0</v>
      </c>
      <c r="BF1017" s="241">
        <f>IF(N1017="snížená",J1017,0)</f>
        <v>0</v>
      </c>
      <c r="BG1017" s="241">
        <f>IF(N1017="zákl. přenesená",J1017,0)</f>
        <v>0</v>
      </c>
      <c r="BH1017" s="241">
        <f>IF(N1017="sníž. přenesená",J1017,0)</f>
        <v>0</v>
      </c>
      <c r="BI1017" s="241">
        <f>IF(N1017="nulová",J1017,0)</f>
        <v>0</v>
      </c>
      <c r="BJ1017" s="18" t="s">
        <v>90</v>
      </c>
      <c r="BK1017" s="241">
        <f>ROUND(I1017*H1017,2)</f>
        <v>0</v>
      </c>
      <c r="BL1017" s="18" t="s">
        <v>347</v>
      </c>
      <c r="BM1017" s="240" t="s">
        <v>1537</v>
      </c>
    </row>
    <row r="1018" s="2" customFormat="1">
      <c r="A1018" s="40"/>
      <c r="B1018" s="41"/>
      <c r="C1018" s="42"/>
      <c r="D1018" s="242" t="s">
        <v>184</v>
      </c>
      <c r="E1018" s="42"/>
      <c r="F1018" s="243" t="s">
        <v>1504</v>
      </c>
      <c r="G1018" s="42"/>
      <c r="H1018" s="42"/>
      <c r="I1018" s="244"/>
      <c r="J1018" s="42"/>
      <c r="K1018" s="42"/>
      <c r="L1018" s="46"/>
      <c r="M1018" s="245"/>
      <c r="N1018" s="246"/>
      <c r="O1018" s="93"/>
      <c r="P1018" s="93"/>
      <c r="Q1018" s="93"/>
      <c r="R1018" s="93"/>
      <c r="S1018" s="93"/>
      <c r="T1018" s="94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T1018" s="18" t="s">
        <v>184</v>
      </c>
      <c r="AU1018" s="18" t="s">
        <v>92</v>
      </c>
    </row>
    <row r="1019" s="2" customFormat="1" ht="21.75" customHeight="1">
      <c r="A1019" s="40"/>
      <c r="B1019" s="41"/>
      <c r="C1019" s="229" t="s">
        <v>1538</v>
      </c>
      <c r="D1019" s="229" t="s">
        <v>174</v>
      </c>
      <c r="E1019" s="230" t="s">
        <v>1539</v>
      </c>
      <c r="F1019" s="231" t="s">
        <v>1540</v>
      </c>
      <c r="G1019" s="232" t="s">
        <v>428</v>
      </c>
      <c r="H1019" s="233">
        <v>4</v>
      </c>
      <c r="I1019" s="234"/>
      <c r="J1019" s="235">
        <f>ROUND(I1019*H1019,2)</f>
        <v>0</v>
      </c>
      <c r="K1019" s="231" t="s">
        <v>331</v>
      </c>
      <c r="L1019" s="46"/>
      <c r="M1019" s="236" t="s">
        <v>1</v>
      </c>
      <c r="N1019" s="237" t="s">
        <v>48</v>
      </c>
      <c r="O1019" s="93"/>
      <c r="P1019" s="238">
        <f>O1019*H1019</f>
        <v>0</v>
      </c>
      <c r="Q1019" s="238">
        <v>0</v>
      </c>
      <c r="R1019" s="238">
        <f>Q1019*H1019</f>
        <v>0</v>
      </c>
      <c r="S1019" s="238">
        <v>0</v>
      </c>
      <c r="T1019" s="239">
        <f>S1019*H1019</f>
        <v>0</v>
      </c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R1019" s="240" t="s">
        <v>347</v>
      </c>
      <c r="AT1019" s="240" t="s">
        <v>174</v>
      </c>
      <c r="AU1019" s="240" t="s">
        <v>92</v>
      </c>
      <c r="AY1019" s="18" t="s">
        <v>171</v>
      </c>
      <c r="BE1019" s="241">
        <f>IF(N1019="základní",J1019,0)</f>
        <v>0</v>
      </c>
      <c r="BF1019" s="241">
        <f>IF(N1019="snížená",J1019,0)</f>
        <v>0</v>
      </c>
      <c r="BG1019" s="241">
        <f>IF(N1019="zákl. přenesená",J1019,0)</f>
        <v>0</v>
      </c>
      <c r="BH1019" s="241">
        <f>IF(N1019="sníž. přenesená",J1019,0)</f>
        <v>0</v>
      </c>
      <c r="BI1019" s="241">
        <f>IF(N1019="nulová",J1019,0)</f>
        <v>0</v>
      </c>
      <c r="BJ1019" s="18" t="s">
        <v>90</v>
      </c>
      <c r="BK1019" s="241">
        <f>ROUND(I1019*H1019,2)</f>
        <v>0</v>
      </c>
      <c r="BL1019" s="18" t="s">
        <v>347</v>
      </c>
      <c r="BM1019" s="240" t="s">
        <v>1541</v>
      </c>
    </row>
    <row r="1020" s="2" customFormat="1">
      <c r="A1020" s="40"/>
      <c r="B1020" s="41"/>
      <c r="C1020" s="42"/>
      <c r="D1020" s="242" t="s">
        <v>184</v>
      </c>
      <c r="E1020" s="42"/>
      <c r="F1020" s="243" t="s">
        <v>1504</v>
      </c>
      <c r="G1020" s="42"/>
      <c r="H1020" s="42"/>
      <c r="I1020" s="244"/>
      <c r="J1020" s="42"/>
      <c r="K1020" s="42"/>
      <c r="L1020" s="46"/>
      <c r="M1020" s="245"/>
      <c r="N1020" s="246"/>
      <c r="O1020" s="93"/>
      <c r="P1020" s="93"/>
      <c r="Q1020" s="93"/>
      <c r="R1020" s="93"/>
      <c r="S1020" s="93"/>
      <c r="T1020" s="94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T1020" s="18" t="s">
        <v>184</v>
      </c>
      <c r="AU1020" s="18" t="s">
        <v>92</v>
      </c>
    </row>
    <row r="1021" s="2" customFormat="1" ht="21.75" customHeight="1">
      <c r="A1021" s="40"/>
      <c r="B1021" s="41"/>
      <c r="C1021" s="229" t="s">
        <v>1542</v>
      </c>
      <c r="D1021" s="229" t="s">
        <v>174</v>
      </c>
      <c r="E1021" s="230" t="s">
        <v>1543</v>
      </c>
      <c r="F1021" s="231" t="s">
        <v>1544</v>
      </c>
      <c r="G1021" s="232" t="s">
        <v>428</v>
      </c>
      <c r="H1021" s="233">
        <v>1</v>
      </c>
      <c r="I1021" s="234"/>
      <c r="J1021" s="235">
        <f>ROUND(I1021*H1021,2)</f>
        <v>0</v>
      </c>
      <c r="K1021" s="231" t="s">
        <v>331</v>
      </c>
      <c r="L1021" s="46"/>
      <c r="M1021" s="236" t="s">
        <v>1</v>
      </c>
      <c r="N1021" s="237" t="s">
        <v>48</v>
      </c>
      <c r="O1021" s="93"/>
      <c r="P1021" s="238">
        <f>O1021*H1021</f>
        <v>0</v>
      </c>
      <c r="Q1021" s="238">
        <v>0</v>
      </c>
      <c r="R1021" s="238">
        <f>Q1021*H1021</f>
        <v>0</v>
      </c>
      <c r="S1021" s="238">
        <v>0</v>
      </c>
      <c r="T1021" s="239">
        <f>S1021*H1021</f>
        <v>0</v>
      </c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R1021" s="240" t="s">
        <v>347</v>
      </c>
      <c r="AT1021" s="240" t="s">
        <v>174</v>
      </c>
      <c r="AU1021" s="240" t="s">
        <v>92</v>
      </c>
      <c r="AY1021" s="18" t="s">
        <v>171</v>
      </c>
      <c r="BE1021" s="241">
        <f>IF(N1021="základní",J1021,0)</f>
        <v>0</v>
      </c>
      <c r="BF1021" s="241">
        <f>IF(N1021="snížená",J1021,0)</f>
        <v>0</v>
      </c>
      <c r="BG1021" s="241">
        <f>IF(N1021="zákl. přenesená",J1021,0)</f>
        <v>0</v>
      </c>
      <c r="BH1021" s="241">
        <f>IF(N1021="sníž. přenesená",J1021,0)</f>
        <v>0</v>
      </c>
      <c r="BI1021" s="241">
        <f>IF(N1021="nulová",J1021,0)</f>
        <v>0</v>
      </c>
      <c r="BJ1021" s="18" t="s">
        <v>90</v>
      </c>
      <c r="BK1021" s="241">
        <f>ROUND(I1021*H1021,2)</f>
        <v>0</v>
      </c>
      <c r="BL1021" s="18" t="s">
        <v>347</v>
      </c>
      <c r="BM1021" s="240" t="s">
        <v>1545</v>
      </c>
    </row>
    <row r="1022" s="2" customFormat="1">
      <c r="A1022" s="40"/>
      <c r="B1022" s="41"/>
      <c r="C1022" s="42"/>
      <c r="D1022" s="242" t="s">
        <v>184</v>
      </c>
      <c r="E1022" s="42"/>
      <c r="F1022" s="243" t="s">
        <v>1504</v>
      </c>
      <c r="G1022" s="42"/>
      <c r="H1022" s="42"/>
      <c r="I1022" s="244"/>
      <c r="J1022" s="42"/>
      <c r="K1022" s="42"/>
      <c r="L1022" s="46"/>
      <c r="M1022" s="245"/>
      <c r="N1022" s="246"/>
      <c r="O1022" s="93"/>
      <c r="P1022" s="93"/>
      <c r="Q1022" s="93"/>
      <c r="R1022" s="93"/>
      <c r="S1022" s="93"/>
      <c r="T1022" s="94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T1022" s="18" t="s">
        <v>184</v>
      </c>
      <c r="AU1022" s="18" t="s">
        <v>92</v>
      </c>
    </row>
    <row r="1023" s="2" customFormat="1" ht="21.75" customHeight="1">
      <c r="A1023" s="40"/>
      <c r="B1023" s="41"/>
      <c r="C1023" s="229" t="s">
        <v>1546</v>
      </c>
      <c r="D1023" s="229" t="s">
        <v>174</v>
      </c>
      <c r="E1023" s="230" t="s">
        <v>1547</v>
      </c>
      <c r="F1023" s="231" t="s">
        <v>1548</v>
      </c>
      <c r="G1023" s="232" t="s">
        <v>428</v>
      </c>
      <c r="H1023" s="233">
        <v>1</v>
      </c>
      <c r="I1023" s="234"/>
      <c r="J1023" s="235">
        <f>ROUND(I1023*H1023,2)</f>
        <v>0</v>
      </c>
      <c r="K1023" s="231" t="s">
        <v>331</v>
      </c>
      <c r="L1023" s="46"/>
      <c r="M1023" s="236" t="s">
        <v>1</v>
      </c>
      <c r="N1023" s="237" t="s">
        <v>48</v>
      </c>
      <c r="O1023" s="93"/>
      <c r="P1023" s="238">
        <f>O1023*H1023</f>
        <v>0</v>
      </c>
      <c r="Q1023" s="238">
        <v>0</v>
      </c>
      <c r="R1023" s="238">
        <f>Q1023*H1023</f>
        <v>0</v>
      </c>
      <c r="S1023" s="238">
        <v>0</v>
      </c>
      <c r="T1023" s="239">
        <f>S1023*H1023</f>
        <v>0</v>
      </c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R1023" s="240" t="s">
        <v>347</v>
      </c>
      <c r="AT1023" s="240" t="s">
        <v>174</v>
      </c>
      <c r="AU1023" s="240" t="s">
        <v>92</v>
      </c>
      <c r="AY1023" s="18" t="s">
        <v>171</v>
      </c>
      <c r="BE1023" s="241">
        <f>IF(N1023="základní",J1023,0)</f>
        <v>0</v>
      </c>
      <c r="BF1023" s="241">
        <f>IF(N1023="snížená",J1023,0)</f>
        <v>0</v>
      </c>
      <c r="BG1023" s="241">
        <f>IF(N1023="zákl. přenesená",J1023,0)</f>
        <v>0</v>
      </c>
      <c r="BH1023" s="241">
        <f>IF(N1023="sníž. přenesená",J1023,0)</f>
        <v>0</v>
      </c>
      <c r="BI1023" s="241">
        <f>IF(N1023="nulová",J1023,0)</f>
        <v>0</v>
      </c>
      <c r="BJ1023" s="18" t="s">
        <v>90</v>
      </c>
      <c r="BK1023" s="241">
        <f>ROUND(I1023*H1023,2)</f>
        <v>0</v>
      </c>
      <c r="BL1023" s="18" t="s">
        <v>347</v>
      </c>
      <c r="BM1023" s="240" t="s">
        <v>1549</v>
      </c>
    </row>
    <row r="1024" s="2" customFormat="1">
      <c r="A1024" s="40"/>
      <c r="B1024" s="41"/>
      <c r="C1024" s="42"/>
      <c r="D1024" s="242" t="s">
        <v>184</v>
      </c>
      <c r="E1024" s="42"/>
      <c r="F1024" s="243" t="s">
        <v>1504</v>
      </c>
      <c r="G1024" s="42"/>
      <c r="H1024" s="42"/>
      <c r="I1024" s="244"/>
      <c r="J1024" s="42"/>
      <c r="K1024" s="42"/>
      <c r="L1024" s="46"/>
      <c r="M1024" s="245"/>
      <c r="N1024" s="246"/>
      <c r="O1024" s="93"/>
      <c r="P1024" s="93"/>
      <c r="Q1024" s="93"/>
      <c r="R1024" s="93"/>
      <c r="S1024" s="93"/>
      <c r="T1024" s="94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T1024" s="18" t="s">
        <v>184</v>
      </c>
      <c r="AU1024" s="18" t="s">
        <v>92</v>
      </c>
    </row>
    <row r="1025" s="2" customFormat="1" ht="21.75" customHeight="1">
      <c r="A1025" s="40"/>
      <c r="B1025" s="41"/>
      <c r="C1025" s="229" t="s">
        <v>1550</v>
      </c>
      <c r="D1025" s="229" t="s">
        <v>174</v>
      </c>
      <c r="E1025" s="230" t="s">
        <v>1551</v>
      </c>
      <c r="F1025" s="231" t="s">
        <v>1552</v>
      </c>
      <c r="G1025" s="232" t="s">
        <v>428</v>
      </c>
      <c r="H1025" s="233">
        <v>4</v>
      </c>
      <c r="I1025" s="234"/>
      <c r="J1025" s="235">
        <f>ROUND(I1025*H1025,2)</f>
        <v>0</v>
      </c>
      <c r="K1025" s="231" t="s">
        <v>331</v>
      </c>
      <c r="L1025" s="46"/>
      <c r="M1025" s="236" t="s">
        <v>1</v>
      </c>
      <c r="N1025" s="237" t="s">
        <v>48</v>
      </c>
      <c r="O1025" s="93"/>
      <c r="P1025" s="238">
        <f>O1025*H1025</f>
        <v>0</v>
      </c>
      <c r="Q1025" s="238">
        <v>0</v>
      </c>
      <c r="R1025" s="238">
        <f>Q1025*H1025</f>
        <v>0</v>
      </c>
      <c r="S1025" s="238">
        <v>0</v>
      </c>
      <c r="T1025" s="239">
        <f>S1025*H1025</f>
        <v>0</v>
      </c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R1025" s="240" t="s">
        <v>347</v>
      </c>
      <c r="AT1025" s="240" t="s">
        <v>174</v>
      </c>
      <c r="AU1025" s="240" t="s">
        <v>92</v>
      </c>
      <c r="AY1025" s="18" t="s">
        <v>171</v>
      </c>
      <c r="BE1025" s="241">
        <f>IF(N1025="základní",J1025,0)</f>
        <v>0</v>
      </c>
      <c r="BF1025" s="241">
        <f>IF(N1025="snížená",J1025,0)</f>
        <v>0</v>
      </c>
      <c r="BG1025" s="241">
        <f>IF(N1025="zákl. přenesená",J1025,0)</f>
        <v>0</v>
      </c>
      <c r="BH1025" s="241">
        <f>IF(N1025="sníž. přenesená",J1025,0)</f>
        <v>0</v>
      </c>
      <c r="BI1025" s="241">
        <f>IF(N1025="nulová",J1025,0)</f>
        <v>0</v>
      </c>
      <c r="BJ1025" s="18" t="s">
        <v>90</v>
      </c>
      <c r="BK1025" s="241">
        <f>ROUND(I1025*H1025,2)</f>
        <v>0</v>
      </c>
      <c r="BL1025" s="18" t="s">
        <v>347</v>
      </c>
      <c r="BM1025" s="240" t="s">
        <v>1553</v>
      </c>
    </row>
    <row r="1026" s="2" customFormat="1">
      <c r="A1026" s="40"/>
      <c r="B1026" s="41"/>
      <c r="C1026" s="42"/>
      <c r="D1026" s="242" t="s">
        <v>184</v>
      </c>
      <c r="E1026" s="42"/>
      <c r="F1026" s="243" t="s">
        <v>1504</v>
      </c>
      <c r="G1026" s="42"/>
      <c r="H1026" s="42"/>
      <c r="I1026" s="244"/>
      <c r="J1026" s="42"/>
      <c r="K1026" s="42"/>
      <c r="L1026" s="46"/>
      <c r="M1026" s="245"/>
      <c r="N1026" s="246"/>
      <c r="O1026" s="93"/>
      <c r="P1026" s="93"/>
      <c r="Q1026" s="93"/>
      <c r="R1026" s="93"/>
      <c r="S1026" s="93"/>
      <c r="T1026" s="94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T1026" s="18" t="s">
        <v>184</v>
      </c>
      <c r="AU1026" s="18" t="s">
        <v>92</v>
      </c>
    </row>
    <row r="1027" s="2" customFormat="1" ht="21.75" customHeight="1">
      <c r="A1027" s="40"/>
      <c r="B1027" s="41"/>
      <c r="C1027" s="229" t="s">
        <v>1554</v>
      </c>
      <c r="D1027" s="229" t="s">
        <v>174</v>
      </c>
      <c r="E1027" s="230" t="s">
        <v>1555</v>
      </c>
      <c r="F1027" s="231" t="s">
        <v>1556</v>
      </c>
      <c r="G1027" s="232" t="s">
        <v>428</v>
      </c>
      <c r="H1027" s="233">
        <v>15</v>
      </c>
      <c r="I1027" s="234"/>
      <c r="J1027" s="235">
        <f>ROUND(I1027*H1027,2)</f>
        <v>0</v>
      </c>
      <c r="K1027" s="231" t="s">
        <v>331</v>
      </c>
      <c r="L1027" s="46"/>
      <c r="M1027" s="236" t="s">
        <v>1</v>
      </c>
      <c r="N1027" s="237" t="s">
        <v>48</v>
      </c>
      <c r="O1027" s="93"/>
      <c r="P1027" s="238">
        <f>O1027*H1027</f>
        <v>0</v>
      </c>
      <c r="Q1027" s="238">
        <v>0</v>
      </c>
      <c r="R1027" s="238">
        <f>Q1027*H1027</f>
        <v>0</v>
      </c>
      <c r="S1027" s="238">
        <v>0</v>
      </c>
      <c r="T1027" s="239">
        <f>S1027*H1027</f>
        <v>0</v>
      </c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R1027" s="240" t="s">
        <v>347</v>
      </c>
      <c r="AT1027" s="240" t="s">
        <v>174</v>
      </c>
      <c r="AU1027" s="240" t="s">
        <v>92</v>
      </c>
      <c r="AY1027" s="18" t="s">
        <v>171</v>
      </c>
      <c r="BE1027" s="241">
        <f>IF(N1027="základní",J1027,0)</f>
        <v>0</v>
      </c>
      <c r="BF1027" s="241">
        <f>IF(N1027="snížená",J1027,0)</f>
        <v>0</v>
      </c>
      <c r="BG1027" s="241">
        <f>IF(N1027="zákl. přenesená",J1027,0)</f>
        <v>0</v>
      </c>
      <c r="BH1027" s="241">
        <f>IF(N1027="sníž. přenesená",J1027,0)</f>
        <v>0</v>
      </c>
      <c r="BI1027" s="241">
        <f>IF(N1027="nulová",J1027,0)</f>
        <v>0</v>
      </c>
      <c r="BJ1027" s="18" t="s">
        <v>90</v>
      </c>
      <c r="BK1027" s="241">
        <f>ROUND(I1027*H1027,2)</f>
        <v>0</v>
      </c>
      <c r="BL1027" s="18" t="s">
        <v>347</v>
      </c>
      <c r="BM1027" s="240" t="s">
        <v>1557</v>
      </c>
    </row>
    <row r="1028" s="2" customFormat="1">
      <c r="A1028" s="40"/>
      <c r="B1028" s="41"/>
      <c r="C1028" s="42"/>
      <c r="D1028" s="242" t="s">
        <v>184</v>
      </c>
      <c r="E1028" s="42"/>
      <c r="F1028" s="243" t="s">
        <v>1504</v>
      </c>
      <c r="G1028" s="42"/>
      <c r="H1028" s="42"/>
      <c r="I1028" s="244"/>
      <c r="J1028" s="42"/>
      <c r="K1028" s="42"/>
      <c r="L1028" s="46"/>
      <c r="M1028" s="245"/>
      <c r="N1028" s="246"/>
      <c r="O1028" s="93"/>
      <c r="P1028" s="93"/>
      <c r="Q1028" s="93"/>
      <c r="R1028" s="93"/>
      <c r="S1028" s="93"/>
      <c r="T1028" s="94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T1028" s="18" t="s">
        <v>184</v>
      </c>
      <c r="AU1028" s="18" t="s">
        <v>92</v>
      </c>
    </row>
    <row r="1029" s="2" customFormat="1" ht="21.75" customHeight="1">
      <c r="A1029" s="40"/>
      <c r="B1029" s="41"/>
      <c r="C1029" s="229" t="s">
        <v>1558</v>
      </c>
      <c r="D1029" s="229" t="s">
        <v>174</v>
      </c>
      <c r="E1029" s="230" t="s">
        <v>1559</v>
      </c>
      <c r="F1029" s="231" t="s">
        <v>1560</v>
      </c>
      <c r="G1029" s="232" t="s">
        <v>428</v>
      </c>
      <c r="H1029" s="233">
        <v>3</v>
      </c>
      <c r="I1029" s="234"/>
      <c r="J1029" s="235">
        <f>ROUND(I1029*H1029,2)</f>
        <v>0</v>
      </c>
      <c r="K1029" s="231" t="s">
        <v>331</v>
      </c>
      <c r="L1029" s="46"/>
      <c r="M1029" s="236" t="s">
        <v>1</v>
      </c>
      <c r="N1029" s="237" t="s">
        <v>48</v>
      </c>
      <c r="O1029" s="93"/>
      <c r="P1029" s="238">
        <f>O1029*H1029</f>
        <v>0</v>
      </c>
      <c r="Q1029" s="238">
        <v>0</v>
      </c>
      <c r="R1029" s="238">
        <f>Q1029*H1029</f>
        <v>0</v>
      </c>
      <c r="S1029" s="238">
        <v>0</v>
      </c>
      <c r="T1029" s="239">
        <f>S1029*H1029</f>
        <v>0</v>
      </c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R1029" s="240" t="s">
        <v>347</v>
      </c>
      <c r="AT1029" s="240" t="s">
        <v>174</v>
      </c>
      <c r="AU1029" s="240" t="s">
        <v>92</v>
      </c>
      <c r="AY1029" s="18" t="s">
        <v>171</v>
      </c>
      <c r="BE1029" s="241">
        <f>IF(N1029="základní",J1029,0)</f>
        <v>0</v>
      </c>
      <c r="BF1029" s="241">
        <f>IF(N1029="snížená",J1029,0)</f>
        <v>0</v>
      </c>
      <c r="BG1029" s="241">
        <f>IF(N1029="zákl. přenesená",J1029,0)</f>
        <v>0</v>
      </c>
      <c r="BH1029" s="241">
        <f>IF(N1029="sníž. přenesená",J1029,0)</f>
        <v>0</v>
      </c>
      <c r="BI1029" s="241">
        <f>IF(N1029="nulová",J1029,0)</f>
        <v>0</v>
      </c>
      <c r="BJ1029" s="18" t="s">
        <v>90</v>
      </c>
      <c r="BK1029" s="241">
        <f>ROUND(I1029*H1029,2)</f>
        <v>0</v>
      </c>
      <c r="BL1029" s="18" t="s">
        <v>347</v>
      </c>
      <c r="BM1029" s="240" t="s">
        <v>1561</v>
      </c>
    </row>
    <row r="1030" s="2" customFormat="1">
      <c r="A1030" s="40"/>
      <c r="B1030" s="41"/>
      <c r="C1030" s="42"/>
      <c r="D1030" s="242" t="s">
        <v>184</v>
      </c>
      <c r="E1030" s="42"/>
      <c r="F1030" s="243" t="s">
        <v>1504</v>
      </c>
      <c r="G1030" s="42"/>
      <c r="H1030" s="42"/>
      <c r="I1030" s="244"/>
      <c r="J1030" s="42"/>
      <c r="K1030" s="42"/>
      <c r="L1030" s="46"/>
      <c r="M1030" s="245"/>
      <c r="N1030" s="246"/>
      <c r="O1030" s="93"/>
      <c r="P1030" s="93"/>
      <c r="Q1030" s="93"/>
      <c r="R1030" s="93"/>
      <c r="S1030" s="93"/>
      <c r="T1030" s="94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T1030" s="18" t="s">
        <v>184</v>
      </c>
      <c r="AU1030" s="18" t="s">
        <v>92</v>
      </c>
    </row>
    <row r="1031" s="2" customFormat="1" ht="16.5" customHeight="1">
      <c r="A1031" s="40"/>
      <c r="B1031" s="41"/>
      <c r="C1031" s="229" t="s">
        <v>1562</v>
      </c>
      <c r="D1031" s="229" t="s">
        <v>174</v>
      </c>
      <c r="E1031" s="230" t="s">
        <v>1563</v>
      </c>
      <c r="F1031" s="231" t="s">
        <v>1564</v>
      </c>
      <c r="G1031" s="232" t="s">
        <v>1146</v>
      </c>
      <c r="H1031" s="304"/>
      <c r="I1031" s="234"/>
      <c r="J1031" s="235">
        <f>ROUND(I1031*H1031,2)</f>
        <v>0</v>
      </c>
      <c r="K1031" s="231" t="s">
        <v>178</v>
      </c>
      <c r="L1031" s="46"/>
      <c r="M1031" s="236" t="s">
        <v>1</v>
      </c>
      <c r="N1031" s="237" t="s">
        <v>48</v>
      </c>
      <c r="O1031" s="93"/>
      <c r="P1031" s="238">
        <f>O1031*H1031</f>
        <v>0</v>
      </c>
      <c r="Q1031" s="238">
        <v>0</v>
      </c>
      <c r="R1031" s="238">
        <f>Q1031*H1031</f>
        <v>0</v>
      </c>
      <c r="S1031" s="238">
        <v>0</v>
      </c>
      <c r="T1031" s="239">
        <f>S1031*H1031</f>
        <v>0</v>
      </c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R1031" s="240" t="s">
        <v>347</v>
      </c>
      <c r="AT1031" s="240" t="s">
        <v>174</v>
      </c>
      <c r="AU1031" s="240" t="s">
        <v>92</v>
      </c>
      <c r="AY1031" s="18" t="s">
        <v>171</v>
      </c>
      <c r="BE1031" s="241">
        <f>IF(N1031="základní",J1031,0)</f>
        <v>0</v>
      </c>
      <c r="BF1031" s="241">
        <f>IF(N1031="snížená",J1031,0)</f>
        <v>0</v>
      </c>
      <c r="BG1031" s="241">
        <f>IF(N1031="zákl. přenesená",J1031,0)</f>
        <v>0</v>
      </c>
      <c r="BH1031" s="241">
        <f>IF(N1031="sníž. přenesená",J1031,0)</f>
        <v>0</v>
      </c>
      <c r="BI1031" s="241">
        <f>IF(N1031="nulová",J1031,0)</f>
        <v>0</v>
      </c>
      <c r="BJ1031" s="18" t="s">
        <v>90</v>
      </c>
      <c r="BK1031" s="241">
        <f>ROUND(I1031*H1031,2)</f>
        <v>0</v>
      </c>
      <c r="BL1031" s="18" t="s">
        <v>347</v>
      </c>
      <c r="BM1031" s="240" t="s">
        <v>1565</v>
      </c>
    </row>
    <row r="1032" s="12" customFormat="1" ht="22.8" customHeight="1">
      <c r="A1032" s="12"/>
      <c r="B1032" s="213"/>
      <c r="C1032" s="214"/>
      <c r="D1032" s="215" t="s">
        <v>82</v>
      </c>
      <c r="E1032" s="227" t="s">
        <v>1566</v>
      </c>
      <c r="F1032" s="227" t="s">
        <v>1567</v>
      </c>
      <c r="G1032" s="214"/>
      <c r="H1032" s="214"/>
      <c r="I1032" s="217"/>
      <c r="J1032" s="228">
        <f>BK1032</f>
        <v>0</v>
      </c>
      <c r="K1032" s="214"/>
      <c r="L1032" s="219"/>
      <c r="M1032" s="220"/>
      <c r="N1032" s="221"/>
      <c r="O1032" s="221"/>
      <c r="P1032" s="222">
        <f>SUM(P1033:P1417)</f>
        <v>0</v>
      </c>
      <c r="Q1032" s="221"/>
      <c r="R1032" s="222">
        <f>SUM(R1033:R1417)</f>
        <v>0</v>
      </c>
      <c r="S1032" s="221"/>
      <c r="T1032" s="223">
        <f>SUM(T1033:T1417)</f>
        <v>0</v>
      </c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R1032" s="224" t="s">
        <v>92</v>
      </c>
      <c r="AT1032" s="225" t="s">
        <v>82</v>
      </c>
      <c r="AU1032" s="225" t="s">
        <v>90</v>
      </c>
      <c r="AY1032" s="224" t="s">
        <v>171</v>
      </c>
      <c r="BK1032" s="226">
        <f>SUM(BK1033:BK1417)</f>
        <v>0</v>
      </c>
    </row>
    <row r="1033" s="2" customFormat="1">
      <c r="A1033" s="40"/>
      <c r="B1033" s="41"/>
      <c r="C1033" s="229" t="s">
        <v>1568</v>
      </c>
      <c r="D1033" s="229" t="s">
        <v>174</v>
      </c>
      <c r="E1033" s="230" t="s">
        <v>1569</v>
      </c>
      <c r="F1033" s="231" t="s">
        <v>1570</v>
      </c>
      <c r="G1033" s="232" t="s">
        <v>1528</v>
      </c>
      <c r="H1033" s="233">
        <v>1</v>
      </c>
      <c r="I1033" s="234"/>
      <c r="J1033" s="235">
        <f>ROUND(I1033*H1033,2)</f>
        <v>0</v>
      </c>
      <c r="K1033" s="231" t="s">
        <v>331</v>
      </c>
      <c r="L1033" s="46"/>
      <c r="M1033" s="236" t="s">
        <v>1</v>
      </c>
      <c r="N1033" s="237" t="s">
        <v>48</v>
      </c>
      <c r="O1033" s="93"/>
      <c r="P1033" s="238">
        <f>O1033*H1033</f>
        <v>0</v>
      </c>
      <c r="Q1033" s="238">
        <v>0</v>
      </c>
      <c r="R1033" s="238">
        <f>Q1033*H1033</f>
        <v>0</v>
      </c>
      <c r="S1033" s="238">
        <v>0</v>
      </c>
      <c r="T1033" s="239">
        <f>S1033*H1033</f>
        <v>0</v>
      </c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R1033" s="240" t="s">
        <v>347</v>
      </c>
      <c r="AT1033" s="240" t="s">
        <v>174</v>
      </c>
      <c r="AU1033" s="240" t="s">
        <v>92</v>
      </c>
      <c r="AY1033" s="18" t="s">
        <v>171</v>
      </c>
      <c r="BE1033" s="241">
        <f>IF(N1033="základní",J1033,0)</f>
        <v>0</v>
      </c>
      <c r="BF1033" s="241">
        <f>IF(N1033="snížená",J1033,0)</f>
        <v>0</v>
      </c>
      <c r="BG1033" s="241">
        <f>IF(N1033="zákl. přenesená",J1033,0)</f>
        <v>0</v>
      </c>
      <c r="BH1033" s="241">
        <f>IF(N1033="sníž. přenesená",J1033,0)</f>
        <v>0</v>
      </c>
      <c r="BI1033" s="241">
        <f>IF(N1033="nulová",J1033,0)</f>
        <v>0</v>
      </c>
      <c r="BJ1033" s="18" t="s">
        <v>90</v>
      </c>
      <c r="BK1033" s="241">
        <f>ROUND(I1033*H1033,2)</f>
        <v>0</v>
      </c>
      <c r="BL1033" s="18" t="s">
        <v>347</v>
      </c>
      <c r="BM1033" s="240" t="s">
        <v>1571</v>
      </c>
    </row>
    <row r="1034" s="2" customFormat="1">
      <c r="A1034" s="40"/>
      <c r="B1034" s="41"/>
      <c r="C1034" s="42"/>
      <c r="D1034" s="242" t="s">
        <v>184</v>
      </c>
      <c r="E1034" s="42"/>
      <c r="F1034" s="243" t="s">
        <v>1572</v>
      </c>
      <c r="G1034" s="42"/>
      <c r="H1034" s="42"/>
      <c r="I1034" s="244"/>
      <c r="J1034" s="42"/>
      <c r="K1034" s="42"/>
      <c r="L1034" s="46"/>
      <c r="M1034" s="245"/>
      <c r="N1034" s="246"/>
      <c r="O1034" s="93"/>
      <c r="P1034" s="93"/>
      <c r="Q1034" s="93"/>
      <c r="R1034" s="93"/>
      <c r="S1034" s="93"/>
      <c r="T1034" s="94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T1034" s="18" t="s">
        <v>184</v>
      </c>
      <c r="AU1034" s="18" t="s">
        <v>92</v>
      </c>
    </row>
    <row r="1035" s="2" customFormat="1">
      <c r="A1035" s="40"/>
      <c r="B1035" s="41"/>
      <c r="C1035" s="229" t="s">
        <v>1573</v>
      </c>
      <c r="D1035" s="229" t="s">
        <v>174</v>
      </c>
      <c r="E1035" s="230" t="s">
        <v>1574</v>
      </c>
      <c r="F1035" s="231" t="s">
        <v>1575</v>
      </c>
      <c r="G1035" s="232" t="s">
        <v>1528</v>
      </c>
      <c r="H1035" s="233">
        <v>1</v>
      </c>
      <c r="I1035" s="234"/>
      <c r="J1035" s="235">
        <f>ROUND(I1035*H1035,2)</f>
        <v>0</v>
      </c>
      <c r="K1035" s="231" t="s">
        <v>331</v>
      </c>
      <c r="L1035" s="46"/>
      <c r="M1035" s="236" t="s">
        <v>1</v>
      </c>
      <c r="N1035" s="237" t="s">
        <v>48</v>
      </c>
      <c r="O1035" s="93"/>
      <c r="P1035" s="238">
        <f>O1035*H1035</f>
        <v>0</v>
      </c>
      <c r="Q1035" s="238">
        <v>0</v>
      </c>
      <c r="R1035" s="238">
        <f>Q1035*H1035</f>
        <v>0</v>
      </c>
      <c r="S1035" s="238">
        <v>0</v>
      </c>
      <c r="T1035" s="239">
        <f>S1035*H1035</f>
        <v>0</v>
      </c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R1035" s="240" t="s">
        <v>347</v>
      </c>
      <c r="AT1035" s="240" t="s">
        <v>174</v>
      </c>
      <c r="AU1035" s="240" t="s">
        <v>92</v>
      </c>
      <c r="AY1035" s="18" t="s">
        <v>171</v>
      </c>
      <c r="BE1035" s="241">
        <f>IF(N1035="základní",J1035,0)</f>
        <v>0</v>
      </c>
      <c r="BF1035" s="241">
        <f>IF(N1035="snížená",J1035,0)</f>
        <v>0</v>
      </c>
      <c r="BG1035" s="241">
        <f>IF(N1035="zákl. přenesená",J1035,0)</f>
        <v>0</v>
      </c>
      <c r="BH1035" s="241">
        <f>IF(N1035="sníž. přenesená",J1035,0)</f>
        <v>0</v>
      </c>
      <c r="BI1035" s="241">
        <f>IF(N1035="nulová",J1035,0)</f>
        <v>0</v>
      </c>
      <c r="BJ1035" s="18" t="s">
        <v>90</v>
      </c>
      <c r="BK1035" s="241">
        <f>ROUND(I1035*H1035,2)</f>
        <v>0</v>
      </c>
      <c r="BL1035" s="18" t="s">
        <v>347</v>
      </c>
      <c r="BM1035" s="240" t="s">
        <v>1576</v>
      </c>
    </row>
    <row r="1036" s="2" customFormat="1">
      <c r="A1036" s="40"/>
      <c r="B1036" s="41"/>
      <c r="C1036" s="42"/>
      <c r="D1036" s="242" t="s">
        <v>184</v>
      </c>
      <c r="E1036" s="42"/>
      <c r="F1036" s="243" t="s">
        <v>1572</v>
      </c>
      <c r="G1036" s="42"/>
      <c r="H1036" s="42"/>
      <c r="I1036" s="244"/>
      <c r="J1036" s="42"/>
      <c r="K1036" s="42"/>
      <c r="L1036" s="46"/>
      <c r="M1036" s="245"/>
      <c r="N1036" s="246"/>
      <c r="O1036" s="93"/>
      <c r="P1036" s="93"/>
      <c r="Q1036" s="93"/>
      <c r="R1036" s="93"/>
      <c r="S1036" s="93"/>
      <c r="T1036" s="94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T1036" s="18" t="s">
        <v>184</v>
      </c>
      <c r="AU1036" s="18" t="s">
        <v>92</v>
      </c>
    </row>
    <row r="1037" s="2" customFormat="1">
      <c r="A1037" s="40"/>
      <c r="B1037" s="41"/>
      <c r="C1037" s="229" t="s">
        <v>1577</v>
      </c>
      <c r="D1037" s="229" t="s">
        <v>174</v>
      </c>
      <c r="E1037" s="230" t="s">
        <v>1578</v>
      </c>
      <c r="F1037" s="231" t="s">
        <v>1579</v>
      </c>
      <c r="G1037" s="232" t="s">
        <v>1528</v>
      </c>
      <c r="H1037" s="233">
        <v>1</v>
      </c>
      <c r="I1037" s="234"/>
      <c r="J1037" s="235">
        <f>ROUND(I1037*H1037,2)</f>
        <v>0</v>
      </c>
      <c r="K1037" s="231" t="s">
        <v>331</v>
      </c>
      <c r="L1037" s="46"/>
      <c r="M1037" s="236" t="s">
        <v>1</v>
      </c>
      <c r="N1037" s="237" t="s">
        <v>48</v>
      </c>
      <c r="O1037" s="93"/>
      <c r="P1037" s="238">
        <f>O1037*H1037</f>
        <v>0</v>
      </c>
      <c r="Q1037" s="238">
        <v>0</v>
      </c>
      <c r="R1037" s="238">
        <f>Q1037*H1037</f>
        <v>0</v>
      </c>
      <c r="S1037" s="238">
        <v>0</v>
      </c>
      <c r="T1037" s="239">
        <f>S1037*H1037</f>
        <v>0</v>
      </c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R1037" s="240" t="s">
        <v>347</v>
      </c>
      <c r="AT1037" s="240" t="s">
        <v>174</v>
      </c>
      <c r="AU1037" s="240" t="s">
        <v>92</v>
      </c>
      <c r="AY1037" s="18" t="s">
        <v>171</v>
      </c>
      <c r="BE1037" s="241">
        <f>IF(N1037="základní",J1037,0)</f>
        <v>0</v>
      </c>
      <c r="BF1037" s="241">
        <f>IF(N1037="snížená",J1037,0)</f>
        <v>0</v>
      </c>
      <c r="BG1037" s="241">
        <f>IF(N1037="zákl. přenesená",J1037,0)</f>
        <v>0</v>
      </c>
      <c r="BH1037" s="241">
        <f>IF(N1037="sníž. přenesená",J1037,0)</f>
        <v>0</v>
      </c>
      <c r="BI1037" s="241">
        <f>IF(N1037="nulová",J1037,0)</f>
        <v>0</v>
      </c>
      <c r="BJ1037" s="18" t="s">
        <v>90</v>
      </c>
      <c r="BK1037" s="241">
        <f>ROUND(I1037*H1037,2)</f>
        <v>0</v>
      </c>
      <c r="BL1037" s="18" t="s">
        <v>347</v>
      </c>
      <c r="BM1037" s="240" t="s">
        <v>1580</v>
      </c>
    </row>
    <row r="1038" s="2" customFormat="1">
      <c r="A1038" s="40"/>
      <c r="B1038" s="41"/>
      <c r="C1038" s="42"/>
      <c r="D1038" s="242" t="s">
        <v>184</v>
      </c>
      <c r="E1038" s="42"/>
      <c r="F1038" s="243" t="s">
        <v>1572</v>
      </c>
      <c r="G1038" s="42"/>
      <c r="H1038" s="42"/>
      <c r="I1038" s="244"/>
      <c r="J1038" s="42"/>
      <c r="K1038" s="42"/>
      <c r="L1038" s="46"/>
      <c r="M1038" s="245"/>
      <c r="N1038" s="246"/>
      <c r="O1038" s="93"/>
      <c r="P1038" s="93"/>
      <c r="Q1038" s="93"/>
      <c r="R1038" s="93"/>
      <c r="S1038" s="93"/>
      <c r="T1038" s="94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T1038" s="18" t="s">
        <v>184</v>
      </c>
      <c r="AU1038" s="18" t="s">
        <v>92</v>
      </c>
    </row>
    <row r="1039" s="2" customFormat="1">
      <c r="A1039" s="40"/>
      <c r="B1039" s="41"/>
      <c r="C1039" s="229" t="s">
        <v>1581</v>
      </c>
      <c r="D1039" s="229" t="s">
        <v>174</v>
      </c>
      <c r="E1039" s="230" t="s">
        <v>1582</v>
      </c>
      <c r="F1039" s="231" t="s">
        <v>1583</v>
      </c>
      <c r="G1039" s="232" t="s">
        <v>1528</v>
      </c>
      <c r="H1039" s="233">
        <v>1</v>
      </c>
      <c r="I1039" s="234"/>
      <c r="J1039" s="235">
        <f>ROUND(I1039*H1039,2)</f>
        <v>0</v>
      </c>
      <c r="K1039" s="231" t="s">
        <v>331</v>
      </c>
      <c r="L1039" s="46"/>
      <c r="M1039" s="236" t="s">
        <v>1</v>
      </c>
      <c r="N1039" s="237" t="s">
        <v>48</v>
      </c>
      <c r="O1039" s="93"/>
      <c r="P1039" s="238">
        <f>O1039*H1039</f>
        <v>0</v>
      </c>
      <c r="Q1039" s="238">
        <v>0</v>
      </c>
      <c r="R1039" s="238">
        <f>Q1039*H1039</f>
        <v>0</v>
      </c>
      <c r="S1039" s="238">
        <v>0</v>
      </c>
      <c r="T1039" s="239">
        <f>S1039*H1039</f>
        <v>0</v>
      </c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R1039" s="240" t="s">
        <v>347</v>
      </c>
      <c r="AT1039" s="240" t="s">
        <v>174</v>
      </c>
      <c r="AU1039" s="240" t="s">
        <v>92</v>
      </c>
      <c r="AY1039" s="18" t="s">
        <v>171</v>
      </c>
      <c r="BE1039" s="241">
        <f>IF(N1039="základní",J1039,0)</f>
        <v>0</v>
      </c>
      <c r="BF1039" s="241">
        <f>IF(N1039="snížená",J1039,0)</f>
        <v>0</v>
      </c>
      <c r="BG1039" s="241">
        <f>IF(N1039="zákl. přenesená",J1039,0)</f>
        <v>0</v>
      </c>
      <c r="BH1039" s="241">
        <f>IF(N1039="sníž. přenesená",J1039,0)</f>
        <v>0</v>
      </c>
      <c r="BI1039" s="241">
        <f>IF(N1039="nulová",J1039,0)</f>
        <v>0</v>
      </c>
      <c r="BJ1039" s="18" t="s">
        <v>90</v>
      </c>
      <c r="BK1039" s="241">
        <f>ROUND(I1039*H1039,2)</f>
        <v>0</v>
      </c>
      <c r="BL1039" s="18" t="s">
        <v>347</v>
      </c>
      <c r="BM1039" s="240" t="s">
        <v>1584</v>
      </c>
    </row>
    <row r="1040" s="2" customFormat="1">
      <c r="A1040" s="40"/>
      <c r="B1040" s="41"/>
      <c r="C1040" s="42"/>
      <c r="D1040" s="242" t="s">
        <v>184</v>
      </c>
      <c r="E1040" s="42"/>
      <c r="F1040" s="243" t="s">
        <v>1572</v>
      </c>
      <c r="G1040" s="42"/>
      <c r="H1040" s="42"/>
      <c r="I1040" s="244"/>
      <c r="J1040" s="42"/>
      <c r="K1040" s="42"/>
      <c r="L1040" s="46"/>
      <c r="M1040" s="245"/>
      <c r="N1040" s="246"/>
      <c r="O1040" s="93"/>
      <c r="P1040" s="93"/>
      <c r="Q1040" s="93"/>
      <c r="R1040" s="93"/>
      <c r="S1040" s="93"/>
      <c r="T1040" s="94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T1040" s="18" t="s">
        <v>184</v>
      </c>
      <c r="AU1040" s="18" t="s">
        <v>92</v>
      </c>
    </row>
    <row r="1041" s="2" customFormat="1">
      <c r="A1041" s="40"/>
      <c r="B1041" s="41"/>
      <c r="C1041" s="229" t="s">
        <v>1585</v>
      </c>
      <c r="D1041" s="229" t="s">
        <v>174</v>
      </c>
      <c r="E1041" s="230" t="s">
        <v>1586</v>
      </c>
      <c r="F1041" s="231" t="s">
        <v>1587</v>
      </c>
      <c r="G1041" s="232" t="s">
        <v>1528</v>
      </c>
      <c r="H1041" s="233">
        <v>1</v>
      </c>
      <c r="I1041" s="234"/>
      <c r="J1041" s="235">
        <f>ROUND(I1041*H1041,2)</f>
        <v>0</v>
      </c>
      <c r="K1041" s="231" t="s">
        <v>331</v>
      </c>
      <c r="L1041" s="46"/>
      <c r="M1041" s="236" t="s">
        <v>1</v>
      </c>
      <c r="N1041" s="237" t="s">
        <v>48</v>
      </c>
      <c r="O1041" s="93"/>
      <c r="P1041" s="238">
        <f>O1041*H1041</f>
        <v>0</v>
      </c>
      <c r="Q1041" s="238">
        <v>0</v>
      </c>
      <c r="R1041" s="238">
        <f>Q1041*H1041</f>
        <v>0</v>
      </c>
      <c r="S1041" s="238">
        <v>0</v>
      </c>
      <c r="T1041" s="239">
        <f>S1041*H1041</f>
        <v>0</v>
      </c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R1041" s="240" t="s">
        <v>347</v>
      </c>
      <c r="AT1041" s="240" t="s">
        <v>174</v>
      </c>
      <c r="AU1041" s="240" t="s">
        <v>92</v>
      </c>
      <c r="AY1041" s="18" t="s">
        <v>171</v>
      </c>
      <c r="BE1041" s="241">
        <f>IF(N1041="základní",J1041,0)</f>
        <v>0</v>
      </c>
      <c r="BF1041" s="241">
        <f>IF(N1041="snížená",J1041,0)</f>
        <v>0</v>
      </c>
      <c r="BG1041" s="241">
        <f>IF(N1041="zákl. přenesená",J1041,0)</f>
        <v>0</v>
      </c>
      <c r="BH1041" s="241">
        <f>IF(N1041="sníž. přenesená",J1041,0)</f>
        <v>0</v>
      </c>
      <c r="BI1041" s="241">
        <f>IF(N1041="nulová",J1041,0)</f>
        <v>0</v>
      </c>
      <c r="BJ1041" s="18" t="s">
        <v>90</v>
      </c>
      <c r="BK1041" s="241">
        <f>ROUND(I1041*H1041,2)</f>
        <v>0</v>
      </c>
      <c r="BL1041" s="18" t="s">
        <v>347</v>
      </c>
      <c r="BM1041" s="240" t="s">
        <v>1588</v>
      </c>
    </row>
    <row r="1042" s="2" customFormat="1">
      <c r="A1042" s="40"/>
      <c r="B1042" s="41"/>
      <c r="C1042" s="42"/>
      <c r="D1042" s="242" t="s">
        <v>184</v>
      </c>
      <c r="E1042" s="42"/>
      <c r="F1042" s="243" t="s">
        <v>1572</v>
      </c>
      <c r="G1042" s="42"/>
      <c r="H1042" s="42"/>
      <c r="I1042" s="244"/>
      <c r="J1042" s="42"/>
      <c r="K1042" s="42"/>
      <c r="L1042" s="46"/>
      <c r="M1042" s="245"/>
      <c r="N1042" s="246"/>
      <c r="O1042" s="93"/>
      <c r="P1042" s="93"/>
      <c r="Q1042" s="93"/>
      <c r="R1042" s="93"/>
      <c r="S1042" s="93"/>
      <c r="T1042" s="94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T1042" s="18" t="s">
        <v>184</v>
      </c>
      <c r="AU1042" s="18" t="s">
        <v>92</v>
      </c>
    </row>
    <row r="1043" s="2" customFormat="1" ht="16.5" customHeight="1">
      <c r="A1043" s="40"/>
      <c r="B1043" s="41"/>
      <c r="C1043" s="229" t="s">
        <v>1589</v>
      </c>
      <c r="D1043" s="229" t="s">
        <v>174</v>
      </c>
      <c r="E1043" s="230" t="s">
        <v>1590</v>
      </c>
      <c r="F1043" s="231" t="s">
        <v>1591</v>
      </c>
      <c r="G1043" s="232" t="s">
        <v>1528</v>
      </c>
      <c r="H1043" s="233">
        <v>1</v>
      </c>
      <c r="I1043" s="234"/>
      <c r="J1043" s="235">
        <f>ROUND(I1043*H1043,2)</f>
        <v>0</v>
      </c>
      <c r="K1043" s="231" t="s">
        <v>331</v>
      </c>
      <c r="L1043" s="46"/>
      <c r="M1043" s="236" t="s">
        <v>1</v>
      </c>
      <c r="N1043" s="237" t="s">
        <v>48</v>
      </c>
      <c r="O1043" s="93"/>
      <c r="P1043" s="238">
        <f>O1043*H1043</f>
        <v>0</v>
      </c>
      <c r="Q1043" s="238">
        <v>0</v>
      </c>
      <c r="R1043" s="238">
        <f>Q1043*H1043</f>
        <v>0</v>
      </c>
      <c r="S1043" s="238">
        <v>0</v>
      </c>
      <c r="T1043" s="239">
        <f>S1043*H1043</f>
        <v>0</v>
      </c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R1043" s="240" t="s">
        <v>347</v>
      </c>
      <c r="AT1043" s="240" t="s">
        <v>174</v>
      </c>
      <c r="AU1043" s="240" t="s">
        <v>92</v>
      </c>
      <c r="AY1043" s="18" t="s">
        <v>171</v>
      </c>
      <c r="BE1043" s="241">
        <f>IF(N1043="základní",J1043,0)</f>
        <v>0</v>
      </c>
      <c r="BF1043" s="241">
        <f>IF(N1043="snížená",J1043,0)</f>
        <v>0</v>
      </c>
      <c r="BG1043" s="241">
        <f>IF(N1043="zákl. přenesená",J1043,0)</f>
        <v>0</v>
      </c>
      <c r="BH1043" s="241">
        <f>IF(N1043="sníž. přenesená",J1043,0)</f>
        <v>0</v>
      </c>
      <c r="BI1043" s="241">
        <f>IF(N1043="nulová",J1043,0)</f>
        <v>0</v>
      </c>
      <c r="BJ1043" s="18" t="s">
        <v>90</v>
      </c>
      <c r="BK1043" s="241">
        <f>ROUND(I1043*H1043,2)</f>
        <v>0</v>
      </c>
      <c r="BL1043" s="18" t="s">
        <v>347</v>
      </c>
      <c r="BM1043" s="240" t="s">
        <v>1592</v>
      </c>
    </row>
    <row r="1044" s="2" customFormat="1">
      <c r="A1044" s="40"/>
      <c r="B1044" s="41"/>
      <c r="C1044" s="42"/>
      <c r="D1044" s="242" t="s">
        <v>184</v>
      </c>
      <c r="E1044" s="42"/>
      <c r="F1044" s="243" t="s">
        <v>1593</v>
      </c>
      <c r="G1044" s="42"/>
      <c r="H1044" s="42"/>
      <c r="I1044" s="244"/>
      <c r="J1044" s="42"/>
      <c r="K1044" s="42"/>
      <c r="L1044" s="46"/>
      <c r="M1044" s="245"/>
      <c r="N1044" s="246"/>
      <c r="O1044" s="93"/>
      <c r="P1044" s="93"/>
      <c r="Q1044" s="93"/>
      <c r="R1044" s="93"/>
      <c r="S1044" s="93"/>
      <c r="T1044" s="94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T1044" s="18" t="s">
        <v>184</v>
      </c>
      <c r="AU1044" s="18" t="s">
        <v>92</v>
      </c>
    </row>
    <row r="1045" s="2" customFormat="1" ht="16.5" customHeight="1">
      <c r="A1045" s="40"/>
      <c r="B1045" s="41"/>
      <c r="C1045" s="229" t="s">
        <v>1594</v>
      </c>
      <c r="D1045" s="229" t="s">
        <v>174</v>
      </c>
      <c r="E1045" s="230" t="s">
        <v>1595</v>
      </c>
      <c r="F1045" s="231" t="s">
        <v>1596</v>
      </c>
      <c r="G1045" s="232" t="s">
        <v>1528</v>
      </c>
      <c r="H1045" s="233">
        <v>1</v>
      </c>
      <c r="I1045" s="234"/>
      <c r="J1045" s="235">
        <f>ROUND(I1045*H1045,2)</f>
        <v>0</v>
      </c>
      <c r="K1045" s="231" t="s">
        <v>331</v>
      </c>
      <c r="L1045" s="46"/>
      <c r="M1045" s="236" t="s">
        <v>1</v>
      </c>
      <c r="N1045" s="237" t="s">
        <v>48</v>
      </c>
      <c r="O1045" s="93"/>
      <c r="P1045" s="238">
        <f>O1045*H1045</f>
        <v>0</v>
      </c>
      <c r="Q1045" s="238">
        <v>0</v>
      </c>
      <c r="R1045" s="238">
        <f>Q1045*H1045</f>
        <v>0</v>
      </c>
      <c r="S1045" s="238">
        <v>0</v>
      </c>
      <c r="T1045" s="239">
        <f>S1045*H1045</f>
        <v>0</v>
      </c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R1045" s="240" t="s">
        <v>347</v>
      </c>
      <c r="AT1045" s="240" t="s">
        <v>174</v>
      </c>
      <c r="AU1045" s="240" t="s">
        <v>92</v>
      </c>
      <c r="AY1045" s="18" t="s">
        <v>171</v>
      </c>
      <c r="BE1045" s="241">
        <f>IF(N1045="základní",J1045,0)</f>
        <v>0</v>
      </c>
      <c r="BF1045" s="241">
        <f>IF(N1045="snížená",J1045,0)</f>
        <v>0</v>
      </c>
      <c r="BG1045" s="241">
        <f>IF(N1045="zákl. přenesená",J1045,0)</f>
        <v>0</v>
      </c>
      <c r="BH1045" s="241">
        <f>IF(N1045="sníž. přenesená",J1045,0)</f>
        <v>0</v>
      </c>
      <c r="BI1045" s="241">
        <f>IF(N1045="nulová",J1045,0)</f>
        <v>0</v>
      </c>
      <c r="BJ1045" s="18" t="s">
        <v>90</v>
      </c>
      <c r="BK1045" s="241">
        <f>ROUND(I1045*H1045,2)</f>
        <v>0</v>
      </c>
      <c r="BL1045" s="18" t="s">
        <v>347</v>
      </c>
      <c r="BM1045" s="240" t="s">
        <v>1597</v>
      </c>
    </row>
    <row r="1046" s="2" customFormat="1">
      <c r="A1046" s="40"/>
      <c r="B1046" s="41"/>
      <c r="C1046" s="42"/>
      <c r="D1046" s="242" t="s">
        <v>184</v>
      </c>
      <c r="E1046" s="42"/>
      <c r="F1046" s="243" t="s">
        <v>1593</v>
      </c>
      <c r="G1046" s="42"/>
      <c r="H1046" s="42"/>
      <c r="I1046" s="244"/>
      <c r="J1046" s="42"/>
      <c r="K1046" s="42"/>
      <c r="L1046" s="46"/>
      <c r="M1046" s="245"/>
      <c r="N1046" s="246"/>
      <c r="O1046" s="93"/>
      <c r="P1046" s="93"/>
      <c r="Q1046" s="93"/>
      <c r="R1046" s="93"/>
      <c r="S1046" s="93"/>
      <c r="T1046" s="94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T1046" s="18" t="s">
        <v>184</v>
      </c>
      <c r="AU1046" s="18" t="s">
        <v>92</v>
      </c>
    </row>
    <row r="1047" s="2" customFormat="1" ht="16.5" customHeight="1">
      <c r="A1047" s="40"/>
      <c r="B1047" s="41"/>
      <c r="C1047" s="229" t="s">
        <v>1598</v>
      </c>
      <c r="D1047" s="229" t="s">
        <v>174</v>
      </c>
      <c r="E1047" s="230" t="s">
        <v>1599</v>
      </c>
      <c r="F1047" s="231" t="s">
        <v>1600</v>
      </c>
      <c r="G1047" s="232" t="s">
        <v>1528</v>
      </c>
      <c r="H1047" s="233">
        <v>1</v>
      </c>
      <c r="I1047" s="234"/>
      <c r="J1047" s="235">
        <f>ROUND(I1047*H1047,2)</f>
        <v>0</v>
      </c>
      <c r="K1047" s="231" t="s">
        <v>331</v>
      </c>
      <c r="L1047" s="46"/>
      <c r="M1047" s="236" t="s">
        <v>1</v>
      </c>
      <c r="N1047" s="237" t="s">
        <v>48</v>
      </c>
      <c r="O1047" s="93"/>
      <c r="P1047" s="238">
        <f>O1047*H1047</f>
        <v>0</v>
      </c>
      <c r="Q1047" s="238">
        <v>0</v>
      </c>
      <c r="R1047" s="238">
        <f>Q1047*H1047</f>
        <v>0</v>
      </c>
      <c r="S1047" s="238">
        <v>0</v>
      </c>
      <c r="T1047" s="239">
        <f>S1047*H1047</f>
        <v>0</v>
      </c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R1047" s="240" t="s">
        <v>347</v>
      </c>
      <c r="AT1047" s="240" t="s">
        <v>174</v>
      </c>
      <c r="AU1047" s="240" t="s">
        <v>92</v>
      </c>
      <c r="AY1047" s="18" t="s">
        <v>171</v>
      </c>
      <c r="BE1047" s="241">
        <f>IF(N1047="základní",J1047,0)</f>
        <v>0</v>
      </c>
      <c r="BF1047" s="241">
        <f>IF(N1047="snížená",J1047,0)</f>
        <v>0</v>
      </c>
      <c r="BG1047" s="241">
        <f>IF(N1047="zákl. přenesená",J1047,0)</f>
        <v>0</v>
      </c>
      <c r="BH1047" s="241">
        <f>IF(N1047="sníž. přenesená",J1047,0)</f>
        <v>0</v>
      </c>
      <c r="BI1047" s="241">
        <f>IF(N1047="nulová",J1047,0)</f>
        <v>0</v>
      </c>
      <c r="BJ1047" s="18" t="s">
        <v>90</v>
      </c>
      <c r="BK1047" s="241">
        <f>ROUND(I1047*H1047,2)</f>
        <v>0</v>
      </c>
      <c r="BL1047" s="18" t="s">
        <v>347</v>
      </c>
      <c r="BM1047" s="240" t="s">
        <v>1601</v>
      </c>
    </row>
    <row r="1048" s="2" customFormat="1">
      <c r="A1048" s="40"/>
      <c r="B1048" s="41"/>
      <c r="C1048" s="42"/>
      <c r="D1048" s="242" t="s">
        <v>184</v>
      </c>
      <c r="E1048" s="42"/>
      <c r="F1048" s="243" t="s">
        <v>1593</v>
      </c>
      <c r="G1048" s="42"/>
      <c r="H1048" s="42"/>
      <c r="I1048" s="244"/>
      <c r="J1048" s="42"/>
      <c r="K1048" s="42"/>
      <c r="L1048" s="46"/>
      <c r="M1048" s="245"/>
      <c r="N1048" s="246"/>
      <c r="O1048" s="93"/>
      <c r="P1048" s="93"/>
      <c r="Q1048" s="93"/>
      <c r="R1048" s="93"/>
      <c r="S1048" s="93"/>
      <c r="T1048" s="94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T1048" s="18" t="s">
        <v>184</v>
      </c>
      <c r="AU1048" s="18" t="s">
        <v>92</v>
      </c>
    </row>
    <row r="1049" s="2" customFormat="1">
      <c r="A1049" s="40"/>
      <c r="B1049" s="41"/>
      <c r="C1049" s="229" t="s">
        <v>1602</v>
      </c>
      <c r="D1049" s="229" t="s">
        <v>174</v>
      </c>
      <c r="E1049" s="230" t="s">
        <v>1603</v>
      </c>
      <c r="F1049" s="231" t="s">
        <v>1604</v>
      </c>
      <c r="G1049" s="232" t="s">
        <v>1528</v>
      </c>
      <c r="H1049" s="233">
        <v>1</v>
      </c>
      <c r="I1049" s="234"/>
      <c r="J1049" s="235">
        <f>ROUND(I1049*H1049,2)</f>
        <v>0</v>
      </c>
      <c r="K1049" s="231" t="s">
        <v>331</v>
      </c>
      <c r="L1049" s="46"/>
      <c r="M1049" s="236" t="s">
        <v>1</v>
      </c>
      <c r="N1049" s="237" t="s">
        <v>48</v>
      </c>
      <c r="O1049" s="93"/>
      <c r="P1049" s="238">
        <f>O1049*H1049</f>
        <v>0</v>
      </c>
      <c r="Q1049" s="238">
        <v>0</v>
      </c>
      <c r="R1049" s="238">
        <f>Q1049*H1049</f>
        <v>0</v>
      </c>
      <c r="S1049" s="238">
        <v>0</v>
      </c>
      <c r="T1049" s="239">
        <f>S1049*H1049</f>
        <v>0</v>
      </c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R1049" s="240" t="s">
        <v>347</v>
      </c>
      <c r="AT1049" s="240" t="s">
        <v>174</v>
      </c>
      <c r="AU1049" s="240" t="s">
        <v>92</v>
      </c>
      <c r="AY1049" s="18" t="s">
        <v>171</v>
      </c>
      <c r="BE1049" s="241">
        <f>IF(N1049="základní",J1049,0)</f>
        <v>0</v>
      </c>
      <c r="BF1049" s="241">
        <f>IF(N1049="snížená",J1049,0)</f>
        <v>0</v>
      </c>
      <c r="BG1049" s="241">
        <f>IF(N1049="zákl. přenesená",J1049,0)</f>
        <v>0</v>
      </c>
      <c r="BH1049" s="241">
        <f>IF(N1049="sníž. přenesená",J1049,0)</f>
        <v>0</v>
      </c>
      <c r="BI1049" s="241">
        <f>IF(N1049="nulová",J1049,0)</f>
        <v>0</v>
      </c>
      <c r="BJ1049" s="18" t="s">
        <v>90</v>
      </c>
      <c r="BK1049" s="241">
        <f>ROUND(I1049*H1049,2)</f>
        <v>0</v>
      </c>
      <c r="BL1049" s="18" t="s">
        <v>347</v>
      </c>
      <c r="BM1049" s="240" t="s">
        <v>1605</v>
      </c>
    </row>
    <row r="1050" s="2" customFormat="1">
      <c r="A1050" s="40"/>
      <c r="B1050" s="41"/>
      <c r="C1050" s="42"/>
      <c r="D1050" s="242" t="s">
        <v>184</v>
      </c>
      <c r="E1050" s="42"/>
      <c r="F1050" s="243" t="s">
        <v>1606</v>
      </c>
      <c r="G1050" s="42"/>
      <c r="H1050" s="42"/>
      <c r="I1050" s="244"/>
      <c r="J1050" s="42"/>
      <c r="K1050" s="42"/>
      <c r="L1050" s="46"/>
      <c r="M1050" s="245"/>
      <c r="N1050" s="246"/>
      <c r="O1050" s="93"/>
      <c r="P1050" s="93"/>
      <c r="Q1050" s="93"/>
      <c r="R1050" s="93"/>
      <c r="S1050" s="93"/>
      <c r="T1050" s="94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T1050" s="18" t="s">
        <v>184</v>
      </c>
      <c r="AU1050" s="18" t="s">
        <v>92</v>
      </c>
    </row>
    <row r="1051" s="2" customFormat="1">
      <c r="A1051" s="40"/>
      <c r="B1051" s="41"/>
      <c r="C1051" s="229" t="s">
        <v>1607</v>
      </c>
      <c r="D1051" s="229" t="s">
        <v>174</v>
      </c>
      <c r="E1051" s="230" t="s">
        <v>1608</v>
      </c>
      <c r="F1051" s="231" t="s">
        <v>1609</v>
      </c>
      <c r="G1051" s="232" t="s">
        <v>1528</v>
      </c>
      <c r="H1051" s="233">
        <v>1</v>
      </c>
      <c r="I1051" s="234"/>
      <c r="J1051" s="235">
        <f>ROUND(I1051*H1051,2)</f>
        <v>0</v>
      </c>
      <c r="K1051" s="231" t="s">
        <v>331</v>
      </c>
      <c r="L1051" s="46"/>
      <c r="M1051" s="236" t="s">
        <v>1</v>
      </c>
      <c r="N1051" s="237" t="s">
        <v>48</v>
      </c>
      <c r="O1051" s="93"/>
      <c r="P1051" s="238">
        <f>O1051*H1051</f>
        <v>0</v>
      </c>
      <c r="Q1051" s="238">
        <v>0</v>
      </c>
      <c r="R1051" s="238">
        <f>Q1051*H1051</f>
        <v>0</v>
      </c>
      <c r="S1051" s="238">
        <v>0</v>
      </c>
      <c r="T1051" s="239">
        <f>S1051*H1051</f>
        <v>0</v>
      </c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R1051" s="240" t="s">
        <v>347</v>
      </c>
      <c r="AT1051" s="240" t="s">
        <v>174</v>
      </c>
      <c r="AU1051" s="240" t="s">
        <v>92</v>
      </c>
      <c r="AY1051" s="18" t="s">
        <v>171</v>
      </c>
      <c r="BE1051" s="241">
        <f>IF(N1051="základní",J1051,0)</f>
        <v>0</v>
      </c>
      <c r="BF1051" s="241">
        <f>IF(N1051="snížená",J1051,0)</f>
        <v>0</v>
      </c>
      <c r="BG1051" s="241">
        <f>IF(N1051="zákl. přenesená",J1051,0)</f>
        <v>0</v>
      </c>
      <c r="BH1051" s="241">
        <f>IF(N1051="sníž. přenesená",J1051,0)</f>
        <v>0</v>
      </c>
      <c r="BI1051" s="241">
        <f>IF(N1051="nulová",J1051,0)</f>
        <v>0</v>
      </c>
      <c r="BJ1051" s="18" t="s">
        <v>90</v>
      </c>
      <c r="BK1051" s="241">
        <f>ROUND(I1051*H1051,2)</f>
        <v>0</v>
      </c>
      <c r="BL1051" s="18" t="s">
        <v>347</v>
      </c>
      <c r="BM1051" s="240" t="s">
        <v>1610</v>
      </c>
    </row>
    <row r="1052" s="2" customFormat="1">
      <c r="A1052" s="40"/>
      <c r="B1052" s="41"/>
      <c r="C1052" s="42"/>
      <c r="D1052" s="242" t="s">
        <v>184</v>
      </c>
      <c r="E1052" s="42"/>
      <c r="F1052" s="243" t="s">
        <v>1606</v>
      </c>
      <c r="G1052" s="42"/>
      <c r="H1052" s="42"/>
      <c r="I1052" s="244"/>
      <c r="J1052" s="42"/>
      <c r="K1052" s="42"/>
      <c r="L1052" s="46"/>
      <c r="M1052" s="245"/>
      <c r="N1052" s="246"/>
      <c r="O1052" s="93"/>
      <c r="P1052" s="93"/>
      <c r="Q1052" s="93"/>
      <c r="R1052" s="93"/>
      <c r="S1052" s="93"/>
      <c r="T1052" s="94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T1052" s="18" t="s">
        <v>184</v>
      </c>
      <c r="AU1052" s="18" t="s">
        <v>92</v>
      </c>
    </row>
    <row r="1053" s="2" customFormat="1">
      <c r="A1053" s="40"/>
      <c r="B1053" s="41"/>
      <c r="C1053" s="229" t="s">
        <v>1611</v>
      </c>
      <c r="D1053" s="229" t="s">
        <v>174</v>
      </c>
      <c r="E1053" s="230" t="s">
        <v>1612</v>
      </c>
      <c r="F1053" s="231" t="s">
        <v>1613</v>
      </c>
      <c r="G1053" s="232" t="s">
        <v>1528</v>
      </c>
      <c r="H1053" s="233">
        <v>1</v>
      </c>
      <c r="I1053" s="234"/>
      <c r="J1053" s="235">
        <f>ROUND(I1053*H1053,2)</f>
        <v>0</v>
      </c>
      <c r="K1053" s="231" t="s">
        <v>331</v>
      </c>
      <c r="L1053" s="46"/>
      <c r="M1053" s="236" t="s">
        <v>1</v>
      </c>
      <c r="N1053" s="237" t="s">
        <v>48</v>
      </c>
      <c r="O1053" s="93"/>
      <c r="P1053" s="238">
        <f>O1053*H1053</f>
        <v>0</v>
      </c>
      <c r="Q1053" s="238">
        <v>0</v>
      </c>
      <c r="R1053" s="238">
        <f>Q1053*H1053</f>
        <v>0</v>
      </c>
      <c r="S1053" s="238">
        <v>0</v>
      </c>
      <c r="T1053" s="239">
        <f>S1053*H1053</f>
        <v>0</v>
      </c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R1053" s="240" t="s">
        <v>347</v>
      </c>
      <c r="AT1053" s="240" t="s">
        <v>174</v>
      </c>
      <c r="AU1053" s="240" t="s">
        <v>92</v>
      </c>
      <c r="AY1053" s="18" t="s">
        <v>171</v>
      </c>
      <c r="BE1053" s="241">
        <f>IF(N1053="základní",J1053,0)</f>
        <v>0</v>
      </c>
      <c r="BF1053" s="241">
        <f>IF(N1053="snížená",J1053,0)</f>
        <v>0</v>
      </c>
      <c r="BG1053" s="241">
        <f>IF(N1053="zákl. přenesená",J1053,0)</f>
        <v>0</v>
      </c>
      <c r="BH1053" s="241">
        <f>IF(N1053="sníž. přenesená",J1053,0)</f>
        <v>0</v>
      </c>
      <c r="BI1053" s="241">
        <f>IF(N1053="nulová",J1053,0)</f>
        <v>0</v>
      </c>
      <c r="BJ1053" s="18" t="s">
        <v>90</v>
      </c>
      <c r="BK1053" s="241">
        <f>ROUND(I1053*H1053,2)</f>
        <v>0</v>
      </c>
      <c r="BL1053" s="18" t="s">
        <v>347</v>
      </c>
      <c r="BM1053" s="240" t="s">
        <v>1614</v>
      </c>
    </row>
    <row r="1054" s="2" customFormat="1">
      <c r="A1054" s="40"/>
      <c r="B1054" s="41"/>
      <c r="C1054" s="42"/>
      <c r="D1054" s="242" t="s">
        <v>184</v>
      </c>
      <c r="E1054" s="42"/>
      <c r="F1054" s="243" t="s">
        <v>1615</v>
      </c>
      <c r="G1054" s="42"/>
      <c r="H1054" s="42"/>
      <c r="I1054" s="244"/>
      <c r="J1054" s="42"/>
      <c r="K1054" s="42"/>
      <c r="L1054" s="46"/>
      <c r="M1054" s="245"/>
      <c r="N1054" s="246"/>
      <c r="O1054" s="93"/>
      <c r="P1054" s="93"/>
      <c r="Q1054" s="93"/>
      <c r="R1054" s="93"/>
      <c r="S1054" s="93"/>
      <c r="T1054" s="94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T1054" s="18" t="s">
        <v>184</v>
      </c>
      <c r="AU1054" s="18" t="s">
        <v>92</v>
      </c>
    </row>
    <row r="1055" s="2" customFormat="1">
      <c r="A1055" s="40"/>
      <c r="B1055" s="41"/>
      <c r="C1055" s="229" t="s">
        <v>1616</v>
      </c>
      <c r="D1055" s="229" t="s">
        <v>174</v>
      </c>
      <c r="E1055" s="230" t="s">
        <v>1617</v>
      </c>
      <c r="F1055" s="231" t="s">
        <v>1618</v>
      </c>
      <c r="G1055" s="232" t="s">
        <v>1528</v>
      </c>
      <c r="H1055" s="233">
        <v>1</v>
      </c>
      <c r="I1055" s="234"/>
      <c r="J1055" s="235">
        <f>ROUND(I1055*H1055,2)</f>
        <v>0</v>
      </c>
      <c r="K1055" s="231" t="s">
        <v>331</v>
      </c>
      <c r="L1055" s="46"/>
      <c r="M1055" s="236" t="s">
        <v>1</v>
      </c>
      <c r="N1055" s="237" t="s">
        <v>48</v>
      </c>
      <c r="O1055" s="93"/>
      <c r="P1055" s="238">
        <f>O1055*H1055</f>
        <v>0</v>
      </c>
      <c r="Q1055" s="238">
        <v>0</v>
      </c>
      <c r="R1055" s="238">
        <f>Q1055*H1055</f>
        <v>0</v>
      </c>
      <c r="S1055" s="238">
        <v>0</v>
      </c>
      <c r="T1055" s="239">
        <f>S1055*H1055</f>
        <v>0</v>
      </c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R1055" s="240" t="s">
        <v>347</v>
      </c>
      <c r="AT1055" s="240" t="s">
        <v>174</v>
      </c>
      <c r="AU1055" s="240" t="s">
        <v>92</v>
      </c>
      <c r="AY1055" s="18" t="s">
        <v>171</v>
      </c>
      <c r="BE1055" s="241">
        <f>IF(N1055="základní",J1055,0)</f>
        <v>0</v>
      </c>
      <c r="BF1055" s="241">
        <f>IF(N1055="snížená",J1055,0)</f>
        <v>0</v>
      </c>
      <c r="BG1055" s="241">
        <f>IF(N1055="zákl. přenesená",J1055,0)</f>
        <v>0</v>
      </c>
      <c r="BH1055" s="241">
        <f>IF(N1055="sníž. přenesená",J1055,0)</f>
        <v>0</v>
      </c>
      <c r="BI1055" s="241">
        <f>IF(N1055="nulová",J1055,0)</f>
        <v>0</v>
      </c>
      <c r="BJ1055" s="18" t="s">
        <v>90</v>
      </c>
      <c r="BK1055" s="241">
        <f>ROUND(I1055*H1055,2)</f>
        <v>0</v>
      </c>
      <c r="BL1055" s="18" t="s">
        <v>347</v>
      </c>
      <c r="BM1055" s="240" t="s">
        <v>1619</v>
      </c>
    </row>
    <row r="1056" s="2" customFormat="1">
      <c r="A1056" s="40"/>
      <c r="B1056" s="41"/>
      <c r="C1056" s="42"/>
      <c r="D1056" s="242" t="s">
        <v>184</v>
      </c>
      <c r="E1056" s="42"/>
      <c r="F1056" s="243" t="s">
        <v>1615</v>
      </c>
      <c r="G1056" s="42"/>
      <c r="H1056" s="42"/>
      <c r="I1056" s="244"/>
      <c r="J1056" s="42"/>
      <c r="K1056" s="42"/>
      <c r="L1056" s="46"/>
      <c r="M1056" s="245"/>
      <c r="N1056" s="246"/>
      <c r="O1056" s="93"/>
      <c r="P1056" s="93"/>
      <c r="Q1056" s="93"/>
      <c r="R1056" s="93"/>
      <c r="S1056" s="93"/>
      <c r="T1056" s="94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T1056" s="18" t="s">
        <v>184</v>
      </c>
      <c r="AU1056" s="18" t="s">
        <v>92</v>
      </c>
    </row>
    <row r="1057" s="2" customFormat="1">
      <c r="A1057" s="40"/>
      <c r="B1057" s="41"/>
      <c r="C1057" s="229" t="s">
        <v>1620</v>
      </c>
      <c r="D1057" s="229" t="s">
        <v>174</v>
      </c>
      <c r="E1057" s="230" t="s">
        <v>1621</v>
      </c>
      <c r="F1057" s="231" t="s">
        <v>1622</v>
      </c>
      <c r="G1057" s="232" t="s">
        <v>1528</v>
      </c>
      <c r="H1057" s="233">
        <v>1</v>
      </c>
      <c r="I1057" s="234"/>
      <c r="J1057" s="235">
        <f>ROUND(I1057*H1057,2)</f>
        <v>0</v>
      </c>
      <c r="K1057" s="231" t="s">
        <v>331</v>
      </c>
      <c r="L1057" s="46"/>
      <c r="M1057" s="236" t="s">
        <v>1</v>
      </c>
      <c r="N1057" s="237" t="s">
        <v>48</v>
      </c>
      <c r="O1057" s="93"/>
      <c r="P1057" s="238">
        <f>O1057*H1057</f>
        <v>0</v>
      </c>
      <c r="Q1057" s="238">
        <v>0</v>
      </c>
      <c r="R1057" s="238">
        <f>Q1057*H1057</f>
        <v>0</v>
      </c>
      <c r="S1057" s="238">
        <v>0</v>
      </c>
      <c r="T1057" s="239">
        <f>S1057*H1057</f>
        <v>0</v>
      </c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R1057" s="240" t="s">
        <v>347</v>
      </c>
      <c r="AT1057" s="240" t="s">
        <v>174</v>
      </c>
      <c r="AU1057" s="240" t="s">
        <v>92</v>
      </c>
      <c r="AY1057" s="18" t="s">
        <v>171</v>
      </c>
      <c r="BE1057" s="241">
        <f>IF(N1057="základní",J1057,0)</f>
        <v>0</v>
      </c>
      <c r="BF1057" s="241">
        <f>IF(N1057="snížená",J1057,0)</f>
        <v>0</v>
      </c>
      <c r="BG1057" s="241">
        <f>IF(N1057="zákl. přenesená",J1057,0)</f>
        <v>0</v>
      </c>
      <c r="BH1057" s="241">
        <f>IF(N1057="sníž. přenesená",J1057,0)</f>
        <v>0</v>
      </c>
      <c r="BI1057" s="241">
        <f>IF(N1057="nulová",J1057,0)</f>
        <v>0</v>
      </c>
      <c r="BJ1057" s="18" t="s">
        <v>90</v>
      </c>
      <c r="BK1057" s="241">
        <f>ROUND(I1057*H1057,2)</f>
        <v>0</v>
      </c>
      <c r="BL1057" s="18" t="s">
        <v>347</v>
      </c>
      <c r="BM1057" s="240" t="s">
        <v>1623</v>
      </c>
    </row>
    <row r="1058" s="2" customFormat="1">
      <c r="A1058" s="40"/>
      <c r="B1058" s="41"/>
      <c r="C1058" s="42"/>
      <c r="D1058" s="242" t="s">
        <v>184</v>
      </c>
      <c r="E1058" s="42"/>
      <c r="F1058" s="243" t="s">
        <v>1615</v>
      </c>
      <c r="G1058" s="42"/>
      <c r="H1058" s="42"/>
      <c r="I1058" s="244"/>
      <c r="J1058" s="42"/>
      <c r="K1058" s="42"/>
      <c r="L1058" s="46"/>
      <c r="M1058" s="245"/>
      <c r="N1058" s="246"/>
      <c r="O1058" s="93"/>
      <c r="P1058" s="93"/>
      <c r="Q1058" s="93"/>
      <c r="R1058" s="93"/>
      <c r="S1058" s="93"/>
      <c r="T1058" s="94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T1058" s="18" t="s">
        <v>184</v>
      </c>
      <c r="AU1058" s="18" t="s">
        <v>92</v>
      </c>
    </row>
    <row r="1059" s="2" customFormat="1">
      <c r="A1059" s="40"/>
      <c r="B1059" s="41"/>
      <c r="C1059" s="229" t="s">
        <v>1624</v>
      </c>
      <c r="D1059" s="229" t="s">
        <v>174</v>
      </c>
      <c r="E1059" s="230" t="s">
        <v>1625</v>
      </c>
      <c r="F1059" s="231" t="s">
        <v>1626</v>
      </c>
      <c r="G1059" s="232" t="s">
        <v>1528</v>
      </c>
      <c r="H1059" s="233">
        <v>1</v>
      </c>
      <c r="I1059" s="234"/>
      <c r="J1059" s="235">
        <f>ROUND(I1059*H1059,2)</f>
        <v>0</v>
      </c>
      <c r="K1059" s="231" t="s">
        <v>331</v>
      </c>
      <c r="L1059" s="46"/>
      <c r="M1059" s="236" t="s">
        <v>1</v>
      </c>
      <c r="N1059" s="237" t="s">
        <v>48</v>
      </c>
      <c r="O1059" s="93"/>
      <c r="P1059" s="238">
        <f>O1059*H1059</f>
        <v>0</v>
      </c>
      <c r="Q1059" s="238">
        <v>0</v>
      </c>
      <c r="R1059" s="238">
        <f>Q1059*H1059</f>
        <v>0</v>
      </c>
      <c r="S1059" s="238">
        <v>0</v>
      </c>
      <c r="T1059" s="239">
        <f>S1059*H1059</f>
        <v>0</v>
      </c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R1059" s="240" t="s">
        <v>347</v>
      </c>
      <c r="AT1059" s="240" t="s">
        <v>174</v>
      </c>
      <c r="AU1059" s="240" t="s">
        <v>92</v>
      </c>
      <c r="AY1059" s="18" t="s">
        <v>171</v>
      </c>
      <c r="BE1059" s="241">
        <f>IF(N1059="základní",J1059,0)</f>
        <v>0</v>
      </c>
      <c r="BF1059" s="241">
        <f>IF(N1059="snížená",J1059,0)</f>
        <v>0</v>
      </c>
      <c r="BG1059" s="241">
        <f>IF(N1059="zákl. přenesená",J1059,0)</f>
        <v>0</v>
      </c>
      <c r="BH1059" s="241">
        <f>IF(N1059="sníž. přenesená",J1059,0)</f>
        <v>0</v>
      </c>
      <c r="BI1059" s="241">
        <f>IF(N1059="nulová",J1059,0)</f>
        <v>0</v>
      </c>
      <c r="BJ1059" s="18" t="s">
        <v>90</v>
      </c>
      <c r="BK1059" s="241">
        <f>ROUND(I1059*H1059,2)</f>
        <v>0</v>
      </c>
      <c r="BL1059" s="18" t="s">
        <v>347</v>
      </c>
      <c r="BM1059" s="240" t="s">
        <v>1627</v>
      </c>
    </row>
    <row r="1060" s="2" customFormat="1">
      <c r="A1060" s="40"/>
      <c r="B1060" s="41"/>
      <c r="C1060" s="42"/>
      <c r="D1060" s="242" t="s">
        <v>184</v>
      </c>
      <c r="E1060" s="42"/>
      <c r="F1060" s="243" t="s">
        <v>1615</v>
      </c>
      <c r="G1060" s="42"/>
      <c r="H1060" s="42"/>
      <c r="I1060" s="244"/>
      <c r="J1060" s="42"/>
      <c r="K1060" s="42"/>
      <c r="L1060" s="46"/>
      <c r="M1060" s="245"/>
      <c r="N1060" s="246"/>
      <c r="O1060" s="93"/>
      <c r="P1060" s="93"/>
      <c r="Q1060" s="93"/>
      <c r="R1060" s="93"/>
      <c r="S1060" s="93"/>
      <c r="T1060" s="94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T1060" s="18" t="s">
        <v>184</v>
      </c>
      <c r="AU1060" s="18" t="s">
        <v>92</v>
      </c>
    </row>
    <row r="1061" s="2" customFormat="1">
      <c r="A1061" s="40"/>
      <c r="B1061" s="41"/>
      <c r="C1061" s="229" t="s">
        <v>1628</v>
      </c>
      <c r="D1061" s="229" t="s">
        <v>174</v>
      </c>
      <c r="E1061" s="230" t="s">
        <v>1629</v>
      </c>
      <c r="F1061" s="231" t="s">
        <v>1630</v>
      </c>
      <c r="G1061" s="232" t="s">
        <v>1528</v>
      </c>
      <c r="H1061" s="233">
        <v>1</v>
      </c>
      <c r="I1061" s="234"/>
      <c r="J1061" s="235">
        <f>ROUND(I1061*H1061,2)</f>
        <v>0</v>
      </c>
      <c r="K1061" s="231" t="s">
        <v>331</v>
      </c>
      <c r="L1061" s="46"/>
      <c r="M1061" s="236" t="s">
        <v>1</v>
      </c>
      <c r="N1061" s="237" t="s">
        <v>48</v>
      </c>
      <c r="O1061" s="93"/>
      <c r="P1061" s="238">
        <f>O1061*H1061</f>
        <v>0</v>
      </c>
      <c r="Q1061" s="238">
        <v>0</v>
      </c>
      <c r="R1061" s="238">
        <f>Q1061*H1061</f>
        <v>0</v>
      </c>
      <c r="S1061" s="238">
        <v>0</v>
      </c>
      <c r="T1061" s="239">
        <f>S1061*H1061</f>
        <v>0</v>
      </c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R1061" s="240" t="s">
        <v>347</v>
      </c>
      <c r="AT1061" s="240" t="s">
        <v>174</v>
      </c>
      <c r="AU1061" s="240" t="s">
        <v>92</v>
      </c>
      <c r="AY1061" s="18" t="s">
        <v>171</v>
      </c>
      <c r="BE1061" s="241">
        <f>IF(N1061="základní",J1061,0)</f>
        <v>0</v>
      </c>
      <c r="BF1061" s="241">
        <f>IF(N1061="snížená",J1061,0)</f>
        <v>0</v>
      </c>
      <c r="BG1061" s="241">
        <f>IF(N1061="zákl. přenesená",J1061,0)</f>
        <v>0</v>
      </c>
      <c r="BH1061" s="241">
        <f>IF(N1061="sníž. přenesená",J1061,0)</f>
        <v>0</v>
      </c>
      <c r="BI1061" s="241">
        <f>IF(N1061="nulová",J1061,0)</f>
        <v>0</v>
      </c>
      <c r="BJ1061" s="18" t="s">
        <v>90</v>
      </c>
      <c r="BK1061" s="241">
        <f>ROUND(I1061*H1061,2)</f>
        <v>0</v>
      </c>
      <c r="BL1061" s="18" t="s">
        <v>347</v>
      </c>
      <c r="BM1061" s="240" t="s">
        <v>1631</v>
      </c>
    </row>
    <row r="1062" s="2" customFormat="1">
      <c r="A1062" s="40"/>
      <c r="B1062" s="41"/>
      <c r="C1062" s="42"/>
      <c r="D1062" s="242" t="s">
        <v>184</v>
      </c>
      <c r="E1062" s="42"/>
      <c r="F1062" s="243" t="s">
        <v>1615</v>
      </c>
      <c r="G1062" s="42"/>
      <c r="H1062" s="42"/>
      <c r="I1062" s="244"/>
      <c r="J1062" s="42"/>
      <c r="K1062" s="42"/>
      <c r="L1062" s="46"/>
      <c r="M1062" s="245"/>
      <c r="N1062" s="246"/>
      <c r="O1062" s="93"/>
      <c r="P1062" s="93"/>
      <c r="Q1062" s="93"/>
      <c r="R1062" s="93"/>
      <c r="S1062" s="93"/>
      <c r="T1062" s="94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T1062" s="18" t="s">
        <v>184</v>
      </c>
      <c r="AU1062" s="18" t="s">
        <v>92</v>
      </c>
    </row>
    <row r="1063" s="2" customFormat="1">
      <c r="A1063" s="40"/>
      <c r="B1063" s="41"/>
      <c r="C1063" s="229" t="s">
        <v>1632</v>
      </c>
      <c r="D1063" s="229" t="s">
        <v>174</v>
      </c>
      <c r="E1063" s="230" t="s">
        <v>1633</v>
      </c>
      <c r="F1063" s="231" t="s">
        <v>1634</v>
      </c>
      <c r="G1063" s="232" t="s">
        <v>1528</v>
      </c>
      <c r="H1063" s="233">
        <v>1</v>
      </c>
      <c r="I1063" s="234"/>
      <c r="J1063" s="235">
        <f>ROUND(I1063*H1063,2)</f>
        <v>0</v>
      </c>
      <c r="K1063" s="231" t="s">
        <v>331</v>
      </c>
      <c r="L1063" s="46"/>
      <c r="M1063" s="236" t="s">
        <v>1</v>
      </c>
      <c r="N1063" s="237" t="s">
        <v>48</v>
      </c>
      <c r="O1063" s="93"/>
      <c r="P1063" s="238">
        <f>O1063*H1063</f>
        <v>0</v>
      </c>
      <c r="Q1063" s="238">
        <v>0</v>
      </c>
      <c r="R1063" s="238">
        <f>Q1063*H1063</f>
        <v>0</v>
      </c>
      <c r="S1063" s="238">
        <v>0</v>
      </c>
      <c r="T1063" s="239">
        <f>S1063*H1063</f>
        <v>0</v>
      </c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R1063" s="240" t="s">
        <v>347</v>
      </c>
      <c r="AT1063" s="240" t="s">
        <v>174</v>
      </c>
      <c r="AU1063" s="240" t="s">
        <v>92</v>
      </c>
      <c r="AY1063" s="18" t="s">
        <v>171</v>
      </c>
      <c r="BE1063" s="241">
        <f>IF(N1063="základní",J1063,0)</f>
        <v>0</v>
      </c>
      <c r="BF1063" s="241">
        <f>IF(N1063="snížená",J1063,0)</f>
        <v>0</v>
      </c>
      <c r="BG1063" s="241">
        <f>IF(N1063="zákl. přenesená",J1063,0)</f>
        <v>0</v>
      </c>
      <c r="BH1063" s="241">
        <f>IF(N1063="sníž. přenesená",J1063,0)</f>
        <v>0</v>
      </c>
      <c r="BI1063" s="241">
        <f>IF(N1063="nulová",J1063,0)</f>
        <v>0</v>
      </c>
      <c r="BJ1063" s="18" t="s">
        <v>90</v>
      </c>
      <c r="BK1063" s="241">
        <f>ROUND(I1063*H1063,2)</f>
        <v>0</v>
      </c>
      <c r="BL1063" s="18" t="s">
        <v>347</v>
      </c>
      <c r="BM1063" s="240" t="s">
        <v>1635</v>
      </c>
    </row>
    <row r="1064" s="2" customFormat="1">
      <c r="A1064" s="40"/>
      <c r="B1064" s="41"/>
      <c r="C1064" s="42"/>
      <c r="D1064" s="242" t="s">
        <v>184</v>
      </c>
      <c r="E1064" s="42"/>
      <c r="F1064" s="243" t="s">
        <v>1615</v>
      </c>
      <c r="G1064" s="42"/>
      <c r="H1064" s="42"/>
      <c r="I1064" s="244"/>
      <c r="J1064" s="42"/>
      <c r="K1064" s="42"/>
      <c r="L1064" s="46"/>
      <c r="M1064" s="245"/>
      <c r="N1064" s="246"/>
      <c r="O1064" s="93"/>
      <c r="P1064" s="93"/>
      <c r="Q1064" s="93"/>
      <c r="R1064" s="93"/>
      <c r="S1064" s="93"/>
      <c r="T1064" s="94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T1064" s="18" t="s">
        <v>184</v>
      </c>
      <c r="AU1064" s="18" t="s">
        <v>92</v>
      </c>
    </row>
    <row r="1065" s="2" customFormat="1">
      <c r="A1065" s="40"/>
      <c r="B1065" s="41"/>
      <c r="C1065" s="229" t="s">
        <v>1636</v>
      </c>
      <c r="D1065" s="229" t="s">
        <v>174</v>
      </c>
      <c r="E1065" s="230" t="s">
        <v>1637</v>
      </c>
      <c r="F1065" s="231" t="s">
        <v>1638</v>
      </c>
      <c r="G1065" s="232" t="s">
        <v>1528</v>
      </c>
      <c r="H1065" s="233">
        <v>1</v>
      </c>
      <c r="I1065" s="234"/>
      <c r="J1065" s="235">
        <f>ROUND(I1065*H1065,2)</f>
        <v>0</v>
      </c>
      <c r="K1065" s="231" t="s">
        <v>331</v>
      </c>
      <c r="L1065" s="46"/>
      <c r="M1065" s="236" t="s">
        <v>1</v>
      </c>
      <c r="N1065" s="237" t="s">
        <v>48</v>
      </c>
      <c r="O1065" s="93"/>
      <c r="P1065" s="238">
        <f>O1065*H1065</f>
        <v>0</v>
      </c>
      <c r="Q1065" s="238">
        <v>0</v>
      </c>
      <c r="R1065" s="238">
        <f>Q1065*H1065</f>
        <v>0</v>
      </c>
      <c r="S1065" s="238">
        <v>0</v>
      </c>
      <c r="T1065" s="239">
        <f>S1065*H1065</f>
        <v>0</v>
      </c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R1065" s="240" t="s">
        <v>347</v>
      </c>
      <c r="AT1065" s="240" t="s">
        <v>174</v>
      </c>
      <c r="AU1065" s="240" t="s">
        <v>92</v>
      </c>
      <c r="AY1065" s="18" t="s">
        <v>171</v>
      </c>
      <c r="BE1065" s="241">
        <f>IF(N1065="základní",J1065,0)</f>
        <v>0</v>
      </c>
      <c r="BF1065" s="241">
        <f>IF(N1065="snížená",J1065,0)</f>
        <v>0</v>
      </c>
      <c r="BG1065" s="241">
        <f>IF(N1065="zákl. přenesená",J1065,0)</f>
        <v>0</v>
      </c>
      <c r="BH1065" s="241">
        <f>IF(N1065="sníž. přenesená",J1065,0)</f>
        <v>0</v>
      </c>
      <c r="BI1065" s="241">
        <f>IF(N1065="nulová",J1065,0)</f>
        <v>0</v>
      </c>
      <c r="BJ1065" s="18" t="s">
        <v>90</v>
      </c>
      <c r="BK1065" s="241">
        <f>ROUND(I1065*H1065,2)</f>
        <v>0</v>
      </c>
      <c r="BL1065" s="18" t="s">
        <v>347</v>
      </c>
      <c r="BM1065" s="240" t="s">
        <v>1639</v>
      </c>
    </row>
    <row r="1066" s="2" customFormat="1">
      <c r="A1066" s="40"/>
      <c r="B1066" s="41"/>
      <c r="C1066" s="42"/>
      <c r="D1066" s="242" t="s">
        <v>184</v>
      </c>
      <c r="E1066" s="42"/>
      <c r="F1066" s="243" t="s">
        <v>1615</v>
      </c>
      <c r="G1066" s="42"/>
      <c r="H1066" s="42"/>
      <c r="I1066" s="244"/>
      <c r="J1066" s="42"/>
      <c r="K1066" s="42"/>
      <c r="L1066" s="46"/>
      <c r="M1066" s="245"/>
      <c r="N1066" s="246"/>
      <c r="O1066" s="93"/>
      <c r="P1066" s="93"/>
      <c r="Q1066" s="93"/>
      <c r="R1066" s="93"/>
      <c r="S1066" s="93"/>
      <c r="T1066" s="94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T1066" s="18" t="s">
        <v>184</v>
      </c>
      <c r="AU1066" s="18" t="s">
        <v>92</v>
      </c>
    </row>
    <row r="1067" s="2" customFormat="1">
      <c r="A1067" s="40"/>
      <c r="B1067" s="41"/>
      <c r="C1067" s="229" t="s">
        <v>1640</v>
      </c>
      <c r="D1067" s="229" t="s">
        <v>174</v>
      </c>
      <c r="E1067" s="230" t="s">
        <v>1641</v>
      </c>
      <c r="F1067" s="231" t="s">
        <v>1642</v>
      </c>
      <c r="G1067" s="232" t="s">
        <v>1528</v>
      </c>
      <c r="H1067" s="233">
        <v>1</v>
      </c>
      <c r="I1067" s="234"/>
      <c r="J1067" s="235">
        <f>ROUND(I1067*H1067,2)</f>
        <v>0</v>
      </c>
      <c r="K1067" s="231" t="s">
        <v>331</v>
      </c>
      <c r="L1067" s="46"/>
      <c r="M1067" s="236" t="s">
        <v>1</v>
      </c>
      <c r="N1067" s="237" t="s">
        <v>48</v>
      </c>
      <c r="O1067" s="93"/>
      <c r="P1067" s="238">
        <f>O1067*H1067</f>
        <v>0</v>
      </c>
      <c r="Q1067" s="238">
        <v>0</v>
      </c>
      <c r="R1067" s="238">
        <f>Q1067*H1067</f>
        <v>0</v>
      </c>
      <c r="S1067" s="238">
        <v>0</v>
      </c>
      <c r="T1067" s="239">
        <f>S1067*H1067</f>
        <v>0</v>
      </c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R1067" s="240" t="s">
        <v>347</v>
      </c>
      <c r="AT1067" s="240" t="s">
        <v>174</v>
      </c>
      <c r="AU1067" s="240" t="s">
        <v>92</v>
      </c>
      <c r="AY1067" s="18" t="s">
        <v>171</v>
      </c>
      <c r="BE1067" s="241">
        <f>IF(N1067="základní",J1067,0)</f>
        <v>0</v>
      </c>
      <c r="BF1067" s="241">
        <f>IF(N1067="snížená",J1067,0)</f>
        <v>0</v>
      </c>
      <c r="BG1067" s="241">
        <f>IF(N1067="zákl. přenesená",J1067,0)</f>
        <v>0</v>
      </c>
      <c r="BH1067" s="241">
        <f>IF(N1067="sníž. přenesená",J1067,0)</f>
        <v>0</v>
      </c>
      <c r="BI1067" s="241">
        <f>IF(N1067="nulová",J1067,0)</f>
        <v>0</v>
      </c>
      <c r="BJ1067" s="18" t="s">
        <v>90</v>
      </c>
      <c r="BK1067" s="241">
        <f>ROUND(I1067*H1067,2)</f>
        <v>0</v>
      </c>
      <c r="BL1067" s="18" t="s">
        <v>347</v>
      </c>
      <c r="BM1067" s="240" t="s">
        <v>1643</v>
      </c>
    </row>
    <row r="1068" s="2" customFormat="1">
      <c r="A1068" s="40"/>
      <c r="B1068" s="41"/>
      <c r="C1068" s="42"/>
      <c r="D1068" s="242" t="s">
        <v>184</v>
      </c>
      <c r="E1068" s="42"/>
      <c r="F1068" s="243" t="s">
        <v>1615</v>
      </c>
      <c r="G1068" s="42"/>
      <c r="H1068" s="42"/>
      <c r="I1068" s="244"/>
      <c r="J1068" s="42"/>
      <c r="K1068" s="42"/>
      <c r="L1068" s="46"/>
      <c r="M1068" s="245"/>
      <c r="N1068" s="246"/>
      <c r="O1068" s="93"/>
      <c r="P1068" s="93"/>
      <c r="Q1068" s="93"/>
      <c r="R1068" s="93"/>
      <c r="S1068" s="93"/>
      <c r="T1068" s="94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T1068" s="18" t="s">
        <v>184</v>
      </c>
      <c r="AU1068" s="18" t="s">
        <v>92</v>
      </c>
    </row>
    <row r="1069" s="2" customFormat="1">
      <c r="A1069" s="40"/>
      <c r="B1069" s="41"/>
      <c r="C1069" s="229" t="s">
        <v>1644</v>
      </c>
      <c r="D1069" s="229" t="s">
        <v>174</v>
      </c>
      <c r="E1069" s="230" t="s">
        <v>1645</v>
      </c>
      <c r="F1069" s="231" t="s">
        <v>1646</v>
      </c>
      <c r="G1069" s="232" t="s">
        <v>1528</v>
      </c>
      <c r="H1069" s="233">
        <v>1</v>
      </c>
      <c r="I1069" s="234"/>
      <c r="J1069" s="235">
        <f>ROUND(I1069*H1069,2)</f>
        <v>0</v>
      </c>
      <c r="K1069" s="231" t="s">
        <v>331</v>
      </c>
      <c r="L1069" s="46"/>
      <c r="M1069" s="236" t="s">
        <v>1</v>
      </c>
      <c r="N1069" s="237" t="s">
        <v>48</v>
      </c>
      <c r="O1069" s="93"/>
      <c r="P1069" s="238">
        <f>O1069*H1069</f>
        <v>0</v>
      </c>
      <c r="Q1069" s="238">
        <v>0</v>
      </c>
      <c r="R1069" s="238">
        <f>Q1069*H1069</f>
        <v>0</v>
      </c>
      <c r="S1069" s="238">
        <v>0</v>
      </c>
      <c r="T1069" s="239">
        <f>S1069*H1069</f>
        <v>0</v>
      </c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R1069" s="240" t="s">
        <v>347</v>
      </c>
      <c r="AT1069" s="240" t="s">
        <v>174</v>
      </c>
      <c r="AU1069" s="240" t="s">
        <v>92</v>
      </c>
      <c r="AY1069" s="18" t="s">
        <v>171</v>
      </c>
      <c r="BE1069" s="241">
        <f>IF(N1069="základní",J1069,0)</f>
        <v>0</v>
      </c>
      <c r="BF1069" s="241">
        <f>IF(N1069="snížená",J1069,0)</f>
        <v>0</v>
      </c>
      <c r="BG1069" s="241">
        <f>IF(N1069="zákl. přenesená",J1069,0)</f>
        <v>0</v>
      </c>
      <c r="BH1069" s="241">
        <f>IF(N1069="sníž. přenesená",J1069,0)</f>
        <v>0</v>
      </c>
      <c r="BI1069" s="241">
        <f>IF(N1069="nulová",J1069,0)</f>
        <v>0</v>
      </c>
      <c r="BJ1069" s="18" t="s">
        <v>90</v>
      </c>
      <c r="BK1069" s="241">
        <f>ROUND(I1069*H1069,2)</f>
        <v>0</v>
      </c>
      <c r="BL1069" s="18" t="s">
        <v>347</v>
      </c>
      <c r="BM1069" s="240" t="s">
        <v>1647</v>
      </c>
    </row>
    <row r="1070" s="2" customFormat="1">
      <c r="A1070" s="40"/>
      <c r="B1070" s="41"/>
      <c r="C1070" s="42"/>
      <c r="D1070" s="242" t="s">
        <v>184</v>
      </c>
      <c r="E1070" s="42"/>
      <c r="F1070" s="243" t="s">
        <v>1615</v>
      </c>
      <c r="G1070" s="42"/>
      <c r="H1070" s="42"/>
      <c r="I1070" s="244"/>
      <c r="J1070" s="42"/>
      <c r="K1070" s="42"/>
      <c r="L1070" s="46"/>
      <c r="M1070" s="245"/>
      <c r="N1070" s="246"/>
      <c r="O1070" s="93"/>
      <c r="P1070" s="93"/>
      <c r="Q1070" s="93"/>
      <c r="R1070" s="93"/>
      <c r="S1070" s="93"/>
      <c r="T1070" s="94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T1070" s="18" t="s">
        <v>184</v>
      </c>
      <c r="AU1070" s="18" t="s">
        <v>92</v>
      </c>
    </row>
    <row r="1071" s="2" customFormat="1" ht="21.75" customHeight="1">
      <c r="A1071" s="40"/>
      <c r="B1071" s="41"/>
      <c r="C1071" s="229" t="s">
        <v>1648</v>
      </c>
      <c r="D1071" s="229" t="s">
        <v>174</v>
      </c>
      <c r="E1071" s="230" t="s">
        <v>1649</v>
      </c>
      <c r="F1071" s="231" t="s">
        <v>1650</v>
      </c>
      <c r="G1071" s="232" t="s">
        <v>428</v>
      </c>
      <c r="H1071" s="233">
        <v>1</v>
      </c>
      <c r="I1071" s="234"/>
      <c r="J1071" s="235">
        <f>ROUND(I1071*H1071,2)</f>
        <v>0</v>
      </c>
      <c r="K1071" s="231" t="s">
        <v>331</v>
      </c>
      <c r="L1071" s="46"/>
      <c r="M1071" s="236" t="s">
        <v>1</v>
      </c>
      <c r="N1071" s="237" t="s">
        <v>48</v>
      </c>
      <c r="O1071" s="93"/>
      <c r="P1071" s="238">
        <f>O1071*H1071</f>
        <v>0</v>
      </c>
      <c r="Q1071" s="238">
        <v>0</v>
      </c>
      <c r="R1071" s="238">
        <f>Q1071*H1071</f>
        <v>0</v>
      </c>
      <c r="S1071" s="238">
        <v>0</v>
      </c>
      <c r="T1071" s="239">
        <f>S1071*H1071</f>
        <v>0</v>
      </c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R1071" s="240" t="s">
        <v>347</v>
      </c>
      <c r="AT1071" s="240" t="s">
        <v>174</v>
      </c>
      <c r="AU1071" s="240" t="s">
        <v>92</v>
      </c>
      <c r="AY1071" s="18" t="s">
        <v>171</v>
      </c>
      <c r="BE1071" s="241">
        <f>IF(N1071="základní",J1071,0)</f>
        <v>0</v>
      </c>
      <c r="BF1071" s="241">
        <f>IF(N1071="snížená",J1071,0)</f>
        <v>0</v>
      </c>
      <c r="BG1071" s="241">
        <f>IF(N1071="zákl. přenesená",J1071,0)</f>
        <v>0</v>
      </c>
      <c r="BH1071" s="241">
        <f>IF(N1071="sníž. přenesená",J1071,0)</f>
        <v>0</v>
      </c>
      <c r="BI1071" s="241">
        <f>IF(N1071="nulová",J1071,0)</f>
        <v>0</v>
      </c>
      <c r="BJ1071" s="18" t="s">
        <v>90</v>
      </c>
      <c r="BK1071" s="241">
        <f>ROUND(I1071*H1071,2)</f>
        <v>0</v>
      </c>
      <c r="BL1071" s="18" t="s">
        <v>347</v>
      </c>
      <c r="BM1071" s="240" t="s">
        <v>1651</v>
      </c>
    </row>
    <row r="1072" s="2" customFormat="1">
      <c r="A1072" s="40"/>
      <c r="B1072" s="41"/>
      <c r="C1072" s="42"/>
      <c r="D1072" s="242" t="s">
        <v>184</v>
      </c>
      <c r="E1072" s="42"/>
      <c r="F1072" s="243" t="s">
        <v>1615</v>
      </c>
      <c r="G1072" s="42"/>
      <c r="H1072" s="42"/>
      <c r="I1072" s="244"/>
      <c r="J1072" s="42"/>
      <c r="K1072" s="42"/>
      <c r="L1072" s="46"/>
      <c r="M1072" s="245"/>
      <c r="N1072" s="246"/>
      <c r="O1072" s="93"/>
      <c r="P1072" s="93"/>
      <c r="Q1072" s="93"/>
      <c r="R1072" s="93"/>
      <c r="S1072" s="93"/>
      <c r="T1072" s="94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T1072" s="18" t="s">
        <v>184</v>
      </c>
      <c r="AU1072" s="18" t="s">
        <v>92</v>
      </c>
    </row>
    <row r="1073" s="2" customFormat="1" ht="16.5" customHeight="1">
      <c r="A1073" s="40"/>
      <c r="B1073" s="41"/>
      <c r="C1073" s="229" t="s">
        <v>1652</v>
      </c>
      <c r="D1073" s="229" t="s">
        <v>174</v>
      </c>
      <c r="E1073" s="230" t="s">
        <v>1653</v>
      </c>
      <c r="F1073" s="231" t="s">
        <v>1654</v>
      </c>
      <c r="G1073" s="232" t="s">
        <v>1528</v>
      </c>
      <c r="H1073" s="233">
        <v>1</v>
      </c>
      <c r="I1073" s="234"/>
      <c r="J1073" s="235">
        <f>ROUND(I1073*H1073,2)</f>
        <v>0</v>
      </c>
      <c r="K1073" s="231" t="s">
        <v>331</v>
      </c>
      <c r="L1073" s="46"/>
      <c r="M1073" s="236" t="s">
        <v>1</v>
      </c>
      <c r="N1073" s="237" t="s">
        <v>48</v>
      </c>
      <c r="O1073" s="93"/>
      <c r="P1073" s="238">
        <f>O1073*H1073</f>
        <v>0</v>
      </c>
      <c r="Q1073" s="238">
        <v>0</v>
      </c>
      <c r="R1073" s="238">
        <f>Q1073*H1073</f>
        <v>0</v>
      </c>
      <c r="S1073" s="238">
        <v>0</v>
      </c>
      <c r="T1073" s="239">
        <f>S1073*H1073</f>
        <v>0</v>
      </c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R1073" s="240" t="s">
        <v>347</v>
      </c>
      <c r="AT1073" s="240" t="s">
        <v>174</v>
      </c>
      <c r="AU1073" s="240" t="s">
        <v>92</v>
      </c>
      <c r="AY1073" s="18" t="s">
        <v>171</v>
      </c>
      <c r="BE1073" s="241">
        <f>IF(N1073="základní",J1073,0)</f>
        <v>0</v>
      </c>
      <c r="BF1073" s="241">
        <f>IF(N1073="snížená",J1073,0)</f>
        <v>0</v>
      </c>
      <c r="BG1073" s="241">
        <f>IF(N1073="zákl. přenesená",J1073,0)</f>
        <v>0</v>
      </c>
      <c r="BH1073" s="241">
        <f>IF(N1073="sníž. přenesená",J1073,0)</f>
        <v>0</v>
      </c>
      <c r="BI1073" s="241">
        <f>IF(N1073="nulová",J1073,0)</f>
        <v>0</v>
      </c>
      <c r="BJ1073" s="18" t="s">
        <v>90</v>
      </c>
      <c r="BK1073" s="241">
        <f>ROUND(I1073*H1073,2)</f>
        <v>0</v>
      </c>
      <c r="BL1073" s="18" t="s">
        <v>347</v>
      </c>
      <c r="BM1073" s="240" t="s">
        <v>1655</v>
      </c>
    </row>
    <row r="1074" s="2" customFormat="1">
      <c r="A1074" s="40"/>
      <c r="B1074" s="41"/>
      <c r="C1074" s="42"/>
      <c r="D1074" s="242" t="s">
        <v>184</v>
      </c>
      <c r="E1074" s="42"/>
      <c r="F1074" s="243" t="s">
        <v>1656</v>
      </c>
      <c r="G1074" s="42"/>
      <c r="H1074" s="42"/>
      <c r="I1074" s="244"/>
      <c r="J1074" s="42"/>
      <c r="K1074" s="42"/>
      <c r="L1074" s="46"/>
      <c r="M1074" s="245"/>
      <c r="N1074" s="246"/>
      <c r="O1074" s="93"/>
      <c r="P1074" s="93"/>
      <c r="Q1074" s="93"/>
      <c r="R1074" s="93"/>
      <c r="S1074" s="93"/>
      <c r="T1074" s="94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T1074" s="18" t="s">
        <v>184</v>
      </c>
      <c r="AU1074" s="18" t="s">
        <v>92</v>
      </c>
    </row>
    <row r="1075" s="2" customFormat="1" ht="16.5" customHeight="1">
      <c r="A1075" s="40"/>
      <c r="B1075" s="41"/>
      <c r="C1075" s="229" t="s">
        <v>1657</v>
      </c>
      <c r="D1075" s="229" t="s">
        <v>174</v>
      </c>
      <c r="E1075" s="230" t="s">
        <v>1658</v>
      </c>
      <c r="F1075" s="231" t="s">
        <v>1659</v>
      </c>
      <c r="G1075" s="232" t="s">
        <v>1528</v>
      </c>
      <c r="H1075" s="233">
        <v>1</v>
      </c>
      <c r="I1075" s="234"/>
      <c r="J1075" s="235">
        <f>ROUND(I1075*H1075,2)</f>
        <v>0</v>
      </c>
      <c r="K1075" s="231" t="s">
        <v>331</v>
      </c>
      <c r="L1075" s="46"/>
      <c r="M1075" s="236" t="s">
        <v>1</v>
      </c>
      <c r="N1075" s="237" t="s">
        <v>48</v>
      </c>
      <c r="O1075" s="93"/>
      <c r="P1075" s="238">
        <f>O1075*H1075</f>
        <v>0</v>
      </c>
      <c r="Q1075" s="238">
        <v>0</v>
      </c>
      <c r="R1075" s="238">
        <f>Q1075*H1075</f>
        <v>0</v>
      </c>
      <c r="S1075" s="238">
        <v>0</v>
      </c>
      <c r="T1075" s="239">
        <f>S1075*H1075</f>
        <v>0</v>
      </c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R1075" s="240" t="s">
        <v>347</v>
      </c>
      <c r="AT1075" s="240" t="s">
        <v>174</v>
      </c>
      <c r="AU1075" s="240" t="s">
        <v>92</v>
      </c>
      <c r="AY1075" s="18" t="s">
        <v>171</v>
      </c>
      <c r="BE1075" s="241">
        <f>IF(N1075="základní",J1075,0)</f>
        <v>0</v>
      </c>
      <c r="BF1075" s="241">
        <f>IF(N1075="snížená",J1075,0)</f>
        <v>0</v>
      </c>
      <c r="BG1075" s="241">
        <f>IF(N1075="zákl. přenesená",J1075,0)</f>
        <v>0</v>
      </c>
      <c r="BH1075" s="241">
        <f>IF(N1075="sníž. přenesená",J1075,0)</f>
        <v>0</v>
      </c>
      <c r="BI1075" s="241">
        <f>IF(N1075="nulová",J1075,0)</f>
        <v>0</v>
      </c>
      <c r="BJ1075" s="18" t="s">
        <v>90</v>
      </c>
      <c r="BK1075" s="241">
        <f>ROUND(I1075*H1075,2)</f>
        <v>0</v>
      </c>
      <c r="BL1075" s="18" t="s">
        <v>347</v>
      </c>
      <c r="BM1075" s="240" t="s">
        <v>1660</v>
      </c>
    </row>
    <row r="1076" s="2" customFormat="1">
      <c r="A1076" s="40"/>
      <c r="B1076" s="41"/>
      <c r="C1076" s="42"/>
      <c r="D1076" s="242" t="s">
        <v>184</v>
      </c>
      <c r="E1076" s="42"/>
      <c r="F1076" s="243" t="s">
        <v>1656</v>
      </c>
      <c r="G1076" s="42"/>
      <c r="H1076" s="42"/>
      <c r="I1076" s="244"/>
      <c r="J1076" s="42"/>
      <c r="K1076" s="42"/>
      <c r="L1076" s="46"/>
      <c r="M1076" s="245"/>
      <c r="N1076" s="246"/>
      <c r="O1076" s="93"/>
      <c r="P1076" s="93"/>
      <c r="Q1076" s="93"/>
      <c r="R1076" s="93"/>
      <c r="S1076" s="93"/>
      <c r="T1076" s="94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T1076" s="18" t="s">
        <v>184</v>
      </c>
      <c r="AU1076" s="18" t="s">
        <v>92</v>
      </c>
    </row>
    <row r="1077" s="2" customFormat="1" ht="21.75" customHeight="1">
      <c r="A1077" s="40"/>
      <c r="B1077" s="41"/>
      <c r="C1077" s="229" t="s">
        <v>1661</v>
      </c>
      <c r="D1077" s="229" t="s">
        <v>174</v>
      </c>
      <c r="E1077" s="230" t="s">
        <v>1662</v>
      </c>
      <c r="F1077" s="231" t="s">
        <v>1663</v>
      </c>
      <c r="G1077" s="232" t="s">
        <v>1528</v>
      </c>
      <c r="H1077" s="233">
        <v>1</v>
      </c>
      <c r="I1077" s="234"/>
      <c r="J1077" s="235">
        <f>ROUND(I1077*H1077,2)</f>
        <v>0</v>
      </c>
      <c r="K1077" s="231" t="s">
        <v>331</v>
      </c>
      <c r="L1077" s="46"/>
      <c r="M1077" s="236" t="s">
        <v>1</v>
      </c>
      <c r="N1077" s="237" t="s">
        <v>48</v>
      </c>
      <c r="O1077" s="93"/>
      <c r="P1077" s="238">
        <f>O1077*H1077</f>
        <v>0</v>
      </c>
      <c r="Q1077" s="238">
        <v>0</v>
      </c>
      <c r="R1077" s="238">
        <f>Q1077*H1077</f>
        <v>0</v>
      </c>
      <c r="S1077" s="238">
        <v>0</v>
      </c>
      <c r="T1077" s="239">
        <f>S1077*H1077</f>
        <v>0</v>
      </c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R1077" s="240" t="s">
        <v>347</v>
      </c>
      <c r="AT1077" s="240" t="s">
        <v>174</v>
      </c>
      <c r="AU1077" s="240" t="s">
        <v>92</v>
      </c>
      <c r="AY1077" s="18" t="s">
        <v>171</v>
      </c>
      <c r="BE1077" s="241">
        <f>IF(N1077="základní",J1077,0)</f>
        <v>0</v>
      </c>
      <c r="BF1077" s="241">
        <f>IF(N1077="snížená",J1077,0)</f>
        <v>0</v>
      </c>
      <c r="BG1077" s="241">
        <f>IF(N1077="zákl. přenesená",J1077,0)</f>
        <v>0</v>
      </c>
      <c r="BH1077" s="241">
        <f>IF(N1077="sníž. přenesená",J1077,0)</f>
        <v>0</v>
      </c>
      <c r="BI1077" s="241">
        <f>IF(N1077="nulová",J1077,0)</f>
        <v>0</v>
      </c>
      <c r="BJ1077" s="18" t="s">
        <v>90</v>
      </c>
      <c r="BK1077" s="241">
        <f>ROUND(I1077*H1077,2)</f>
        <v>0</v>
      </c>
      <c r="BL1077" s="18" t="s">
        <v>347</v>
      </c>
      <c r="BM1077" s="240" t="s">
        <v>1664</v>
      </c>
    </row>
    <row r="1078" s="2" customFormat="1">
      <c r="A1078" s="40"/>
      <c r="B1078" s="41"/>
      <c r="C1078" s="42"/>
      <c r="D1078" s="242" t="s">
        <v>184</v>
      </c>
      <c r="E1078" s="42"/>
      <c r="F1078" s="243" t="s">
        <v>1656</v>
      </c>
      <c r="G1078" s="42"/>
      <c r="H1078" s="42"/>
      <c r="I1078" s="244"/>
      <c r="J1078" s="42"/>
      <c r="K1078" s="42"/>
      <c r="L1078" s="46"/>
      <c r="M1078" s="245"/>
      <c r="N1078" s="246"/>
      <c r="O1078" s="93"/>
      <c r="P1078" s="93"/>
      <c r="Q1078" s="93"/>
      <c r="R1078" s="93"/>
      <c r="S1078" s="93"/>
      <c r="T1078" s="94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T1078" s="18" t="s">
        <v>184</v>
      </c>
      <c r="AU1078" s="18" t="s">
        <v>92</v>
      </c>
    </row>
    <row r="1079" s="2" customFormat="1" ht="16.5" customHeight="1">
      <c r="A1079" s="40"/>
      <c r="B1079" s="41"/>
      <c r="C1079" s="229" t="s">
        <v>1665</v>
      </c>
      <c r="D1079" s="229" t="s">
        <v>174</v>
      </c>
      <c r="E1079" s="230" t="s">
        <v>1666</v>
      </c>
      <c r="F1079" s="231" t="s">
        <v>1667</v>
      </c>
      <c r="G1079" s="232" t="s">
        <v>1528</v>
      </c>
      <c r="H1079" s="233">
        <v>1</v>
      </c>
      <c r="I1079" s="234"/>
      <c r="J1079" s="235">
        <f>ROUND(I1079*H1079,2)</f>
        <v>0</v>
      </c>
      <c r="K1079" s="231" t="s">
        <v>331</v>
      </c>
      <c r="L1079" s="46"/>
      <c r="M1079" s="236" t="s">
        <v>1</v>
      </c>
      <c r="N1079" s="237" t="s">
        <v>48</v>
      </c>
      <c r="O1079" s="93"/>
      <c r="P1079" s="238">
        <f>O1079*H1079</f>
        <v>0</v>
      </c>
      <c r="Q1079" s="238">
        <v>0</v>
      </c>
      <c r="R1079" s="238">
        <f>Q1079*H1079</f>
        <v>0</v>
      </c>
      <c r="S1079" s="238">
        <v>0</v>
      </c>
      <c r="T1079" s="239">
        <f>S1079*H1079</f>
        <v>0</v>
      </c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R1079" s="240" t="s">
        <v>347</v>
      </c>
      <c r="AT1079" s="240" t="s">
        <v>174</v>
      </c>
      <c r="AU1079" s="240" t="s">
        <v>92</v>
      </c>
      <c r="AY1079" s="18" t="s">
        <v>171</v>
      </c>
      <c r="BE1079" s="241">
        <f>IF(N1079="základní",J1079,0)</f>
        <v>0</v>
      </c>
      <c r="BF1079" s="241">
        <f>IF(N1079="snížená",J1079,0)</f>
        <v>0</v>
      </c>
      <c r="BG1079" s="241">
        <f>IF(N1079="zákl. přenesená",J1079,0)</f>
        <v>0</v>
      </c>
      <c r="BH1079" s="241">
        <f>IF(N1079="sníž. přenesená",J1079,0)</f>
        <v>0</v>
      </c>
      <c r="BI1079" s="241">
        <f>IF(N1079="nulová",J1079,0)</f>
        <v>0</v>
      </c>
      <c r="BJ1079" s="18" t="s">
        <v>90</v>
      </c>
      <c r="BK1079" s="241">
        <f>ROUND(I1079*H1079,2)</f>
        <v>0</v>
      </c>
      <c r="BL1079" s="18" t="s">
        <v>347</v>
      </c>
      <c r="BM1079" s="240" t="s">
        <v>1668</v>
      </c>
    </row>
    <row r="1080" s="2" customFormat="1">
      <c r="A1080" s="40"/>
      <c r="B1080" s="41"/>
      <c r="C1080" s="42"/>
      <c r="D1080" s="242" t="s">
        <v>184</v>
      </c>
      <c r="E1080" s="42"/>
      <c r="F1080" s="243" t="s">
        <v>1656</v>
      </c>
      <c r="G1080" s="42"/>
      <c r="H1080" s="42"/>
      <c r="I1080" s="244"/>
      <c r="J1080" s="42"/>
      <c r="K1080" s="42"/>
      <c r="L1080" s="46"/>
      <c r="M1080" s="245"/>
      <c r="N1080" s="246"/>
      <c r="O1080" s="93"/>
      <c r="P1080" s="93"/>
      <c r="Q1080" s="93"/>
      <c r="R1080" s="93"/>
      <c r="S1080" s="93"/>
      <c r="T1080" s="94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T1080" s="18" t="s">
        <v>184</v>
      </c>
      <c r="AU1080" s="18" t="s">
        <v>92</v>
      </c>
    </row>
    <row r="1081" s="2" customFormat="1" ht="16.5" customHeight="1">
      <c r="A1081" s="40"/>
      <c r="B1081" s="41"/>
      <c r="C1081" s="229" t="s">
        <v>1669</v>
      </c>
      <c r="D1081" s="229" t="s">
        <v>174</v>
      </c>
      <c r="E1081" s="230" t="s">
        <v>1670</v>
      </c>
      <c r="F1081" s="231" t="s">
        <v>1671</v>
      </c>
      <c r="G1081" s="232" t="s">
        <v>1528</v>
      </c>
      <c r="H1081" s="233">
        <v>1</v>
      </c>
      <c r="I1081" s="234"/>
      <c r="J1081" s="235">
        <f>ROUND(I1081*H1081,2)</f>
        <v>0</v>
      </c>
      <c r="K1081" s="231" t="s">
        <v>331</v>
      </c>
      <c r="L1081" s="46"/>
      <c r="M1081" s="236" t="s">
        <v>1</v>
      </c>
      <c r="N1081" s="237" t="s">
        <v>48</v>
      </c>
      <c r="O1081" s="93"/>
      <c r="P1081" s="238">
        <f>O1081*H1081</f>
        <v>0</v>
      </c>
      <c r="Q1081" s="238">
        <v>0</v>
      </c>
      <c r="R1081" s="238">
        <f>Q1081*H1081</f>
        <v>0</v>
      </c>
      <c r="S1081" s="238">
        <v>0</v>
      </c>
      <c r="T1081" s="239">
        <f>S1081*H1081</f>
        <v>0</v>
      </c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R1081" s="240" t="s">
        <v>347</v>
      </c>
      <c r="AT1081" s="240" t="s">
        <v>174</v>
      </c>
      <c r="AU1081" s="240" t="s">
        <v>92</v>
      </c>
      <c r="AY1081" s="18" t="s">
        <v>171</v>
      </c>
      <c r="BE1081" s="241">
        <f>IF(N1081="základní",J1081,0)</f>
        <v>0</v>
      </c>
      <c r="BF1081" s="241">
        <f>IF(N1081="snížená",J1081,0)</f>
        <v>0</v>
      </c>
      <c r="BG1081" s="241">
        <f>IF(N1081="zákl. přenesená",J1081,0)</f>
        <v>0</v>
      </c>
      <c r="BH1081" s="241">
        <f>IF(N1081="sníž. přenesená",J1081,0)</f>
        <v>0</v>
      </c>
      <c r="BI1081" s="241">
        <f>IF(N1081="nulová",J1081,0)</f>
        <v>0</v>
      </c>
      <c r="BJ1081" s="18" t="s">
        <v>90</v>
      </c>
      <c r="BK1081" s="241">
        <f>ROUND(I1081*H1081,2)</f>
        <v>0</v>
      </c>
      <c r="BL1081" s="18" t="s">
        <v>347</v>
      </c>
      <c r="BM1081" s="240" t="s">
        <v>1672</v>
      </c>
    </row>
    <row r="1082" s="2" customFormat="1">
      <c r="A1082" s="40"/>
      <c r="B1082" s="41"/>
      <c r="C1082" s="42"/>
      <c r="D1082" s="242" t="s">
        <v>184</v>
      </c>
      <c r="E1082" s="42"/>
      <c r="F1082" s="243" t="s">
        <v>1656</v>
      </c>
      <c r="G1082" s="42"/>
      <c r="H1082" s="42"/>
      <c r="I1082" s="244"/>
      <c r="J1082" s="42"/>
      <c r="K1082" s="42"/>
      <c r="L1082" s="46"/>
      <c r="M1082" s="245"/>
      <c r="N1082" s="246"/>
      <c r="O1082" s="93"/>
      <c r="P1082" s="93"/>
      <c r="Q1082" s="93"/>
      <c r="R1082" s="93"/>
      <c r="S1082" s="93"/>
      <c r="T1082" s="94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T1082" s="18" t="s">
        <v>184</v>
      </c>
      <c r="AU1082" s="18" t="s">
        <v>92</v>
      </c>
    </row>
    <row r="1083" s="2" customFormat="1" ht="16.5" customHeight="1">
      <c r="A1083" s="40"/>
      <c r="B1083" s="41"/>
      <c r="C1083" s="229" t="s">
        <v>1673</v>
      </c>
      <c r="D1083" s="229" t="s">
        <v>174</v>
      </c>
      <c r="E1083" s="230" t="s">
        <v>1674</v>
      </c>
      <c r="F1083" s="231" t="s">
        <v>1675</v>
      </c>
      <c r="G1083" s="232" t="s">
        <v>1528</v>
      </c>
      <c r="H1083" s="233">
        <v>1</v>
      </c>
      <c r="I1083" s="234"/>
      <c r="J1083" s="235">
        <f>ROUND(I1083*H1083,2)</f>
        <v>0</v>
      </c>
      <c r="K1083" s="231" t="s">
        <v>331</v>
      </c>
      <c r="L1083" s="46"/>
      <c r="M1083" s="236" t="s">
        <v>1</v>
      </c>
      <c r="N1083" s="237" t="s">
        <v>48</v>
      </c>
      <c r="O1083" s="93"/>
      <c r="P1083" s="238">
        <f>O1083*H1083</f>
        <v>0</v>
      </c>
      <c r="Q1083" s="238">
        <v>0</v>
      </c>
      <c r="R1083" s="238">
        <f>Q1083*H1083</f>
        <v>0</v>
      </c>
      <c r="S1083" s="238">
        <v>0</v>
      </c>
      <c r="T1083" s="239">
        <f>S1083*H1083</f>
        <v>0</v>
      </c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R1083" s="240" t="s">
        <v>347</v>
      </c>
      <c r="AT1083" s="240" t="s">
        <v>174</v>
      </c>
      <c r="AU1083" s="240" t="s">
        <v>92</v>
      </c>
      <c r="AY1083" s="18" t="s">
        <v>171</v>
      </c>
      <c r="BE1083" s="241">
        <f>IF(N1083="základní",J1083,0)</f>
        <v>0</v>
      </c>
      <c r="BF1083" s="241">
        <f>IF(N1083="snížená",J1083,0)</f>
        <v>0</v>
      </c>
      <c r="BG1083" s="241">
        <f>IF(N1083="zákl. přenesená",J1083,0)</f>
        <v>0</v>
      </c>
      <c r="BH1083" s="241">
        <f>IF(N1083="sníž. přenesená",J1083,0)</f>
        <v>0</v>
      </c>
      <c r="BI1083" s="241">
        <f>IF(N1083="nulová",J1083,0)</f>
        <v>0</v>
      </c>
      <c r="BJ1083" s="18" t="s">
        <v>90</v>
      </c>
      <c r="BK1083" s="241">
        <f>ROUND(I1083*H1083,2)</f>
        <v>0</v>
      </c>
      <c r="BL1083" s="18" t="s">
        <v>347</v>
      </c>
      <c r="BM1083" s="240" t="s">
        <v>1676</v>
      </c>
    </row>
    <row r="1084" s="2" customFormat="1">
      <c r="A1084" s="40"/>
      <c r="B1084" s="41"/>
      <c r="C1084" s="42"/>
      <c r="D1084" s="242" t="s">
        <v>184</v>
      </c>
      <c r="E1084" s="42"/>
      <c r="F1084" s="243" t="s">
        <v>1656</v>
      </c>
      <c r="G1084" s="42"/>
      <c r="H1084" s="42"/>
      <c r="I1084" s="244"/>
      <c r="J1084" s="42"/>
      <c r="K1084" s="42"/>
      <c r="L1084" s="46"/>
      <c r="M1084" s="245"/>
      <c r="N1084" s="246"/>
      <c r="O1084" s="93"/>
      <c r="P1084" s="93"/>
      <c r="Q1084" s="93"/>
      <c r="R1084" s="93"/>
      <c r="S1084" s="93"/>
      <c r="T1084" s="94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T1084" s="18" t="s">
        <v>184</v>
      </c>
      <c r="AU1084" s="18" t="s">
        <v>92</v>
      </c>
    </row>
    <row r="1085" s="2" customFormat="1" ht="16.5" customHeight="1">
      <c r="A1085" s="40"/>
      <c r="B1085" s="41"/>
      <c r="C1085" s="229" t="s">
        <v>1677</v>
      </c>
      <c r="D1085" s="229" t="s">
        <v>174</v>
      </c>
      <c r="E1085" s="230" t="s">
        <v>1678</v>
      </c>
      <c r="F1085" s="231" t="s">
        <v>1679</v>
      </c>
      <c r="G1085" s="232" t="s">
        <v>1528</v>
      </c>
      <c r="H1085" s="233">
        <v>1</v>
      </c>
      <c r="I1085" s="234"/>
      <c r="J1085" s="235">
        <f>ROUND(I1085*H1085,2)</f>
        <v>0</v>
      </c>
      <c r="K1085" s="231" t="s">
        <v>331</v>
      </c>
      <c r="L1085" s="46"/>
      <c r="M1085" s="236" t="s">
        <v>1</v>
      </c>
      <c r="N1085" s="237" t="s">
        <v>48</v>
      </c>
      <c r="O1085" s="93"/>
      <c r="P1085" s="238">
        <f>O1085*H1085</f>
        <v>0</v>
      </c>
      <c r="Q1085" s="238">
        <v>0</v>
      </c>
      <c r="R1085" s="238">
        <f>Q1085*H1085</f>
        <v>0</v>
      </c>
      <c r="S1085" s="238">
        <v>0</v>
      </c>
      <c r="T1085" s="239">
        <f>S1085*H1085</f>
        <v>0</v>
      </c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R1085" s="240" t="s">
        <v>347</v>
      </c>
      <c r="AT1085" s="240" t="s">
        <v>174</v>
      </c>
      <c r="AU1085" s="240" t="s">
        <v>92</v>
      </c>
      <c r="AY1085" s="18" t="s">
        <v>171</v>
      </c>
      <c r="BE1085" s="241">
        <f>IF(N1085="základní",J1085,0)</f>
        <v>0</v>
      </c>
      <c r="BF1085" s="241">
        <f>IF(N1085="snížená",J1085,0)</f>
        <v>0</v>
      </c>
      <c r="BG1085" s="241">
        <f>IF(N1085="zákl. přenesená",J1085,0)</f>
        <v>0</v>
      </c>
      <c r="BH1085" s="241">
        <f>IF(N1085="sníž. přenesená",J1085,0)</f>
        <v>0</v>
      </c>
      <c r="BI1085" s="241">
        <f>IF(N1085="nulová",J1085,0)</f>
        <v>0</v>
      </c>
      <c r="BJ1085" s="18" t="s">
        <v>90</v>
      </c>
      <c r="BK1085" s="241">
        <f>ROUND(I1085*H1085,2)</f>
        <v>0</v>
      </c>
      <c r="BL1085" s="18" t="s">
        <v>347</v>
      </c>
      <c r="BM1085" s="240" t="s">
        <v>1680</v>
      </c>
    </row>
    <row r="1086" s="2" customFormat="1">
      <c r="A1086" s="40"/>
      <c r="B1086" s="41"/>
      <c r="C1086" s="42"/>
      <c r="D1086" s="242" t="s">
        <v>184</v>
      </c>
      <c r="E1086" s="42"/>
      <c r="F1086" s="243" t="s">
        <v>1656</v>
      </c>
      <c r="G1086" s="42"/>
      <c r="H1086" s="42"/>
      <c r="I1086" s="244"/>
      <c r="J1086" s="42"/>
      <c r="K1086" s="42"/>
      <c r="L1086" s="46"/>
      <c r="M1086" s="245"/>
      <c r="N1086" s="246"/>
      <c r="O1086" s="93"/>
      <c r="P1086" s="93"/>
      <c r="Q1086" s="93"/>
      <c r="R1086" s="93"/>
      <c r="S1086" s="93"/>
      <c r="T1086" s="94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T1086" s="18" t="s">
        <v>184</v>
      </c>
      <c r="AU1086" s="18" t="s">
        <v>92</v>
      </c>
    </row>
    <row r="1087" s="2" customFormat="1" ht="16.5" customHeight="1">
      <c r="A1087" s="40"/>
      <c r="B1087" s="41"/>
      <c r="C1087" s="229" t="s">
        <v>1681</v>
      </c>
      <c r="D1087" s="229" t="s">
        <v>174</v>
      </c>
      <c r="E1087" s="230" t="s">
        <v>1682</v>
      </c>
      <c r="F1087" s="231" t="s">
        <v>1683</v>
      </c>
      <c r="G1087" s="232" t="s">
        <v>1528</v>
      </c>
      <c r="H1087" s="233">
        <v>1</v>
      </c>
      <c r="I1087" s="234"/>
      <c r="J1087" s="235">
        <f>ROUND(I1087*H1087,2)</f>
        <v>0</v>
      </c>
      <c r="K1087" s="231" t="s">
        <v>331</v>
      </c>
      <c r="L1087" s="46"/>
      <c r="M1087" s="236" t="s">
        <v>1</v>
      </c>
      <c r="N1087" s="237" t="s">
        <v>48</v>
      </c>
      <c r="O1087" s="93"/>
      <c r="P1087" s="238">
        <f>O1087*H1087</f>
        <v>0</v>
      </c>
      <c r="Q1087" s="238">
        <v>0</v>
      </c>
      <c r="R1087" s="238">
        <f>Q1087*H1087</f>
        <v>0</v>
      </c>
      <c r="S1087" s="238">
        <v>0</v>
      </c>
      <c r="T1087" s="239">
        <f>S1087*H1087</f>
        <v>0</v>
      </c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R1087" s="240" t="s">
        <v>347</v>
      </c>
      <c r="AT1087" s="240" t="s">
        <v>174</v>
      </c>
      <c r="AU1087" s="240" t="s">
        <v>92</v>
      </c>
      <c r="AY1087" s="18" t="s">
        <v>171</v>
      </c>
      <c r="BE1087" s="241">
        <f>IF(N1087="základní",J1087,0)</f>
        <v>0</v>
      </c>
      <c r="BF1087" s="241">
        <f>IF(N1087="snížená",J1087,0)</f>
        <v>0</v>
      </c>
      <c r="BG1087" s="241">
        <f>IF(N1087="zákl. přenesená",J1087,0)</f>
        <v>0</v>
      </c>
      <c r="BH1087" s="241">
        <f>IF(N1087="sníž. přenesená",J1087,0)</f>
        <v>0</v>
      </c>
      <c r="BI1087" s="241">
        <f>IF(N1087="nulová",J1087,0)</f>
        <v>0</v>
      </c>
      <c r="BJ1087" s="18" t="s">
        <v>90</v>
      </c>
      <c r="BK1087" s="241">
        <f>ROUND(I1087*H1087,2)</f>
        <v>0</v>
      </c>
      <c r="BL1087" s="18" t="s">
        <v>347</v>
      </c>
      <c r="BM1087" s="240" t="s">
        <v>1684</v>
      </c>
    </row>
    <row r="1088" s="2" customFormat="1">
      <c r="A1088" s="40"/>
      <c r="B1088" s="41"/>
      <c r="C1088" s="42"/>
      <c r="D1088" s="242" t="s">
        <v>184</v>
      </c>
      <c r="E1088" s="42"/>
      <c r="F1088" s="243" t="s">
        <v>1656</v>
      </c>
      <c r="G1088" s="42"/>
      <c r="H1088" s="42"/>
      <c r="I1088" s="244"/>
      <c r="J1088" s="42"/>
      <c r="K1088" s="42"/>
      <c r="L1088" s="46"/>
      <c r="M1088" s="245"/>
      <c r="N1088" s="246"/>
      <c r="O1088" s="93"/>
      <c r="P1088" s="93"/>
      <c r="Q1088" s="93"/>
      <c r="R1088" s="93"/>
      <c r="S1088" s="93"/>
      <c r="T1088" s="94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T1088" s="18" t="s">
        <v>184</v>
      </c>
      <c r="AU1088" s="18" t="s">
        <v>92</v>
      </c>
    </row>
    <row r="1089" s="2" customFormat="1" ht="16.5" customHeight="1">
      <c r="A1089" s="40"/>
      <c r="B1089" s="41"/>
      <c r="C1089" s="229" t="s">
        <v>1685</v>
      </c>
      <c r="D1089" s="229" t="s">
        <v>174</v>
      </c>
      <c r="E1089" s="230" t="s">
        <v>1686</v>
      </c>
      <c r="F1089" s="231" t="s">
        <v>1687</v>
      </c>
      <c r="G1089" s="232" t="s">
        <v>1528</v>
      </c>
      <c r="H1089" s="233">
        <v>1</v>
      </c>
      <c r="I1089" s="234"/>
      <c r="J1089" s="235">
        <f>ROUND(I1089*H1089,2)</f>
        <v>0</v>
      </c>
      <c r="K1089" s="231" t="s">
        <v>331</v>
      </c>
      <c r="L1089" s="46"/>
      <c r="M1089" s="236" t="s">
        <v>1</v>
      </c>
      <c r="N1089" s="237" t="s">
        <v>48</v>
      </c>
      <c r="O1089" s="93"/>
      <c r="P1089" s="238">
        <f>O1089*H1089</f>
        <v>0</v>
      </c>
      <c r="Q1089" s="238">
        <v>0</v>
      </c>
      <c r="R1089" s="238">
        <f>Q1089*H1089</f>
        <v>0</v>
      </c>
      <c r="S1089" s="238">
        <v>0</v>
      </c>
      <c r="T1089" s="239">
        <f>S1089*H1089</f>
        <v>0</v>
      </c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R1089" s="240" t="s">
        <v>347</v>
      </c>
      <c r="AT1089" s="240" t="s">
        <v>174</v>
      </c>
      <c r="AU1089" s="240" t="s">
        <v>92</v>
      </c>
      <c r="AY1089" s="18" t="s">
        <v>171</v>
      </c>
      <c r="BE1089" s="241">
        <f>IF(N1089="základní",J1089,0)</f>
        <v>0</v>
      </c>
      <c r="BF1089" s="241">
        <f>IF(N1089="snížená",J1089,0)</f>
        <v>0</v>
      </c>
      <c r="BG1089" s="241">
        <f>IF(N1089="zákl. přenesená",J1089,0)</f>
        <v>0</v>
      </c>
      <c r="BH1089" s="241">
        <f>IF(N1089="sníž. přenesená",J1089,0)</f>
        <v>0</v>
      </c>
      <c r="BI1089" s="241">
        <f>IF(N1089="nulová",J1089,0)</f>
        <v>0</v>
      </c>
      <c r="BJ1089" s="18" t="s">
        <v>90</v>
      </c>
      <c r="BK1089" s="241">
        <f>ROUND(I1089*H1089,2)</f>
        <v>0</v>
      </c>
      <c r="BL1089" s="18" t="s">
        <v>347</v>
      </c>
      <c r="BM1089" s="240" t="s">
        <v>1688</v>
      </c>
    </row>
    <row r="1090" s="2" customFormat="1">
      <c r="A1090" s="40"/>
      <c r="B1090" s="41"/>
      <c r="C1090" s="42"/>
      <c r="D1090" s="242" t="s">
        <v>184</v>
      </c>
      <c r="E1090" s="42"/>
      <c r="F1090" s="243" t="s">
        <v>1656</v>
      </c>
      <c r="G1090" s="42"/>
      <c r="H1090" s="42"/>
      <c r="I1090" s="244"/>
      <c r="J1090" s="42"/>
      <c r="K1090" s="42"/>
      <c r="L1090" s="46"/>
      <c r="M1090" s="245"/>
      <c r="N1090" s="246"/>
      <c r="O1090" s="93"/>
      <c r="P1090" s="93"/>
      <c r="Q1090" s="93"/>
      <c r="R1090" s="93"/>
      <c r="S1090" s="93"/>
      <c r="T1090" s="94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T1090" s="18" t="s">
        <v>184</v>
      </c>
      <c r="AU1090" s="18" t="s">
        <v>92</v>
      </c>
    </row>
    <row r="1091" s="2" customFormat="1" ht="21.75" customHeight="1">
      <c r="A1091" s="40"/>
      <c r="B1091" s="41"/>
      <c r="C1091" s="229" t="s">
        <v>1689</v>
      </c>
      <c r="D1091" s="229" t="s">
        <v>174</v>
      </c>
      <c r="E1091" s="230" t="s">
        <v>1690</v>
      </c>
      <c r="F1091" s="231" t="s">
        <v>1691</v>
      </c>
      <c r="G1091" s="232" t="s">
        <v>1528</v>
      </c>
      <c r="H1091" s="233">
        <v>1</v>
      </c>
      <c r="I1091" s="234"/>
      <c r="J1091" s="235">
        <f>ROUND(I1091*H1091,2)</f>
        <v>0</v>
      </c>
      <c r="K1091" s="231" t="s">
        <v>331</v>
      </c>
      <c r="L1091" s="46"/>
      <c r="M1091" s="236" t="s">
        <v>1</v>
      </c>
      <c r="N1091" s="237" t="s">
        <v>48</v>
      </c>
      <c r="O1091" s="93"/>
      <c r="P1091" s="238">
        <f>O1091*H1091</f>
        <v>0</v>
      </c>
      <c r="Q1091" s="238">
        <v>0</v>
      </c>
      <c r="R1091" s="238">
        <f>Q1091*H1091</f>
        <v>0</v>
      </c>
      <c r="S1091" s="238">
        <v>0</v>
      </c>
      <c r="T1091" s="239">
        <f>S1091*H1091</f>
        <v>0</v>
      </c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R1091" s="240" t="s">
        <v>347</v>
      </c>
      <c r="AT1091" s="240" t="s">
        <v>174</v>
      </c>
      <c r="AU1091" s="240" t="s">
        <v>92</v>
      </c>
      <c r="AY1091" s="18" t="s">
        <v>171</v>
      </c>
      <c r="BE1091" s="241">
        <f>IF(N1091="základní",J1091,0)</f>
        <v>0</v>
      </c>
      <c r="BF1091" s="241">
        <f>IF(N1091="snížená",J1091,0)</f>
        <v>0</v>
      </c>
      <c r="BG1091" s="241">
        <f>IF(N1091="zákl. přenesená",J1091,0)</f>
        <v>0</v>
      </c>
      <c r="BH1091" s="241">
        <f>IF(N1091="sníž. přenesená",J1091,0)</f>
        <v>0</v>
      </c>
      <c r="BI1091" s="241">
        <f>IF(N1091="nulová",J1091,0)</f>
        <v>0</v>
      </c>
      <c r="BJ1091" s="18" t="s">
        <v>90</v>
      </c>
      <c r="BK1091" s="241">
        <f>ROUND(I1091*H1091,2)</f>
        <v>0</v>
      </c>
      <c r="BL1091" s="18" t="s">
        <v>347</v>
      </c>
      <c r="BM1091" s="240" t="s">
        <v>1692</v>
      </c>
    </row>
    <row r="1092" s="2" customFormat="1">
      <c r="A1092" s="40"/>
      <c r="B1092" s="41"/>
      <c r="C1092" s="42"/>
      <c r="D1092" s="242" t="s">
        <v>184</v>
      </c>
      <c r="E1092" s="42"/>
      <c r="F1092" s="243" t="s">
        <v>1656</v>
      </c>
      <c r="G1092" s="42"/>
      <c r="H1092" s="42"/>
      <c r="I1092" s="244"/>
      <c r="J1092" s="42"/>
      <c r="K1092" s="42"/>
      <c r="L1092" s="46"/>
      <c r="M1092" s="245"/>
      <c r="N1092" s="246"/>
      <c r="O1092" s="93"/>
      <c r="P1092" s="93"/>
      <c r="Q1092" s="93"/>
      <c r="R1092" s="93"/>
      <c r="S1092" s="93"/>
      <c r="T1092" s="94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T1092" s="18" t="s">
        <v>184</v>
      </c>
      <c r="AU1092" s="18" t="s">
        <v>92</v>
      </c>
    </row>
    <row r="1093" s="2" customFormat="1" ht="16.5" customHeight="1">
      <c r="A1093" s="40"/>
      <c r="B1093" s="41"/>
      <c r="C1093" s="229" t="s">
        <v>1693</v>
      </c>
      <c r="D1093" s="229" t="s">
        <v>174</v>
      </c>
      <c r="E1093" s="230" t="s">
        <v>1694</v>
      </c>
      <c r="F1093" s="231" t="s">
        <v>1695</v>
      </c>
      <c r="G1093" s="232" t="s">
        <v>1528</v>
      </c>
      <c r="H1093" s="233">
        <v>1</v>
      </c>
      <c r="I1093" s="234"/>
      <c r="J1093" s="235">
        <f>ROUND(I1093*H1093,2)</f>
        <v>0</v>
      </c>
      <c r="K1093" s="231" t="s">
        <v>331</v>
      </c>
      <c r="L1093" s="46"/>
      <c r="M1093" s="236" t="s">
        <v>1</v>
      </c>
      <c r="N1093" s="237" t="s">
        <v>48</v>
      </c>
      <c r="O1093" s="93"/>
      <c r="P1093" s="238">
        <f>O1093*H1093</f>
        <v>0</v>
      </c>
      <c r="Q1093" s="238">
        <v>0</v>
      </c>
      <c r="R1093" s="238">
        <f>Q1093*H1093</f>
        <v>0</v>
      </c>
      <c r="S1093" s="238">
        <v>0</v>
      </c>
      <c r="T1093" s="239">
        <f>S1093*H1093</f>
        <v>0</v>
      </c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R1093" s="240" t="s">
        <v>347</v>
      </c>
      <c r="AT1093" s="240" t="s">
        <v>174</v>
      </c>
      <c r="AU1093" s="240" t="s">
        <v>92</v>
      </c>
      <c r="AY1093" s="18" t="s">
        <v>171</v>
      </c>
      <c r="BE1093" s="241">
        <f>IF(N1093="základní",J1093,0)</f>
        <v>0</v>
      </c>
      <c r="BF1093" s="241">
        <f>IF(N1093="snížená",J1093,0)</f>
        <v>0</v>
      </c>
      <c r="BG1093" s="241">
        <f>IF(N1093="zákl. přenesená",J1093,0)</f>
        <v>0</v>
      </c>
      <c r="BH1093" s="241">
        <f>IF(N1093="sníž. přenesená",J1093,0)</f>
        <v>0</v>
      </c>
      <c r="BI1093" s="241">
        <f>IF(N1093="nulová",J1093,0)</f>
        <v>0</v>
      </c>
      <c r="BJ1093" s="18" t="s">
        <v>90</v>
      </c>
      <c r="BK1093" s="241">
        <f>ROUND(I1093*H1093,2)</f>
        <v>0</v>
      </c>
      <c r="BL1093" s="18" t="s">
        <v>347</v>
      </c>
      <c r="BM1093" s="240" t="s">
        <v>1696</v>
      </c>
    </row>
    <row r="1094" s="2" customFormat="1">
      <c r="A1094" s="40"/>
      <c r="B1094" s="41"/>
      <c r="C1094" s="42"/>
      <c r="D1094" s="242" t="s">
        <v>184</v>
      </c>
      <c r="E1094" s="42"/>
      <c r="F1094" s="243" t="s">
        <v>1656</v>
      </c>
      <c r="G1094" s="42"/>
      <c r="H1094" s="42"/>
      <c r="I1094" s="244"/>
      <c r="J1094" s="42"/>
      <c r="K1094" s="42"/>
      <c r="L1094" s="46"/>
      <c r="M1094" s="245"/>
      <c r="N1094" s="246"/>
      <c r="O1094" s="93"/>
      <c r="P1094" s="93"/>
      <c r="Q1094" s="93"/>
      <c r="R1094" s="93"/>
      <c r="S1094" s="93"/>
      <c r="T1094" s="94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T1094" s="18" t="s">
        <v>184</v>
      </c>
      <c r="AU1094" s="18" t="s">
        <v>92</v>
      </c>
    </row>
    <row r="1095" s="2" customFormat="1" ht="16.5" customHeight="1">
      <c r="A1095" s="40"/>
      <c r="B1095" s="41"/>
      <c r="C1095" s="229" t="s">
        <v>1697</v>
      </c>
      <c r="D1095" s="229" t="s">
        <v>174</v>
      </c>
      <c r="E1095" s="230" t="s">
        <v>1698</v>
      </c>
      <c r="F1095" s="231" t="s">
        <v>1699</v>
      </c>
      <c r="G1095" s="232" t="s">
        <v>1528</v>
      </c>
      <c r="H1095" s="233">
        <v>1</v>
      </c>
      <c r="I1095" s="234"/>
      <c r="J1095" s="235">
        <f>ROUND(I1095*H1095,2)</f>
        <v>0</v>
      </c>
      <c r="K1095" s="231" t="s">
        <v>331</v>
      </c>
      <c r="L1095" s="46"/>
      <c r="M1095" s="236" t="s">
        <v>1</v>
      </c>
      <c r="N1095" s="237" t="s">
        <v>48</v>
      </c>
      <c r="O1095" s="93"/>
      <c r="P1095" s="238">
        <f>O1095*H1095</f>
        <v>0</v>
      </c>
      <c r="Q1095" s="238">
        <v>0</v>
      </c>
      <c r="R1095" s="238">
        <f>Q1095*H1095</f>
        <v>0</v>
      </c>
      <c r="S1095" s="238">
        <v>0</v>
      </c>
      <c r="T1095" s="239">
        <f>S1095*H1095</f>
        <v>0</v>
      </c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R1095" s="240" t="s">
        <v>347</v>
      </c>
      <c r="AT1095" s="240" t="s">
        <v>174</v>
      </c>
      <c r="AU1095" s="240" t="s">
        <v>92</v>
      </c>
      <c r="AY1095" s="18" t="s">
        <v>171</v>
      </c>
      <c r="BE1095" s="241">
        <f>IF(N1095="základní",J1095,0)</f>
        <v>0</v>
      </c>
      <c r="BF1095" s="241">
        <f>IF(N1095="snížená",J1095,0)</f>
        <v>0</v>
      </c>
      <c r="BG1095" s="241">
        <f>IF(N1095="zákl. přenesená",J1095,0)</f>
        <v>0</v>
      </c>
      <c r="BH1095" s="241">
        <f>IF(N1095="sníž. přenesená",J1095,0)</f>
        <v>0</v>
      </c>
      <c r="BI1095" s="241">
        <f>IF(N1095="nulová",J1095,0)</f>
        <v>0</v>
      </c>
      <c r="BJ1095" s="18" t="s">
        <v>90</v>
      </c>
      <c r="BK1095" s="241">
        <f>ROUND(I1095*H1095,2)</f>
        <v>0</v>
      </c>
      <c r="BL1095" s="18" t="s">
        <v>347</v>
      </c>
      <c r="BM1095" s="240" t="s">
        <v>1700</v>
      </c>
    </row>
    <row r="1096" s="2" customFormat="1">
      <c r="A1096" s="40"/>
      <c r="B1096" s="41"/>
      <c r="C1096" s="42"/>
      <c r="D1096" s="242" t="s">
        <v>184</v>
      </c>
      <c r="E1096" s="42"/>
      <c r="F1096" s="243" t="s">
        <v>1656</v>
      </c>
      <c r="G1096" s="42"/>
      <c r="H1096" s="42"/>
      <c r="I1096" s="244"/>
      <c r="J1096" s="42"/>
      <c r="K1096" s="42"/>
      <c r="L1096" s="46"/>
      <c r="M1096" s="245"/>
      <c r="N1096" s="246"/>
      <c r="O1096" s="93"/>
      <c r="P1096" s="93"/>
      <c r="Q1096" s="93"/>
      <c r="R1096" s="93"/>
      <c r="S1096" s="93"/>
      <c r="T1096" s="94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T1096" s="18" t="s">
        <v>184</v>
      </c>
      <c r="AU1096" s="18" t="s">
        <v>92</v>
      </c>
    </row>
    <row r="1097" s="2" customFormat="1" ht="16.5" customHeight="1">
      <c r="A1097" s="40"/>
      <c r="B1097" s="41"/>
      <c r="C1097" s="229" t="s">
        <v>1701</v>
      </c>
      <c r="D1097" s="229" t="s">
        <v>174</v>
      </c>
      <c r="E1097" s="230" t="s">
        <v>1702</v>
      </c>
      <c r="F1097" s="231" t="s">
        <v>1703</v>
      </c>
      <c r="G1097" s="232" t="s">
        <v>1528</v>
      </c>
      <c r="H1097" s="233">
        <v>1</v>
      </c>
      <c r="I1097" s="234"/>
      <c r="J1097" s="235">
        <f>ROUND(I1097*H1097,2)</f>
        <v>0</v>
      </c>
      <c r="K1097" s="231" t="s">
        <v>331</v>
      </c>
      <c r="L1097" s="46"/>
      <c r="M1097" s="236" t="s">
        <v>1</v>
      </c>
      <c r="N1097" s="237" t="s">
        <v>48</v>
      </c>
      <c r="O1097" s="93"/>
      <c r="P1097" s="238">
        <f>O1097*H1097</f>
        <v>0</v>
      </c>
      <c r="Q1097" s="238">
        <v>0</v>
      </c>
      <c r="R1097" s="238">
        <f>Q1097*H1097</f>
        <v>0</v>
      </c>
      <c r="S1097" s="238">
        <v>0</v>
      </c>
      <c r="T1097" s="239">
        <f>S1097*H1097</f>
        <v>0</v>
      </c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R1097" s="240" t="s">
        <v>347</v>
      </c>
      <c r="AT1097" s="240" t="s">
        <v>174</v>
      </c>
      <c r="AU1097" s="240" t="s">
        <v>92</v>
      </c>
      <c r="AY1097" s="18" t="s">
        <v>171</v>
      </c>
      <c r="BE1097" s="241">
        <f>IF(N1097="základní",J1097,0)</f>
        <v>0</v>
      </c>
      <c r="BF1097" s="241">
        <f>IF(N1097="snížená",J1097,0)</f>
        <v>0</v>
      </c>
      <c r="BG1097" s="241">
        <f>IF(N1097="zákl. přenesená",J1097,0)</f>
        <v>0</v>
      </c>
      <c r="BH1097" s="241">
        <f>IF(N1097="sníž. přenesená",J1097,0)</f>
        <v>0</v>
      </c>
      <c r="BI1097" s="241">
        <f>IF(N1097="nulová",J1097,0)</f>
        <v>0</v>
      </c>
      <c r="BJ1097" s="18" t="s">
        <v>90</v>
      </c>
      <c r="BK1097" s="241">
        <f>ROUND(I1097*H1097,2)</f>
        <v>0</v>
      </c>
      <c r="BL1097" s="18" t="s">
        <v>347</v>
      </c>
      <c r="BM1097" s="240" t="s">
        <v>1704</v>
      </c>
    </row>
    <row r="1098" s="2" customFormat="1">
      <c r="A1098" s="40"/>
      <c r="B1098" s="41"/>
      <c r="C1098" s="42"/>
      <c r="D1098" s="242" t="s">
        <v>184</v>
      </c>
      <c r="E1098" s="42"/>
      <c r="F1098" s="243" t="s">
        <v>1656</v>
      </c>
      <c r="G1098" s="42"/>
      <c r="H1098" s="42"/>
      <c r="I1098" s="244"/>
      <c r="J1098" s="42"/>
      <c r="K1098" s="42"/>
      <c r="L1098" s="46"/>
      <c r="M1098" s="245"/>
      <c r="N1098" s="246"/>
      <c r="O1098" s="93"/>
      <c r="P1098" s="93"/>
      <c r="Q1098" s="93"/>
      <c r="R1098" s="93"/>
      <c r="S1098" s="93"/>
      <c r="T1098" s="94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T1098" s="18" t="s">
        <v>184</v>
      </c>
      <c r="AU1098" s="18" t="s">
        <v>92</v>
      </c>
    </row>
    <row r="1099" s="2" customFormat="1" ht="16.5" customHeight="1">
      <c r="A1099" s="40"/>
      <c r="B1099" s="41"/>
      <c r="C1099" s="229" t="s">
        <v>1705</v>
      </c>
      <c r="D1099" s="229" t="s">
        <v>174</v>
      </c>
      <c r="E1099" s="230" t="s">
        <v>1706</v>
      </c>
      <c r="F1099" s="231" t="s">
        <v>1707</v>
      </c>
      <c r="G1099" s="232" t="s">
        <v>1528</v>
      </c>
      <c r="H1099" s="233">
        <v>1</v>
      </c>
      <c r="I1099" s="234"/>
      <c r="J1099" s="235">
        <f>ROUND(I1099*H1099,2)</f>
        <v>0</v>
      </c>
      <c r="K1099" s="231" t="s">
        <v>331</v>
      </c>
      <c r="L1099" s="46"/>
      <c r="M1099" s="236" t="s">
        <v>1</v>
      </c>
      <c r="N1099" s="237" t="s">
        <v>48</v>
      </c>
      <c r="O1099" s="93"/>
      <c r="P1099" s="238">
        <f>O1099*H1099</f>
        <v>0</v>
      </c>
      <c r="Q1099" s="238">
        <v>0</v>
      </c>
      <c r="R1099" s="238">
        <f>Q1099*H1099</f>
        <v>0</v>
      </c>
      <c r="S1099" s="238">
        <v>0</v>
      </c>
      <c r="T1099" s="239">
        <f>S1099*H1099</f>
        <v>0</v>
      </c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R1099" s="240" t="s">
        <v>347</v>
      </c>
      <c r="AT1099" s="240" t="s">
        <v>174</v>
      </c>
      <c r="AU1099" s="240" t="s">
        <v>92</v>
      </c>
      <c r="AY1099" s="18" t="s">
        <v>171</v>
      </c>
      <c r="BE1099" s="241">
        <f>IF(N1099="základní",J1099,0)</f>
        <v>0</v>
      </c>
      <c r="BF1099" s="241">
        <f>IF(N1099="snížená",J1099,0)</f>
        <v>0</v>
      </c>
      <c r="BG1099" s="241">
        <f>IF(N1099="zákl. přenesená",J1099,0)</f>
        <v>0</v>
      </c>
      <c r="BH1099" s="241">
        <f>IF(N1099="sníž. přenesená",J1099,0)</f>
        <v>0</v>
      </c>
      <c r="BI1099" s="241">
        <f>IF(N1099="nulová",J1099,0)</f>
        <v>0</v>
      </c>
      <c r="BJ1099" s="18" t="s">
        <v>90</v>
      </c>
      <c r="BK1099" s="241">
        <f>ROUND(I1099*H1099,2)</f>
        <v>0</v>
      </c>
      <c r="BL1099" s="18" t="s">
        <v>347</v>
      </c>
      <c r="BM1099" s="240" t="s">
        <v>1708</v>
      </c>
    </row>
    <row r="1100" s="2" customFormat="1">
      <c r="A1100" s="40"/>
      <c r="B1100" s="41"/>
      <c r="C1100" s="42"/>
      <c r="D1100" s="242" t="s">
        <v>184</v>
      </c>
      <c r="E1100" s="42"/>
      <c r="F1100" s="243" t="s">
        <v>1656</v>
      </c>
      <c r="G1100" s="42"/>
      <c r="H1100" s="42"/>
      <c r="I1100" s="244"/>
      <c r="J1100" s="42"/>
      <c r="K1100" s="42"/>
      <c r="L1100" s="46"/>
      <c r="M1100" s="245"/>
      <c r="N1100" s="246"/>
      <c r="O1100" s="93"/>
      <c r="P1100" s="93"/>
      <c r="Q1100" s="93"/>
      <c r="R1100" s="93"/>
      <c r="S1100" s="93"/>
      <c r="T1100" s="94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T1100" s="18" t="s">
        <v>184</v>
      </c>
      <c r="AU1100" s="18" t="s">
        <v>92</v>
      </c>
    </row>
    <row r="1101" s="2" customFormat="1" ht="16.5" customHeight="1">
      <c r="A1101" s="40"/>
      <c r="B1101" s="41"/>
      <c r="C1101" s="229" t="s">
        <v>1709</v>
      </c>
      <c r="D1101" s="229" t="s">
        <v>174</v>
      </c>
      <c r="E1101" s="230" t="s">
        <v>1710</v>
      </c>
      <c r="F1101" s="231" t="s">
        <v>1711</v>
      </c>
      <c r="G1101" s="232" t="s">
        <v>1528</v>
      </c>
      <c r="H1101" s="233">
        <v>1</v>
      </c>
      <c r="I1101" s="234"/>
      <c r="J1101" s="235">
        <f>ROUND(I1101*H1101,2)</f>
        <v>0</v>
      </c>
      <c r="K1101" s="231" t="s">
        <v>331</v>
      </c>
      <c r="L1101" s="46"/>
      <c r="M1101" s="236" t="s">
        <v>1</v>
      </c>
      <c r="N1101" s="237" t="s">
        <v>48</v>
      </c>
      <c r="O1101" s="93"/>
      <c r="P1101" s="238">
        <f>O1101*H1101</f>
        <v>0</v>
      </c>
      <c r="Q1101" s="238">
        <v>0</v>
      </c>
      <c r="R1101" s="238">
        <f>Q1101*H1101</f>
        <v>0</v>
      </c>
      <c r="S1101" s="238">
        <v>0</v>
      </c>
      <c r="T1101" s="239">
        <f>S1101*H1101</f>
        <v>0</v>
      </c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R1101" s="240" t="s">
        <v>347</v>
      </c>
      <c r="AT1101" s="240" t="s">
        <v>174</v>
      </c>
      <c r="AU1101" s="240" t="s">
        <v>92</v>
      </c>
      <c r="AY1101" s="18" t="s">
        <v>171</v>
      </c>
      <c r="BE1101" s="241">
        <f>IF(N1101="základní",J1101,0)</f>
        <v>0</v>
      </c>
      <c r="BF1101" s="241">
        <f>IF(N1101="snížená",J1101,0)</f>
        <v>0</v>
      </c>
      <c r="BG1101" s="241">
        <f>IF(N1101="zákl. přenesená",J1101,0)</f>
        <v>0</v>
      </c>
      <c r="BH1101" s="241">
        <f>IF(N1101="sníž. přenesená",J1101,0)</f>
        <v>0</v>
      </c>
      <c r="BI1101" s="241">
        <f>IF(N1101="nulová",J1101,0)</f>
        <v>0</v>
      </c>
      <c r="BJ1101" s="18" t="s">
        <v>90</v>
      </c>
      <c r="BK1101" s="241">
        <f>ROUND(I1101*H1101,2)</f>
        <v>0</v>
      </c>
      <c r="BL1101" s="18" t="s">
        <v>347</v>
      </c>
      <c r="BM1101" s="240" t="s">
        <v>1712</v>
      </c>
    </row>
    <row r="1102" s="2" customFormat="1">
      <c r="A1102" s="40"/>
      <c r="B1102" s="41"/>
      <c r="C1102" s="42"/>
      <c r="D1102" s="242" t="s">
        <v>184</v>
      </c>
      <c r="E1102" s="42"/>
      <c r="F1102" s="243" t="s">
        <v>1656</v>
      </c>
      <c r="G1102" s="42"/>
      <c r="H1102" s="42"/>
      <c r="I1102" s="244"/>
      <c r="J1102" s="42"/>
      <c r="K1102" s="42"/>
      <c r="L1102" s="46"/>
      <c r="M1102" s="245"/>
      <c r="N1102" s="246"/>
      <c r="O1102" s="93"/>
      <c r="P1102" s="93"/>
      <c r="Q1102" s="93"/>
      <c r="R1102" s="93"/>
      <c r="S1102" s="93"/>
      <c r="T1102" s="94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T1102" s="18" t="s">
        <v>184</v>
      </c>
      <c r="AU1102" s="18" t="s">
        <v>92</v>
      </c>
    </row>
    <row r="1103" s="2" customFormat="1" ht="16.5" customHeight="1">
      <c r="A1103" s="40"/>
      <c r="B1103" s="41"/>
      <c r="C1103" s="229" t="s">
        <v>1713</v>
      </c>
      <c r="D1103" s="229" t="s">
        <v>174</v>
      </c>
      <c r="E1103" s="230" t="s">
        <v>1714</v>
      </c>
      <c r="F1103" s="231" t="s">
        <v>1715</v>
      </c>
      <c r="G1103" s="232" t="s">
        <v>1528</v>
      </c>
      <c r="H1103" s="233">
        <v>1</v>
      </c>
      <c r="I1103" s="234"/>
      <c r="J1103" s="235">
        <f>ROUND(I1103*H1103,2)</f>
        <v>0</v>
      </c>
      <c r="K1103" s="231" t="s">
        <v>331</v>
      </c>
      <c r="L1103" s="46"/>
      <c r="M1103" s="236" t="s">
        <v>1</v>
      </c>
      <c r="N1103" s="237" t="s">
        <v>48</v>
      </c>
      <c r="O1103" s="93"/>
      <c r="P1103" s="238">
        <f>O1103*H1103</f>
        <v>0</v>
      </c>
      <c r="Q1103" s="238">
        <v>0</v>
      </c>
      <c r="R1103" s="238">
        <f>Q1103*H1103</f>
        <v>0</v>
      </c>
      <c r="S1103" s="238">
        <v>0</v>
      </c>
      <c r="T1103" s="239">
        <f>S1103*H1103</f>
        <v>0</v>
      </c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R1103" s="240" t="s">
        <v>347</v>
      </c>
      <c r="AT1103" s="240" t="s">
        <v>174</v>
      </c>
      <c r="AU1103" s="240" t="s">
        <v>92</v>
      </c>
      <c r="AY1103" s="18" t="s">
        <v>171</v>
      </c>
      <c r="BE1103" s="241">
        <f>IF(N1103="základní",J1103,0)</f>
        <v>0</v>
      </c>
      <c r="BF1103" s="241">
        <f>IF(N1103="snížená",J1103,0)</f>
        <v>0</v>
      </c>
      <c r="BG1103" s="241">
        <f>IF(N1103="zákl. přenesená",J1103,0)</f>
        <v>0</v>
      </c>
      <c r="BH1103" s="241">
        <f>IF(N1103="sníž. přenesená",J1103,0)</f>
        <v>0</v>
      </c>
      <c r="BI1103" s="241">
        <f>IF(N1103="nulová",J1103,0)</f>
        <v>0</v>
      </c>
      <c r="BJ1103" s="18" t="s">
        <v>90</v>
      </c>
      <c r="BK1103" s="241">
        <f>ROUND(I1103*H1103,2)</f>
        <v>0</v>
      </c>
      <c r="BL1103" s="18" t="s">
        <v>347</v>
      </c>
      <c r="BM1103" s="240" t="s">
        <v>1716</v>
      </c>
    </row>
    <row r="1104" s="2" customFormat="1">
      <c r="A1104" s="40"/>
      <c r="B1104" s="41"/>
      <c r="C1104" s="42"/>
      <c r="D1104" s="242" t="s">
        <v>184</v>
      </c>
      <c r="E1104" s="42"/>
      <c r="F1104" s="243" t="s">
        <v>1656</v>
      </c>
      <c r="G1104" s="42"/>
      <c r="H1104" s="42"/>
      <c r="I1104" s="244"/>
      <c r="J1104" s="42"/>
      <c r="K1104" s="42"/>
      <c r="L1104" s="46"/>
      <c r="M1104" s="245"/>
      <c r="N1104" s="246"/>
      <c r="O1104" s="93"/>
      <c r="P1104" s="93"/>
      <c r="Q1104" s="93"/>
      <c r="R1104" s="93"/>
      <c r="S1104" s="93"/>
      <c r="T1104" s="94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T1104" s="18" t="s">
        <v>184</v>
      </c>
      <c r="AU1104" s="18" t="s">
        <v>92</v>
      </c>
    </row>
    <row r="1105" s="2" customFormat="1" ht="16.5" customHeight="1">
      <c r="A1105" s="40"/>
      <c r="B1105" s="41"/>
      <c r="C1105" s="229" t="s">
        <v>1717</v>
      </c>
      <c r="D1105" s="229" t="s">
        <v>174</v>
      </c>
      <c r="E1105" s="230" t="s">
        <v>1718</v>
      </c>
      <c r="F1105" s="231" t="s">
        <v>1719</v>
      </c>
      <c r="G1105" s="232" t="s">
        <v>1528</v>
      </c>
      <c r="H1105" s="233">
        <v>1</v>
      </c>
      <c r="I1105" s="234"/>
      <c r="J1105" s="235">
        <f>ROUND(I1105*H1105,2)</f>
        <v>0</v>
      </c>
      <c r="K1105" s="231" t="s">
        <v>331</v>
      </c>
      <c r="L1105" s="46"/>
      <c r="M1105" s="236" t="s">
        <v>1</v>
      </c>
      <c r="N1105" s="237" t="s">
        <v>48</v>
      </c>
      <c r="O1105" s="93"/>
      <c r="P1105" s="238">
        <f>O1105*H1105</f>
        <v>0</v>
      </c>
      <c r="Q1105" s="238">
        <v>0</v>
      </c>
      <c r="R1105" s="238">
        <f>Q1105*H1105</f>
        <v>0</v>
      </c>
      <c r="S1105" s="238">
        <v>0</v>
      </c>
      <c r="T1105" s="239">
        <f>S1105*H1105</f>
        <v>0</v>
      </c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R1105" s="240" t="s">
        <v>347</v>
      </c>
      <c r="AT1105" s="240" t="s">
        <v>174</v>
      </c>
      <c r="AU1105" s="240" t="s">
        <v>92</v>
      </c>
      <c r="AY1105" s="18" t="s">
        <v>171</v>
      </c>
      <c r="BE1105" s="241">
        <f>IF(N1105="základní",J1105,0)</f>
        <v>0</v>
      </c>
      <c r="BF1105" s="241">
        <f>IF(N1105="snížená",J1105,0)</f>
        <v>0</v>
      </c>
      <c r="BG1105" s="241">
        <f>IF(N1105="zákl. přenesená",J1105,0)</f>
        <v>0</v>
      </c>
      <c r="BH1105" s="241">
        <f>IF(N1105="sníž. přenesená",J1105,0)</f>
        <v>0</v>
      </c>
      <c r="BI1105" s="241">
        <f>IF(N1105="nulová",J1105,0)</f>
        <v>0</v>
      </c>
      <c r="BJ1105" s="18" t="s">
        <v>90</v>
      </c>
      <c r="BK1105" s="241">
        <f>ROUND(I1105*H1105,2)</f>
        <v>0</v>
      </c>
      <c r="BL1105" s="18" t="s">
        <v>347</v>
      </c>
      <c r="BM1105" s="240" t="s">
        <v>1720</v>
      </c>
    </row>
    <row r="1106" s="2" customFormat="1">
      <c r="A1106" s="40"/>
      <c r="B1106" s="41"/>
      <c r="C1106" s="42"/>
      <c r="D1106" s="242" t="s">
        <v>184</v>
      </c>
      <c r="E1106" s="42"/>
      <c r="F1106" s="243" t="s">
        <v>1656</v>
      </c>
      <c r="G1106" s="42"/>
      <c r="H1106" s="42"/>
      <c r="I1106" s="244"/>
      <c r="J1106" s="42"/>
      <c r="K1106" s="42"/>
      <c r="L1106" s="46"/>
      <c r="M1106" s="245"/>
      <c r="N1106" s="246"/>
      <c r="O1106" s="93"/>
      <c r="P1106" s="93"/>
      <c r="Q1106" s="93"/>
      <c r="R1106" s="93"/>
      <c r="S1106" s="93"/>
      <c r="T1106" s="94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T1106" s="18" t="s">
        <v>184</v>
      </c>
      <c r="AU1106" s="18" t="s">
        <v>92</v>
      </c>
    </row>
    <row r="1107" s="2" customFormat="1" ht="16.5" customHeight="1">
      <c r="A1107" s="40"/>
      <c r="B1107" s="41"/>
      <c r="C1107" s="229" t="s">
        <v>1721</v>
      </c>
      <c r="D1107" s="229" t="s">
        <v>174</v>
      </c>
      <c r="E1107" s="230" t="s">
        <v>1722</v>
      </c>
      <c r="F1107" s="231" t="s">
        <v>1723</v>
      </c>
      <c r="G1107" s="232" t="s">
        <v>1528</v>
      </c>
      <c r="H1107" s="233">
        <v>1</v>
      </c>
      <c r="I1107" s="234"/>
      <c r="J1107" s="235">
        <f>ROUND(I1107*H1107,2)</f>
        <v>0</v>
      </c>
      <c r="K1107" s="231" t="s">
        <v>331</v>
      </c>
      <c r="L1107" s="46"/>
      <c r="M1107" s="236" t="s">
        <v>1</v>
      </c>
      <c r="N1107" s="237" t="s">
        <v>48</v>
      </c>
      <c r="O1107" s="93"/>
      <c r="P1107" s="238">
        <f>O1107*H1107</f>
        <v>0</v>
      </c>
      <c r="Q1107" s="238">
        <v>0</v>
      </c>
      <c r="R1107" s="238">
        <f>Q1107*H1107</f>
        <v>0</v>
      </c>
      <c r="S1107" s="238">
        <v>0</v>
      </c>
      <c r="T1107" s="239">
        <f>S1107*H1107</f>
        <v>0</v>
      </c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R1107" s="240" t="s">
        <v>347</v>
      </c>
      <c r="AT1107" s="240" t="s">
        <v>174</v>
      </c>
      <c r="AU1107" s="240" t="s">
        <v>92</v>
      </c>
      <c r="AY1107" s="18" t="s">
        <v>171</v>
      </c>
      <c r="BE1107" s="241">
        <f>IF(N1107="základní",J1107,0)</f>
        <v>0</v>
      </c>
      <c r="BF1107" s="241">
        <f>IF(N1107="snížená",J1107,0)</f>
        <v>0</v>
      </c>
      <c r="BG1107" s="241">
        <f>IF(N1107="zákl. přenesená",J1107,0)</f>
        <v>0</v>
      </c>
      <c r="BH1107" s="241">
        <f>IF(N1107="sníž. přenesená",J1107,0)</f>
        <v>0</v>
      </c>
      <c r="BI1107" s="241">
        <f>IF(N1107="nulová",J1107,0)</f>
        <v>0</v>
      </c>
      <c r="BJ1107" s="18" t="s">
        <v>90</v>
      </c>
      <c r="BK1107" s="241">
        <f>ROUND(I1107*H1107,2)</f>
        <v>0</v>
      </c>
      <c r="BL1107" s="18" t="s">
        <v>347</v>
      </c>
      <c r="BM1107" s="240" t="s">
        <v>1724</v>
      </c>
    </row>
    <row r="1108" s="2" customFormat="1">
      <c r="A1108" s="40"/>
      <c r="B1108" s="41"/>
      <c r="C1108" s="42"/>
      <c r="D1108" s="242" t="s">
        <v>184</v>
      </c>
      <c r="E1108" s="42"/>
      <c r="F1108" s="243" t="s">
        <v>1656</v>
      </c>
      <c r="G1108" s="42"/>
      <c r="H1108" s="42"/>
      <c r="I1108" s="244"/>
      <c r="J1108" s="42"/>
      <c r="K1108" s="42"/>
      <c r="L1108" s="46"/>
      <c r="M1108" s="245"/>
      <c r="N1108" s="246"/>
      <c r="O1108" s="93"/>
      <c r="P1108" s="93"/>
      <c r="Q1108" s="93"/>
      <c r="R1108" s="93"/>
      <c r="S1108" s="93"/>
      <c r="T1108" s="94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T1108" s="18" t="s">
        <v>184</v>
      </c>
      <c r="AU1108" s="18" t="s">
        <v>92</v>
      </c>
    </row>
    <row r="1109" s="2" customFormat="1" ht="16.5" customHeight="1">
      <c r="A1109" s="40"/>
      <c r="B1109" s="41"/>
      <c r="C1109" s="229" t="s">
        <v>1725</v>
      </c>
      <c r="D1109" s="229" t="s">
        <v>174</v>
      </c>
      <c r="E1109" s="230" t="s">
        <v>1726</v>
      </c>
      <c r="F1109" s="231" t="s">
        <v>1727</v>
      </c>
      <c r="G1109" s="232" t="s">
        <v>1528</v>
      </c>
      <c r="H1109" s="233">
        <v>1</v>
      </c>
      <c r="I1109" s="234"/>
      <c r="J1109" s="235">
        <f>ROUND(I1109*H1109,2)</f>
        <v>0</v>
      </c>
      <c r="K1109" s="231" t="s">
        <v>331</v>
      </c>
      <c r="L1109" s="46"/>
      <c r="M1109" s="236" t="s">
        <v>1</v>
      </c>
      <c r="N1109" s="237" t="s">
        <v>48</v>
      </c>
      <c r="O1109" s="93"/>
      <c r="P1109" s="238">
        <f>O1109*H1109</f>
        <v>0</v>
      </c>
      <c r="Q1109" s="238">
        <v>0</v>
      </c>
      <c r="R1109" s="238">
        <f>Q1109*H1109</f>
        <v>0</v>
      </c>
      <c r="S1109" s="238">
        <v>0</v>
      </c>
      <c r="T1109" s="239">
        <f>S1109*H1109</f>
        <v>0</v>
      </c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R1109" s="240" t="s">
        <v>347</v>
      </c>
      <c r="AT1109" s="240" t="s">
        <v>174</v>
      </c>
      <c r="AU1109" s="240" t="s">
        <v>92</v>
      </c>
      <c r="AY1109" s="18" t="s">
        <v>171</v>
      </c>
      <c r="BE1109" s="241">
        <f>IF(N1109="základní",J1109,0)</f>
        <v>0</v>
      </c>
      <c r="BF1109" s="241">
        <f>IF(N1109="snížená",J1109,0)</f>
        <v>0</v>
      </c>
      <c r="BG1109" s="241">
        <f>IF(N1109="zákl. přenesená",J1109,0)</f>
        <v>0</v>
      </c>
      <c r="BH1109" s="241">
        <f>IF(N1109="sníž. přenesená",J1109,0)</f>
        <v>0</v>
      </c>
      <c r="BI1109" s="241">
        <f>IF(N1109="nulová",J1109,0)</f>
        <v>0</v>
      </c>
      <c r="BJ1109" s="18" t="s">
        <v>90</v>
      </c>
      <c r="BK1109" s="241">
        <f>ROUND(I1109*H1109,2)</f>
        <v>0</v>
      </c>
      <c r="BL1109" s="18" t="s">
        <v>347</v>
      </c>
      <c r="BM1109" s="240" t="s">
        <v>1728</v>
      </c>
    </row>
    <row r="1110" s="2" customFormat="1">
      <c r="A1110" s="40"/>
      <c r="B1110" s="41"/>
      <c r="C1110" s="42"/>
      <c r="D1110" s="242" t="s">
        <v>184</v>
      </c>
      <c r="E1110" s="42"/>
      <c r="F1110" s="243" t="s">
        <v>1656</v>
      </c>
      <c r="G1110" s="42"/>
      <c r="H1110" s="42"/>
      <c r="I1110" s="244"/>
      <c r="J1110" s="42"/>
      <c r="K1110" s="42"/>
      <c r="L1110" s="46"/>
      <c r="M1110" s="245"/>
      <c r="N1110" s="246"/>
      <c r="O1110" s="93"/>
      <c r="P1110" s="93"/>
      <c r="Q1110" s="93"/>
      <c r="R1110" s="93"/>
      <c r="S1110" s="93"/>
      <c r="T1110" s="94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T1110" s="18" t="s">
        <v>184</v>
      </c>
      <c r="AU1110" s="18" t="s">
        <v>92</v>
      </c>
    </row>
    <row r="1111" s="2" customFormat="1" ht="16.5" customHeight="1">
      <c r="A1111" s="40"/>
      <c r="B1111" s="41"/>
      <c r="C1111" s="229" t="s">
        <v>1729</v>
      </c>
      <c r="D1111" s="229" t="s">
        <v>174</v>
      </c>
      <c r="E1111" s="230" t="s">
        <v>1730</v>
      </c>
      <c r="F1111" s="231" t="s">
        <v>1731</v>
      </c>
      <c r="G1111" s="232" t="s">
        <v>1528</v>
      </c>
      <c r="H1111" s="233">
        <v>1</v>
      </c>
      <c r="I1111" s="234"/>
      <c r="J1111" s="235">
        <f>ROUND(I1111*H1111,2)</f>
        <v>0</v>
      </c>
      <c r="K1111" s="231" t="s">
        <v>331</v>
      </c>
      <c r="L1111" s="46"/>
      <c r="M1111" s="236" t="s">
        <v>1</v>
      </c>
      <c r="N1111" s="237" t="s">
        <v>48</v>
      </c>
      <c r="O1111" s="93"/>
      <c r="P1111" s="238">
        <f>O1111*H1111</f>
        <v>0</v>
      </c>
      <c r="Q1111" s="238">
        <v>0</v>
      </c>
      <c r="R1111" s="238">
        <f>Q1111*H1111</f>
        <v>0</v>
      </c>
      <c r="S1111" s="238">
        <v>0</v>
      </c>
      <c r="T1111" s="239">
        <f>S1111*H1111</f>
        <v>0</v>
      </c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R1111" s="240" t="s">
        <v>347</v>
      </c>
      <c r="AT1111" s="240" t="s">
        <v>174</v>
      </c>
      <c r="AU1111" s="240" t="s">
        <v>92</v>
      </c>
      <c r="AY1111" s="18" t="s">
        <v>171</v>
      </c>
      <c r="BE1111" s="241">
        <f>IF(N1111="základní",J1111,0)</f>
        <v>0</v>
      </c>
      <c r="BF1111" s="241">
        <f>IF(N1111="snížená",J1111,0)</f>
        <v>0</v>
      </c>
      <c r="BG1111" s="241">
        <f>IF(N1111="zákl. přenesená",J1111,0)</f>
        <v>0</v>
      </c>
      <c r="BH1111" s="241">
        <f>IF(N1111="sníž. přenesená",J1111,0)</f>
        <v>0</v>
      </c>
      <c r="BI1111" s="241">
        <f>IF(N1111="nulová",J1111,0)</f>
        <v>0</v>
      </c>
      <c r="BJ1111" s="18" t="s">
        <v>90</v>
      </c>
      <c r="BK1111" s="241">
        <f>ROUND(I1111*H1111,2)</f>
        <v>0</v>
      </c>
      <c r="BL1111" s="18" t="s">
        <v>347</v>
      </c>
      <c r="BM1111" s="240" t="s">
        <v>1732</v>
      </c>
    </row>
    <row r="1112" s="2" customFormat="1">
      <c r="A1112" s="40"/>
      <c r="B1112" s="41"/>
      <c r="C1112" s="42"/>
      <c r="D1112" s="242" t="s">
        <v>184</v>
      </c>
      <c r="E1112" s="42"/>
      <c r="F1112" s="243" t="s">
        <v>1656</v>
      </c>
      <c r="G1112" s="42"/>
      <c r="H1112" s="42"/>
      <c r="I1112" s="244"/>
      <c r="J1112" s="42"/>
      <c r="K1112" s="42"/>
      <c r="L1112" s="46"/>
      <c r="M1112" s="245"/>
      <c r="N1112" s="246"/>
      <c r="O1112" s="93"/>
      <c r="P1112" s="93"/>
      <c r="Q1112" s="93"/>
      <c r="R1112" s="93"/>
      <c r="S1112" s="93"/>
      <c r="T1112" s="94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T1112" s="18" t="s">
        <v>184</v>
      </c>
      <c r="AU1112" s="18" t="s">
        <v>92</v>
      </c>
    </row>
    <row r="1113" s="2" customFormat="1" ht="16.5" customHeight="1">
      <c r="A1113" s="40"/>
      <c r="B1113" s="41"/>
      <c r="C1113" s="229" t="s">
        <v>1733</v>
      </c>
      <c r="D1113" s="229" t="s">
        <v>174</v>
      </c>
      <c r="E1113" s="230" t="s">
        <v>1734</v>
      </c>
      <c r="F1113" s="231" t="s">
        <v>1735</v>
      </c>
      <c r="G1113" s="232" t="s">
        <v>1528</v>
      </c>
      <c r="H1113" s="233">
        <v>1</v>
      </c>
      <c r="I1113" s="234"/>
      <c r="J1113" s="235">
        <f>ROUND(I1113*H1113,2)</f>
        <v>0</v>
      </c>
      <c r="K1113" s="231" t="s">
        <v>331</v>
      </c>
      <c r="L1113" s="46"/>
      <c r="M1113" s="236" t="s">
        <v>1</v>
      </c>
      <c r="N1113" s="237" t="s">
        <v>48</v>
      </c>
      <c r="O1113" s="93"/>
      <c r="P1113" s="238">
        <f>O1113*H1113</f>
        <v>0</v>
      </c>
      <c r="Q1113" s="238">
        <v>0</v>
      </c>
      <c r="R1113" s="238">
        <f>Q1113*H1113</f>
        <v>0</v>
      </c>
      <c r="S1113" s="238">
        <v>0</v>
      </c>
      <c r="T1113" s="239">
        <f>S1113*H1113</f>
        <v>0</v>
      </c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R1113" s="240" t="s">
        <v>347</v>
      </c>
      <c r="AT1113" s="240" t="s">
        <v>174</v>
      </c>
      <c r="AU1113" s="240" t="s">
        <v>92</v>
      </c>
      <c r="AY1113" s="18" t="s">
        <v>171</v>
      </c>
      <c r="BE1113" s="241">
        <f>IF(N1113="základní",J1113,0)</f>
        <v>0</v>
      </c>
      <c r="BF1113" s="241">
        <f>IF(N1113="snížená",J1113,0)</f>
        <v>0</v>
      </c>
      <c r="BG1113" s="241">
        <f>IF(N1113="zákl. přenesená",J1113,0)</f>
        <v>0</v>
      </c>
      <c r="BH1113" s="241">
        <f>IF(N1113="sníž. přenesená",J1113,0)</f>
        <v>0</v>
      </c>
      <c r="BI1113" s="241">
        <f>IF(N1113="nulová",J1113,0)</f>
        <v>0</v>
      </c>
      <c r="BJ1113" s="18" t="s">
        <v>90</v>
      </c>
      <c r="BK1113" s="241">
        <f>ROUND(I1113*H1113,2)</f>
        <v>0</v>
      </c>
      <c r="BL1113" s="18" t="s">
        <v>347</v>
      </c>
      <c r="BM1113" s="240" t="s">
        <v>1736</v>
      </c>
    </row>
    <row r="1114" s="2" customFormat="1">
      <c r="A1114" s="40"/>
      <c r="B1114" s="41"/>
      <c r="C1114" s="42"/>
      <c r="D1114" s="242" t="s">
        <v>184</v>
      </c>
      <c r="E1114" s="42"/>
      <c r="F1114" s="243" t="s">
        <v>1656</v>
      </c>
      <c r="G1114" s="42"/>
      <c r="H1114" s="42"/>
      <c r="I1114" s="244"/>
      <c r="J1114" s="42"/>
      <c r="K1114" s="42"/>
      <c r="L1114" s="46"/>
      <c r="M1114" s="245"/>
      <c r="N1114" s="246"/>
      <c r="O1114" s="93"/>
      <c r="P1114" s="93"/>
      <c r="Q1114" s="93"/>
      <c r="R1114" s="93"/>
      <c r="S1114" s="93"/>
      <c r="T1114" s="94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T1114" s="18" t="s">
        <v>184</v>
      </c>
      <c r="AU1114" s="18" t="s">
        <v>92</v>
      </c>
    </row>
    <row r="1115" s="2" customFormat="1" ht="21.75" customHeight="1">
      <c r="A1115" s="40"/>
      <c r="B1115" s="41"/>
      <c r="C1115" s="229" t="s">
        <v>1737</v>
      </c>
      <c r="D1115" s="229" t="s">
        <v>174</v>
      </c>
      <c r="E1115" s="230" t="s">
        <v>1738</v>
      </c>
      <c r="F1115" s="231" t="s">
        <v>1739</v>
      </c>
      <c r="G1115" s="232" t="s">
        <v>1528</v>
      </c>
      <c r="H1115" s="233">
        <v>1</v>
      </c>
      <c r="I1115" s="234"/>
      <c r="J1115" s="235">
        <f>ROUND(I1115*H1115,2)</f>
        <v>0</v>
      </c>
      <c r="K1115" s="231" t="s">
        <v>331</v>
      </c>
      <c r="L1115" s="46"/>
      <c r="M1115" s="236" t="s">
        <v>1</v>
      </c>
      <c r="N1115" s="237" t="s">
        <v>48</v>
      </c>
      <c r="O1115" s="93"/>
      <c r="P1115" s="238">
        <f>O1115*H1115</f>
        <v>0</v>
      </c>
      <c r="Q1115" s="238">
        <v>0</v>
      </c>
      <c r="R1115" s="238">
        <f>Q1115*H1115</f>
        <v>0</v>
      </c>
      <c r="S1115" s="238">
        <v>0</v>
      </c>
      <c r="T1115" s="239">
        <f>S1115*H1115</f>
        <v>0</v>
      </c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R1115" s="240" t="s">
        <v>347</v>
      </c>
      <c r="AT1115" s="240" t="s">
        <v>174</v>
      </c>
      <c r="AU1115" s="240" t="s">
        <v>92</v>
      </c>
      <c r="AY1115" s="18" t="s">
        <v>171</v>
      </c>
      <c r="BE1115" s="241">
        <f>IF(N1115="základní",J1115,0)</f>
        <v>0</v>
      </c>
      <c r="BF1115" s="241">
        <f>IF(N1115="snížená",J1115,0)</f>
        <v>0</v>
      </c>
      <c r="BG1115" s="241">
        <f>IF(N1115="zákl. přenesená",J1115,0)</f>
        <v>0</v>
      </c>
      <c r="BH1115" s="241">
        <f>IF(N1115="sníž. přenesená",J1115,0)</f>
        <v>0</v>
      </c>
      <c r="BI1115" s="241">
        <f>IF(N1115="nulová",J1115,0)</f>
        <v>0</v>
      </c>
      <c r="BJ1115" s="18" t="s">
        <v>90</v>
      </c>
      <c r="BK1115" s="241">
        <f>ROUND(I1115*H1115,2)</f>
        <v>0</v>
      </c>
      <c r="BL1115" s="18" t="s">
        <v>347</v>
      </c>
      <c r="BM1115" s="240" t="s">
        <v>1740</v>
      </c>
    </row>
    <row r="1116" s="2" customFormat="1">
      <c r="A1116" s="40"/>
      <c r="B1116" s="41"/>
      <c r="C1116" s="42"/>
      <c r="D1116" s="242" t="s">
        <v>184</v>
      </c>
      <c r="E1116" s="42"/>
      <c r="F1116" s="243" t="s">
        <v>1656</v>
      </c>
      <c r="G1116" s="42"/>
      <c r="H1116" s="42"/>
      <c r="I1116" s="244"/>
      <c r="J1116" s="42"/>
      <c r="K1116" s="42"/>
      <c r="L1116" s="46"/>
      <c r="M1116" s="245"/>
      <c r="N1116" s="246"/>
      <c r="O1116" s="93"/>
      <c r="P1116" s="93"/>
      <c r="Q1116" s="93"/>
      <c r="R1116" s="93"/>
      <c r="S1116" s="93"/>
      <c r="T1116" s="94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T1116" s="18" t="s">
        <v>184</v>
      </c>
      <c r="AU1116" s="18" t="s">
        <v>92</v>
      </c>
    </row>
    <row r="1117" s="2" customFormat="1" ht="21.75" customHeight="1">
      <c r="A1117" s="40"/>
      <c r="B1117" s="41"/>
      <c r="C1117" s="229" t="s">
        <v>1741</v>
      </c>
      <c r="D1117" s="229" t="s">
        <v>174</v>
      </c>
      <c r="E1117" s="230" t="s">
        <v>1742</v>
      </c>
      <c r="F1117" s="231" t="s">
        <v>1743</v>
      </c>
      <c r="G1117" s="232" t="s">
        <v>1528</v>
      </c>
      <c r="H1117" s="233">
        <v>1</v>
      </c>
      <c r="I1117" s="234"/>
      <c r="J1117" s="235">
        <f>ROUND(I1117*H1117,2)</f>
        <v>0</v>
      </c>
      <c r="K1117" s="231" t="s">
        <v>331</v>
      </c>
      <c r="L1117" s="46"/>
      <c r="M1117" s="236" t="s">
        <v>1</v>
      </c>
      <c r="N1117" s="237" t="s">
        <v>48</v>
      </c>
      <c r="O1117" s="93"/>
      <c r="P1117" s="238">
        <f>O1117*H1117</f>
        <v>0</v>
      </c>
      <c r="Q1117" s="238">
        <v>0</v>
      </c>
      <c r="R1117" s="238">
        <f>Q1117*H1117</f>
        <v>0</v>
      </c>
      <c r="S1117" s="238">
        <v>0</v>
      </c>
      <c r="T1117" s="239">
        <f>S1117*H1117</f>
        <v>0</v>
      </c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R1117" s="240" t="s">
        <v>347</v>
      </c>
      <c r="AT1117" s="240" t="s">
        <v>174</v>
      </c>
      <c r="AU1117" s="240" t="s">
        <v>92</v>
      </c>
      <c r="AY1117" s="18" t="s">
        <v>171</v>
      </c>
      <c r="BE1117" s="241">
        <f>IF(N1117="základní",J1117,0)</f>
        <v>0</v>
      </c>
      <c r="BF1117" s="241">
        <f>IF(N1117="snížená",J1117,0)</f>
        <v>0</v>
      </c>
      <c r="BG1117" s="241">
        <f>IF(N1117="zákl. přenesená",J1117,0)</f>
        <v>0</v>
      </c>
      <c r="BH1117" s="241">
        <f>IF(N1117="sníž. přenesená",J1117,0)</f>
        <v>0</v>
      </c>
      <c r="BI1117" s="241">
        <f>IF(N1117="nulová",J1117,0)</f>
        <v>0</v>
      </c>
      <c r="BJ1117" s="18" t="s">
        <v>90</v>
      </c>
      <c r="BK1117" s="241">
        <f>ROUND(I1117*H1117,2)</f>
        <v>0</v>
      </c>
      <c r="BL1117" s="18" t="s">
        <v>347</v>
      </c>
      <c r="BM1117" s="240" t="s">
        <v>1744</v>
      </c>
    </row>
    <row r="1118" s="2" customFormat="1">
      <c r="A1118" s="40"/>
      <c r="B1118" s="41"/>
      <c r="C1118" s="42"/>
      <c r="D1118" s="242" t="s">
        <v>184</v>
      </c>
      <c r="E1118" s="42"/>
      <c r="F1118" s="243" t="s">
        <v>1656</v>
      </c>
      <c r="G1118" s="42"/>
      <c r="H1118" s="42"/>
      <c r="I1118" s="244"/>
      <c r="J1118" s="42"/>
      <c r="K1118" s="42"/>
      <c r="L1118" s="46"/>
      <c r="M1118" s="245"/>
      <c r="N1118" s="246"/>
      <c r="O1118" s="93"/>
      <c r="P1118" s="93"/>
      <c r="Q1118" s="93"/>
      <c r="R1118" s="93"/>
      <c r="S1118" s="93"/>
      <c r="T1118" s="94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T1118" s="18" t="s">
        <v>184</v>
      </c>
      <c r="AU1118" s="18" t="s">
        <v>92</v>
      </c>
    </row>
    <row r="1119" s="2" customFormat="1" ht="16.5" customHeight="1">
      <c r="A1119" s="40"/>
      <c r="B1119" s="41"/>
      <c r="C1119" s="229" t="s">
        <v>1745</v>
      </c>
      <c r="D1119" s="229" t="s">
        <v>174</v>
      </c>
      <c r="E1119" s="230" t="s">
        <v>1746</v>
      </c>
      <c r="F1119" s="231" t="s">
        <v>1747</v>
      </c>
      <c r="G1119" s="232" t="s">
        <v>1528</v>
      </c>
      <c r="H1119" s="233">
        <v>1</v>
      </c>
      <c r="I1119" s="234"/>
      <c r="J1119" s="235">
        <f>ROUND(I1119*H1119,2)</f>
        <v>0</v>
      </c>
      <c r="K1119" s="231" t="s">
        <v>331</v>
      </c>
      <c r="L1119" s="46"/>
      <c r="M1119" s="236" t="s">
        <v>1</v>
      </c>
      <c r="N1119" s="237" t="s">
        <v>48</v>
      </c>
      <c r="O1119" s="93"/>
      <c r="P1119" s="238">
        <f>O1119*H1119</f>
        <v>0</v>
      </c>
      <c r="Q1119" s="238">
        <v>0</v>
      </c>
      <c r="R1119" s="238">
        <f>Q1119*H1119</f>
        <v>0</v>
      </c>
      <c r="S1119" s="238">
        <v>0</v>
      </c>
      <c r="T1119" s="239">
        <f>S1119*H1119</f>
        <v>0</v>
      </c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R1119" s="240" t="s">
        <v>347</v>
      </c>
      <c r="AT1119" s="240" t="s">
        <v>174</v>
      </c>
      <c r="AU1119" s="240" t="s">
        <v>92</v>
      </c>
      <c r="AY1119" s="18" t="s">
        <v>171</v>
      </c>
      <c r="BE1119" s="241">
        <f>IF(N1119="základní",J1119,0)</f>
        <v>0</v>
      </c>
      <c r="BF1119" s="241">
        <f>IF(N1119="snížená",J1119,0)</f>
        <v>0</v>
      </c>
      <c r="BG1119" s="241">
        <f>IF(N1119="zákl. přenesená",J1119,0)</f>
        <v>0</v>
      </c>
      <c r="BH1119" s="241">
        <f>IF(N1119="sníž. přenesená",J1119,0)</f>
        <v>0</v>
      </c>
      <c r="BI1119" s="241">
        <f>IF(N1119="nulová",J1119,0)</f>
        <v>0</v>
      </c>
      <c r="BJ1119" s="18" t="s">
        <v>90</v>
      </c>
      <c r="BK1119" s="241">
        <f>ROUND(I1119*H1119,2)</f>
        <v>0</v>
      </c>
      <c r="BL1119" s="18" t="s">
        <v>347</v>
      </c>
      <c r="BM1119" s="240" t="s">
        <v>1748</v>
      </c>
    </row>
    <row r="1120" s="2" customFormat="1">
      <c r="A1120" s="40"/>
      <c r="B1120" s="41"/>
      <c r="C1120" s="42"/>
      <c r="D1120" s="242" t="s">
        <v>184</v>
      </c>
      <c r="E1120" s="42"/>
      <c r="F1120" s="243" t="s">
        <v>1656</v>
      </c>
      <c r="G1120" s="42"/>
      <c r="H1120" s="42"/>
      <c r="I1120" s="244"/>
      <c r="J1120" s="42"/>
      <c r="K1120" s="42"/>
      <c r="L1120" s="46"/>
      <c r="M1120" s="245"/>
      <c r="N1120" s="246"/>
      <c r="O1120" s="93"/>
      <c r="P1120" s="93"/>
      <c r="Q1120" s="93"/>
      <c r="R1120" s="93"/>
      <c r="S1120" s="93"/>
      <c r="T1120" s="94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T1120" s="18" t="s">
        <v>184</v>
      </c>
      <c r="AU1120" s="18" t="s">
        <v>92</v>
      </c>
    </row>
    <row r="1121" s="2" customFormat="1" ht="16.5" customHeight="1">
      <c r="A1121" s="40"/>
      <c r="B1121" s="41"/>
      <c r="C1121" s="229" t="s">
        <v>1749</v>
      </c>
      <c r="D1121" s="229" t="s">
        <v>174</v>
      </c>
      <c r="E1121" s="230" t="s">
        <v>1750</v>
      </c>
      <c r="F1121" s="231" t="s">
        <v>1751</v>
      </c>
      <c r="G1121" s="232" t="s">
        <v>1528</v>
      </c>
      <c r="H1121" s="233">
        <v>1</v>
      </c>
      <c r="I1121" s="234"/>
      <c r="J1121" s="235">
        <f>ROUND(I1121*H1121,2)</f>
        <v>0</v>
      </c>
      <c r="K1121" s="231" t="s">
        <v>331</v>
      </c>
      <c r="L1121" s="46"/>
      <c r="M1121" s="236" t="s">
        <v>1</v>
      </c>
      <c r="N1121" s="237" t="s">
        <v>48</v>
      </c>
      <c r="O1121" s="93"/>
      <c r="P1121" s="238">
        <f>O1121*H1121</f>
        <v>0</v>
      </c>
      <c r="Q1121" s="238">
        <v>0</v>
      </c>
      <c r="R1121" s="238">
        <f>Q1121*H1121</f>
        <v>0</v>
      </c>
      <c r="S1121" s="238">
        <v>0</v>
      </c>
      <c r="T1121" s="239">
        <f>S1121*H1121</f>
        <v>0</v>
      </c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R1121" s="240" t="s">
        <v>347</v>
      </c>
      <c r="AT1121" s="240" t="s">
        <v>174</v>
      </c>
      <c r="AU1121" s="240" t="s">
        <v>92</v>
      </c>
      <c r="AY1121" s="18" t="s">
        <v>171</v>
      </c>
      <c r="BE1121" s="241">
        <f>IF(N1121="základní",J1121,0)</f>
        <v>0</v>
      </c>
      <c r="BF1121" s="241">
        <f>IF(N1121="snížená",J1121,0)</f>
        <v>0</v>
      </c>
      <c r="BG1121" s="241">
        <f>IF(N1121="zákl. přenesená",J1121,0)</f>
        <v>0</v>
      </c>
      <c r="BH1121" s="241">
        <f>IF(N1121="sníž. přenesená",J1121,0)</f>
        <v>0</v>
      </c>
      <c r="BI1121" s="241">
        <f>IF(N1121="nulová",J1121,0)</f>
        <v>0</v>
      </c>
      <c r="BJ1121" s="18" t="s">
        <v>90</v>
      </c>
      <c r="BK1121" s="241">
        <f>ROUND(I1121*H1121,2)</f>
        <v>0</v>
      </c>
      <c r="BL1121" s="18" t="s">
        <v>347</v>
      </c>
      <c r="BM1121" s="240" t="s">
        <v>1752</v>
      </c>
    </row>
    <row r="1122" s="2" customFormat="1">
      <c r="A1122" s="40"/>
      <c r="B1122" s="41"/>
      <c r="C1122" s="42"/>
      <c r="D1122" s="242" t="s">
        <v>184</v>
      </c>
      <c r="E1122" s="42"/>
      <c r="F1122" s="243" t="s">
        <v>1656</v>
      </c>
      <c r="G1122" s="42"/>
      <c r="H1122" s="42"/>
      <c r="I1122" s="244"/>
      <c r="J1122" s="42"/>
      <c r="K1122" s="42"/>
      <c r="L1122" s="46"/>
      <c r="M1122" s="245"/>
      <c r="N1122" s="246"/>
      <c r="O1122" s="93"/>
      <c r="P1122" s="93"/>
      <c r="Q1122" s="93"/>
      <c r="R1122" s="93"/>
      <c r="S1122" s="93"/>
      <c r="T1122" s="94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T1122" s="18" t="s">
        <v>184</v>
      </c>
      <c r="AU1122" s="18" t="s">
        <v>92</v>
      </c>
    </row>
    <row r="1123" s="2" customFormat="1" ht="16.5" customHeight="1">
      <c r="A1123" s="40"/>
      <c r="B1123" s="41"/>
      <c r="C1123" s="229" t="s">
        <v>1753</v>
      </c>
      <c r="D1123" s="229" t="s">
        <v>174</v>
      </c>
      <c r="E1123" s="230" t="s">
        <v>1754</v>
      </c>
      <c r="F1123" s="231" t="s">
        <v>1755</v>
      </c>
      <c r="G1123" s="232" t="s">
        <v>1528</v>
      </c>
      <c r="H1123" s="233">
        <v>1</v>
      </c>
      <c r="I1123" s="234"/>
      <c r="J1123" s="235">
        <f>ROUND(I1123*H1123,2)</f>
        <v>0</v>
      </c>
      <c r="K1123" s="231" t="s">
        <v>331</v>
      </c>
      <c r="L1123" s="46"/>
      <c r="M1123" s="236" t="s">
        <v>1</v>
      </c>
      <c r="N1123" s="237" t="s">
        <v>48</v>
      </c>
      <c r="O1123" s="93"/>
      <c r="P1123" s="238">
        <f>O1123*H1123</f>
        <v>0</v>
      </c>
      <c r="Q1123" s="238">
        <v>0</v>
      </c>
      <c r="R1123" s="238">
        <f>Q1123*H1123</f>
        <v>0</v>
      </c>
      <c r="S1123" s="238">
        <v>0</v>
      </c>
      <c r="T1123" s="239">
        <f>S1123*H1123</f>
        <v>0</v>
      </c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R1123" s="240" t="s">
        <v>347</v>
      </c>
      <c r="AT1123" s="240" t="s">
        <v>174</v>
      </c>
      <c r="AU1123" s="240" t="s">
        <v>92</v>
      </c>
      <c r="AY1123" s="18" t="s">
        <v>171</v>
      </c>
      <c r="BE1123" s="241">
        <f>IF(N1123="základní",J1123,0)</f>
        <v>0</v>
      </c>
      <c r="BF1123" s="241">
        <f>IF(N1123="snížená",J1123,0)</f>
        <v>0</v>
      </c>
      <c r="BG1123" s="241">
        <f>IF(N1123="zákl. přenesená",J1123,0)</f>
        <v>0</v>
      </c>
      <c r="BH1123" s="241">
        <f>IF(N1123="sníž. přenesená",J1123,0)</f>
        <v>0</v>
      </c>
      <c r="BI1123" s="241">
        <f>IF(N1123="nulová",J1123,0)</f>
        <v>0</v>
      </c>
      <c r="BJ1123" s="18" t="s">
        <v>90</v>
      </c>
      <c r="BK1123" s="241">
        <f>ROUND(I1123*H1123,2)</f>
        <v>0</v>
      </c>
      <c r="BL1123" s="18" t="s">
        <v>347</v>
      </c>
      <c r="BM1123" s="240" t="s">
        <v>1756</v>
      </c>
    </row>
    <row r="1124" s="2" customFormat="1">
      <c r="A1124" s="40"/>
      <c r="B1124" s="41"/>
      <c r="C1124" s="42"/>
      <c r="D1124" s="242" t="s">
        <v>184</v>
      </c>
      <c r="E1124" s="42"/>
      <c r="F1124" s="243" t="s">
        <v>1656</v>
      </c>
      <c r="G1124" s="42"/>
      <c r="H1124" s="42"/>
      <c r="I1124" s="244"/>
      <c r="J1124" s="42"/>
      <c r="K1124" s="42"/>
      <c r="L1124" s="46"/>
      <c r="M1124" s="245"/>
      <c r="N1124" s="246"/>
      <c r="O1124" s="93"/>
      <c r="P1124" s="93"/>
      <c r="Q1124" s="93"/>
      <c r="R1124" s="93"/>
      <c r="S1124" s="93"/>
      <c r="T1124" s="94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T1124" s="18" t="s">
        <v>184</v>
      </c>
      <c r="AU1124" s="18" t="s">
        <v>92</v>
      </c>
    </row>
    <row r="1125" s="2" customFormat="1" ht="16.5" customHeight="1">
      <c r="A1125" s="40"/>
      <c r="B1125" s="41"/>
      <c r="C1125" s="229" t="s">
        <v>1757</v>
      </c>
      <c r="D1125" s="229" t="s">
        <v>174</v>
      </c>
      <c r="E1125" s="230" t="s">
        <v>1758</v>
      </c>
      <c r="F1125" s="231" t="s">
        <v>1759</v>
      </c>
      <c r="G1125" s="232" t="s">
        <v>1528</v>
      </c>
      <c r="H1125" s="233">
        <v>1</v>
      </c>
      <c r="I1125" s="234"/>
      <c r="J1125" s="235">
        <f>ROUND(I1125*H1125,2)</f>
        <v>0</v>
      </c>
      <c r="K1125" s="231" t="s">
        <v>331</v>
      </c>
      <c r="L1125" s="46"/>
      <c r="M1125" s="236" t="s">
        <v>1</v>
      </c>
      <c r="N1125" s="237" t="s">
        <v>48</v>
      </c>
      <c r="O1125" s="93"/>
      <c r="P1125" s="238">
        <f>O1125*H1125</f>
        <v>0</v>
      </c>
      <c r="Q1125" s="238">
        <v>0</v>
      </c>
      <c r="R1125" s="238">
        <f>Q1125*H1125</f>
        <v>0</v>
      </c>
      <c r="S1125" s="238">
        <v>0</v>
      </c>
      <c r="T1125" s="239">
        <f>S1125*H1125</f>
        <v>0</v>
      </c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R1125" s="240" t="s">
        <v>347</v>
      </c>
      <c r="AT1125" s="240" t="s">
        <v>174</v>
      </c>
      <c r="AU1125" s="240" t="s">
        <v>92</v>
      </c>
      <c r="AY1125" s="18" t="s">
        <v>171</v>
      </c>
      <c r="BE1125" s="241">
        <f>IF(N1125="základní",J1125,0)</f>
        <v>0</v>
      </c>
      <c r="BF1125" s="241">
        <f>IF(N1125="snížená",J1125,0)</f>
        <v>0</v>
      </c>
      <c r="BG1125" s="241">
        <f>IF(N1125="zákl. přenesená",J1125,0)</f>
        <v>0</v>
      </c>
      <c r="BH1125" s="241">
        <f>IF(N1125="sníž. přenesená",J1125,0)</f>
        <v>0</v>
      </c>
      <c r="BI1125" s="241">
        <f>IF(N1125="nulová",J1125,0)</f>
        <v>0</v>
      </c>
      <c r="BJ1125" s="18" t="s">
        <v>90</v>
      </c>
      <c r="BK1125" s="241">
        <f>ROUND(I1125*H1125,2)</f>
        <v>0</v>
      </c>
      <c r="BL1125" s="18" t="s">
        <v>347</v>
      </c>
      <c r="BM1125" s="240" t="s">
        <v>1760</v>
      </c>
    </row>
    <row r="1126" s="2" customFormat="1">
      <c r="A1126" s="40"/>
      <c r="B1126" s="41"/>
      <c r="C1126" s="42"/>
      <c r="D1126" s="242" t="s">
        <v>184</v>
      </c>
      <c r="E1126" s="42"/>
      <c r="F1126" s="243" t="s">
        <v>1656</v>
      </c>
      <c r="G1126" s="42"/>
      <c r="H1126" s="42"/>
      <c r="I1126" s="244"/>
      <c r="J1126" s="42"/>
      <c r="K1126" s="42"/>
      <c r="L1126" s="46"/>
      <c r="M1126" s="245"/>
      <c r="N1126" s="246"/>
      <c r="O1126" s="93"/>
      <c r="P1126" s="93"/>
      <c r="Q1126" s="93"/>
      <c r="R1126" s="93"/>
      <c r="S1126" s="93"/>
      <c r="T1126" s="94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T1126" s="18" t="s">
        <v>184</v>
      </c>
      <c r="AU1126" s="18" t="s">
        <v>92</v>
      </c>
    </row>
    <row r="1127" s="2" customFormat="1" ht="16.5" customHeight="1">
      <c r="A1127" s="40"/>
      <c r="B1127" s="41"/>
      <c r="C1127" s="229" t="s">
        <v>1761</v>
      </c>
      <c r="D1127" s="229" t="s">
        <v>174</v>
      </c>
      <c r="E1127" s="230" t="s">
        <v>1762</v>
      </c>
      <c r="F1127" s="231" t="s">
        <v>1763</v>
      </c>
      <c r="G1127" s="232" t="s">
        <v>1528</v>
      </c>
      <c r="H1127" s="233">
        <v>1</v>
      </c>
      <c r="I1127" s="234"/>
      <c r="J1127" s="235">
        <f>ROUND(I1127*H1127,2)</f>
        <v>0</v>
      </c>
      <c r="K1127" s="231" t="s">
        <v>331</v>
      </c>
      <c r="L1127" s="46"/>
      <c r="M1127" s="236" t="s">
        <v>1</v>
      </c>
      <c r="N1127" s="237" t="s">
        <v>48</v>
      </c>
      <c r="O1127" s="93"/>
      <c r="P1127" s="238">
        <f>O1127*H1127</f>
        <v>0</v>
      </c>
      <c r="Q1127" s="238">
        <v>0</v>
      </c>
      <c r="R1127" s="238">
        <f>Q1127*H1127</f>
        <v>0</v>
      </c>
      <c r="S1127" s="238">
        <v>0</v>
      </c>
      <c r="T1127" s="239">
        <f>S1127*H1127</f>
        <v>0</v>
      </c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R1127" s="240" t="s">
        <v>347</v>
      </c>
      <c r="AT1127" s="240" t="s">
        <v>174</v>
      </c>
      <c r="AU1127" s="240" t="s">
        <v>92</v>
      </c>
      <c r="AY1127" s="18" t="s">
        <v>171</v>
      </c>
      <c r="BE1127" s="241">
        <f>IF(N1127="základní",J1127,0)</f>
        <v>0</v>
      </c>
      <c r="BF1127" s="241">
        <f>IF(N1127="snížená",J1127,0)</f>
        <v>0</v>
      </c>
      <c r="BG1127" s="241">
        <f>IF(N1127="zákl. přenesená",J1127,0)</f>
        <v>0</v>
      </c>
      <c r="BH1127" s="241">
        <f>IF(N1127="sníž. přenesená",J1127,0)</f>
        <v>0</v>
      </c>
      <c r="BI1127" s="241">
        <f>IF(N1127="nulová",J1127,0)</f>
        <v>0</v>
      </c>
      <c r="BJ1127" s="18" t="s">
        <v>90</v>
      </c>
      <c r="BK1127" s="241">
        <f>ROUND(I1127*H1127,2)</f>
        <v>0</v>
      </c>
      <c r="BL1127" s="18" t="s">
        <v>347</v>
      </c>
      <c r="BM1127" s="240" t="s">
        <v>1764</v>
      </c>
    </row>
    <row r="1128" s="2" customFormat="1">
      <c r="A1128" s="40"/>
      <c r="B1128" s="41"/>
      <c r="C1128" s="42"/>
      <c r="D1128" s="242" t="s">
        <v>184</v>
      </c>
      <c r="E1128" s="42"/>
      <c r="F1128" s="243" t="s">
        <v>1656</v>
      </c>
      <c r="G1128" s="42"/>
      <c r="H1128" s="42"/>
      <c r="I1128" s="244"/>
      <c r="J1128" s="42"/>
      <c r="K1128" s="42"/>
      <c r="L1128" s="46"/>
      <c r="M1128" s="245"/>
      <c r="N1128" s="246"/>
      <c r="O1128" s="93"/>
      <c r="P1128" s="93"/>
      <c r="Q1128" s="93"/>
      <c r="R1128" s="93"/>
      <c r="S1128" s="93"/>
      <c r="T1128" s="94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T1128" s="18" t="s">
        <v>184</v>
      </c>
      <c r="AU1128" s="18" t="s">
        <v>92</v>
      </c>
    </row>
    <row r="1129" s="2" customFormat="1">
      <c r="A1129" s="40"/>
      <c r="B1129" s="41"/>
      <c r="C1129" s="229" t="s">
        <v>1765</v>
      </c>
      <c r="D1129" s="229" t="s">
        <v>174</v>
      </c>
      <c r="E1129" s="230" t="s">
        <v>1766</v>
      </c>
      <c r="F1129" s="231" t="s">
        <v>1767</v>
      </c>
      <c r="G1129" s="232" t="s">
        <v>1528</v>
      </c>
      <c r="H1129" s="233">
        <v>1</v>
      </c>
      <c r="I1129" s="234"/>
      <c r="J1129" s="235">
        <f>ROUND(I1129*H1129,2)</f>
        <v>0</v>
      </c>
      <c r="K1129" s="231" t="s">
        <v>331</v>
      </c>
      <c r="L1129" s="46"/>
      <c r="M1129" s="236" t="s">
        <v>1</v>
      </c>
      <c r="N1129" s="237" t="s">
        <v>48</v>
      </c>
      <c r="O1129" s="93"/>
      <c r="P1129" s="238">
        <f>O1129*H1129</f>
        <v>0</v>
      </c>
      <c r="Q1129" s="238">
        <v>0</v>
      </c>
      <c r="R1129" s="238">
        <f>Q1129*H1129</f>
        <v>0</v>
      </c>
      <c r="S1129" s="238">
        <v>0</v>
      </c>
      <c r="T1129" s="239">
        <f>S1129*H1129</f>
        <v>0</v>
      </c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R1129" s="240" t="s">
        <v>347</v>
      </c>
      <c r="AT1129" s="240" t="s">
        <v>174</v>
      </c>
      <c r="AU1129" s="240" t="s">
        <v>92</v>
      </c>
      <c r="AY1129" s="18" t="s">
        <v>171</v>
      </c>
      <c r="BE1129" s="241">
        <f>IF(N1129="základní",J1129,0)</f>
        <v>0</v>
      </c>
      <c r="BF1129" s="241">
        <f>IF(N1129="snížená",J1129,0)</f>
        <v>0</v>
      </c>
      <c r="BG1129" s="241">
        <f>IF(N1129="zákl. přenesená",J1129,0)</f>
        <v>0</v>
      </c>
      <c r="BH1129" s="241">
        <f>IF(N1129="sníž. přenesená",J1129,0)</f>
        <v>0</v>
      </c>
      <c r="BI1129" s="241">
        <f>IF(N1129="nulová",J1129,0)</f>
        <v>0</v>
      </c>
      <c r="BJ1129" s="18" t="s">
        <v>90</v>
      </c>
      <c r="BK1129" s="241">
        <f>ROUND(I1129*H1129,2)</f>
        <v>0</v>
      </c>
      <c r="BL1129" s="18" t="s">
        <v>347</v>
      </c>
      <c r="BM1129" s="240" t="s">
        <v>1768</v>
      </c>
    </row>
    <row r="1130" s="2" customFormat="1">
      <c r="A1130" s="40"/>
      <c r="B1130" s="41"/>
      <c r="C1130" s="42"/>
      <c r="D1130" s="242" t="s">
        <v>184</v>
      </c>
      <c r="E1130" s="42"/>
      <c r="F1130" s="243" t="s">
        <v>1769</v>
      </c>
      <c r="G1130" s="42"/>
      <c r="H1130" s="42"/>
      <c r="I1130" s="244"/>
      <c r="J1130" s="42"/>
      <c r="K1130" s="42"/>
      <c r="L1130" s="46"/>
      <c r="M1130" s="245"/>
      <c r="N1130" s="246"/>
      <c r="O1130" s="93"/>
      <c r="P1130" s="93"/>
      <c r="Q1130" s="93"/>
      <c r="R1130" s="93"/>
      <c r="S1130" s="93"/>
      <c r="T1130" s="94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T1130" s="18" t="s">
        <v>184</v>
      </c>
      <c r="AU1130" s="18" t="s">
        <v>92</v>
      </c>
    </row>
    <row r="1131" s="2" customFormat="1">
      <c r="A1131" s="40"/>
      <c r="B1131" s="41"/>
      <c r="C1131" s="229" t="s">
        <v>1770</v>
      </c>
      <c r="D1131" s="229" t="s">
        <v>174</v>
      </c>
      <c r="E1131" s="230" t="s">
        <v>1771</v>
      </c>
      <c r="F1131" s="231" t="s">
        <v>1772</v>
      </c>
      <c r="G1131" s="232" t="s">
        <v>1528</v>
      </c>
      <c r="H1131" s="233">
        <v>1</v>
      </c>
      <c r="I1131" s="234"/>
      <c r="J1131" s="235">
        <f>ROUND(I1131*H1131,2)</f>
        <v>0</v>
      </c>
      <c r="K1131" s="231" t="s">
        <v>331</v>
      </c>
      <c r="L1131" s="46"/>
      <c r="M1131" s="236" t="s">
        <v>1</v>
      </c>
      <c r="N1131" s="237" t="s">
        <v>48</v>
      </c>
      <c r="O1131" s="93"/>
      <c r="P1131" s="238">
        <f>O1131*H1131</f>
        <v>0</v>
      </c>
      <c r="Q1131" s="238">
        <v>0</v>
      </c>
      <c r="R1131" s="238">
        <f>Q1131*H1131</f>
        <v>0</v>
      </c>
      <c r="S1131" s="238">
        <v>0</v>
      </c>
      <c r="T1131" s="239">
        <f>S1131*H1131</f>
        <v>0</v>
      </c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R1131" s="240" t="s">
        <v>347</v>
      </c>
      <c r="AT1131" s="240" t="s">
        <v>174</v>
      </c>
      <c r="AU1131" s="240" t="s">
        <v>92</v>
      </c>
      <c r="AY1131" s="18" t="s">
        <v>171</v>
      </c>
      <c r="BE1131" s="241">
        <f>IF(N1131="základní",J1131,0)</f>
        <v>0</v>
      </c>
      <c r="BF1131" s="241">
        <f>IF(N1131="snížená",J1131,0)</f>
        <v>0</v>
      </c>
      <c r="BG1131" s="241">
        <f>IF(N1131="zákl. přenesená",J1131,0)</f>
        <v>0</v>
      </c>
      <c r="BH1131" s="241">
        <f>IF(N1131="sníž. přenesená",J1131,0)</f>
        <v>0</v>
      </c>
      <c r="BI1131" s="241">
        <f>IF(N1131="nulová",J1131,0)</f>
        <v>0</v>
      </c>
      <c r="BJ1131" s="18" t="s">
        <v>90</v>
      </c>
      <c r="BK1131" s="241">
        <f>ROUND(I1131*H1131,2)</f>
        <v>0</v>
      </c>
      <c r="BL1131" s="18" t="s">
        <v>347</v>
      </c>
      <c r="BM1131" s="240" t="s">
        <v>1773</v>
      </c>
    </row>
    <row r="1132" s="2" customFormat="1">
      <c r="A1132" s="40"/>
      <c r="B1132" s="41"/>
      <c r="C1132" s="42"/>
      <c r="D1132" s="242" t="s">
        <v>184</v>
      </c>
      <c r="E1132" s="42"/>
      <c r="F1132" s="243" t="s">
        <v>1769</v>
      </c>
      <c r="G1132" s="42"/>
      <c r="H1132" s="42"/>
      <c r="I1132" s="244"/>
      <c r="J1132" s="42"/>
      <c r="K1132" s="42"/>
      <c r="L1132" s="46"/>
      <c r="M1132" s="245"/>
      <c r="N1132" s="246"/>
      <c r="O1132" s="93"/>
      <c r="P1132" s="93"/>
      <c r="Q1132" s="93"/>
      <c r="R1132" s="93"/>
      <c r="S1132" s="93"/>
      <c r="T1132" s="94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T1132" s="18" t="s">
        <v>184</v>
      </c>
      <c r="AU1132" s="18" t="s">
        <v>92</v>
      </c>
    </row>
    <row r="1133" s="2" customFormat="1">
      <c r="A1133" s="40"/>
      <c r="B1133" s="41"/>
      <c r="C1133" s="229" t="s">
        <v>1774</v>
      </c>
      <c r="D1133" s="229" t="s">
        <v>174</v>
      </c>
      <c r="E1133" s="230" t="s">
        <v>1775</v>
      </c>
      <c r="F1133" s="231" t="s">
        <v>1776</v>
      </c>
      <c r="G1133" s="232" t="s">
        <v>1528</v>
      </c>
      <c r="H1133" s="233">
        <v>1</v>
      </c>
      <c r="I1133" s="234"/>
      <c r="J1133" s="235">
        <f>ROUND(I1133*H1133,2)</f>
        <v>0</v>
      </c>
      <c r="K1133" s="231" t="s">
        <v>331</v>
      </c>
      <c r="L1133" s="46"/>
      <c r="M1133" s="236" t="s">
        <v>1</v>
      </c>
      <c r="N1133" s="237" t="s">
        <v>48</v>
      </c>
      <c r="O1133" s="93"/>
      <c r="P1133" s="238">
        <f>O1133*H1133</f>
        <v>0</v>
      </c>
      <c r="Q1133" s="238">
        <v>0</v>
      </c>
      <c r="R1133" s="238">
        <f>Q1133*H1133</f>
        <v>0</v>
      </c>
      <c r="S1133" s="238">
        <v>0</v>
      </c>
      <c r="T1133" s="239">
        <f>S1133*H1133</f>
        <v>0</v>
      </c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R1133" s="240" t="s">
        <v>347</v>
      </c>
      <c r="AT1133" s="240" t="s">
        <v>174</v>
      </c>
      <c r="AU1133" s="240" t="s">
        <v>92</v>
      </c>
      <c r="AY1133" s="18" t="s">
        <v>171</v>
      </c>
      <c r="BE1133" s="241">
        <f>IF(N1133="základní",J1133,0)</f>
        <v>0</v>
      </c>
      <c r="BF1133" s="241">
        <f>IF(N1133="snížená",J1133,0)</f>
        <v>0</v>
      </c>
      <c r="BG1133" s="241">
        <f>IF(N1133="zákl. přenesená",J1133,0)</f>
        <v>0</v>
      </c>
      <c r="BH1133" s="241">
        <f>IF(N1133="sníž. přenesená",J1133,0)</f>
        <v>0</v>
      </c>
      <c r="BI1133" s="241">
        <f>IF(N1133="nulová",J1133,0)</f>
        <v>0</v>
      </c>
      <c r="BJ1133" s="18" t="s">
        <v>90</v>
      </c>
      <c r="BK1133" s="241">
        <f>ROUND(I1133*H1133,2)</f>
        <v>0</v>
      </c>
      <c r="BL1133" s="18" t="s">
        <v>347</v>
      </c>
      <c r="BM1133" s="240" t="s">
        <v>1777</v>
      </c>
    </row>
    <row r="1134" s="2" customFormat="1">
      <c r="A1134" s="40"/>
      <c r="B1134" s="41"/>
      <c r="C1134" s="42"/>
      <c r="D1134" s="242" t="s">
        <v>184</v>
      </c>
      <c r="E1134" s="42"/>
      <c r="F1134" s="243" t="s">
        <v>1769</v>
      </c>
      <c r="G1134" s="42"/>
      <c r="H1134" s="42"/>
      <c r="I1134" s="244"/>
      <c r="J1134" s="42"/>
      <c r="K1134" s="42"/>
      <c r="L1134" s="46"/>
      <c r="M1134" s="245"/>
      <c r="N1134" s="246"/>
      <c r="O1134" s="93"/>
      <c r="P1134" s="93"/>
      <c r="Q1134" s="93"/>
      <c r="R1134" s="93"/>
      <c r="S1134" s="93"/>
      <c r="T1134" s="94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T1134" s="18" t="s">
        <v>184</v>
      </c>
      <c r="AU1134" s="18" t="s">
        <v>92</v>
      </c>
    </row>
    <row r="1135" s="2" customFormat="1">
      <c r="A1135" s="40"/>
      <c r="B1135" s="41"/>
      <c r="C1135" s="229" t="s">
        <v>1778</v>
      </c>
      <c r="D1135" s="229" t="s">
        <v>174</v>
      </c>
      <c r="E1135" s="230" t="s">
        <v>1779</v>
      </c>
      <c r="F1135" s="231" t="s">
        <v>1780</v>
      </c>
      <c r="G1135" s="232" t="s">
        <v>1528</v>
      </c>
      <c r="H1135" s="233">
        <v>1</v>
      </c>
      <c r="I1135" s="234"/>
      <c r="J1135" s="235">
        <f>ROUND(I1135*H1135,2)</f>
        <v>0</v>
      </c>
      <c r="K1135" s="231" t="s">
        <v>331</v>
      </c>
      <c r="L1135" s="46"/>
      <c r="M1135" s="236" t="s">
        <v>1</v>
      </c>
      <c r="N1135" s="237" t="s">
        <v>48</v>
      </c>
      <c r="O1135" s="93"/>
      <c r="P1135" s="238">
        <f>O1135*H1135</f>
        <v>0</v>
      </c>
      <c r="Q1135" s="238">
        <v>0</v>
      </c>
      <c r="R1135" s="238">
        <f>Q1135*H1135</f>
        <v>0</v>
      </c>
      <c r="S1135" s="238">
        <v>0</v>
      </c>
      <c r="T1135" s="239">
        <f>S1135*H1135</f>
        <v>0</v>
      </c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R1135" s="240" t="s">
        <v>347</v>
      </c>
      <c r="AT1135" s="240" t="s">
        <v>174</v>
      </c>
      <c r="AU1135" s="240" t="s">
        <v>92</v>
      </c>
      <c r="AY1135" s="18" t="s">
        <v>171</v>
      </c>
      <c r="BE1135" s="241">
        <f>IF(N1135="základní",J1135,0)</f>
        <v>0</v>
      </c>
      <c r="BF1135" s="241">
        <f>IF(N1135="snížená",J1135,0)</f>
        <v>0</v>
      </c>
      <c r="BG1135" s="241">
        <f>IF(N1135="zákl. přenesená",J1135,0)</f>
        <v>0</v>
      </c>
      <c r="BH1135" s="241">
        <f>IF(N1135="sníž. přenesená",J1135,0)</f>
        <v>0</v>
      </c>
      <c r="BI1135" s="241">
        <f>IF(N1135="nulová",J1135,0)</f>
        <v>0</v>
      </c>
      <c r="BJ1135" s="18" t="s">
        <v>90</v>
      </c>
      <c r="BK1135" s="241">
        <f>ROUND(I1135*H1135,2)</f>
        <v>0</v>
      </c>
      <c r="BL1135" s="18" t="s">
        <v>347</v>
      </c>
      <c r="BM1135" s="240" t="s">
        <v>1781</v>
      </c>
    </row>
    <row r="1136" s="2" customFormat="1">
      <c r="A1136" s="40"/>
      <c r="B1136" s="41"/>
      <c r="C1136" s="42"/>
      <c r="D1136" s="242" t="s">
        <v>184</v>
      </c>
      <c r="E1136" s="42"/>
      <c r="F1136" s="243" t="s">
        <v>1769</v>
      </c>
      <c r="G1136" s="42"/>
      <c r="H1136" s="42"/>
      <c r="I1136" s="244"/>
      <c r="J1136" s="42"/>
      <c r="K1136" s="42"/>
      <c r="L1136" s="46"/>
      <c r="M1136" s="245"/>
      <c r="N1136" s="246"/>
      <c r="O1136" s="93"/>
      <c r="P1136" s="93"/>
      <c r="Q1136" s="93"/>
      <c r="R1136" s="93"/>
      <c r="S1136" s="93"/>
      <c r="T1136" s="94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T1136" s="18" t="s">
        <v>184</v>
      </c>
      <c r="AU1136" s="18" t="s">
        <v>92</v>
      </c>
    </row>
    <row r="1137" s="2" customFormat="1">
      <c r="A1137" s="40"/>
      <c r="B1137" s="41"/>
      <c r="C1137" s="229" t="s">
        <v>1782</v>
      </c>
      <c r="D1137" s="229" t="s">
        <v>174</v>
      </c>
      <c r="E1137" s="230" t="s">
        <v>1783</v>
      </c>
      <c r="F1137" s="231" t="s">
        <v>1784</v>
      </c>
      <c r="G1137" s="232" t="s">
        <v>1528</v>
      </c>
      <c r="H1137" s="233">
        <v>1</v>
      </c>
      <c r="I1137" s="234"/>
      <c r="J1137" s="235">
        <f>ROUND(I1137*H1137,2)</f>
        <v>0</v>
      </c>
      <c r="K1137" s="231" t="s">
        <v>331</v>
      </c>
      <c r="L1137" s="46"/>
      <c r="M1137" s="236" t="s">
        <v>1</v>
      </c>
      <c r="N1137" s="237" t="s">
        <v>48</v>
      </c>
      <c r="O1137" s="93"/>
      <c r="P1137" s="238">
        <f>O1137*H1137</f>
        <v>0</v>
      </c>
      <c r="Q1137" s="238">
        <v>0</v>
      </c>
      <c r="R1137" s="238">
        <f>Q1137*H1137</f>
        <v>0</v>
      </c>
      <c r="S1137" s="238">
        <v>0</v>
      </c>
      <c r="T1137" s="239">
        <f>S1137*H1137</f>
        <v>0</v>
      </c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R1137" s="240" t="s">
        <v>347</v>
      </c>
      <c r="AT1137" s="240" t="s">
        <v>174</v>
      </c>
      <c r="AU1137" s="240" t="s">
        <v>92</v>
      </c>
      <c r="AY1137" s="18" t="s">
        <v>171</v>
      </c>
      <c r="BE1137" s="241">
        <f>IF(N1137="základní",J1137,0)</f>
        <v>0</v>
      </c>
      <c r="BF1137" s="241">
        <f>IF(N1137="snížená",J1137,0)</f>
        <v>0</v>
      </c>
      <c r="BG1137" s="241">
        <f>IF(N1137="zákl. přenesená",J1137,0)</f>
        <v>0</v>
      </c>
      <c r="BH1137" s="241">
        <f>IF(N1137="sníž. přenesená",J1137,0)</f>
        <v>0</v>
      </c>
      <c r="BI1137" s="241">
        <f>IF(N1137="nulová",J1137,0)</f>
        <v>0</v>
      </c>
      <c r="BJ1137" s="18" t="s">
        <v>90</v>
      </c>
      <c r="BK1137" s="241">
        <f>ROUND(I1137*H1137,2)</f>
        <v>0</v>
      </c>
      <c r="BL1137" s="18" t="s">
        <v>347</v>
      </c>
      <c r="BM1137" s="240" t="s">
        <v>1785</v>
      </c>
    </row>
    <row r="1138" s="2" customFormat="1">
      <c r="A1138" s="40"/>
      <c r="B1138" s="41"/>
      <c r="C1138" s="42"/>
      <c r="D1138" s="242" t="s">
        <v>184</v>
      </c>
      <c r="E1138" s="42"/>
      <c r="F1138" s="243" t="s">
        <v>1769</v>
      </c>
      <c r="G1138" s="42"/>
      <c r="H1138" s="42"/>
      <c r="I1138" s="244"/>
      <c r="J1138" s="42"/>
      <c r="K1138" s="42"/>
      <c r="L1138" s="46"/>
      <c r="M1138" s="245"/>
      <c r="N1138" s="246"/>
      <c r="O1138" s="93"/>
      <c r="P1138" s="93"/>
      <c r="Q1138" s="93"/>
      <c r="R1138" s="93"/>
      <c r="S1138" s="93"/>
      <c r="T1138" s="94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T1138" s="18" t="s">
        <v>184</v>
      </c>
      <c r="AU1138" s="18" t="s">
        <v>92</v>
      </c>
    </row>
    <row r="1139" s="2" customFormat="1">
      <c r="A1139" s="40"/>
      <c r="B1139" s="41"/>
      <c r="C1139" s="229" t="s">
        <v>1786</v>
      </c>
      <c r="D1139" s="229" t="s">
        <v>174</v>
      </c>
      <c r="E1139" s="230" t="s">
        <v>1787</v>
      </c>
      <c r="F1139" s="231" t="s">
        <v>1788</v>
      </c>
      <c r="G1139" s="232" t="s">
        <v>1528</v>
      </c>
      <c r="H1139" s="233">
        <v>1</v>
      </c>
      <c r="I1139" s="234"/>
      <c r="J1139" s="235">
        <f>ROUND(I1139*H1139,2)</f>
        <v>0</v>
      </c>
      <c r="K1139" s="231" t="s">
        <v>331</v>
      </c>
      <c r="L1139" s="46"/>
      <c r="M1139" s="236" t="s">
        <v>1</v>
      </c>
      <c r="N1139" s="237" t="s">
        <v>48</v>
      </c>
      <c r="O1139" s="93"/>
      <c r="P1139" s="238">
        <f>O1139*H1139</f>
        <v>0</v>
      </c>
      <c r="Q1139" s="238">
        <v>0</v>
      </c>
      <c r="R1139" s="238">
        <f>Q1139*H1139</f>
        <v>0</v>
      </c>
      <c r="S1139" s="238">
        <v>0</v>
      </c>
      <c r="T1139" s="239">
        <f>S1139*H1139</f>
        <v>0</v>
      </c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R1139" s="240" t="s">
        <v>347</v>
      </c>
      <c r="AT1139" s="240" t="s">
        <v>174</v>
      </c>
      <c r="AU1139" s="240" t="s">
        <v>92</v>
      </c>
      <c r="AY1139" s="18" t="s">
        <v>171</v>
      </c>
      <c r="BE1139" s="241">
        <f>IF(N1139="základní",J1139,0)</f>
        <v>0</v>
      </c>
      <c r="BF1139" s="241">
        <f>IF(N1139="snížená",J1139,0)</f>
        <v>0</v>
      </c>
      <c r="BG1139" s="241">
        <f>IF(N1139="zákl. přenesená",J1139,0)</f>
        <v>0</v>
      </c>
      <c r="BH1139" s="241">
        <f>IF(N1139="sníž. přenesená",J1139,0)</f>
        <v>0</v>
      </c>
      <c r="BI1139" s="241">
        <f>IF(N1139="nulová",J1139,0)</f>
        <v>0</v>
      </c>
      <c r="BJ1139" s="18" t="s">
        <v>90</v>
      </c>
      <c r="BK1139" s="241">
        <f>ROUND(I1139*H1139,2)</f>
        <v>0</v>
      </c>
      <c r="BL1139" s="18" t="s">
        <v>347</v>
      </c>
      <c r="BM1139" s="240" t="s">
        <v>1789</v>
      </c>
    </row>
    <row r="1140" s="2" customFormat="1">
      <c r="A1140" s="40"/>
      <c r="B1140" s="41"/>
      <c r="C1140" s="42"/>
      <c r="D1140" s="242" t="s">
        <v>184</v>
      </c>
      <c r="E1140" s="42"/>
      <c r="F1140" s="243" t="s">
        <v>1769</v>
      </c>
      <c r="G1140" s="42"/>
      <c r="H1140" s="42"/>
      <c r="I1140" s="244"/>
      <c r="J1140" s="42"/>
      <c r="K1140" s="42"/>
      <c r="L1140" s="46"/>
      <c r="M1140" s="245"/>
      <c r="N1140" s="246"/>
      <c r="O1140" s="93"/>
      <c r="P1140" s="93"/>
      <c r="Q1140" s="93"/>
      <c r="R1140" s="93"/>
      <c r="S1140" s="93"/>
      <c r="T1140" s="94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T1140" s="18" t="s">
        <v>184</v>
      </c>
      <c r="AU1140" s="18" t="s">
        <v>92</v>
      </c>
    </row>
    <row r="1141" s="2" customFormat="1">
      <c r="A1141" s="40"/>
      <c r="B1141" s="41"/>
      <c r="C1141" s="229" t="s">
        <v>1790</v>
      </c>
      <c r="D1141" s="229" t="s">
        <v>174</v>
      </c>
      <c r="E1141" s="230" t="s">
        <v>1791</v>
      </c>
      <c r="F1141" s="231" t="s">
        <v>1792</v>
      </c>
      <c r="G1141" s="232" t="s">
        <v>1528</v>
      </c>
      <c r="H1141" s="233">
        <v>1</v>
      </c>
      <c r="I1141" s="234"/>
      <c r="J1141" s="235">
        <f>ROUND(I1141*H1141,2)</f>
        <v>0</v>
      </c>
      <c r="K1141" s="231" t="s">
        <v>331</v>
      </c>
      <c r="L1141" s="46"/>
      <c r="M1141" s="236" t="s">
        <v>1</v>
      </c>
      <c r="N1141" s="237" t="s">
        <v>48</v>
      </c>
      <c r="O1141" s="93"/>
      <c r="P1141" s="238">
        <f>O1141*H1141</f>
        <v>0</v>
      </c>
      <c r="Q1141" s="238">
        <v>0</v>
      </c>
      <c r="R1141" s="238">
        <f>Q1141*H1141</f>
        <v>0</v>
      </c>
      <c r="S1141" s="238">
        <v>0</v>
      </c>
      <c r="T1141" s="239">
        <f>S1141*H1141</f>
        <v>0</v>
      </c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R1141" s="240" t="s">
        <v>347</v>
      </c>
      <c r="AT1141" s="240" t="s">
        <v>174</v>
      </c>
      <c r="AU1141" s="240" t="s">
        <v>92</v>
      </c>
      <c r="AY1141" s="18" t="s">
        <v>171</v>
      </c>
      <c r="BE1141" s="241">
        <f>IF(N1141="základní",J1141,0)</f>
        <v>0</v>
      </c>
      <c r="BF1141" s="241">
        <f>IF(N1141="snížená",J1141,0)</f>
        <v>0</v>
      </c>
      <c r="BG1141" s="241">
        <f>IF(N1141="zákl. přenesená",J1141,0)</f>
        <v>0</v>
      </c>
      <c r="BH1141" s="241">
        <f>IF(N1141="sníž. přenesená",J1141,0)</f>
        <v>0</v>
      </c>
      <c r="BI1141" s="241">
        <f>IF(N1141="nulová",J1141,0)</f>
        <v>0</v>
      </c>
      <c r="BJ1141" s="18" t="s">
        <v>90</v>
      </c>
      <c r="BK1141" s="241">
        <f>ROUND(I1141*H1141,2)</f>
        <v>0</v>
      </c>
      <c r="BL1141" s="18" t="s">
        <v>347</v>
      </c>
      <c r="BM1141" s="240" t="s">
        <v>1793</v>
      </c>
    </row>
    <row r="1142" s="2" customFormat="1">
      <c r="A1142" s="40"/>
      <c r="B1142" s="41"/>
      <c r="C1142" s="42"/>
      <c r="D1142" s="242" t="s">
        <v>184</v>
      </c>
      <c r="E1142" s="42"/>
      <c r="F1142" s="243" t="s">
        <v>1769</v>
      </c>
      <c r="G1142" s="42"/>
      <c r="H1142" s="42"/>
      <c r="I1142" s="244"/>
      <c r="J1142" s="42"/>
      <c r="K1142" s="42"/>
      <c r="L1142" s="46"/>
      <c r="M1142" s="245"/>
      <c r="N1142" s="246"/>
      <c r="O1142" s="93"/>
      <c r="P1142" s="93"/>
      <c r="Q1142" s="93"/>
      <c r="R1142" s="93"/>
      <c r="S1142" s="93"/>
      <c r="T1142" s="94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T1142" s="18" t="s">
        <v>184</v>
      </c>
      <c r="AU1142" s="18" t="s">
        <v>92</v>
      </c>
    </row>
    <row r="1143" s="2" customFormat="1" ht="16.5" customHeight="1">
      <c r="A1143" s="40"/>
      <c r="B1143" s="41"/>
      <c r="C1143" s="229" t="s">
        <v>1794</v>
      </c>
      <c r="D1143" s="229" t="s">
        <v>174</v>
      </c>
      <c r="E1143" s="230" t="s">
        <v>1795</v>
      </c>
      <c r="F1143" s="231" t="s">
        <v>1796</v>
      </c>
      <c r="G1143" s="232" t="s">
        <v>1528</v>
      </c>
      <c r="H1143" s="233">
        <v>1</v>
      </c>
      <c r="I1143" s="234"/>
      <c r="J1143" s="235">
        <f>ROUND(I1143*H1143,2)</f>
        <v>0</v>
      </c>
      <c r="K1143" s="231" t="s">
        <v>331</v>
      </c>
      <c r="L1143" s="46"/>
      <c r="M1143" s="236" t="s">
        <v>1</v>
      </c>
      <c r="N1143" s="237" t="s">
        <v>48</v>
      </c>
      <c r="O1143" s="93"/>
      <c r="P1143" s="238">
        <f>O1143*H1143</f>
        <v>0</v>
      </c>
      <c r="Q1143" s="238">
        <v>0</v>
      </c>
      <c r="R1143" s="238">
        <f>Q1143*H1143</f>
        <v>0</v>
      </c>
      <c r="S1143" s="238">
        <v>0</v>
      </c>
      <c r="T1143" s="239">
        <f>S1143*H1143</f>
        <v>0</v>
      </c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R1143" s="240" t="s">
        <v>347</v>
      </c>
      <c r="AT1143" s="240" t="s">
        <v>174</v>
      </c>
      <c r="AU1143" s="240" t="s">
        <v>92</v>
      </c>
      <c r="AY1143" s="18" t="s">
        <v>171</v>
      </c>
      <c r="BE1143" s="241">
        <f>IF(N1143="základní",J1143,0)</f>
        <v>0</v>
      </c>
      <c r="BF1143" s="241">
        <f>IF(N1143="snížená",J1143,0)</f>
        <v>0</v>
      </c>
      <c r="BG1143" s="241">
        <f>IF(N1143="zákl. přenesená",J1143,0)</f>
        <v>0</v>
      </c>
      <c r="BH1143" s="241">
        <f>IF(N1143="sníž. přenesená",J1143,0)</f>
        <v>0</v>
      </c>
      <c r="BI1143" s="241">
        <f>IF(N1143="nulová",J1143,0)</f>
        <v>0</v>
      </c>
      <c r="BJ1143" s="18" t="s">
        <v>90</v>
      </c>
      <c r="BK1143" s="241">
        <f>ROUND(I1143*H1143,2)</f>
        <v>0</v>
      </c>
      <c r="BL1143" s="18" t="s">
        <v>347</v>
      </c>
      <c r="BM1143" s="240" t="s">
        <v>1797</v>
      </c>
    </row>
    <row r="1144" s="2" customFormat="1">
      <c r="A1144" s="40"/>
      <c r="B1144" s="41"/>
      <c r="C1144" s="42"/>
      <c r="D1144" s="242" t="s">
        <v>184</v>
      </c>
      <c r="E1144" s="42"/>
      <c r="F1144" s="243" t="s">
        <v>1798</v>
      </c>
      <c r="G1144" s="42"/>
      <c r="H1144" s="42"/>
      <c r="I1144" s="244"/>
      <c r="J1144" s="42"/>
      <c r="K1144" s="42"/>
      <c r="L1144" s="46"/>
      <c r="M1144" s="245"/>
      <c r="N1144" s="246"/>
      <c r="O1144" s="93"/>
      <c r="P1144" s="93"/>
      <c r="Q1144" s="93"/>
      <c r="R1144" s="93"/>
      <c r="S1144" s="93"/>
      <c r="T1144" s="94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T1144" s="18" t="s">
        <v>184</v>
      </c>
      <c r="AU1144" s="18" t="s">
        <v>92</v>
      </c>
    </row>
    <row r="1145" s="2" customFormat="1" ht="16.5" customHeight="1">
      <c r="A1145" s="40"/>
      <c r="B1145" s="41"/>
      <c r="C1145" s="229" t="s">
        <v>1799</v>
      </c>
      <c r="D1145" s="229" t="s">
        <v>174</v>
      </c>
      <c r="E1145" s="230" t="s">
        <v>1800</v>
      </c>
      <c r="F1145" s="231" t="s">
        <v>1801</v>
      </c>
      <c r="G1145" s="232" t="s">
        <v>1528</v>
      </c>
      <c r="H1145" s="233">
        <v>1</v>
      </c>
      <c r="I1145" s="234"/>
      <c r="J1145" s="235">
        <f>ROUND(I1145*H1145,2)</f>
        <v>0</v>
      </c>
      <c r="K1145" s="231" t="s">
        <v>331</v>
      </c>
      <c r="L1145" s="46"/>
      <c r="M1145" s="236" t="s">
        <v>1</v>
      </c>
      <c r="N1145" s="237" t="s">
        <v>48</v>
      </c>
      <c r="O1145" s="93"/>
      <c r="P1145" s="238">
        <f>O1145*H1145</f>
        <v>0</v>
      </c>
      <c r="Q1145" s="238">
        <v>0</v>
      </c>
      <c r="R1145" s="238">
        <f>Q1145*H1145</f>
        <v>0</v>
      </c>
      <c r="S1145" s="238">
        <v>0</v>
      </c>
      <c r="T1145" s="239">
        <f>S1145*H1145</f>
        <v>0</v>
      </c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R1145" s="240" t="s">
        <v>347</v>
      </c>
      <c r="AT1145" s="240" t="s">
        <v>174</v>
      </c>
      <c r="AU1145" s="240" t="s">
        <v>92</v>
      </c>
      <c r="AY1145" s="18" t="s">
        <v>171</v>
      </c>
      <c r="BE1145" s="241">
        <f>IF(N1145="základní",J1145,0)</f>
        <v>0</v>
      </c>
      <c r="BF1145" s="241">
        <f>IF(N1145="snížená",J1145,0)</f>
        <v>0</v>
      </c>
      <c r="BG1145" s="241">
        <f>IF(N1145="zákl. přenesená",J1145,0)</f>
        <v>0</v>
      </c>
      <c r="BH1145" s="241">
        <f>IF(N1145="sníž. přenesená",J1145,0)</f>
        <v>0</v>
      </c>
      <c r="BI1145" s="241">
        <f>IF(N1145="nulová",J1145,0)</f>
        <v>0</v>
      </c>
      <c r="BJ1145" s="18" t="s">
        <v>90</v>
      </c>
      <c r="BK1145" s="241">
        <f>ROUND(I1145*H1145,2)</f>
        <v>0</v>
      </c>
      <c r="BL1145" s="18" t="s">
        <v>347</v>
      </c>
      <c r="BM1145" s="240" t="s">
        <v>1802</v>
      </c>
    </row>
    <row r="1146" s="2" customFormat="1">
      <c r="A1146" s="40"/>
      <c r="B1146" s="41"/>
      <c r="C1146" s="42"/>
      <c r="D1146" s="242" t="s">
        <v>184</v>
      </c>
      <c r="E1146" s="42"/>
      <c r="F1146" s="243" t="s">
        <v>1798</v>
      </c>
      <c r="G1146" s="42"/>
      <c r="H1146" s="42"/>
      <c r="I1146" s="244"/>
      <c r="J1146" s="42"/>
      <c r="K1146" s="42"/>
      <c r="L1146" s="46"/>
      <c r="M1146" s="245"/>
      <c r="N1146" s="246"/>
      <c r="O1146" s="93"/>
      <c r="P1146" s="93"/>
      <c r="Q1146" s="93"/>
      <c r="R1146" s="93"/>
      <c r="S1146" s="93"/>
      <c r="T1146" s="94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T1146" s="18" t="s">
        <v>184</v>
      </c>
      <c r="AU1146" s="18" t="s">
        <v>92</v>
      </c>
    </row>
    <row r="1147" s="2" customFormat="1" ht="16.5" customHeight="1">
      <c r="A1147" s="40"/>
      <c r="B1147" s="41"/>
      <c r="C1147" s="229" t="s">
        <v>1803</v>
      </c>
      <c r="D1147" s="229" t="s">
        <v>174</v>
      </c>
      <c r="E1147" s="230" t="s">
        <v>1804</v>
      </c>
      <c r="F1147" s="231" t="s">
        <v>1805</v>
      </c>
      <c r="G1147" s="232" t="s">
        <v>1528</v>
      </c>
      <c r="H1147" s="233">
        <v>1</v>
      </c>
      <c r="I1147" s="234"/>
      <c r="J1147" s="235">
        <f>ROUND(I1147*H1147,2)</f>
        <v>0</v>
      </c>
      <c r="K1147" s="231" t="s">
        <v>331</v>
      </c>
      <c r="L1147" s="46"/>
      <c r="M1147" s="236" t="s">
        <v>1</v>
      </c>
      <c r="N1147" s="237" t="s">
        <v>48</v>
      </c>
      <c r="O1147" s="93"/>
      <c r="P1147" s="238">
        <f>O1147*H1147</f>
        <v>0</v>
      </c>
      <c r="Q1147" s="238">
        <v>0</v>
      </c>
      <c r="R1147" s="238">
        <f>Q1147*H1147</f>
        <v>0</v>
      </c>
      <c r="S1147" s="238">
        <v>0</v>
      </c>
      <c r="T1147" s="239">
        <f>S1147*H1147</f>
        <v>0</v>
      </c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R1147" s="240" t="s">
        <v>347</v>
      </c>
      <c r="AT1147" s="240" t="s">
        <v>174</v>
      </c>
      <c r="AU1147" s="240" t="s">
        <v>92</v>
      </c>
      <c r="AY1147" s="18" t="s">
        <v>171</v>
      </c>
      <c r="BE1147" s="241">
        <f>IF(N1147="základní",J1147,0)</f>
        <v>0</v>
      </c>
      <c r="BF1147" s="241">
        <f>IF(N1147="snížená",J1147,0)</f>
        <v>0</v>
      </c>
      <c r="BG1147" s="241">
        <f>IF(N1147="zákl. přenesená",J1147,0)</f>
        <v>0</v>
      </c>
      <c r="BH1147" s="241">
        <f>IF(N1147="sníž. přenesená",J1147,0)</f>
        <v>0</v>
      </c>
      <c r="BI1147" s="241">
        <f>IF(N1147="nulová",J1147,0)</f>
        <v>0</v>
      </c>
      <c r="BJ1147" s="18" t="s">
        <v>90</v>
      </c>
      <c r="BK1147" s="241">
        <f>ROUND(I1147*H1147,2)</f>
        <v>0</v>
      </c>
      <c r="BL1147" s="18" t="s">
        <v>347</v>
      </c>
      <c r="BM1147" s="240" t="s">
        <v>1806</v>
      </c>
    </row>
    <row r="1148" s="2" customFormat="1">
      <c r="A1148" s="40"/>
      <c r="B1148" s="41"/>
      <c r="C1148" s="42"/>
      <c r="D1148" s="242" t="s">
        <v>184</v>
      </c>
      <c r="E1148" s="42"/>
      <c r="F1148" s="243" t="s">
        <v>1798</v>
      </c>
      <c r="G1148" s="42"/>
      <c r="H1148" s="42"/>
      <c r="I1148" s="244"/>
      <c r="J1148" s="42"/>
      <c r="K1148" s="42"/>
      <c r="L1148" s="46"/>
      <c r="M1148" s="245"/>
      <c r="N1148" s="246"/>
      <c r="O1148" s="93"/>
      <c r="P1148" s="93"/>
      <c r="Q1148" s="93"/>
      <c r="R1148" s="93"/>
      <c r="S1148" s="93"/>
      <c r="T1148" s="94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T1148" s="18" t="s">
        <v>184</v>
      </c>
      <c r="AU1148" s="18" t="s">
        <v>92</v>
      </c>
    </row>
    <row r="1149" s="2" customFormat="1" ht="16.5" customHeight="1">
      <c r="A1149" s="40"/>
      <c r="B1149" s="41"/>
      <c r="C1149" s="229" t="s">
        <v>1807</v>
      </c>
      <c r="D1149" s="229" t="s">
        <v>174</v>
      </c>
      <c r="E1149" s="230" t="s">
        <v>1808</v>
      </c>
      <c r="F1149" s="231" t="s">
        <v>1809</v>
      </c>
      <c r="G1149" s="232" t="s">
        <v>1528</v>
      </c>
      <c r="H1149" s="233">
        <v>1</v>
      </c>
      <c r="I1149" s="234"/>
      <c r="J1149" s="235">
        <f>ROUND(I1149*H1149,2)</f>
        <v>0</v>
      </c>
      <c r="K1149" s="231" t="s">
        <v>331</v>
      </c>
      <c r="L1149" s="46"/>
      <c r="M1149" s="236" t="s">
        <v>1</v>
      </c>
      <c r="N1149" s="237" t="s">
        <v>48</v>
      </c>
      <c r="O1149" s="93"/>
      <c r="P1149" s="238">
        <f>O1149*H1149</f>
        <v>0</v>
      </c>
      <c r="Q1149" s="238">
        <v>0</v>
      </c>
      <c r="R1149" s="238">
        <f>Q1149*H1149</f>
        <v>0</v>
      </c>
      <c r="S1149" s="238">
        <v>0</v>
      </c>
      <c r="T1149" s="239">
        <f>S1149*H1149</f>
        <v>0</v>
      </c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R1149" s="240" t="s">
        <v>347</v>
      </c>
      <c r="AT1149" s="240" t="s">
        <v>174</v>
      </c>
      <c r="AU1149" s="240" t="s">
        <v>92</v>
      </c>
      <c r="AY1149" s="18" t="s">
        <v>171</v>
      </c>
      <c r="BE1149" s="241">
        <f>IF(N1149="základní",J1149,0)</f>
        <v>0</v>
      </c>
      <c r="BF1149" s="241">
        <f>IF(N1149="snížená",J1149,0)</f>
        <v>0</v>
      </c>
      <c r="BG1149" s="241">
        <f>IF(N1149="zákl. přenesená",J1149,0)</f>
        <v>0</v>
      </c>
      <c r="BH1149" s="241">
        <f>IF(N1149="sníž. přenesená",J1149,0)</f>
        <v>0</v>
      </c>
      <c r="BI1149" s="241">
        <f>IF(N1149="nulová",J1149,0)</f>
        <v>0</v>
      </c>
      <c r="BJ1149" s="18" t="s">
        <v>90</v>
      </c>
      <c r="BK1149" s="241">
        <f>ROUND(I1149*H1149,2)</f>
        <v>0</v>
      </c>
      <c r="BL1149" s="18" t="s">
        <v>347</v>
      </c>
      <c r="BM1149" s="240" t="s">
        <v>1810</v>
      </c>
    </row>
    <row r="1150" s="2" customFormat="1">
      <c r="A1150" s="40"/>
      <c r="B1150" s="41"/>
      <c r="C1150" s="42"/>
      <c r="D1150" s="242" t="s">
        <v>184</v>
      </c>
      <c r="E1150" s="42"/>
      <c r="F1150" s="243" t="s">
        <v>1798</v>
      </c>
      <c r="G1150" s="42"/>
      <c r="H1150" s="42"/>
      <c r="I1150" s="244"/>
      <c r="J1150" s="42"/>
      <c r="K1150" s="42"/>
      <c r="L1150" s="46"/>
      <c r="M1150" s="245"/>
      <c r="N1150" s="246"/>
      <c r="O1150" s="93"/>
      <c r="P1150" s="93"/>
      <c r="Q1150" s="93"/>
      <c r="R1150" s="93"/>
      <c r="S1150" s="93"/>
      <c r="T1150" s="94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T1150" s="18" t="s">
        <v>184</v>
      </c>
      <c r="AU1150" s="18" t="s">
        <v>92</v>
      </c>
    </row>
    <row r="1151" s="2" customFormat="1" ht="16.5" customHeight="1">
      <c r="A1151" s="40"/>
      <c r="B1151" s="41"/>
      <c r="C1151" s="229" t="s">
        <v>1811</v>
      </c>
      <c r="D1151" s="229" t="s">
        <v>174</v>
      </c>
      <c r="E1151" s="230" t="s">
        <v>1812</v>
      </c>
      <c r="F1151" s="231" t="s">
        <v>1813</v>
      </c>
      <c r="G1151" s="232" t="s">
        <v>1528</v>
      </c>
      <c r="H1151" s="233">
        <v>1</v>
      </c>
      <c r="I1151" s="234"/>
      <c r="J1151" s="235">
        <f>ROUND(I1151*H1151,2)</f>
        <v>0</v>
      </c>
      <c r="K1151" s="231" t="s">
        <v>331</v>
      </c>
      <c r="L1151" s="46"/>
      <c r="M1151" s="236" t="s">
        <v>1</v>
      </c>
      <c r="N1151" s="237" t="s">
        <v>48</v>
      </c>
      <c r="O1151" s="93"/>
      <c r="P1151" s="238">
        <f>O1151*H1151</f>
        <v>0</v>
      </c>
      <c r="Q1151" s="238">
        <v>0</v>
      </c>
      <c r="R1151" s="238">
        <f>Q1151*H1151</f>
        <v>0</v>
      </c>
      <c r="S1151" s="238">
        <v>0</v>
      </c>
      <c r="T1151" s="239">
        <f>S1151*H1151</f>
        <v>0</v>
      </c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R1151" s="240" t="s">
        <v>347</v>
      </c>
      <c r="AT1151" s="240" t="s">
        <v>174</v>
      </c>
      <c r="AU1151" s="240" t="s">
        <v>92</v>
      </c>
      <c r="AY1151" s="18" t="s">
        <v>171</v>
      </c>
      <c r="BE1151" s="241">
        <f>IF(N1151="základní",J1151,0)</f>
        <v>0</v>
      </c>
      <c r="BF1151" s="241">
        <f>IF(N1151="snížená",J1151,0)</f>
        <v>0</v>
      </c>
      <c r="BG1151" s="241">
        <f>IF(N1151="zákl. přenesená",J1151,0)</f>
        <v>0</v>
      </c>
      <c r="BH1151" s="241">
        <f>IF(N1151="sníž. přenesená",J1151,0)</f>
        <v>0</v>
      </c>
      <c r="BI1151" s="241">
        <f>IF(N1151="nulová",J1151,0)</f>
        <v>0</v>
      </c>
      <c r="BJ1151" s="18" t="s">
        <v>90</v>
      </c>
      <c r="BK1151" s="241">
        <f>ROUND(I1151*H1151,2)</f>
        <v>0</v>
      </c>
      <c r="BL1151" s="18" t="s">
        <v>347</v>
      </c>
      <c r="BM1151" s="240" t="s">
        <v>1814</v>
      </c>
    </row>
    <row r="1152" s="2" customFormat="1">
      <c r="A1152" s="40"/>
      <c r="B1152" s="41"/>
      <c r="C1152" s="42"/>
      <c r="D1152" s="242" t="s">
        <v>184</v>
      </c>
      <c r="E1152" s="42"/>
      <c r="F1152" s="243" t="s">
        <v>1798</v>
      </c>
      <c r="G1152" s="42"/>
      <c r="H1152" s="42"/>
      <c r="I1152" s="244"/>
      <c r="J1152" s="42"/>
      <c r="K1152" s="42"/>
      <c r="L1152" s="46"/>
      <c r="M1152" s="245"/>
      <c r="N1152" s="246"/>
      <c r="O1152" s="93"/>
      <c r="P1152" s="93"/>
      <c r="Q1152" s="93"/>
      <c r="R1152" s="93"/>
      <c r="S1152" s="93"/>
      <c r="T1152" s="94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T1152" s="18" t="s">
        <v>184</v>
      </c>
      <c r="AU1152" s="18" t="s">
        <v>92</v>
      </c>
    </row>
    <row r="1153" s="2" customFormat="1" ht="16.5" customHeight="1">
      <c r="A1153" s="40"/>
      <c r="B1153" s="41"/>
      <c r="C1153" s="229" t="s">
        <v>1815</v>
      </c>
      <c r="D1153" s="229" t="s">
        <v>174</v>
      </c>
      <c r="E1153" s="230" t="s">
        <v>1816</v>
      </c>
      <c r="F1153" s="231" t="s">
        <v>1817</v>
      </c>
      <c r="G1153" s="232" t="s">
        <v>1528</v>
      </c>
      <c r="H1153" s="233">
        <v>1</v>
      </c>
      <c r="I1153" s="234"/>
      <c r="J1153" s="235">
        <f>ROUND(I1153*H1153,2)</f>
        <v>0</v>
      </c>
      <c r="K1153" s="231" t="s">
        <v>331</v>
      </c>
      <c r="L1153" s="46"/>
      <c r="M1153" s="236" t="s">
        <v>1</v>
      </c>
      <c r="N1153" s="237" t="s">
        <v>48</v>
      </c>
      <c r="O1153" s="93"/>
      <c r="P1153" s="238">
        <f>O1153*H1153</f>
        <v>0</v>
      </c>
      <c r="Q1153" s="238">
        <v>0</v>
      </c>
      <c r="R1153" s="238">
        <f>Q1153*H1153</f>
        <v>0</v>
      </c>
      <c r="S1153" s="238">
        <v>0</v>
      </c>
      <c r="T1153" s="239">
        <f>S1153*H1153</f>
        <v>0</v>
      </c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R1153" s="240" t="s">
        <v>347</v>
      </c>
      <c r="AT1153" s="240" t="s">
        <v>174</v>
      </c>
      <c r="AU1153" s="240" t="s">
        <v>92</v>
      </c>
      <c r="AY1153" s="18" t="s">
        <v>171</v>
      </c>
      <c r="BE1153" s="241">
        <f>IF(N1153="základní",J1153,0)</f>
        <v>0</v>
      </c>
      <c r="BF1153" s="241">
        <f>IF(N1153="snížená",J1153,0)</f>
        <v>0</v>
      </c>
      <c r="BG1153" s="241">
        <f>IF(N1153="zákl. přenesená",J1153,0)</f>
        <v>0</v>
      </c>
      <c r="BH1153" s="241">
        <f>IF(N1153="sníž. přenesená",J1153,0)</f>
        <v>0</v>
      </c>
      <c r="BI1153" s="241">
        <f>IF(N1153="nulová",J1153,0)</f>
        <v>0</v>
      </c>
      <c r="BJ1153" s="18" t="s">
        <v>90</v>
      </c>
      <c r="BK1153" s="241">
        <f>ROUND(I1153*H1153,2)</f>
        <v>0</v>
      </c>
      <c r="BL1153" s="18" t="s">
        <v>347</v>
      </c>
      <c r="BM1153" s="240" t="s">
        <v>1818</v>
      </c>
    </row>
    <row r="1154" s="2" customFormat="1">
      <c r="A1154" s="40"/>
      <c r="B1154" s="41"/>
      <c r="C1154" s="42"/>
      <c r="D1154" s="242" t="s">
        <v>184</v>
      </c>
      <c r="E1154" s="42"/>
      <c r="F1154" s="243" t="s">
        <v>1798</v>
      </c>
      <c r="G1154" s="42"/>
      <c r="H1154" s="42"/>
      <c r="I1154" s="244"/>
      <c r="J1154" s="42"/>
      <c r="K1154" s="42"/>
      <c r="L1154" s="46"/>
      <c r="M1154" s="245"/>
      <c r="N1154" s="246"/>
      <c r="O1154" s="93"/>
      <c r="P1154" s="93"/>
      <c r="Q1154" s="93"/>
      <c r="R1154" s="93"/>
      <c r="S1154" s="93"/>
      <c r="T1154" s="94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T1154" s="18" t="s">
        <v>184</v>
      </c>
      <c r="AU1154" s="18" t="s">
        <v>92</v>
      </c>
    </row>
    <row r="1155" s="2" customFormat="1" ht="16.5" customHeight="1">
      <c r="A1155" s="40"/>
      <c r="B1155" s="41"/>
      <c r="C1155" s="229" t="s">
        <v>1819</v>
      </c>
      <c r="D1155" s="229" t="s">
        <v>174</v>
      </c>
      <c r="E1155" s="230" t="s">
        <v>1820</v>
      </c>
      <c r="F1155" s="231" t="s">
        <v>1821</v>
      </c>
      <c r="G1155" s="232" t="s">
        <v>1528</v>
      </c>
      <c r="H1155" s="233">
        <v>1</v>
      </c>
      <c r="I1155" s="234"/>
      <c r="J1155" s="235">
        <f>ROUND(I1155*H1155,2)</f>
        <v>0</v>
      </c>
      <c r="K1155" s="231" t="s">
        <v>331</v>
      </c>
      <c r="L1155" s="46"/>
      <c r="M1155" s="236" t="s">
        <v>1</v>
      </c>
      <c r="N1155" s="237" t="s">
        <v>48</v>
      </c>
      <c r="O1155" s="93"/>
      <c r="P1155" s="238">
        <f>O1155*H1155</f>
        <v>0</v>
      </c>
      <c r="Q1155" s="238">
        <v>0</v>
      </c>
      <c r="R1155" s="238">
        <f>Q1155*H1155</f>
        <v>0</v>
      </c>
      <c r="S1155" s="238">
        <v>0</v>
      </c>
      <c r="T1155" s="239">
        <f>S1155*H1155</f>
        <v>0</v>
      </c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R1155" s="240" t="s">
        <v>347</v>
      </c>
      <c r="AT1155" s="240" t="s">
        <v>174</v>
      </c>
      <c r="AU1155" s="240" t="s">
        <v>92</v>
      </c>
      <c r="AY1155" s="18" t="s">
        <v>171</v>
      </c>
      <c r="BE1155" s="241">
        <f>IF(N1155="základní",J1155,0)</f>
        <v>0</v>
      </c>
      <c r="BF1155" s="241">
        <f>IF(N1155="snížená",J1155,0)</f>
        <v>0</v>
      </c>
      <c r="BG1155" s="241">
        <f>IF(N1155="zákl. přenesená",J1155,0)</f>
        <v>0</v>
      </c>
      <c r="BH1155" s="241">
        <f>IF(N1155="sníž. přenesená",J1155,0)</f>
        <v>0</v>
      </c>
      <c r="BI1155" s="241">
        <f>IF(N1155="nulová",J1155,0)</f>
        <v>0</v>
      </c>
      <c r="BJ1155" s="18" t="s">
        <v>90</v>
      </c>
      <c r="BK1155" s="241">
        <f>ROUND(I1155*H1155,2)</f>
        <v>0</v>
      </c>
      <c r="BL1155" s="18" t="s">
        <v>347</v>
      </c>
      <c r="BM1155" s="240" t="s">
        <v>1822</v>
      </c>
    </row>
    <row r="1156" s="2" customFormat="1">
      <c r="A1156" s="40"/>
      <c r="B1156" s="41"/>
      <c r="C1156" s="42"/>
      <c r="D1156" s="242" t="s">
        <v>184</v>
      </c>
      <c r="E1156" s="42"/>
      <c r="F1156" s="243" t="s">
        <v>1798</v>
      </c>
      <c r="G1156" s="42"/>
      <c r="H1156" s="42"/>
      <c r="I1156" s="244"/>
      <c r="J1156" s="42"/>
      <c r="K1156" s="42"/>
      <c r="L1156" s="46"/>
      <c r="M1156" s="245"/>
      <c r="N1156" s="246"/>
      <c r="O1156" s="93"/>
      <c r="P1156" s="93"/>
      <c r="Q1156" s="93"/>
      <c r="R1156" s="93"/>
      <c r="S1156" s="93"/>
      <c r="T1156" s="94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T1156" s="18" t="s">
        <v>184</v>
      </c>
      <c r="AU1156" s="18" t="s">
        <v>92</v>
      </c>
    </row>
    <row r="1157" s="2" customFormat="1" ht="16.5" customHeight="1">
      <c r="A1157" s="40"/>
      <c r="B1157" s="41"/>
      <c r="C1157" s="229" t="s">
        <v>1823</v>
      </c>
      <c r="D1157" s="229" t="s">
        <v>174</v>
      </c>
      <c r="E1157" s="230" t="s">
        <v>1824</v>
      </c>
      <c r="F1157" s="231" t="s">
        <v>1825</v>
      </c>
      <c r="G1157" s="232" t="s">
        <v>1528</v>
      </c>
      <c r="H1157" s="233">
        <v>1</v>
      </c>
      <c r="I1157" s="234"/>
      <c r="J1157" s="235">
        <f>ROUND(I1157*H1157,2)</f>
        <v>0</v>
      </c>
      <c r="K1157" s="231" t="s">
        <v>331</v>
      </c>
      <c r="L1157" s="46"/>
      <c r="M1157" s="236" t="s">
        <v>1</v>
      </c>
      <c r="N1157" s="237" t="s">
        <v>48</v>
      </c>
      <c r="O1157" s="93"/>
      <c r="P1157" s="238">
        <f>O1157*H1157</f>
        <v>0</v>
      </c>
      <c r="Q1157" s="238">
        <v>0</v>
      </c>
      <c r="R1157" s="238">
        <f>Q1157*H1157</f>
        <v>0</v>
      </c>
      <c r="S1157" s="238">
        <v>0</v>
      </c>
      <c r="T1157" s="239">
        <f>S1157*H1157</f>
        <v>0</v>
      </c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R1157" s="240" t="s">
        <v>347</v>
      </c>
      <c r="AT1157" s="240" t="s">
        <v>174</v>
      </c>
      <c r="AU1157" s="240" t="s">
        <v>92</v>
      </c>
      <c r="AY1157" s="18" t="s">
        <v>171</v>
      </c>
      <c r="BE1157" s="241">
        <f>IF(N1157="základní",J1157,0)</f>
        <v>0</v>
      </c>
      <c r="BF1157" s="241">
        <f>IF(N1157="snížená",J1157,0)</f>
        <v>0</v>
      </c>
      <c r="BG1157" s="241">
        <f>IF(N1157="zákl. přenesená",J1157,0)</f>
        <v>0</v>
      </c>
      <c r="BH1157" s="241">
        <f>IF(N1157="sníž. přenesená",J1157,0)</f>
        <v>0</v>
      </c>
      <c r="BI1157" s="241">
        <f>IF(N1157="nulová",J1157,0)</f>
        <v>0</v>
      </c>
      <c r="BJ1157" s="18" t="s">
        <v>90</v>
      </c>
      <c r="BK1157" s="241">
        <f>ROUND(I1157*H1157,2)</f>
        <v>0</v>
      </c>
      <c r="BL1157" s="18" t="s">
        <v>347</v>
      </c>
      <c r="BM1157" s="240" t="s">
        <v>1826</v>
      </c>
    </row>
    <row r="1158" s="2" customFormat="1">
      <c r="A1158" s="40"/>
      <c r="B1158" s="41"/>
      <c r="C1158" s="42"/>
      <c r="D1158" s="242" t="s">
        <v>184</v>
      </c>
      <c r="E1158" s="42"/>
      <c r="F1158" s="243" t="s">
        <v>1798</v>
      </c>
      <c r="G1158" s="42"/>
      <c r="H1158" s="42"/>
      <c r="I1158" s="244"/>
      <c r="J1158" s="42"/>
      <c r="K1158" s="42"/>
      <c r="L1158" s="46"/>
      <c r="M1158" s="245"/>
      <c r="N1158" s="246"/>
      <c r="O1158" s="93"/>
      <c r="P1158" s="93"/>
      <c r="Q1158" s="93"/>
      <c r="R1158" s="93"/>
      <c r="S1158" s="93"/>
      <c r="T1158" s="94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T1158" s="18" t="s">
        <v>184</v>
      </c>
      <c r="AU1158" s="18" t="s">
        <v>92</v>
      </c>
    </row>
    <row r="1159" s="2" customFormat="1" ht="16.5" customHeight="1">
      <c r="A1159" s="40"/>
      <c r="B1159" s="41"/>
      <c r="C1159" s="229" t="s">
        <v>1827</v>
      </c>
      <c r="D1159" s="229" t="s">
        <v>174</v>
      </c>
      <c r="E1159" s="230" t="s">
        <v>1828</v>
      </c>
      <c r="F1159" s="231" t="s">
        <v>1829</v>
      </c>
      <c r="G1159" s="232" t="s">
        <v>1528</v>
      </c>
      <c r="H1159" s="233">
        <v>1</v>
      </c>
      <c r="I1159" s="234"/>
      <c r="J1159" s="235">
        <f>ROUND(I1159*H1159,2)</f>
        <v>0</v>
      </c>
      <c r="K1159" s="231" t="s">
        <v>331</v>
      </c>
      <c r="L1159" s="46"/>
      <c r="M1159" s="236" t="s">
        <v>1</v>
      </c>
      <c r="N1159" s="237" t="s">
        <v>48</v>
      </c>
      <c r="O1159" s="93"/>
      <c r="P1159" s="238">
        <f>O1159*H1159</f>
        <v>0</v>
      </c>
      <c r="Q1159" s="238">
        <v>0</v>
      </c>
      <c r="R1159" s="238">
        <f>Q1159*H1159</f>
        <v>0</v>
      </c>
      <c r="S1159" s="238">
        <v>0</v>
      </c>
      <c r="T1159" s="239">
        <f>S1159*H1159</f>
        <v>0</v>
      </c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R1159" s="240" t="s">
        <v>347</v>
      </c>
      <c r="AT1159" s="240" t="s">
        <v>174</v>
      </c>
      <c r="AU1159" s="240" t="s">
        <v>92</v>
      </c>
      <c r="AY1159" s="18" t="s">
        <v>171</v>
      </c>
      <c r="BE1159" s="241">
        <f>IF(N1159="základní",J1159,0)</f>
        <v>0</v>
      </c>
      <c r="BF1159" s="241">
        <f>IF(N1159="snížená",J1159,0)</f>
        <v>0</v>
      </c>
      <c r="BG1159" s="241">
        <f>IF(N1159="zákl. přenesená",J1159,0)</f>
        <v>0</v>
      </c>
      <c r="BH1159" s="241">
        <f>IF(N1159="sníž. přenesená",J1159,0)</f>
        <v>0</v>
      </c>
      <c r="BI1159" s="241">
        <f>IF(N1159="nulová",J1159,0)</f>
        <v>0</v>
      </c>
      <c r="BJ1159" s="18" t="s">
        <v>90</v>
      </c>
      <c r="BK1159" s="241">
        <f>ROUND(I1159*H1159,2)</f>
        <v>0</v>
      </c>
      <c r="BL1159" s="18" t="s">
        <v>347</v>
      </c>
      <c r="BM1159" s="240" t="s">
        <v>1830</v>
      </c>
    </row>
    <row r="1160" s="2" customFormat="1">
      <c r="A1160" s="40"/>
      <c r="B1160" s="41"/>
      <c r="C1160" s="42"/>
      <c r="D1160" s="242" t="s">
        <v>184</v>
      </c>
      <c r="E1160" s="42"/>
      <c r="F1160" s="243" t="s">
        <v>1798</v>
      </c>
      <c r="G1160" s="42"/>
      <c r="H1160" s="42"/>
      <c r="I1160" s="244"/>
      <c r="J1160" s="42"/>
      <c r="K1160" s="42"/>
      <c r="L1160" s="46"/>
      <c r="M1160" s="245"/>
      <c r="N1160" s="246"/>
      <c r="O1160" s="93"/>
      <c r="P1160" s="93"/>
      <c r="Q1160" s="93"/>
      <c r="R1160" s="93"/>
      <c r="S1160" s="93"/>
      <c r="T1160" s="94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T1160" s="18" t="s">
        <v>184</v>
      </c>
      <c r="AU1160" s="18" t="s">
        <v>92</v>
      </c>
    </row>
    <row r="1161" s="2" customFormat="1" ht="16.5" customHeight="1">
      <c r="A1161" s="40"/>
      <c r="B1161" s="41"/>
      <c r="C1161" s="229" t="s">
        <v>1831</v>
      </c>
      <c r="D1161" s="229" t="s">
        <v>174</v>
      </c>
      <c r="E1161" s="230" t="s">
        <v>1832</v>
      </c>
      <c r="F1161" s="231" t="s">
        <v>1833</v>
      </c>
      <c r="G1161" s="232" t="s">
        <v>1528</v>
      </c>
      <c r="H1161" s="233">
        <v>1</v>
      </c>
      <c r="I1161" s="234"/>
      <c r="J1161" s="235">
        <f>ROUND(I1161*H1161,2)</f>
        <v>0</v>
      </c>
      <c r="K1161" s="231" t="s">
        <v>331</v>
      </c>
      <c r="L1161" s="46"/>
      <c r="M1161" s="236" t="s">
        <v>1</v>
      </c>
      <c r="N1161" s="237" t="s">
        <v>48</v>
      </c>
      <c r="O1161" s="93"/>
      <c r="P1161" s="238">
        <f>O1161*H1161</f>
        <v>0</v>
      </c>
      <c r="Q1161" s="238">
        <v>0</v>
      </c>
      <c r="R1161" s="238">
        <f>Q1161*H1161</f>
        <v>0</v>
      </c>
      <c r="S1161" s="238">
        <v>0</v>
      </c>
      <c r="T1161" s="239">
        <f>S1161*H1161</f>
        <v>0</v>
      </c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R1161" s="240" t="s">
        <v>347</v>
      </c>
      <c r="AT1161" s="240" t="s">
        <v>174</v>
      </c>
      <c r="AU1161" s="240" t="s">
        <v>92</v>
      </c>
      <c r="AY1161" s="18" t="s">
        <v>171</v>
      </c>
      <c r="BE1161" s="241">
        <f>IF(N1161="základní",J1161,0)</f>
        <v>0</v>
      </c>
      <c r="BF1161" s="241">
        <f>IF(N1161="snížená",J1161,0)</f>
        <v>0</v>
      </c>
      <c r="BG1161" s="241">
        <f>IF(N1161="zákl. přenesená",J1161,0)</f>
        <v>0</v>
      </c>
      <c r="BH1161" s="241">
        <f>IF(N1161="sníž. přenesená",J1161,0)</f>
        <v>0</v>
      </c>
      <c r="BI1161" s="241">
        <f>IF(N1161="nulová",J1161,0)</f>
        <v>0</v>
      </c>
      <c r="BJ1161" s="18" t="s">
        <v>90</v>
      </c>
      <c r="BK1161" s="241">
        <f>ROUND(I1161*H1161,2)</f>
        <v>0</v>
      </c>
      <c r="BL1161" s="18" t="s">
        <v>347</v>
      </c>
      <c r="BM1161" s="240" t="s">
        <v>1834</v>
      </c>
    </row>
    <row r="1162" s="2" customFormat="1">
      <c r="A1162" s="40"/>
      <c r="B1162" s="41"/>
      <c r="C1162" s="42"/>
      <c r="D1162" s="242" t="s">
        <v>184</v>
      </c>
      <c r="E1162" s="42"/>
      <c r="F1162" s="243" t="s">
        <v>1798</v>
      </c>
      <c r="G1162" s="42"/>
      <c r="H1162" s="42"/>
      <c r="I1162" s="244"/>
      <c r="J1162" s="42"/>
      <c r="K1162" s="42"/>
      <c r="L1162" s="46"/>
      <c r="M1162" s="245"/>
      <c r="N1162" s="246"/>
      <c r="O1162" s="93"/>
      <c r="P1162" s="93"/>
      <c r="Q1162" s="93"/>
      <c r="R1162" s="93"/>
      <c r="S1162" s="93"/>
      <c r="T1162" s="94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T1162" s="18" t="s">
        <v>184</v>
      </c>
      <c r="AU1162" s="18" t="s">
        <v>92</v>
      </c>
    </row>
    <row r="1163" s="2" customFormat="1" ht="16.5" customHeight="1">
      <c r="A1163" s="40"/>
      <c r="B1163" s="41"/>
      <c r="C1163" s="229" t="s">
        <v>1835</v>
      </c>
      <c r="D1163" s="229" t="s">
        <v>174</v>
      </c>
      <c r="E1163" s="230" t="s">
        <v>1836</v>
      </c>
      <c r="F1163" s="231" t="s">
        <v>1837</v>
      </c>
      <c r="G1163" s="232" t="s">
        <v>1528</v>
      </c>
      <c r="H1163" s="233">
        <v>1</v>
      </c>
      <c r="I1163" s="234"/>
      <c r="J1163" s="235">
        <f>ROUND(I1163*H1163,2)</f>
        <v>0</v>
      </c>
      <c r="K1163" s="231" t="s">
        <v>331</v>
      </c>
      <c r="L1163" s="46"/>
      <c r="M1163" s="236" t="s">
        <v>1</v>
      </c>
      <c r="N1163" s="237" t="s">
        <v>48</v>
      </c>
      <c r="O1163" s="93"/>
      <c r="P1163" s="238">
        <f>O1163*H1163</f>
        <v>0</v>
      </c>
      <c r="Q1163" s="238">
        <v>0</v>
      </c>
      <c r="R1163" s="238">
        <f>Q1163*H1163</f>
        <v>0</v>
      </c>
      <c r="S1163" s="238">
        <v>0</v>
      </c>
      <c r="T1163" s="239">
        <f>S1163*H1163</f>
        <v>0</v>
      </c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R1163" s="240" t="s">
        <v>347</v>
      </c>
      <c r="AT1163" s="240" t="s">
        <v>174</v>
      </c>
      <c r="AU1163" s="240" t="s">
        <v>92</v>
      </c>
      <c r="AY1163" s="18" t="s">
        <v>171</v>
      </c>
      <c r="BE1163" s="241">
        <f>IF(N1163="základní",J1163,0)</f>
        <v>0</v>
      </c>
      <c r="BF1163" s="241">
        <f>IF(N1163="snížená",J1163,0)</f>
        <v>0</v>
      </c>
      <c r="BG1163" s="241">
        <f>IF(N1163="zákl. přenesená",J1163,0)</f>
        <v>0</v>
      </c>
      <c r="BH1163" s="241">
        <f>IF(N1163="sníž. přenesená",J1163,0)</f>
        <v>0</v>
      </c>
      <c r="BI1163" s="241">
        <f>IF(N1163="nulová",J1163,0)</f>
        <v>0</v>
      </c>
      <c r="BJ1163" s="18" t="s">
        <v>90</v>
      </c>
      <c r="BK1163" s="241">
        <f>ROUND(I1163*H1163,2)</f>
        <v>0</v>
      </c>
      <c r="BL1163" s="18" t="s">
        <v>347</v>
      </c>
      <c r="BM1163" s="240" t="s">
        <v>1838</v>
      </c>
    </row>
    <row r="1164" s="2" customFormat="1">
      <c r="A1164" s="40"/>
      <c r="B1164" s="41"/>
      <c r="C1164" s="42"/>
      <c r="D1164" s="242" t="s">
        <v>184</v>
      </c>
      <c r="E1164" s="42"/>
      <c r="F1164" s="243" t="s">
        <v>1798</v>
      </c>
      <c r="G1164" s="42"/>
      <c r="H1164" s="42"/>
      <c r="I1164" s="244"/>
      <c r="J1164" s="42"/>
      <c r="K1164" s="42"/>
      <c r="L1164" s="46"/>
      <c r="M1164" s="245"/>
      <c r="N1164" s="246"/>
      <c r="O1164" s="93"/>
      <c r="P1164" s="93"/>
      <c r="Q1164" s="93"/>
      <c r="R1164" s="93"/>
      <c r="S1164" s="93"/>
      <c r="T1164" s="94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T1164" s="18" t="s">
        <v>184</v>
      </c>
      <c r="AU1164" s="18" t="s">
        <v>92</v>
      </c>
    </row>
    <row r="1165" s="2" customFormat="1" ht="16.5" customHeight="1">
      <c r="A1165" s="40"/>
      <c r="B1165" s="41"/>
      <c r="C1165" s="229" t="s">
        <v>1839</v>
      </c>
      <c r="D1165" s="229" t="s">
        <v>174</v>
      </c>
      <c r="E1165" s="230" t="s">
        <v>1840</v>
      </c>
      <c r="F1165" s="231" t="s">
        <v>1841</v>
      </c>
      <c r="G1165" s="232" t="s">
        <v>1528</v>
      </c>
      <c r="H1165" s="233">
        <v>1</v>
      </c>
      <c r="I1165" s="234"/>
      <c r="J1165" s="235">
        <f>ROUND(I1165*H1165,2)</f>
        <v>0</v>
      </c>
      <c r="K1165" s="231" t="s">
        <v>331</v>
      </c>
      <c r="L1165" s="46"/>
      <c r="M1165" s="236" t="s">
        <v>1</v>
      </c>
      <c r="N1165" s="237" t="s">
        <v>48</v>
      </c>
      <c r="O1165" s="93"/>
      <c r="P1165" s="238">
        <f>O1165*H1165</f>
        <v>0</v>
      </c>
      <c r="Q1165" s="238">
        <v>0</v>
      </c>
      <c r="R1165" s="238">
        <f>Q1165*H1165</f>
        <v>0</v>
      </c>
      <c r="S1165" s="238">
        <v>0</v>
      </c>
      <c r="T1165" s="239">
        <f>S1165*H1165</f>
        <v>0</v>
      </c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R1165" s="240" t="s">
        <v>347</v>
      </c>
      <c r="AT1165" s="240" t="s">
        <v>174</v>
      </c>
      <c r="AU1165" s="240" t="s">
        <v>92</v>
      </c>
      <c r="AY1165" s="18" t="s">
        <v>171</v>
      </c>
      <c r="BE1165" s="241">
        <f>IF(N1165="základní",J1165,0)</f>
        <v>0</v>
      </c>
      <c r="BF1165" s="241">
        <f>IF(N1165="snížená",J1165,0)</f>
        <v>0</v>
      </c>
      <c r="BG1165" s="241">
        <f>IF(N1165="zákl. přenesená",J1165,0)</f>
        <v>0</v>
      </c>
      <c r="BH1165" s="241">
        <f>IF(N1165="sníž. přenesená",J1165,0)</f>
        <v>0</v>
      </c>
      <c r="BI1165" s="241">
        <f>IF(N1165="nulová",J1165,0)</f>
        <v>0</v>
      </c>
      <c r="BJ1165" s="18" t="s">
        <v>90</v>
      </c>
      <c r="BK1165" s="241">
        <f>ROUND(I1165*H1165,2)</f>
        <v>0</v>
      </c>
      <c r="BL1165" s="18" t="s">
        <v>347</v>
      </c>
      <c r="BM1165" s="240" t="s">
        <v>1842</v>
      </c>
    </row>
    <row r="1166" s="2" customFormat="1">
      <c r="A1166" s="40"/>
      <c r="B1166" s="41"/>
      <c r="C1166" s="42"/>
      <c r="D1166" s="242" t="s">
        <v>184</v>
      </c>
      <c r="E1166" s="42"/>
      <c r="F1166" s="243" t="s">
        <v>1798</v>
      </c>
      <c r="G1166" s="42"/>
      <c r="H1166" s="42"/>
      <c r="I1166" s="244"/>
      <c r="J1166" s="42"/>
      <c r="K1166" s="42"/>
      <c r="L1166" s="46"/>
      <c r="M1166" s="245"/>
      <c r="N1166" s="246"/>
      <c r="O1166" s="93"/>
      <c r="P1166" s="93"/>
      <c r="Q1166" s="93"/>
      <c r="R1166" s="93"/>
      <c r="S1166" s="93"/>
      <c r="T1166" s="94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T1166" s="18" t="s">
        <v>184</v>
      </c>
      <c r="AU1166" s="18" t="s">
        <v>92</v>
      </c>
    </row>
    <row r="1167" s="2" customFormat="1" ht="16.5" customHeight="1">
      <c r="A1167" s="40"/>
      <c r="B1167" s="41"/>
      <c r="C1167" s="229" t="s">
        <v>1843</v>
      </c>
      <c r="D1167" s="229" t="s">
        <v>174</v>
      </c>
      <c r="E1167" s="230" t="s">
        <v>1844</v>
      </c>
      <c r="F1167" s="231" t="s">
        <v>1845</v>
      </c>
      <c r="G1167" s="232" t="s">
        <v>1528</v>
      </c>
      <c r="H1167" s="233">
        <v>1</v>
      </c>
      <c r="I1167" s="234"/>
      <c r="J1167" s="235">
        <f>ROUND(I1167*H1167,2)</f>
        <v>0</v>
      </c>
      <c r="K1167" s="231" t="s">
        <v>331</v>
      </c>
      <c r="L1167" s="46"/>
      <c r="M1167" s="236" t="s">
        <v>1</v>
      </c>
      <c r="N1167" s="237" t="s">
        <v>48</v>
      </c>
      <c r="O1167" s="93"/>
      <c r="P1167" s="238">
        <f>O1167*H1167</f>
        <v>0</v>
      </c>
      <c r="Q1167" s="238">
        <v>0</v>
      </c>
      <c r="R1167" s="238">
        <f>Q1167*H1167</f>
        <v>0</v>
      </c>
      <c r="S1167" s="238">
        <v>0</v>
      </c>
      <c r="T1167" s="239">
        <f>S1167*H1167</f>
        <v>0</v>
      </c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R1167" s="240" t="s">
        <v>347</v>
      </c>
      <c r="AT1167" s="240" t="s">
        <v>174</v>
      </c>
      <c r="AU1167" s="240" t="s">
        <v>92</v>
      </c>
      <c r="AY1167" s="18" t="s">
        <v>171</v>
      </c>
      <c r="BE1167" s="241">
        <f>IF(N1167="základní",J1167,0)</f>
        <v>0</v>
      </c>
      <c r="BF1167" s="241">
        <f>IF(N1167="snížená",J1167,0)</f>
        <v>0</v>
      </c>
      <c r="BG1167" s="241">
        <f>IF(N1167="zákl. přenesená",J1167,0)</f>
        <v>0</v>
      </c>
      <c r="BH1167" s="241">
        <f>IF(N1167="sníž. přenesená",J1167,0)</f>
        <v>0</v>
      </c>
      <c r="BI1167" s="241">
        <f>IF(N1167="nulová",J1167,0)</f>
        <v>0</v>
      </c>
      <c r="BJ1167" s="18" t="s">
        <v>90</v>
      </c>
      <c r="BK1167" s="241">
        <f>ROUND(I1167*H1167,2)</f>
        <v>0</v>
      </c>
      <c r="BL1167" s="18" t="s">
        <v>347</v>
      </c>
      <c r="BM1167" s="240" t="s">
        <v>1846</v>
      </c>
    </row>
    <row r="1168" s="2" customFormat="1">
      <c r="A1168" s="40"/>
      <c r="B1168" s="41"/>
      <c r="C1168" s="42"/>
      <c r="D1168" s="242" t="s">
        <v>184</v>
      </c>
      <c r="E1168" s="42"/>
      <c r="F1168" s="243" t="s">
        <v>1798</v>
      </c>
      <c r="G1168" s="42"/>
      <c r="H1168" s="42"/>
      <c r="I1168" s="244"/>
      <c r="J1168" s="42"/>
      <c r="K1168" s="42"/>
      <c r="L1168" s="46"/>
      <c r="M1168" s="245"/>
      <c r="N1168" s="246"/>
      <c r="O1168" s="93"/>
      <c r="P1168" s="93"/>
      <c r="Q1168" s="93"/>
      <c r="R1168" s="93"/>
      <c r="S1168" s="93"/>
      <c r="T1168" s="94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T1168" s="18" t="s">
        <v>184</v>
      </c>
      <c r="AU1168" s="18" t="s">
        <v>92</v>
      </c>
    </row>
    <row r="1169" s="2" customFormat="1" ht="16.5" customHeight="1">
      <c r="A1169" s="40"/>
      <c r="B1169" s="41"/>
      <c r="C1169" s="229" t="s">
        <v>1847</v>
      </c>
      <c r="D1169" s="229" t="s">
        <v>174</v>
      </c>
      <c r="E1169" s="230" t="s">
        <v>1848</v>
      </c>
      <c r="F1169" s="231" t="s">
        <v>1849</v>
      </c>
      <c r="G1169" s="232" t="s">
        <v>1528</v>
      </c>
      <c r="H1169" s="233">
        <v>1</v>
      </c>
      <c r="I1169" s="234"/>
      <c r="J1169" s="235">
        <f>ROUND(I1169*H1169,2)</f>
        <v>0</v>
      </c>
      <c r="K1169" s="231" t="s">
        <v>331</v>
      </c>
      <c r="L1169" s="46"/>
      <c r="M1169" s="236" t="s">
        <v>1</v>
      </c>
      <c r="N1169" s="237" t="s">
        <v>48</v>
      </c>
      <c r="O1169" s="93"/>
      <c r="P1169" s="238">
        <f>O1169*H1169</f>
        <v>0</v>
      </c>
      <c r="Q1169" s="238">
        <v>0</v>
      </c>
      <c r="R1169" s="238">
        <f>Q1169*H1169</f>
        <v>0</v>
      </c>
      <c r="S1169" s="238">
        <v>0</v>
      </c>
      <c r="T1169" s="239">
        <f>S1169*H1169</f>
        <v>0</v>
      </c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R1169" s="240" t="s">
        <v>347</v>
      </c>
      <c r="AT1169" s="240" t="s">
        <v>174</v>
      </c>
      <c r="AU1169" s="240" t="s">
        <v>92</v>
      </c>
      <c r="AY1169" s="18" t="s">
        <v>171</v>
      </c>
      <c r="BE1169" s="241">
        <f>IF(N1169="základní",J1169,0)</f>
        <v>0</v>
      </c>
      <c r="BF1169" s="241">
        <f>IF(N1169="snížená",J1169,0)</f>
        <v>0</v>
      </c>
      <c r="BG1169" s="241">
        <f>IF(N1169="zákl. přenesená",J1169,0)</f>
        <v>0</v>
      </c>
      <c r="BH1169" s="241">
        <f>IF(N1169="sníž. přenesená",J1169,0)</f>
        <v>0</v>
      </c>
      <c r="BI1169" s="241">
        <f>IF(N1169="nulová",J1169,0)</f>
        <v>0</v>
      </c>
      <c r="BJ1169" s="18" t="s">
        <v>90</v>
      </c>
      <c r="BK1169" s="241">
        <f>ROUND(I1169*H1169,2)</f>
        <v>0</v>
      </c>
      <c r="BL1169" s="18" t="s">
        <v>347</v>
      </c>
      <c r="BM1169" s="240" t="s">
        <v>1850</v>
      </c>
    </row>
    <row r="1170" s="2" customFormat="1">
      <c r="A1170" s="40"/>
      <c r="B1170" s="41"/>
      <c r="C1170" s="42"/>
      <c r="D1170" s="242" t="s">
        <v>184</v>
      </c>
      <c r="E1170" s="42"/>
      <c r="F1170" s="243" t="s">
        <v>1798</v>
      </c>
      <c r="G1170" s="42"/>
      <c r="H1170" s="42"/>
      <c r="I1170" s="244"/>
      <c r="J1170" s="42"/>
      <c r="K1170" s="42"/>
      <c r="L1170" s="46"/>
      <c r="M1170" s="245"/>
      <c r="N1170" s="246"/>
      <c r="O1170" s="93"/>
      <c r="P1170" s="93"/>
      <c r="Q1170" s="93"/>
      <c r="R1170" s="93"/>
      <c r="S1170" s="93"/>
      <c r="T1170" s="94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T1170" s="18" t="s">
        <v>184</v>
      </c>
      <c r="AU1170" s="18" t="s">
        <v>92</v>
      </c>
    </row>
    <row r="1171" s="2" customFormat="1">
      <c r="A1171" s="40"/>
      <c r="B1171" s="41"/>
      <c r="C1171" s="229" t="s">
        <v>1851</v>
      </c>
      <c r="D1171" s="229" t="s">
        <v>174</v>
      </c>
      <c r="E1171" s="230" t="s">
        <v>1852</v>
      </c>
      <c r="F1171" s="231" t="s">
        <v>1853</v>
      </c>
      <c r="G1171" s="232" t="s">
        <v>1528</v>
      </c>
      <c r="H1171" s="233">
        <v>1</v>
      </c>
      <c r="I1171" s="234"/>
      <c r="J1171" s="235">
        <f>ROUND(I1171*H1171,2)</f>
        <v>0</v>
      </c>
      <c r="K1171" s="231" t="s">
        <v>331</v>
      </c>
      <c r="L1171" s="46"/>
      <c r="M1171" s="236" t="s">
        <v>1</v>
      </c>
      <c r="N1171" s="237" t="s">
        <v>48</v>
      </c>
      <c r="O1171" s="93"/>
      <c r="P1171" s="238">
        <f>O1171*H1171</f>
        <v>0</v>
      </c>
      <c r="Q1171" s="238">
        <v>0</v>
      </c>
      <c r="R1171" s="238">
        <f>Q1171*H1171</f>
        <v>0</v>
      </c>
      <c r="S1171" s="238">
        <v>0</v>
      </c>
      <c r="T1171" s="239">
        <f>S1171*H1171</f>
        <v>0</v>
      </c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R1171" s="240" t="s">
        <v>347</v>
      </c>
      <c r="AT1171" s="240" t="s">
        <v>174</v>
      </c>
      <c r="AU1171" s="240" t="s">
        <v>92</v>
      </c>
      <c r="AY1171" s="18" t="s">
        <v>171</v>
      </c>
      <c r="BE1171" s="241">
        <f>IF(N1171="základní",J1171,0)</f>
        <v>0</v>
      </c>
      <c r="BF1171" s="241">
        <f>IF(N1171="snížená",J1171,0)</f>
        <v>0</v>
      </c>
      <c r="BG1171" s="241">
        <f>IF(N1171="zákl. přenesená",J1171,0)</f>
        <v>0</v>
      </c>
      <c r="BH1171" s="241">
        <f>IF(N1171="sníž. přenesená",J1171,0)</f>
        <v>0</v>
      </c>
      <c r="BI1171" s="241">
        <f>IF(N1171="nulová",J1171,0)</f>
        <v>0</v>
      </c>
      <c r="BJ1171" s="18" t="s">
        <v>90</v>
      </c>
      <c r="BK1171" s="241">
        <f>ROUND(I1171*H1171,2)</f>
        <v>0</v>
      </c>
      <c r="BL1171" s="18" t="s">
        <v>347</v>
      </c>
      <c r="BM1171" s="240" t="s">
        <v>1854</v>
      </c>
    </row>
    <row r="1172" s="2" customFormat="1">
      <c r="A1172" s="40"/>
      <c r="B1172" s="41"/>
      <c r="C1172" s="42"/>
      <c r="D1172" s="242" t="s">
        <v>184</v>
      </c>
      <c r="E1172" s="42"/>
      <c r="F1172" s="243" t="s">
        <v>1798</v>
      </c>
      <c r="G1172" s="42"/>
      <c r="H1172" s="42"/>
      <c r="I1172" s="244"/>
      <c r="J1172" s="42"/>
      <c r="K1172" s="42"/>
      <c r="L1172" s="46"/>
      <c r="M1172" s="245"/>
      <c r="N1172" s="246"/>
      <c r="O1172" s="93"/>
      <c r="P1172" s="93"/>
      <c r="Q1172" s="93"/>
      <c r="R1172" s="93"/>
      <c r="S1172" s="93"/>
      <c r="T1172" s="94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T1172" s="18" t="s">
        <v>184</v>
      </c>
      <c r="AU1172" s="18" t="s">
        <v>92</v>
      </c>
    </row>
    <row r="1173" s="2" customFormat="1" ht="16.5" customHeight="1">
      <c r="A1173" s="40"/>
      <c r="B1173" s="41"/>
      <c r="C1173" s="229" t="s">
        <v>1855</v>
      </c>
      <c r="D1173" s="229" t="s">
        <v>174</v>
      </c>
      <c r="E1173" s="230" t="s">
        <v>1856</v>
      </c>
      <c r="F1173" s="231" t="s">
        <v>1857</v>
      </c>
      <c r="G1173" s="232" t="s">
        <v>1528</v>
      </c>
      <c r="H1173" s="233">
        <v>1</v>
      </c>
      <c r="I1173" s="234"/>
      <c r="J1173" s="235">
        <f>ROUND(I1173*H1173,2)</f>
        <v>0</v>
      </c>
      <c r="K1173" s="231" t="s">
        <v>331</v>
      </c>
      <c r="L1173" s="46"/>
      <c r="M1173" s="236" t="s">
        <v>1</v>
      </c>
      <c r="N1173" s="237" t="s">
        <v>48</v>
      </c>
      <c r="O1173" s="93"/>
      <c r="P1173" s="238">
        <f>O1173*H1173</f>
        <v>0</v>
      </c>
      <c r="Q1173" s="238">
        <v>0</v>
      </c>
      <c r="R1173" s="238">
        <f>Q1173*H1173</f>
        <v>0</v>
      </c>
      <c r="S1173" s="238">
        <v>0</v>
      </c>
      <c r="T1173" s="239">
        <f>S1173*H1173</f>
        <v>0</v>
      </c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R1173" s="240" t="s">
        <v>347</v>
      </c>
      <c r="AT1173" s="240" t="s">
        <v>174</v>
      </c>
      <c r="AU1173" s="240" t="s">
        <v>92</v>
      </c>
      <c r="AY1173" s="18" t="s">
        <v>171</v>
      </c>
      <c r="BE1173" s="241">
        <f>IF(N1173="základní",J1173,0)</f>
        <v>0</v>
      </c>
      <c r="BF1173" s="241">
        <f>IF(N1173="snížená",J1173,0)</f>
        <v>0</v>
      </c>
      <c r="BG1173" s="241">
        <f>IF(N1173="zákl. přenesená",J1173,0)</f>
        <v>0</v>
      </c>
      <c r="BH1173" s="241">
        <f>IF(N1173="sníž. přenesená",J1173,0)</f>
        <v>0</v>
      </c>
      <c r="BI1173" s="241">
        <f>IF(N1173="nulová",J1173,0)</f>
        <v>0</v>
      </c>
      <c r="BJ1173" s="18" t="s">
        <v>90</v>
      </c>
      <c r="BK1173" s="241">
        <f>ROUND(I1173*H1173,2)</f>
        <v>0</v>
      </c>
      <c r="BL1173" s="18" t="s">
        <v>347</v>
      </c>
      <c r="BM1173" s="240" t="s">
        <v>1858</v>
      </c>
    </row>
    <row r="1174" s="2" customFormat="1">
      <c r="A1174" s="40"/>
      <c r="B1174" s="41"/>
      <c r="C1174" s="42"/>
      <c r="D1174" s="242" t="s">
        <v>184</v>
      </c>
      <c r="E1174" s="42"/>
      <c r="F1174" s="243" t="s">
        <v>1798</v>
      </c>
      <c r="G1174" s="42"/>
      <c r="H1174" s="42"/>
      <c r="I1174" s="244"/>
      <c r="J1174" s="42"/>
      <c r="K1174" s="42"/>
      <c r="L1174" s="46"/>
      <c r="M1174" s="245"/>
      <c r="N1174" s="246"/>
      <c r="O1174" s="93"/>
      <c r="P1174" s="93"/>
      <c r="Q1174" s="93"/>
      <c r="R1174" s="93"/>
      <c r="S1174" s="93"/>
      <c r="T1174" s="94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T1174" s="18" t="s">
        <v>184</v>
      </c>
      <c r="AU1174" s="18" t="s">
        <v>92</v>
      </c>
    </row>
    <row r="1175" s="2" customFormat="1" ht="16.5" customHeight="1">
      <c r="A1175" s="40"/>
      <c r="B1175" s="41"/>
      <c r="C1175" s="229" t="s">
        <v>1859</v>
      </c>
      <c r="D1175" s="229" t="s">
        <v>174</v>
      </c>
      <c r="E1175" s="230" t="s">
        <v>1860</v>
      </c>
      <c r="F1175" s="231" t="s">
        <v>1861</v>
      </c>
      <c r="G1175" s="232" t="s">
        <v>1528</v>
      </c>
      <c r="H1175" s="233">
        <v>1</v>
      </c>
      <c r="I1175" s="234"/>
      <c r="J1175" s="235">
        <f>ROUND(I1175*H1175,2)</f>
        <v>0</v>
      </c>
      <c r="K1175" s="231" t="s">
        <v>331</v>
      </c>
      <c r="L1175" s="46"/>
      <c r="M1175" s="236" t="s">
        <v>1</v>
      </c>
      <c r="N1175" s="237" t="s">
        <v>48</v>
      </c>
      <c r="O1175" s="93"/>
      <c r="P1175" s="238">
        <f>O1175*H1175</f>
        <v>0</v>
      </c>
      <c r="Q1175" s="238">
        <v>0</v>
      </c>
      <c r="R1175" s="238">
        <f>Q1175*H1175</f>
        <v>0</v>
      </c>
      <c r="S1175" s="238">
        <v>0</v>
      </c>
      <c r="T1175" s="239">
        <f>S1175*H1175</f>
        <v>0</v>
      </c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R1175" s="240" t="s">
        <v>347</v>
      </c>
      <c r="AT1175" s="240" t="s">
        <v>174</v>
      </c>
      <c r="AU1175" s="240" t="s">
        <v>92</v>
      </c>
      <c r="AY1175" s="18" t="s">
        <v>171</v>
      </c>
      <c r="BE1175" s="241">
        <f>IF(N1175="základní",J1175,0)</f>
        <v>0</v>
      </c>
      <c r="BF1175" s="241">
        <f>IF(N1175="snížená",J1175,0)</f>
        <v>0</v>
      </c>
      <c r="BG1175" s="241">
        <f>IF(N1175="zákl. přenesená",J1175,0)</f>
        <v>0</v>
      </c>
      <c r="BH1175" s="241">
        <f>IF(N1175="sníž. přenesená",J1175,0)</f>
        <v>0</v>
      </c>
      <c r="BI1175" s="241">
        <f>IF(N1175="nulová",J1175,0)</f>
        <v>0</v>
      </c>
      <c r="BJ1175" s="18" t="s">
        <v>90</v>
      </c>
      <c r="BK1175" s="241">
        <f>ROUND(I1175*H1175,2)</f>
        <v>0</v>
      </c>
      <c r="BL1175" s="18" t="s">
        <v>347</v>
      </c>
      <c r="BM1175" s="240" t="s">
        <v>1862</v>
      </c>
    </row>
    <row r="1176" s="2" customFormat="1">
      <c r="A1176" s="40"/>
      <c r="B1176" s="41"/>
      <c r="C1176" s="42"/>
      <c r="D1176" s="242" t="s">
        <v>184</v>
      </c>
      <c r="E1176" s="42"/>
      <c r="F1176" s="243" t="s">
        <v>1798</v>
      </c>
      <c r="G1176" s="42"/>
      <c r="H1176" s="42"/>
      <c r="I1176" s="244"/>
      <c r="J1176" s="42"/>
      <c r="K1176" s="42"/>
      <c r="L1176" s="46"/>
      <c r="M1176" s="245"/>
      <c r="N1176" s="246"/>
      <c r="O1176" s="93"/>
      <c r="P1176" s="93"/>
      <c r="Q1176" s="93"/>
      <c r="R1176" s="93"/>
      <c r="S1176" s="93"/>
      <c r="T1176" s="94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T1176" s="18" t="s">
        <v>184</v>
      </c>
      <c r="AU1176" s="18" t="s">
        <v>92</v>
      </c>
    </row>
    <row r="1177" s="2" customFormat="1" ht="16.5" customHeight="1">
      <c r="A1177" s="40"/>
      <c r="B1177" s="41"/>
      <c r="C1177" s="229" t="s">
        <v>1863</v>
      </c>
      <c r="D1177" s="229" t="s">
        <v>174</v>
      </c>
      <c r="E1177" s="230" t="s">
        <v>1864</v>
      </c>
      <c r="F1177" s="231" t="s">
        <v>1865</v>
      </c>
      <c r="G1177" s="232" t="s">
        <v>1528</v>
      </c>
      <c r="H1177" s="233">
        <v>1</v>
      </c>
      <c r="I1177" s="234"/>
      <c r="J1177" s="235">
        <f>ROUND(I1177*H1177,2)</f>
        <v>0</v>
      </c>
      <c r="K1177" s="231" t="s">
        <v>331</v>
      </c>
      <c r="L1177" s="46"/>
      <c r="M1177" s="236" t="s">
        <v>1</v>
      </c>
      <c r="N1177" s="237" t="s">
        <v>48</v>
      </c>
      <c r="O1177" s="93"/>
      <c r="P1177" s="238">
        <f>O1177*H1177</f>
        <v>0</v>
      </c>
      <c r="Q1177" s="238">
        <v>0</v>
      </c>
      <c r="R1177" s="238">
        <f>Q1177*H1177</f>
        <v>0</v>
      </c>
      <c r="S1177" s="238">
        <v>0</v>
      </c>
      <c r="T1177" s="239">
        <f>S1177*H1177</f>
        <v>0</v>
      </c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R1177" s="240" t="s">
        <v>347</v>
      </c>
      <c r="AT1177" s="240" t="s">
        <v>174</v>
      </c>
      <c r="AU1177" s="240" t="s">
        <v>92</v>
      </c>
      <c r="AY1177" s="18" t="s">
        <v>171</v>
      </c>
      <c r="BE1177" s="241">
        <f>IF(N1177="základní",J1177,0)</f>
        <v>0</v>
      </c>
      <c r="BF1177" s="241">
        <f>IF(N1177="snížená",J1177,0)</f>
        <v>0</v>
      </c>
      <c r="BG1177" s="241">
        <f>IF(N1177="zákl. přenesená",J1177,0)</f>
        <v>0</v>
      </c>
      <c r="BH1177" s="241">
        <f>IF(N1177="sníž. přenesená",J1177,0)</f>
        <v>0</v>
      </c>
      <c r="BI1177" s="241">
        <f>IF(N1177="nulová",J1177,0)</f>
        <v>0</v>
      </c>
      <c r="BJ1177" s="18" t="s">
        <v>90</v>
      </c>
      <c r="BK1177" s="241">
        <f>ROUND(I1177*H1177,2)</f>
        <v>0</v>
      </c>
      <c r="BL1177" s="18" t="s">
        <v>347</v>
      </c>
      <c r="BM1177" s="240" t="s">
        <v>1866</v>
      </c>
    </row>
    <row r="1178" s="2" customFormat="1">
      <c r="A1178" s="40"/>
      <c r="B1178" s="41"/>
      <c r="C1178" s="42"/>
      <c r="D1178" s="242" t="s">
        <v>184</v>
      </c>
      <c r="E1178" s="42"/>
      <c r="F1178" s="243" t="s">
        <v>1798</v>
      </c>
      <c r="G1178" s="42"/>
      <c r="H1178" s="42"/>
      <c r="I1178" s="244"/>
      <c r="J1178" s="42"/>
      <c r="K1178" s="42"/>
      <c r="L1178" s="46"/>
      <c r="M1178" s="245"/>
      <c r="N1178" s="246"/>
      <c r="O1178" s="93"/>
      <c r="P1178" s="93"/>
      <c r="Q1178" s="93"/>
      <c r="R1178" s="93"/>
      <c r="S1178" s="93"/>
      <c r="T1178" s="94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T1178" s="18" t="s">
        <v>184</v>
      </c>
      <c r="AU1178" s="18" t="s">
        <v>92</v>
      </c>
    </row>
    <row r="1179" s="2" customFormat="1" ht="16.5" customHeight="1">
      <c r="A1179" s="40"/>
      <c r="B1179" s="41"/>
      <c r="C1179" s="229" t="s">
        <v>1867</v>
      </c>
      <c r="D1179" s="229" t="s">
        <v>174</v>
      </c>
      <c r="E1179" s="230" t="s">
        <v>1868</v>
      </c>
      <c r="F1179" s="231" t="s">
        <v>1869</v>
      </c>
      <c r="G1179" s="232" t="s">
        <v>1528</v>
      </c>
      <c r="H1179" s="233">
        <v>1</v>
      </c>
      <c r="I1179" s="234"/>
      <c r="J1179" s="235">
        <f>ROUND(I1179*H1179,2)</f>
        <v>0</v>
      </c>
      <c r="K1179" s="231" t="s">
        <v>331</v>
      </c>
      <c r="L1179" s="46"/>
      <c r="M1179" s="236" t="s">
        <v>1</v>
      </c>
      <c r="N1179" s="237" t="s">
        <v>48</v>
      </c>
      <c r="O1179" s="93"/>
      <c r="P1179" s="238">
        <f>O1179*H1179</f>
        <v>0</v>
      </c>
      <c r="Q1179" s="238">
        <v>0</v>
      </c>
      <c r="R1179" s="238">
        <f>Q1179*H1179</f>
        <v>0</v>
      </c>
      <c r="S1179" s="238">
        <v>0</v>
      </c>
      <c r="T1179" s="239">
        <f>S1179*H1179</f>
        <v>0</v>
      </c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R1179" s="240" t="s">
        <v>347</v>
      </c>
      <c r="AT1179" s="240" t="s">
        <v>174</v>
      </c>
      <c r="AU1179" s="240" t="s">
        <v>92</v>
      </c>
      <c r="AY1179" s="18" t="s">
        <v>171</v>
      </c>
      <c r="BE1179" s="241">
        <f>IF(N1179="základní",J1179,0)</f>
        <v>0</v>
      </c>
      <c r="BF1179" s="241">
        <f>IF(N1179="snížená",J1179,0)</f>
        <v>0</v>
      </c>
      <c r="BG1179" s="241">
        <f>IF(N1179="zákl. přenesená",J1179,0)</f>
        <v>0</v>
      </c>
      <c r="BH1179" s="241">
        <f>IF(N1179="sníž. přenesená",J1179,0)</f>
        <v>0</v>
      </c>
      <c r="BI1179" s="241">
        <f>IF(N1179="nulová",J1179,0)</f>
        <v>0</v>
      </c>
      <c r="BJ1179" s="18" t="s">
        <v>90</v>
      </c>
      <c r="BK1179" s="241">
        <f>ROUND(I1179*H1179,2)</f>
        <v>0</v>
      </c>
      <c r="BL1179" s="18" t="s">
        <v>347</v>
      </c>
      <c r="BM1179" s="240" t="s">
        <v>1870</v>
      </c>
    </row>
    <row r="1180" s="2" customFormat="1">
      <c r="A1180" s="40"/>
      <c r="B1180" s="41"/>
      <c r="C1180" s="42"/>
      <c r="D1180" s="242" t="s">
        <v>184</v>
      </c>
      <c r="E1180" s="42"/>
      <c r="F1180" s="243" t="s">
        <v>1798</v>
      </c>
      <c r="G1180" s="42"/>
      <c r="H1180" s="42"/>
      <c r="I1180" s="244"/>
      <c r="J1180" s="42"/>
      <c r="K1180" s="42"/>
      <c r="L1180" s="46"/>
      <c r="M1180" s="245"/>
      <c r="N1180" s="246"/>
      <c r="O1180" s="93"/>
      <c r="P1180" s="93"/>
      <c r="Q1180" s="93"/>
      <c r="R1180" s="93"/>
      <c r="S1180" s="93"/>
      <c r="T1180" s="94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T1180" s="18" t="s">
        <v>184</v>
      </c>
      <c r="AU1180" s="18" t="s">
        <v>92</v>
      </c>
    </row>
    <row r="1181" s="2" customFormat="1">
      <c r="A1181" s="40"/>
      <c r="B1181" s="41"/>
      <c r="C1181" s="229" t="s">
        <v>1871</v>
      </c>
      <c r="D1181" s="229" t="s">
        <v>174</v>
      </c>
      <c r="E1181" s="230" t="s">
        <v>1872</v>
      </c>
      <c r="F1181" s="231" t="s">
        <v>1873</v>
      </c>
      <c r="G1181" s="232" t="s">
        <v>428</v>
      </c>
      <c r="H1181" s="233">
        <v>1</v>
      </c>
      <c r="I1181" s="234"/>
      <c r="J1181" s="235">
        <f>ROUND(I1181*H1181,2)</f>
        <v>0</v>
      </c>
      <c r="K1181" s="231" t="s">
        <v>331</v>
      </c>
      <c r="L1181" s="46"/>
      <c r="M1181" s="236" t="s">
        <v>1</v>
      </c>
      <c r="N1181" s="237" t="s">
        <v>48</v>
      </c>
      <c r="O1181" s="93"/>
      <c r="P1181" s="238">
        <f>O1181*H1181</f>
        <v>0</v>
      </c>
      <c r="Q1181" s="238">
        <v>0</v>
      </c>
      <c r="R1181" s="238">
        <f>Q1181*H1181</f>
        <v>0</v>
      </c>
      <c r="S1181" s="238">
        <v>0</v>
      </c>
      <c r="T1181" s="239">
        <f>S1181*H1181</f>
        <v>0</v>
      </c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R1181" s="240" t="s">
        <v>347</v>
      </c>
      <c r="AT1181" s="240" t="s">
        <v>174</v>
      </c>
      <c r="AU1181" s="240" t="s">
        <v>92</v>
      </c>
      <c r="AY1181" s="18" t="s">
        <v>171</v>
      </c>
      <c r="BE1181" s="241">
        <f>IF(N1181="základní",J1181,0)</f>
        <v>0</v>
      </c>
      <c r="BF1181" s="241">
        <f>IF(N1181="snížená",J1181,0)</f>
        <v>0</v>
      </c>
      <c r="BG1181" s="241">
        <f>IF(N1181="zákl. přenesená",J1181,0)</f>
        <v>0</v>
      </c>
      <c r="BH1181" s="241">
        <f>IF(N1181="sníž. přenesená",J1181,0)</f>
        <v>0</v>
      </c>
      <c r="BI1181" s="241">
        <f>IF(N1181="nulová",J1181,0)</f>
        <v>0</v>
      </c>
      <c r="BJ1181" s="18" t="s">
        <v>90</v>
      </c>
      <c r="BK1181" s="241">
        <f>ROUND(I1181*H1181,2)</f>
        <v>0</v>
      </c>
      <c r="BL1181" s="18" t="s">
        <v>347</v>
      </c>
      <c r="BM1181" s="240" t="s">
        <v>1874</v>
      </c>
    </row>
    <row r="1182" s="2" customFormat="1">
      <c r="A1182" s="40"/>
      <c r="B1182" s="41"/>
      <c r="C1182" s="42"/>
      <c r="D1182" s="242" t="s">
        <v>184</v>
      </c>
      <c r="E1182" s="42"/>
      <c r="F1182" s="243" t="s">
        <v>1798</v>
      </c>
      <c r="G1182" s="42"/>
      <c r="H1182" s="42"/>
      <c r="I1182" s="244"/>
      <c r="J1182" s="42"/>
      <c r="K1182" s="42"/>
      <c r="L1182" s="46"/>
      <c r="M1182" s="245"/>
      <c r="N1182" s="246"/>
      <c r="O1182" s="93"/>
      <c r="P1182" s="93"/>
      <c r="Q1182" s="93"/>
      <c r="R1182" s="93"/>
      <c r="S1182" s="93"/>
      <c r="T1182" s="94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T1182" s="18" t="s">
        <v>184</v>
      </c>
      <c r="AU1182" s="18" t="s">
        <v>92</v>
      </c>
    </row>
    <row r="1183" s="2" customFormat="1" ht="16.5" customHeight="1">
      <c r="A1183" s="40"/>
      <c r="B1183" s="41"/>
      <c r="C1183" s="229" t="s">
        <v>1875</v>
      </c>
      <c r="D1183" s="229" t="s">
        <v>174</v>
      </c>
      <c r="E1183" s="230" t="s">
        <v>1876</v>
      </c>
      <c r="F1183" s="231" t="s">
        <v>1877</v>
      </c>
      <c r="G1183" s="232" t="s">
        <v>1528</v>
      </c>
      <c r="H1183" s="233">
        <v>1</v>
      </c>
      <c r="I1183" s="234"/>
      <c r="J1183" s="235">
        <f>ROUND(I1183*H1183,2)</f>
        <v>0</v>
      </c>
      <c r="K1183" s="231" t="s">
        <v>331</v>
      </c>
      <c r="L1183" s="46"/>
      <c r="M1183" s="236" t="s">
        <v>1</v>
      </c>
      <c r="N1183" s="237" t="s">
        <v>48</v>
      </c>
      <c r="O1183" s="93"/>
      <c r="P1183" s="238">
        <f>O1183*H1183</f>
        <v>0</v>
      </c>
      <c r="Q1183" s="238">
        <v>0</v>
      </c>
      <c r="R1183" s="238">
        <f>Q1183*H1183</f>
        <v>0</v>
      </c>
      <c r="S1183" s="238">
        <v>0</v>
      </c>
      <c r="T1183" s="239">
        <f>S1183*H1183</f>
        <v>0</v>
      </c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R1183" s="240" t="s">
        <v>347</v>
      </c>
      <c r="AT1183" s="240" t="s">
        <v>174</v>
      </c>
      <c r="AU1183" s="240" t="s">
        <v>92</v>
      </c>
      <c r="AY1183" s="18" t="s">
        <v>171</v>
      </c>
      <c r="BE1183" s="241">
        <f>IF(N1183="základní",J1183,0)</f>
        <v>0</v>
      </c>
      <c r="BF1183" s="241">
        <f>IF(N1183="snížená",J1183,0)</f>
        <v>0</v>
      </c>
      <c r="BG1183" s="241">
        <f>IF(N1183="zákl. přenesená",J1183,0)</f>
        <v>0</v>
      </c>
      <c r="BH1183" s="241">
        <f>IF(N1183="sníž. přenesená",J1183,0)</f>
        <v>0</v>
      </c>
      <c r="BI1183" s="241">
        <f>IF(N1183="nulová",J1183,0)</f>
        <v>0</v>
      </c>
      <c r="BJ1183" s="18" t="s">
        <v>90</v>
      </c>
      <c r="BK1183" s="241">
        <f>ROUND(I1183*H1183,2)</f>
        <v>0</v>
      </c>
      <c r="BL1183" s="18" t="s">
        <v>347</v>
      </c>
      <c r="BM1183" s="240" t="s">
        <v>1878</v>
      </c>
    </row>
    <row r="1184" s="2" customFormat="1">
      <c r="A1184" s="40"/>
      <c r="B1184" s="41"/>
      <c r="C1184" s="42"/>
      <c r="D1184" s="242" t="s">
        <v>184</v>
      </c>
      <c r="E1184" s="42"/>
      <c r="F1184" s="243" t="s">
        <v>1798</v>
      </c>
      <c r="G1184" s="42"/>
      <c r="H1184" s="42"/>
      <c r="I1184" s="244"/>
      <c r="J1184" s="42"/>
      <c r="K1184" s="42"/>
      <c r="L1184" s="46"/>
      <c r="M1184" s="245"/>
      <c r="N1184" s="246"/>
      <c r="O1184" s="93"/>
      <c r="P1184" s="93"/>
      <c r="Q1184" s="93"/>
      <c r="R1184" s="93"/>
      <c r="S1184" s="93"/>
      <c r="T1184" s="94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T1184" s="18" t="s">
        <v>184</v>
      </c>
      <c r="AU1184" s="18" t="s">
        <v>92</v>
      </c>
    </row>
    <row r="1185" s="2" customFormat="1" ht="16.5" customHeight="1">
      <c r="A1185" s="40"/>
      <c r="B1185" s="41"/>
      <c r="C1185" s="229" t="s">
        <v>1879</v>
      </c>
      <c r="D1185" s="229" t="s">
        <v>174</v>
      </c>
      <c r="E1185" s="230" t="s">
        <v>1880</v>
      </c>
      <c r="F1185" s="231" t="s">
        <v>1881</v>
      </c>
      <c r="G1185" s="232" t="s">
        <v>1528</v>
      </c>
      <c r="H1185" s="233">
        <v>1</v>
      </c>
      <c r="I1185" s="234"/>
      <c r="J1185" s="235">
        <f>ROUND(I1185*H1185,2)</f>
        <v>0</v>
      </c>
      <c r="K1185" s="231" t="s">
        <v>331</v>
      </c>
      <c r="L1185" s="46"/>
      <c r="M1185" s="236" t="s">
        <v>1</v>
      </c>
      <c r="N1185" s="237" t="s">
        <v>48</v>
      </c>
      <c r="O1185" s="93"/>
      <c r="P1185" s="238">
        <f>O1185*H1185</f>
        <v>0</v>
      </c>
      <c r="Q1185" s="238">
        <v>0</v>
      </c>
      <c r="R1185" s="238">
        <f>Q1185*H1185</f>
        <v>0</v>
      </c>
      <c r="S1185" s="238">
        <v>0</v>
      </c>
      <c r="T1185" s="239">
        <f>S1185*H1185</f>
        <v>0</v>
      </c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R1185" s="240" t="s">
        <v>347</v>
      </c>
      <c r="AT1185" s="240" t="s">
        <v>174</v>
      </c>
      <c r="AU1185" s="240" t="s">
        <v>92</v>
      </c>
      <c r="AY1185" s="18" t="s">
        <v>171</v>
      </c>
      <c r="BE1185" s="241">
        <f>IF(N1185="základní",J1185,0)</f>
        <v>0</v>
      </c>
      <c r="BF1185" s="241">
        <f>IF(N1185="snížená",J1185,0)</f>
        <v>0</v>
      </c>
      <c r="BG1185" s="241">
        <f>IF(N1185="zákl. přenesená",J1185,0)</f>
        <v>0</v>
      </c>
      <c r="BH1185" s="241">
        <f>IF(N1185="sníž. přenesená",J1185,0)</f>
        <v>0</v>
      </c>
      <c r="BI1185" s="241">
        <f>IF(N1185="nulová",J1185,0)</f>
        <v>0</v>
      </c>
      <c r="BJ1185" s="18" t="s">
        <v>90</v>
      </c>
      <c r="BK1185" s="241">
        <f>ROUND(I1185*H1185,2)</f>
        <v>0</v>
      </c>
      <c r="BL1185" s="18" t="s">
        <v>347</v>
      </c>
      <c r="BM1185" s="240" t="s">
        <v>1882</v>
      </c>
    </row>
    <row r="1186" s="2" customFormat="1">
      <c r="A1186" s="40"/>
      <c r="B1186" s="41"/>
      <c r="C1186" s="42"/>
      <c r="D1186" s="242" t="s">
        <v>184</v>
      </c>
      <c r="E1186" s="42"/>
      <c r="F1186" s="243" t="s">
        <v>1798</v>
      </c>
      <c r="G1186" s="42"/>
      <c r="H1186" s="42"/>
      <c r="I1186" s="244"/>
      <c r="J1186" s="42"/>
      <c r="K1186" s="42"/>
      <c r="L1186" s="46"/>
      <c r="M1186" s="245"/>
      <c r="N1186" s="246"/>
      <c r="O1186" s="93"/>
      <c r="P1186" s="93"/>
      <c r="Q1186" s="93"/>
      <c r="R1186" s="93"/>
      <c r="S1186" s="93"/>
      <c r="T1186" s="94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T1186" s="18" t="s">
        <v>184</v>
      </c>
      <c r="AU1186" s="18" t="s">
        <v>92</v>
      </c>
    </row>
    <row r="1187" s="2" customFormat="1" ht="16.5" customHeight="1">
      <c r="A1187" s="40"/>
      <c r="B1187" s="41"/>
      <c r="C1187" s="229" t="s">
        <v>1883</v>
      </c>
      <c r="D1187" s="229" t="s">
        <v>174</v>
      </c>
      <c r="E1187" s="230" t="s">
        <v>1884</v>
      </c>
      <c r="F1187" s="231" t="s">
        <v>1885</v>
      </c>
      <c r="G1187" s="232" t="s">
        <v>1528</v>
      </c>
      <c r="H1187" s="233">
        <v>1</v>
      </c>
      <c r="I1187" s="234"/>
      <c r="J1187" s="235">
        <f>ROUND(I1187*H1187,2)</f>
        <v>0</v>
      </c>
      <c r="K1187" s="231" t="s">
        <v>331</v>
      </c>
      <c r="L1187" s="46"/>
      <c r="M1187" s="236" t="s">
        <v>1</v>
      </c>
      <c r="N1187" s="237" t="s">
        <v>48</v>
      </c>
      <c r="O1187" s="93"/>
      <c r="P1187" s="238">
        <f>O1187*H1187</f>
        <v>0</v>
      </c>
      <c r="Q1187" s="238">
        <v>0</v>
      </c>
      <c r="R1187" s="238">
        <f>Q1187*H1187</f>
        <v>0</v>
      </c>
      <c r="S1187" s="238">
        <v>0</v>
      </c>
      <c r="T1187" s="239">
        <f>S1187*H1187</f>
        <v>0</v>
      </c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R1187" s="240" t="s">
        <v>347</v>
      </c>
      <c r="AT1187" s="240" t="s">
        <v>174</v>
      </c>
      <c r="AU1187" s="240" t="s">
        <v>92</v>
      </c>
      <c r="AY1187" s="18" t="s">
        <v>171</v>
      </c>
      <c r="BE1187" s="241">
        <f>IF(N1187="základní",J1187,0)</f>
        <v>0</v>
      </c>
      <c r="BF1187" s="241">
        <f>IF(N1187="snížená",J1187,0)</f>
        <v>0</v>
      </c>
      <c r="BG1187" s="241">
        <f>IF(N1187="zákl. přenesená",J1187,0)</f>
        <v>0</v>
      </c>
      <c r="BH1187" s="241">
        <f>IF(N1187="sníž. přenesená",J1187,0)</f>
        <v>0</v>
      </c>
      <c r="BI1187" s="241">
        <f>IF(N1187="nulová",J1187,0)</f>
        <v>0</v>
      </c>
      <c r="BJ1187" s="18" t="s">
        <v>90</v>
      </c>
      <c r="BK1187" s="241">
        <f>ROUND(I1187*H1187,2)</f>
        <v>0</v>
      </c>
      <c r="BL1187" s="18" t="s">
        <v>347</v>
      </c>
      <c r="BM1187" s="240" t="s">
        <v>1886</v>
      </c>
    </row>
    <row r="1188" s="2" customFormat="1">
      <c r="A1188" s="40"/>
      <c r="B1188" s="41"/>
      <c r="C1188" s="42"/>
      <c r="D1188" s="242" t="s">
        <v>184</v>
      </c>
      <c r="E1188" s="42"/>
      <c r="F1188" s="243" t="s">
        <v>1798</v>
      </c>
      <c r="G1188" s="42"/>
      <c r="H1188" s="42"/>
      <c r="I1188" s="244"/>
      <c r="J1188" s="42"/>
      <c r="K1188" s="42"/>
      <c r="L1188" s="46"/>
      <c r="M1188" s="245"/>
      <c r="N1188" s="246"/>
      <c r="O1188" s="93"/>
      <c r="P1188" s="93"/>
      <c r="Q1188" s="93"/>
      <c r="R1188" s="93"/>
      <c r="S1188" s="93"/>
      <c r="T1188" s="94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T1188" s="18" t="s">
        <v>184</v>
      </c>
      <c r="AU1188" s="18" t="s">
        <v>92</v>
      </c>
    </row>
    <row r="1189" s="2" customFormat="1" ht="16.5" customHeight="1">
      <c r="A1189" s="40"/>
      <c r="B1189" s="41"/>
      <c r="C1189" s="229" t="s">
        <v>1887</v>
      </c>
      <c r="D1189" s="229" t="s">
        <v>174</v>
      </c>
      <c r="E1189" s="230" t="s">
        <v>1888</v>
      </c>
      <c r="F1189" s="231" t="s">
        <v>1889</v>
      </c>
      <c r="G1189" s="232" t="s">
        <v>1528</v>
      </c>
      <c r="H1189" s="233">
        <v>1</v>
      </c>
      <c r="I1189" s="234"/>
      <c r="J1189" s="235">
        <f>ROUND(I1189*H1189,2)</f>
        <v>0</v>
      </c>
      <c r="K1189" s="231" t="s">
        <v>331</v>
      </c>
      <c r="L1189" s="46"/>
      <c r="M1189" s="236" t="s">
        <v>1</v>
      </c>
      <c r="N1189" s="237" t="s">
        <v>48</v>
      </c>
      <c r="O1189" s="93"/>
      <c r="P1189" s="238">
        <f>O1189*H1189</f>
        <v>0</v>
      </c>
      <c r="Q1189" s="238">
        <v>0</v>
      </c>
      <c r="R1189" s="238">
        <f>Q1189*H1189</f>
        <v>0</v>
      </c>
      <c r="S1189" s="238">
        <v>0</v>
      </c>
      <c r="T1189" s="239">
        <f>S1189*H1189</f>
        <v>0</v>
      </c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R1189" s="240" t="s">
        <v>347</v>
      </c>
      <c r="AT1189" s="240" t="s">
        <v>174</v>
      </c>
      <c r="AU1189" s="240" t="s">
        <v>92</v>
      </c>
      <c r="AY1189" s="18" t="s">
        <v>171</v>
      </c>
      <c r="BE1189" s="241">
        <f>IF(N1189="základní",J1189,0)</f>
        <v>0</v>
      </c>
      <c r="BF1189" s="241">
        <f>IF(N1189="snížená",J1189,0)</f>
        <v>0</v>
      </c>
      <c r="BG1189" s="241">
        <f>IF(N1189="zákl. přenesená",J1189,0)</f>
        <v>0</v>
      </c>
      <c r="BH1189" s="241">
        <f>IF(N1189="sníž. přenesená",J1189,0)</f>
        <v>0</v>
      </c>
      <c r="BI1189" s="241">
        <f>IF(N1189="nulová",J1189,0)</f>
        <v>0</v>
      </c>
      <c r="BJ1189" s="18" t="s">
        <v>90</v>
      </c>
      <c r="BK1189" s="241">
        <f>ROUND(I1189*H1189,2)</f>
        <v>0</v>
      </c>
      <c r="BL1189" s="18" t="s">
        <v>347</v>
      </c>
      <c r="BM1189" s="240" t="s">
        <v>1890</v>
      </c>
    </row>
    <row r="1190" s="2" customFormat="1">
      <c r="A1190" s="40"/>
      <c r="B1190" s="41"/>
      <c r="C1190" s="42"/>
      <c r="D1190" s="242" t="s">
        <v>184</v>
      </c>
      <c r="E1190" s="42"/>
      <c r="F1190" s="243" t="s">
        <v>1798</v>
      </c>
      <c r="G1190" s="42"/>
      <c r="H1190" s="42"/>
      <c r="I1190" s="244"/>
      <c r="J1190" s="42"/>
      <c r="K1190" s="42"/>
      <c r="L1190" s="46"/>
      <c r="M1190" s="245"/>
      <c r="N1190" s="246"/>
      <c r="O1190" s="93"/>
      <c r="P1190" s="93"/>
      <c r="Q1190" s="93"/>
      <c r="R1190" s="93"/>
      <c r="S1190" s="93"/>
      <c r="T1190" s="94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T1190" s="18" t="s">
        <v>184</v>
      </c>
      <c r="AU1190" s="18" t="s">
        <v>92</v>
      </c>
    </row>
    <row r="1191" s="2" customFormat="1" ht="16.5" customHeight="1">
      <c r="A1191" s="40"/>
      <c r="B1191" s="41"/>
      <c r="C1191" s="229" t="s">
        <v>1891</v>
      </c>
      <c r="D1191" s="229" t="s">
        <v>174</v>
      </c>
      <c r="E1191" s="230" t="s">
        <v>1892</v>
      </c>
      <c r="F1191" s="231" t="s">
        <v>1893</v>
      </c>
      <c r="G1191" s="232" t="s">
        <v>1528</v>
      </c>
      <c r="H1191" s="233">
        <v>1</v>
      </c>
      <c r="I1191" s="234"/>
      <c r="J1191" s="235">
        <f>ROUND(I1191*H1191,2)</f>
        <v>0</v>
      </c>
      <c r="K1191" s="231" t="s">
        <v>331</v>
      </c>
      <c r="L1191" s="46"/>
      <c r="M1191" s="236" t="s">
        <v>1</v>
      </c>
      <c r="N1191" s="237" t="s">
        <v>48</v>
      </c>
      <c r="O1191" s="93"/>
      <c r="P1191" s="238">
        <f>O1191*H1191</f>
        <v>0</v>
      </c>
      <c r="Q1191" s="238">
        <v>0</v>
      </c>
      <c r="R1191" s="238">
        <f>Q1191*H1191</f>
        <v>0</v>
      </c>
      <c r="S1191" s="238">
        <v>0</v>
      </c>
      <c r="T1191" s="239">
        <f>S1191*H1191</f>
        <v>0</v>
      </c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R1191" s="240" t="s">
        <v>347</v>
      </c>
      <c r="AT1191" s="240" t="s">
        <v>174</v>
      </c>
      <c r="AU1191" s="240" t="s">
        <v>92</v>
      </c>
      <c r="AY1191" s="18" t="s">
        <v>171</v>
      </c>
      <c r="BE1191" s="241">
        <f>IF(N1191="základní",J1191,0)</f>
        <v>0</v>
      </c>
      <c r="BF1191" s="241">
        <f>IF(N1191="snížená",J1191,0)</f>
        <v>0</v>
      </c>
      <c r="BG1191" s="241">
        <f>IF(N1191="zákl. přenesená",J1191,0)</f>
        <v>0</v>
      </c>
      <c r="BH1191" s="241">
        <f>IF(N1191="sníž. přenesená",J1191,0)</f>
        <v>0</v>
      </c>
      <c r="BI1191" s="241">
        <f>IF(N1191="nulová",J1191,0)</f>
        <v>0</v>
      </c>
      <c r="BJ1191" s="18" t="s">
        <v>90</v>
      </c>
      <c r="BK1191" s="241">
        <f>ROUND(I1191*H1191,2)</f>
        <v>0</v>
      </c>
      <c r="BL1191" s="18" t="s">
        <v>347</v>
      </c>
      <c r="BM1191" s="240" t="s">
        <v>1894</v>
      </c>
    </row>
    <row r="1192" s="2" customFormat="1">
      <c r="A1192" s="40"/>
      <c r="B1192" s="41"/>
      <c r="C1192" s="42"/>
      <c r="D1192" s="242" t="s">
        <v>184</v>
      </c>
      <c r="E1192" s="42"/>
      <c r="F1192" s="243" t="s">
        <v>1798</v>
      </c>
      <c r="G1192" s="42"/>
      <c r="H1192" s="42"/>
      <c r="I1192" s="244"/>
      <c r="J1192" s="42"/>
      <c r="K1192" s="42"/>
      <c r="L1192" s="46"/>
      <c r="M1192" s="245"/>
      <c r="N1192" s="246"/>
      <c r="O1192" s="93"/>
      <c r="P1192" s="93"/>
      <c r="Q1192" s="93"/>
      <c r="R1192" s="93"/>
      <c r="S1192" s="93"/>
      <c r="T1192" s="94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T1192" s="18" t="s">
        <v>184</v>
      </c>
      <c r="AU1192" s="18" t="s">
        <v>92</v>
      </c>
    </row>
    <row r="1193" s="2" customFormat="1" ht="16.5" customHeight="1">
      <c r="A1193" s="40"/>
      <c r="B1193" s="41"/>
      <c r="C1193" s="229" t="s">
        <v>1895</v>
      </c>
      <c r="D1193" s="229" t="s">
        <v>174</v>
      </c>
      <c r="E1193" s="230" t="s">
        <v>1896</v>
      </c>
      <c r="F1193" s="231" t="s">
        <v>1897</v>
      </c>
      <c r="G1193" s="232" t="s">
        <v>1528</v>
      </c>
      <c r="H1193" s="233">
        <v>1</v>
      </c>
      <c r="I1193" s="234"/>
      <c r="J1193" s="235">
        <f>ROUND(I1193*H1193,2)</f>
        <v>0</v>
      </c>
      <c r="K1193" s="231" t="s">
        <v>331</v>
      </c>
      <c r="L1193" s="46"/>
      <c r="M1193" s="236" t="s">
        <v>1</v>
      </c>
      <c r="N1193" s="237" t="s">
        <v>48</v>
      </c>
      <c r="O1193" s="93"/>
      <c r="P1193" s="238">
        <f>O1193*H1193</f>
        <v>0</v>
      </c>
      <c r="Q1193" s="238">
        <v>0</v>
      </c>
      <c r="R1193" s="238">
        <f>Q1193*H1193</f>
        <v>0</v>
      </c>
      <c r="S1193" s="238">
        <v>0</v>
      </c>
      <c r="T1193" s="239">
        <f>S1193*H1193</f>
        <v>0</v>
      </c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R1193" s="240" t="s">
        <v>347</v>
      </c>
      <c r="AT1193" s="240" t="s">
        <v>174</v>
      </c>
      <c r="AU1193" s="240" t="s">
        <v>92</v>
      </c>
      <c r="AY1193" s="18" t="s">
        <v>171</v>
      </c>
      <c r="BE1193" s="241">
        <f>IF(N1193="základní",J1193,0)</f>
        <v>0</v>
      </c>
      <c r="BF1193" s="241">
        <f>IF(N1193="snížená",J1193,0)</f>
        <v>0</v>
      </c>
      <c r="BG1193" s="241">
        <f>IF(N1193="zákl. přenesená",J1193,0)</f>
        <v>0</v>
      </c>
      <c r="BH1193" s="241">
        <f>IF(N1193="sníž. přenesená",J1193,0)</f>
        <v>0</v>
      </c>
      <c r="BI1193" s="241">
        <f>IF(N1193="nulová",J1193,0)</f>
        <v>0</v>
      </c>
      <c r="BJ1193" s="18" t="s">
        <v>90</v>
      </c>
      <c r="BK1193" s="241">
        <f>ROUND(I1193*H1193,2)</f>
        <v>0</v>
      </c>
      <c r="BL1193" s="18" t="s">
        <v>347</v>
      </c>
      <c r="BM1193" s="240" t="s">
        <v>1898</v>
      </c>
    </row>
    <row r="1194" s="2" customFormat="1">
      <c r="A1194" s="40"/>
      <c r="B1194" s="41"/>
      <c r="C1194" s="42"/>
      <c r="D1194" s="242" t="s">
        <v>184</v>
      </c>
      <c r="E1194" s="42"/>
      <c r="F1194" s="243" t="s">
        <v>1798</v>
      </c>
      <c r="G1194" s="42"/>
      <c r="H1194" s="42"/>
      <c r="I1194" s="244"/>
      <c r="J1194" s="42"/>
      <c r="K1194" s="42"/>
      <c r="L1194" s="46"/>
      <c r="M1194" s="245"/>
      <c r="N1194" s="246"/>
      <c r="O1194" s="93"/>
      <c r="P1194" s="93"/>
      <c r="Q1194" s="93"/>
      <c r="R1194" s="93"/>
      <c r="S1194" s="93"/>
      <c r="T1194" s="94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T1194" s="18" t="s">
        <v>184</v>
      </c>
      <c r="AU1194" s="18" t="s">
        <v>92</v>
      </c>
    </row>
    <row r="1195" s="2" customFormat="1" ht="16.5" customHeight="1">
      <c r="A1195" s="40"/>
      <c r="B1195" s="41"/>
      <c r="C1195" s="229" t="s">
        <v>1899</v>
      </c>
      <c r="D1195" s="229" t="s">
        <v>174</v>
      </c>
      <c r="E1195" s="230" t="s">
        <v>1900</v>
      </c>
      <c r="F1195" s="231" t="s">
        <v>1901</v>
      </c>
      <c r="G1195" s="232" t="s">
        <v>1528</v>
      </c>
      <c r="H1195" s="233">
        <v>1</v>
      </c>
      <c r="I1195" s="234"/>
      <c r="J1195" s="235">
        <f>ROUND(I1195*H1195,2)</f>
        <v>0</v>
      </c>
      <c r="K1195" s="231" t="s">
        <v>331</v>
      </c>
      <c r="L1195" s="46"/>
      <c r="M1195" s="236" t="s">
        <v>1</v>
      </c>
      <c r="N1195" s="237" t="s">
        <v>48</v>
      </c>
      <c r="O1195" s="93"/>
      <c r="P1195" s="238">
        <f>O1195*H1195</f>
        <v>0</v>
      </c>
      <c r="Q1195" s="238">
        <v>0</v>
      </c>
      <c r="R1195" s="238">
        <f>Q1195*H1195</f>
        <v>0</v>
      </c>
      <c r="S1195" s="238">
        <v>0</v>
      </c>
      <c r="T1195" s="239">
        <f>S1195*H1195</f>
        <v>0</v>
      </c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R1195" s="240" t="s">
        <v>347</v>
      </c>
      <c r="AT1195" s="240" t="s">
        <v>174</v>
      </c>
      <c r="AU1195" s="240" t="s">
        <v>92</v>
      </c>
      <c r="AY1195" s="18" t="s">
        <v>171</v>
      </c>
      <c r="BE1195" s="241">
        <f>IF(N1195="základní",J1195,0)</f>
        <v>0</v>
      </c>
      <c r="BF1195" s="241">
        <f>IF(N1195="snížená",J1195,0)</f>
        <v>0</v>
      </c>
      <c r="BG1195" s="241">
        <f>IF(N1195="zákl. přenesená",J1195,0)</f>
        <v>0</v>
      </c>
      <c r="BH1195" s="241">
        <f>IF(N1195="sníž. přenesená",J1195,0)</f>
        <v>0</v>
      </c>
      <c r="BI1195" s="241">
        <f>IF(N1195="nulová",J1195,0)</f>
        <v>0</v>
      </c>
      <c r="BJ1195" s="18" t="s">
        <v>90</v>
      </c>
      <c r="BK1195" s="241">
        <f>ROUND(I1195*H1195,2)</f>
        <v>0</v>
      </c>
      <c r="BL1195" s="18" t="s">
        <v>347</v>
      </c>
      <c r="BM1195" s="240" t="s">
        <v>1902</v>
      </c>
    </row>
    <row r="1196" s="2" customFormat="1">
      <c r="A1196" s="40"/>
      <c r="B1196" s="41"/>
      <c r="C1196" s="42"/>
      <c r="D1196" s="242" t="s">
        <v>184</v>
      </c>
      <c r="E1196" s="42"/>
      <c r="F1196" s="243" t="s">
        <v>1798</v>
      </c>
      <c r="G1196" s="42"/>
      <c r="H1196" s="42"/>
      <c r="I1196" s="244"/>
      <c r="J1196" s="42"/>
      <c r="K1196" s="42"/>
      <c r="L1196" s="46"/>
      <c r="M1196" s="245"/>
      <c r="N1196" s="246"/>
      <c r="O1196" s="93"/>
      <c r="P1196" s="93"/>
      <c r="Q1196" s="93"/>
      <c r="R1196" s="93"/>
      <c r="S1196" s="93"/>
      <c r="T1196" s="94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T1196" s="18" t="s">
        <v>184</v>
      </c>
      <c r="AU1196" s="18" t="s">
        <v>92</v>
      </c>
    </row>
    <row r="1197" s="2" customFormat="1" ht="16.5" customHeight="1">
      <c r="A1197" s="40"/>
      <c r="B1197" s="41"/>
      <c r="C1197" s="229" t="s">
        <v>1903</v>
      </c>
      <c r="D1197" s="229" t="s">
        <v>174</v>
      </c>
      <c r="E1197" s="230" t="s">
        <v>1904</v>
      </c>
      <c r="F1197" s="231" t="s">
        <v>1905</v>
      </c>
      <c r="G1197" s="232" t="s">
        <v>1528</v>
      </c>
      <c r="H1197" s="233">
        <v>1</v>
      </c>
      <c r="I1197" s="234"/>
      <c r="J1197" s="235">
        <f>ROUND(I1197*H1197,2)</f>
        <v>0</v>
      </c>
      <c r="K1197" s="231" t="s">
        <v>331</v>
      </c>
      <c r="L1197" s="46"/>
      <c r="M1197" s="236" t="s">
        <v>1</v>
      </c>
      <c r="N1197" s="237" t="s">
        <v>48</v>
      </c>
      <c r="O1197" s="93"/>
      <c r="P1197" s="238">
        <f>O1197*H1197</f>
        <v>0</v>
      </c>
      <c r="Q1197" s="238">
        <v>0</v>
      </c>
      <c r="R1197" s="238">
        <f>Q1197*H1197</f>
        <v>0</v>
      </c>
      <c r="S1197" s="238">
        <v>0</v>
      </c>
      <c r="T1197" s="239">
        <f>S1197*H1197</f>
        <v>0</v>
      </c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R1197" s="240" t="s">
        <v>347</v>
      </c>
      <c r="AT1197" s="240" t="s">
        <v>174</v>
      </c>
      <c r="AU1197" s="240" t="s">
        <v>92</v>
      </c>
      <c r="AY1197" s="18" t="s">
        <v>171</v>
      </c>
      <c r="BE1197" s="241">
        <f>IF(N1197="základní",J1197,0)</f>
        <v>0</v>
      </c>
      <c r="BF1197" s="241">
        <f>IF(N1197="snížená",J1197,0)</f>
        <v>0</v>
      </c>
      <c r="BG1197" s="241">
        <f>IF(N1197="zákl. přenesená",J1197,0)</f>
        <v>0</v>
      </c>
      <c r="BH1197" s="241">
        <f>IF(N1197="sníž. přenesená",J1197,0)</f>
        <v>0</v>
      </c>
      <c r="BI1197" s="241">
        <f>IF(N1197="nulová",J1197,0)</f>
        <v>0</v>
      </c>
      <c r="BJ1197" s="18" t="s">
        <v>90</v>
      </c>
      <c r="BK1197" s="241">
        <f>ROUND(I1197*H1197,2)</f>
        <v>0</v>
      </c>
      <c r="BL1197" s="18" t="s">
        <v>347</v>
      </c>
      <c r="BM1197" s="240" t="s">
        <v>1906</v>
      </c>
    </row>
    <row r="1198" s="2" customFormat="1">
      <c r="A1198" s="40"/>
      <c r="B1198" s="41"/>
      <c r="C1198" s="42"/>
      <c r="D1198" s="242" t="s">
        <v>184</v>
      </c>
      <c r="E1198" s="42"/>
      <c r="F1198" s="243" t="s">
        <v>1798</v>
      </c>
      <c r="G1198" s="42"/>
      <c r="H1198" s="42"/>
      <c r="I1198" s="244"/>
      <c r="J1198" s="42"/>
      <c r="K1198" s="42"/>
      <c r="L1198" s="46"/>
      <c r="M1198" s="245"/>
      <c r="N1198" s="246"/>
      <c r="O1198" s="93"/>
      <c r="P1198" s="93"/>
      <c r="Q1198" s="93"/>
      <c r="R1198" s="93"/>
      <c r="S1198" s="93"/>
      <c r="T1198" s="94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T1198" s="18" t="s">
        <v>184</v>
      </c>
      <c r="AU1198" s="18" t="s">
        <v>92</v>
      </c>
    </row>
    <row r="1199" s="2" customFormat="1" ht="16.5" customHeight="1">
      <c r="A1199" s="40"/>
      <c r="B1199" s="41"/>
      <c r="C1199" s="229" t="s">
        <v>1907</v>
      </c>
      <c r="D1199" s="229" t="s">
        <v>174</v>
      </c>
      <c r="E1199" s="230" t="s">
        <v>1908</v>
      </c>
      <c r="F1199" s="231" t="s">
        <v>1909</v>
      </c>
      <c r="G1199" s="232" t="s">
        <v>1528</v>
      </c>
      <c r="H1199" s="233">
        <v>1</v>
      </c>
      <c r="I1199" s="234"/>
      <c r="J1199" s="235">
        <f>ROUND(I1199*H1199,2)</f>
        <v>0</v>
      </c>
      <c r="K1199" s="231" t="s">
        <v>331</v>
      </c>
      <c r="L1199" s="46"/>
      <c r="M1199" s="236" t="s">
        <v>1</v>
      </c>
      <c r="N1199" s="237" t="s">
        <v>48</v>
      </c>
      <c r="O1199" s="93"/>
      <c r="P1199" s="238">
        <f>O1199*H1199</f>
        <v>0</v>
      </c>
      <c r="Q1199" s="238">
        <v>0</v>
      </c>
      <c r="R1199" s="238">
        <f>Q1199*H1199</f>
        <v>0</v>
      </c>
      <c r="S1199" s="238">
        <v>0</v>
      </c>
      <c r="T1199" s="239">
        <f>S1199*H1199</f>
        <v>0</v>
      </c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R1199" s="240" t="s">
        <v>347</v>
      </c>
      <c r="AT1199" s="240" t="s">
        <v>174</v>
      </c>
      <c r="AU1199" s="240" t="s">
        <v>92</v>
      </c>
      <c r="AY1199" s="18" t="s">
        <v>171</v>
      </c>
      <c r="BE1199" s="241">
        <f>IF(N1199="základní",J1199,0)</f>
        <v>0</v>
      </c>
      <c r="BF1199" s="241">
        <f>IF(N1199="snížená",J1199,0)</f>
        <v>0</v>
      </c>
      <c r="BG1199" s="241">
        <f>IF(N1199="zákl. přenesená",J1199,0)</f>
        <v>0</v>
      </c>
      <c r="BH1199" s="241">
        <f>IF(N1199="sníž. přenesená",J1199,0)</f>
        <v>0</v>
      </c>
      <c r="BI1199" s="241">
        <f>IF(N1199="nulová",J1199,0)</f>
        <v>0</v>
      </c>
      <c r="BJ1199" s="18" t="s">
        <v>90</v>
      </c>
      <c r="BK1199" s="241">
        <f>ROUND(I1199*H1199,2)</f>
        <v>0</v>
      </c>
      <c r="BL1199" s="18" t="s">
        <v>347</v>
      </c>
      <c r="BM1199" s="240" t="s">
        <v>1910</v>
      </c>
    </row>
    <row r="1200" s="2" customFormat="1">
      <c r="A1200" s="40"/>
      <c r="B1200" s="41"/>
      <c r="C1200" s="42"/>
      <c r="D1200" s="242" t="s">
        <v>184</v>
      </c>
      <c r="E1200" s="42"/>
      <c r="F1200" s="243" t="s">
        <v>1798</v>
      </c>
      <c r="G1200" s="42"/>
      <c r="H1200" s="42"/>
      <c r="I1200" s="244"/>
      <c r="J1200" s="42"/>
      <c r="K1200" s="42"/>
      <c r="L1200" s="46"/>
      <c r="M1200" s="245"/>
      <c r="N1200" s="246"/>
      <c r="O1200" s="93"/>
      <c r="P1200" s="93"/>
      <c r="Q1200" s="93"/>
      <c r="R1200" s="93"/>
      <c r="S1200" s="93"/>
      <c r="T1200" s="94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T1200" s="18" t="s">
        <v>184</v>
      </c>
      <c r="AU1200" s="18" t="s">
        <v>92</v>
      </c>
    </row>
    <row r="1201" s="2" customFormat="1" ht="16.5" customHeight="1">
      <c r="A1201" s="40"/>
      <c r="B1201" s="41"/>
      <c r="C1201" s="229" t="s">
        <v>1911</v>
      </c>
      <c r="D1201" s="229" t="s">
        <v>174</v>
      </c>
      <c r="E1201" s="230" t="s">
        <v>1912</v>
      </c>
      <c r="F1201" s="231" t="s">
        <v>1913</v>
      </c>
      <c r="G1201" s="232" t="s">
        <v>1528</v>
      </c>
      <c r="H1201" s="233">
        <v>1</v>
      </c>
      <c r="I1201" s="234"/>
      <c r="J1201" s="235">
        <f>ROUND(I1201*H1201,2)</f>
        <v>0</v>
      </c>
      <c r="K1201" s="231" t="s">
        <v>331</v>
      </c>
      <c r="L1201" s="46"/>
      <c r="M1201" s="236" t="s">
        <v>1</v>
      </c>
      <c r="N1201" s="237" t="s">
        <v>48</v>
      </c>
      <c r="O1201" s="93"/>
      <c r="P1201" s="238">
        <f>O1201*H1201</f>
        <v>0</v>
      </c>
      <c r="Q1201" s="238">
        <v>0</v>
      </c>
      <c r="R1201" s="238">
        <f>Q1201*H1201</f>
        <v>0</v>
      </c>
      <c r="S1201" s="238">
        <v>0</v>
      </c>
      <c r="T1201" s="239">
        <f>S1201*H1201</f>
        <v>0</v>
      </c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R1201" s="240" t="s">
        <v>347</v>
      </c>
      <c r="AT1201" s="240" t="s">
        <v>174</v>
      </c>
      <c r="AU1201" s="240" t="s">
        <v>92</v>
      </c>
      <c r="AY1201" s="18" t="s">
        <v>171</v>
      </c>
      <c r="BE1201" s="241">
        <f>IF(N1201="základní",J1201,0)</f>
        <v>0</v>
      </c>
      <c r="BF1201" s="241">
        <f>IF(N1201="snížená",J1201,0)</f>
        <v>0</v>
      </c>
      <c r="BG1201" s="241">
        <f>IF(N1201="zákl. přenesená",J1201,0)</f>
        <v>0</v>
      </c>
      <c r="BH1201" s="241">
        <f>IF(N1201="sníž. přenesená",J1201,0)</f>
        <v>0</v>
      </c>
      <c r="BI1201" s="241">
        <f>IF(N1201="nulová",J1201,0)</f>
        <v>0</v>
      </c>
      <c r="BJ1201" s="18" t="s">
        <v>90</v>
      </c>
      <c r="BK1201" s="241">
        <f>ROUND(I1201*H1201,2)</f>
        <v>0</v>
      </c>
      <c r="BL1201" s="18" t="s">
        <v>347</v>
      </c>
      <c r="BM1201" s="240" t="s">
        <v>1914</v>
      </c>
    </row>
    <row r="1202" s="2" customFormat="1">
      <c r="A1202" s="40"/>
      <c r="B1202" s="41"/>
      <c r="C1202" s="42"/>
      <c r="D1202" s="242" t="s">
        <v>184</v>
      </c>
      <c r="E1202" s="42"/>
      <c r="F1202" s="243" t="s">
        <v>1798</v>
      </c>
      <c r="G1202" s="42"/>
      <c r="H1202" s="42"/>
      <c r="I1202" s="244"/>
      <c r="J1202" s="42"/>
      <c r="K1202" s="42"/>
      <c r="L1202" s="46"/>
      <c r="M1202" s="245"/>
      <c r="N1202" s="246"/>
      <c r="O1202" s="93"/>
      <c r="P1202" s="93"/>
      <c r="Q1202" s="93"/>
      <c r="R1202" s="93"/>
      <c r="S1202" s="93"/>
      <c r="T1202" s="94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T1202" s="18" t="s">
        <v>184</v>
      </c>
      <c r="AU1202" s="18" t="s">
        <v>92</v>
      </c>
    </row>
    <row r="1203" s="2" customFormat="1" ht="21.75" customHeight="1">
      <c r="A1203" s="40"/>
      <c r="B1203" s="41"/>
      <c r="C1203" s="229" t="s">
        <v>1915</v>
      </c>
      <c r="D1203" s="229" t="s">
        <v>174</v>
      </c>
      <c r="E1203" s="230" t="s">
        <v>1916</v>
      </c>
      <c r="F1203" s="231" t="s">
        <v>1917</v>
      </c>
      <c r="G1203" s="232" t="s">
        <v>1528</v>
      </c>
      <c r="H1203" s="233">
        <v>1</v>
      </c>
      <c r="I1203" s="234"/>
      <c r="J1203" s="235">
        <f>ROUND(I1203*H1203,2)</f>
        <v>0</v>
      </c>
      <c r="K1203" s="231" t="s">
        <v>331</v>
      </c>
      <c r="L1203" s="46"/>
      <c r="M1203" s="236" t="s">
        <v>1</v>
      </c>
      <c r="N1203" s="237" t="s">
        <v>48</v>
      </c>
      <c r="O1203" s="93"/>
      <c r="P1203" s="238">
        <f>O1203*H1203</f>
        <v>0</v>
      </c>
      <c r="Q1203" s="238">
        <v>0</v>
      </c>
      <c r="R1203" s="238">
        <f>Q1203*H1203</f>
        <v>0</v>
      </c>
      <c r="S1203" s="238">
        <v>0</v>
      </c>
      <c r="T1203" s="239">
        <f>S1203*H1203</f>
        <v>0</v>
      </c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R1203" s="240" t="s">
        <v>347</v>
      </c>
      <c r="AT1203" s="240" t="s">
        <v>174</v>
      </c>
      <c r="AU1203" s="240" t="s">
        <v>92</v>
      </c>
      <c r="AY1203" s="18" t="s">
        <v>171</v>
      </c>
      <c r="BE1203" s="241">
        <f>IF(N1203="základní",J1203,0)</f>
        <v>0</v>
      </c>
      <c r="BF1203" s="241">
        <f>IF(N1203="snížená",J1203,0)</f>
        <v>0</v>
      </c>
      <c r="BG1203" s="241">
        <f>IF(N1203="zákl. přenesená",J1203,0)</f>
        <v>0</v>
      </c>
      <c r="BH1203" s="241">
        <f>IF(N1203="sníž. přenesená",J1203,0)</f>
        <v>0</v>
      </c>
      <c r="BI1203" s="241">
        <f>IF(N1203="nulová",J1203,0)</f>
        <v>0</v>
      </c>
      <c r="BJ1203" s="18" t="s">
        <v>90</v>
      </c>
      <c r="BK1203" s="241">
        <f>ROUND(I1203*H1203,2)</f>
        <v>0</v>
      </c>
      <c r="BL1203" s="18" t="s">
        <v>347</v>
      </c>
      <c r="BM1203" s="240" t="s">
        <v>1918</v>
      </c>
    </row>
    <row r="1204" s="2" customFormat="1">
      <c r="A1204" s="40"/>
      <c r="B1204" s="41"/>
      <c r="C1204" s="42"/>
      <c r="D1204" s="242" t="s">
        <v>184</v>
      </c>
      <c r="E1204" s="42"/>
      <c r="F1204" s="243" t="s">
        <v>1798</v>
      </c>
      <c r="G1204" s="42"/>
      <c r="H1204" s="42"/>
      <c r="I1204" s="244"/>
      <c r="J1204" s="42"/>
      <c r="K1204" s="42"/>
      <c r="L1204" s="46"/>
      <c r="M1204" s="245"/>
      <c r="N1204" s="246"/>
      <c r="O1204" s="93"/>
      <c r="P1204" s="93"/>
      <c r="Q1204" s="93"/>
      <c r="R1204" s="93"/>
      <c r="S1204" s="93"/>
      <c r="T1204" s="94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T1204" s="18" t="s">
        <v>184</v>
      </c>
      <c r="AU1204" s="18" t="s">
        <v>92</v>
      </c>
    </row>
    <row r="1205" s="2" customFormat="1" ht="21.75" customHeight="1">
      <c r="A1205" s="40"/>
      <c r="B1205" s="41"/>
      <c r="C1205" s="229" t="s">
        <v>1919</v>
      </c>
      <c r="D1205" s="229" t="s">
        <v>174</v>
      </c>
      <c r="E1205" s="230" t="s">
        <v>1920</v>
      </c>
      <c r="F1205" s="231" t="s">
        <v>1921</v>
      </c>
      <c r="G1205" s="232" t="s">
        <v>1528</v>
      </c>
      <c r="H1205" s="233">
        <v>1</v>
      </c>
      <c r="I1205" s="234"/>
      <c r="J1205" s="235">
        <f>ROUND(I1205*H1205,2)</f>
        <v>0</v>
      </c>
      <c r="K1205" s="231" t="s">
        <v>331</v>
      </c>
      <c r="L1205" s="46"/>
      <c r="M1205" s="236" t="s">
        <v>1</v>
      </c>
      <c r="N1205" s="237" t="s">
        <v>48</v>
      </c>
      <c r="O1205" s="93"/>
      <c r="P1205" s="238">
        <f>O1205*H1205</f>
        <v>0</v>
      </c>
      <c r="Q1205" s="238">
        <v>0</v>
      </c>
      <c r="R1205" s="238">
        <f>Q1205*H1205</f>
        <v>0</v>
      </c>
      <c r="S1205" s="238">
        <v>0</v>
      </c>
      <c r="T1205" s="239">
        <f>S1205*H1205</f>
        <v>0</v>
      </c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R1205" s="240" t="s">
        <v>347</v>
      </c>
      <c r="AT1205" s="240" t="s">
        <v>174</v>
      </c>
      <c r="AU1205" s="240" t="s">
        <v>92</v>
      </c>
      <c r="AY1205" s="18" t="s">
        <v>171</v>
      </c>
      <c r="BE1205" s="241">
        <f>IF(N1205="základní",J1205,0)</f>
        <v>0</v>
      </c>
      <c r="BF1205" s="241">
        <f>IF(N1205="snížená",J1205,0)</f>
        <v>0</v>
      </c>
      <c r="BG1205" s="241">
        <f>IF(N1205="zákl. přenesená",J1205,0)</f>
        <v>0</v>
      </c>
      <c r="BH1205" s="241">
        <f>IF(N1205="sníž. přenesená",J1205,0)</f>
        <v>0</v>
      </c>
      <c r="BI1205" s="241">
        <f>IF(N1205="nulová",J1205,0)</f>
        <v>0</v>
      </c>
      <c r="BJ1205" s="18" t="s">
        <v>90</v>
      </c>
      <c r="BK1205" s="241">
        <f>ROUND(I1205*H1205,2)</f>
        <v>0</v>
      </c>
      <c r="BL1205" s="18" t="s">
        <v>347</v>
      </c>
      <c r="BM1205" s="240" t="s">
        <v>1922</v>
      </c>
    </row>
    <row r="1206" s="2" customFormat="1">
      <c r="A1206" s="40"/>
      <c r="B1206" s="41"/>
      <c r="C1206" s="42"/>
      <c r="D1206" s="242" t="s">
        <v>184</v>
      </c>
      <c r="E1206" s="42"/>
      <c r="F1206" s="243" t="s">
        <v>1798</v>
      </c>
      <c r="G1206" s="42"/>
      <c r="H1206" s="42"/>
      <c r="I1206" s="244"/>
      <c r="J1206" s="42"/>
      <c r="K1206" s="42"/>
      <c r="L1206" s="46"/>
      <c r="M1206" s="245"/>
      <c r="N1206" s="246"/>
      <c r="O1206" s="93"/>
      <c r="P1206" s="93"/>
      <c r="Q1206" s="93"/>
      <c r="R1206" s="93"/>
      <c r="S1206" s="93"/>
      <c r="T1206" s="94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T1206" s="18" t="s">
        <v>184</v>
      </c>
      <c r="AU1206" s="18" t="s">
        <v>92</v>
      </c>
    </row>
    <row r="1207" s="2" customFormat="1" ht="21.75" customHeight="1">
      <c r="A1207" s="40"/>
      <c r="B1207" s="41"/>
      <c r="C1207" s="229" t="s">
        <v>1923</v>
      </c>
      <c r="D1207" s="229" t="s">
        <v>174</v>
      </c>
      <c r="E1207" s="230" t="s">
        <v>1924</v>
      </c>
      <c r="F1207" s="231" t="s">
        <v>1925</v>
      </c>
      <c r="G1207" s="232" t="s">
        <v>1528</v>
      </c>
      <c r="H1207" s="233">
        <v>1</v>
      </c>
      <c r="I1207" s="234"/>
      <c r="J1207" s="235">
        <f>ROUND(I1207*H1207,2)</f>
        <v>0</v>
      </c>
      <c r="K1207" s="231" t="s">
        <v>331</v>
      </c>
      <c r="L1207" s="46"/>
      <c r="M1207" s="236" t="s">
        <v>1</v>
      </c>
      <c r="N1207" s="237" t="s">
        <v>48</v>
      </c>
      <c r="O1207" s="93"/>
      <c r="P1207" s="238">
        <f>O1207*H1207</f>
        <v>0</v>
      </c>
      <c r="Q1207" s="238">
        <v>0</v>
      </c>
      <c r="R1207" s="238">
        <f>Q1207*H1207</f>
        <v>0</v>
      </c>
      <c r="S1207" s="238">
        <v>0</v>
      </c>
      <c r="T1207" s="239">
        <f>S1207*H1207</f>
        <v>0</v>
      </c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R1207" s="240" t="s">
        <v>347</v>
      </c>
      <c r="AT1207" s="240" t="s">
        <v>174</v>
      </c>
      <c r="AU1207" s="240" t="s">
        <v>92</v>
      </c>
      <c r="AY1207" s="18" t="s">
        <v>171</v>
      </c>
      <c r="BE1207" s="241">
        <f>IF(N1207="základní",J1207,0)</f>
        <v>0</v>
      </c>
      <c r="BF1207" s="241">
        <f>IF(N1207="snížená",J1207,0)</f>
        <v>0</v>
      </c>
      <c r="BG1207" s="241">
        <f>IF(N1207="zákl. přenesená",J1207,0)</f>
        <v>0</v>
      </c>
      <c r="BH1207" s="241">
        <f>IF(N1207="sníž. přenesená",J1207,0)</f>
        <v>0</v>
      </c>
      <c r="BI1207" s="241">
        <f>IF(N1207="nulová",J1207,0)</f>
        <v>0</v>
      </c>
      <c r="BJ1207" s="18" t="s">
        <v>90</v>
      </c>
      <c r="BK1207" s="241">
        <f>ROUND(I1207*H1207,2)</f>
        <v>0</v>
      </c>
      <c r="BL1207" s="18" t="s">
        <v>347</v>
      </c>
      <c r="BM1207" s="240" t="s">
        <v>1926</v>
      </c>
    </row>
    <row r="1208" s="2" customFormat="1">
      <c r="A1208" s="40"/>
      <c r="B1208" s="41"/>
      <c r="C1208" s="42"/>
      <c r="D1208" s="242" t="s">
        <v>184</v>
      </c>
      <c r="E1208" s="42"/>
      <c r="F1208" s="243" t="s">
        <v>1798</v>
      </c>
      <c r="G1208" s="42"/>
      <c r="H1208" s="42"/>
      <c r="I1208" s="244"/>
      <c r="J1208" s="42"/>
      <c r="K1208" s="42"/>
      <c r="L1208" s="46"/>
      <c r="M1208" s="245"/>
      <c r="N1208" s="246"/>
      <c r="O1208" s="93"/>
      <c r="P1208" s="93"/>
      <c r="Q1208" s="93"/>
      <c r="R1208" s="93"/>
      <c r="S1208" s="93"/>
      <c r="T1208" s="94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T1208" s="18" t="s">
        <v>184</v>
      </c>
      <c r="AU1208" s="18" t="s">
        <v>92</v>
      </c>
    </row>
    <row r="1209" s="2" customFormat="1" ht="21.75" customHeight="1">
      <c r="A1209" s="40"/>
      <c r="B1209" s="41"/>
      <c r="C1209" s="229" t="s">
        <v>1927</v>
      </c>
      <c r="D1209" s="229" t="s">
        <v>174</v>
      </c>
      <c r="E1209" s="230" t="s">
        <v>1928</v>
      </c>
      <c r="F1209" s="231" t="s">
        <v>1929</v>
      </c>
      <c r="G1209" s="232" t="s">
        <v>1528</v>
      </c>
      <c r="H1209" s="233">
        <v>1</v>
      </c>
      <c r="I1209" s="234"/>
      <c r="J1209" s="235">
        <f>ROUND(I1209*H1209,2)</f>
        <v>0</v>
      </c>
      <c r="K1209" s="231" t="s">
        <v>331</v>
      </c>
      <c r="L1209" s="46"/>
      <c r="M1209" s="236" t="s">
        <v>1</v>
      </c>
      <c r="N1209" s="237" t="s">
        <v>48</v>
      </c>
      <c r="O1209" s="93"/>
      <c r="P1209" s="238">
        <f>O1209*H1209</f>
        <v>0</v>
      </c>
      <c r="Q1209" s="238">
        <v>0</v>
      </c>
      <c r="R1209" s="238">
        <f>Q1209*H1209</f>
        <v>0</v>
      </c>
      <c r="S1209" s="238">
        <v>0</v>
      </c>
      <c r="T1209" s="239">
        <f>S1209*H1209</f>
        <v>0</v>
      </c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R1209" s="240" t="s">
        <v>347</v>
      </c>
      <c r="AT1209" s="240" t="s">
        <v>174</v>
      </c>
      <c r="AU1209" s="240" t="s">
        <v>92</v>
      </c>
      <c r="AY1209" s="18" t="s">
        <v>171</v>
      </c>
      <c r="BE1209" s="241">
        <f>IF(N1209="základní",J1209,0)</f>
        <v>0</v>
      </c>
      <c r="BF1209" s="241">
        <f>IF(N1209="snížená",J1209,0)</f>
        <v>0</v>
      </c>
      <c r="BG1209" s="241">
        <f>IF(N1209="zákl. přenesená",J1209,0)</f>
        <v>0</v>
      </c>
      <c r="BH1209" s="241">
        <f>IF(N1209="sníž. přenesená",J1209,0)</f>
        <v>0</v>
      </c>
      <c r="BI1209" s="241">
        <f>IF(N1209="nulová",J1209,0)</f>
        <v>0</v>
      </c>
      <c r="BJ1209" s="18" t="s">
        <v>90</v>
      </c>
      <c r="BK1209" s="241">
        <f>ROUND(I1209*H1209,2)</f>
        <v>0</v>
      </c>
      <c r="BL1209" s="18" t="s">
        <v>347</v>
      </c>
      <c r="BM1209" s="240" t="s">
        <v>1930</v>
      </c>
    </row>
    <row r="1210" s="2" customFormat="1">
      <c r="A1210" s="40"/>
      <c r="B1210" s="41"/>
      <c r="C1210" s="42"/>
      <c r="D1210" s="242" t="s">
        <v>184</v>
      </c>
      <c r="E1210" s="42"/>
      <c r="F1210" s="243" t="s">
        <v>1798</v>
      </c>
      <c r="G1210" s="42"/>
      <c r="H1210" s="42"/>
      <c r="I1210" s="244"/>
      <c r="J1210" s="42"/>
      <c r="K1210" s="42"/>
      <c r="L1210" s="46"/>
      <c r="M1210" s="245"/>
      <c r="N1210" s="246"/>
      <c r="O1210" s="93"/>
      <c r="P1210" s="93"/>
      <c r="Q1210" s="93"/>
      <c r="R1210" s="93"/>
      <c r="S1210" s="93"/>
      <c r="T1210" s="94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T1210" s="18" t="s">
        <v>184</v>
      </c>
      <c r="AU1210" s="18" t="s">
        <v>92</v>
      </c>
    </row>
    <row r="1211" s="2" customFormat="1" ht="21.75" customHeight="1">
      <c r="A1211" s="40"/>
      <c r="B1211" s="41"/>
      <c r="C1211" s="229" t="s">
        <v>1931</v>
      </c>
      <c r="D1211" s="229" t="s">
        <v>174</v>
      </c>
      <c r="E1211" s="230" t="s">
        <v>1932</v>
      </c>
      <c r="F1211" s="231" t="s">
        <v>1933</v>
      </c>
      <c r="G1211" s="232" t="s">
        <v>1528</v>
      </c>
      <c r="H1211" s="233">
        <v>1</v>
      </c>
      <c r="I1211" s="234"/>
      <c r="J1211" s="235">
        <f>ROUND(I1211*H1211,2)</f>
        <v>0</v>
      </c>
      <c r="K1211" s="231" t="s">
        <v>331</v>
      </c>
      <c r="L1211" s="46"/>
      <c r="M1211" s="236" t="s">
        <v>1</v>
      </c>
      <c r="N1211" s="237" t="s">
        <v>48</v>
      </c>
      <c r="O1211" s="93"/>
      <c r="P1211" s="238">
        <f>O1211*H1211</f>
        <v>0</v>
      </c>
      <c r="Q1211" s="238">
        <v>0</v>
      </c>
      <c r="R1211" s="238">
        <f>Q1211*H1211</f>
        <v>0</v>
      </c>
      <c r="S1211" s="238">
        <v>0</v>
      </c>
      <c r="T1211" s="239">
        <f>S1211*H1211</f>
        <v>0</v>
      </c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R1211" s="240" t="s">
        <v>347</v>
      </c>
      <c r="AT1211" s="240" t="s">
        <v>174</v>
      </c>
      <c r="AU1211" s="240" t="s">
        <v>92</v>
      </c>
      <c r="AY1211" s="18" t="s">
        <v>171</v>
      </c>
      <c r="BE1211" s="241">
        <f>IF(N1211="základní",J1211,0)</f>
        <v>0</v>
      </c>
      <c r="BF1211" s="241">
        <f>IF(N1211="snížená",J1211,0)</f>
        <v>0</v>
      </c>
      <c r="BG1211" s="241">
        <f>IF(N1211="zákl. přenesená",J1211,0)</f>
        <v>0</v>
      </c>
      <c r="BH1211" s="241">
        <f>IF(N1211="sníž. přenesená",J1211,0)</f>
        <v>0</v>
      </c>
      <c r="BI1211" s="241">
        <f>IF(N1211="nulová",J1211,0)</f>
        <v>0</v>
      </c>
      <c r="BJ1211" s="18" t="s">
        <v>90</v>
      </c>
      <c r="BK1211" s="241">
        <f>ROUND(I1211*H1211,2)</f>
        <v>0</v>
      </c>
      <c r="BL1211" s="18" t="s">
        <v>347</v>
      </c>
      <c r="BM1211" s="240" t="s">
        <v>1934</v>
      </c>
    </row>
    <row r="1212" s="2" customFormat="1">
      <c r="A1212" s="40"/>
      <c r="B1212" s="41"/>
      <c r="C1212" s="42"/>
      <c r="D1212" s="242" t="s">
        <v>184</v>
      </c>
      <c r="E1212" s="42"/>
      <c r="F1212" s="243" t="s">
        <v>1798</v>
      </c>
      <c r="G1212" s="42"/>
      <c r="H1212" s="42"/>
      <c r="I1212" s="244"/>
      <c r="J1212" s="42"/>
      <c r="K1212" s="42"/>
      <c r="L1212" s="46"/>
      <c r="M1212" s="245"/>
      <c r="N1212" s="246"/>
      <c r="O1212" s="93"/>
      <c r="P1212" s="93"/>
      <c r="Q1212" s="93"/>
      <c r="R1212" s="93"/>
      <c r="S1212" s="93"/>
      <c r="T1212" s="94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T1212" s="18" t="s">
        <v>184</v>
      </c>
      <c r="AU1212" s="18" t="s">
        <v>92</v>
      </c>
    </row>
    <row r="1213" s="2" customFormat="1" ht="21.75" customHeight="1">
      <c r="A1213" s="40"/>
      <c r="B1213" s="41"/>
      <c r="C1213" s="229" t="s">
        <v>1935</v>
      </c>
      <c r="D1213" s="229" t="s">
        <v>174</v>
      </c>
      <c r="E1213" s="230" t="s">
        <v>1936</v>
      </c>
      <c r="F1213" s="231" t="s">
        <v>1937</v>
      </c>
      <c r="G1213" s="232" t="s">
        <v>1528</v>
      </c>
      <c r="H1213" s="233">
        <v>1</v>
      </c>
      <c r="I1213" s="234"/>
      <c r="J1213" s="235">
        <f>ROUND(I1213*H1213,2)</f>
        <v>0</v>
      </c>
      <c r="K1213" s="231" t="s">
        <v>331</v>
      </c>
      <c r="L1213" s="46"/>
      <c r="M1213" s="236" t="s">
        <v>1</v>
      </c>
      <c r="N1213" s="237" t="s">
        <v>48</v>
      </c>
      <c r="O1213" s="93"/>
      <c r="P1213" s="238">
        <f>O1213*H1213</f>
        <v>0</v>
      </c>
      <c r="Q1213" s="238">
        <v>0</v>
      </c>
      <c r="R1213" s="238">
        <f>Q1213*H1213</f>
        <v>0</v>
      </c>
      <c r="S1213" s="238">
        <v>0</v>
      </c>
      <c r="T1213" s="239">
        <f>S1213*H1213</f>
        <v>0</v>
      </c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R1213" s="240" t="s">
        <v>347</v>
      </c>
      <c r="AT1213" s="240" t="s">
        <v>174</v>
      </c>
      <c r="AU1213" s="240" t="s">
        <v>92</v>
      </c>
      <c r="AY1213" s="18" t="s">
        <v>171</v>
      </c>
      <c r="BE1213" s="241">
        <f>IF(N1213="základní",J1213,0)</f>
        <v>0</v>
      </c>
      <c r="BF1213" s="241">
        <f>IF(N1213="snížená",J1213,0)</f>
        <v>0</v>
      </c>
      <c r="BG1213" s="241">
        <f>IF(N1213="zákl. přenesená",J1213,0)</f>
        <v>0</v>
      </c>
      <c r="BH1213" s="241">
        <f>IF(N1213="sníž. přenesená",J1213,0)</f>
        <v>0</v>
      </c>
      <c r="BI1213" s="241">
        <f>IF(N1213="nulová",J1213,0)</f>
        <v>0</v>
      </c>
      <c r="BJ1213" s="18" t="s">
        <v>90</v>
      </c>
      <c r="BK1213" s="241">
        <f>ROUND(I1213*H1213,2)</f>
        <v>0</v>
      </c>
      <c r="BL1213" s="18" t="s">
        <v>347</v>
      </c>
      <c r="BM1213" s="240" t="s">
        <v>1938</v>
      </c>
    </row>
    <row r="1214" s="2" customFormat="1">
      <c r="A1214" s="40"/>
      <c r="B1214" s="41"/>
      <c r="C1214" s="42"/>
      <c r="D1214" s="242" t="s">
        <v>184</v>
      </c>
      <c r="E1214" s="42"/>
      <c r="F1214" s="243" t="s">
        <v>1798</v>
      </c>
      <c r="G1214" s="42"/>
      <c r="H1214" s="42"/>
      <c r="I1214" s="244"/>
      <c r="J1214" s="42"/>
      <c r="K1214" s="42"/>
      <c r="L1214" s="46"/>
      <c r="M1214" s="245"/>
      <c r="N1214" s="246"/>
      <c r="O1214" s="93"/>
      <c r="P1214" s="93"/>
      <c r="Q1214" s="93"/>
      <c r="R1214" s="93"/>
      <c r="S1214" s="93"/>
      <c r="T1214" s="94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T1214" s="18" t="s">
        <v>184</v>
      </c>
      <c r="AU1214" s="18" t="s">
        <v>92</v>
      </c>
    </row>
    <row r="1215" s="2" customFormat="1" ht="21.75" customHeight="1">
      <c r="A1215" s="40"/>
      <c r="B1215" s="41"/>
      <c r="C1215" s="229" t="s">
        <v>1939</v>
      </c>
      <c r="D1215" s="229" t="s">
        <v>174</v>
      </c>
      <c r="E1215" s="230" t="s">
        <v>1940</v>
      </c>
      <c r="F1215" s="231" t="s">
        <v>1941</v>
      </c>
      <c r="G1215" s="232" t="s">
        <v>1528</v>
      </c>
      <c r="H1215" s="233">
        <v>1</v>
      </c>
      <c r="I1215" s="234"/>
      <c r="J1215" s="235">
        <f>ROUND(I1215*H1215,2)</f>
        <v>0</v>
      </c>
      <c r="K1215" s="231" t="s">
        <v>331</v>
      </c>
      <c r="L1215" s="46"/>
      <c r="M1215" s="236" t="s">
        <v>1</v>
      </c>
      <c r="N1215" s="237" t="s">
        <v>48</v>
      </c>
      <c r="O1215" s="93"/>
      <c r="P1215" s="238">
        <f>O1215*H1215</f>
        <v>0</v>
      </c>
      <c r="Q1215" s="238">
        <v>0</v>
      </c>
      <c r="R1215" s="238">
        <f>Q1215*H1215</f>
        <v>0</v>
      </c>
      <c r="S1215" s="238">
        <v>0</v>
      </c>
      <c r="T1215" s="239">
        <f>S1215*H1215</f>
        <v>0</v>
      </c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R1215" s="240" t="s">
        <v>347</v>
      </c>
      <c r="AT1215" s="240" t="s">
        <v>174</v>
      </c>
      <c r="AU1215" s="240" t="s">
        <v>92</v>
      </c>
      <c r="AY1215" s="18" t="s">
        <v>171</v>
      </c>
      <c r="BE1215" s="241">
        <f>IF(N1215="základní",J1215,0)</f>
        <v>0</v>
      </c>
      <c r="BF1215" s="241">
        <f>IF(N1215="snížená",J1215,0)</f>
        <v>0</v>
      </c>
      <c r="BG1215" s="241">
        <f>IF(N1215="zákl. přenesená",J1215,0)</f>
        <v>0</v>
      </c>
      <c r="BH1215" s="241">
        <f>IF(N1215="sníž. přenesená",J1215,0)</f>
        <v>0</v>
      </c>
      <c r="BI1215" s="241">
        <f>IF(N1215="nulová",J1215,0)</f>
        <v>0</v>
      </c>
      <c r="BJ1215" s="18" t="s">
        <v>90</v>
      </c>
      <c r="BK1215" s="241">
        <f>ROUND(I1215*H1215,2)</f>
        <v>0</v>
      </c>
      <c r="BL1215" s="18" t="s">
        <v>347</v>
      </c>
      <c r="BM1215" s="240" t="s">
        <v>1942</v>
      </c>
    </row>
    <row r="1216" s="2" customFormat="1">
      <c r="A1216" s="40"/>
      <c r="B1216" s="41"/>
      <c r="C1216" s="42"/>
      <c r="D1216" s="242" t="s">
        <v>184</v>
      </c>
      <c r="E1216" s="42"/>
      <c r="F1216" s="243" t="s">
        <v>1798</v>
      </c>
      <c r="G1216" s="42"/>
      <c r="H1216" s="42"/>
      <c r="I1216" s="244"/>
      <c r="J1216" s="42"/>
      <c r="K1216" s="42"/>
      <c r="L1216" s="46"/>
      <c r="M1216" s="245"/>
      <c r="N1216" s="246"/>
      <c r="O1216" s="93"/>
      <c r="P1216" s="93"/>
      <c r="Q1216" s="93"/>
      <c r="R1216" s="93"/>
      <c r="S1216" s="93"/>
      <c r="T1216" s="94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T1216" s="18" t="s">
        <v>184</v>
      </c>
      <c r="AU1216" s="18" t="s">
        <v>92</v>
      </c>
    </row>
    <row r="1217" s="2" customFormat="1" ht="21.75" customHeight="1">
      <c r="A1217" s="40"/>
      <c r="B1217" s="41"/>
      <c r="C1217" s="229" t="s">
        <v>1943</v>
      </c>
      <c r="D1217" s="229" t="s">
        <v>174</v>
      </c>
      <c r="E1217" s="230" t="s">
        <v>1944</v>
      </c>
      <c r="F1217" s="231" t="s">
        <v>1945</v>
      </c>
      <c r="G1217" s="232" t="s">
        <v>1528</v>
      </c>
      <c r="H1217" s="233">
        <v>1</v>
      </c>
      <c r="I1217" s="234"/>
      <c r="J1217" s="235">
        <f>ROUND(I1217*H1217,2)</f>
        <v>0</v>
      </c>
      <c r="K1217" s="231" t="s">
        <v>331</v>
      </c>
      <c r="L1217" s="46"/>
      <c r="M1217" s="236" t="s">
        <v>1</v>
      </c>
      <c r="N1217" s="237" t="s">
        <v>48</v>
      </c>
      <c r="O1217" s="93"/>
      <c r="P1217" s="238">
        <f>O1217*H1217</f>
        <v>0</v>
      </c>
      <c r="Q1217" s="238">
        <v>0</v>
      </c>
      <c r="R1217" s="238">
        <f>Q1217*H1217</f>
        <v>0</v>
      </c>
      <c r="S1217" s="238">
        <v>0</v>
      </c>
      <c r="T1217" s="239">
        <f>S1217*H1217</f>
        <v>0</v>
      </c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R1217" s="240" t="s">
        <v>347</v>
      </c>
      <c r="AT1217" s="240" t="s">
        <v>174</v>
      </c>
      <c r="AU1217" s="240" t="s">
        <v>92</v>
      </c>
      <c r="AY1217" s="18" t="s">
        <v>171</v>
      </c>
      <c r="BE1217" s="241">
        <f>IF(N1217="základní",J1217,0)</f>
        <v>0</v>
      </c>
      <c r="BF1217" s="241">
        <f>IF(N1217="snížená",J1217,0)</f>
        <v>0</v>
      </c>
      <c r="BG1217" s="241">
        <f>IF(N1217="zákl. přenesená",J1217,0)</f>
        <v>0</v>
      </c>
      <c r="BH1217" s="241">
        <f>IF(N1217="sníž. přenesená",J1217,0)</f>
        <v>0</v>
      </c>
      <c r="BI1217" s="241">
        <f>IF(N1217="nulová",J1217,0)</f>
        <v>0</v>
      </c>
      <c r="BJ1217" s="18" t="s">
        <v>90</v>
      </c>
      <c r="BK1217" s="241">
        <f>ROUND(I1217*H1217,2)</f>
        <v>0</v>
      </c>
      <c r="BL1217" s="18" t="s">
        <v>347</v>
      </c>
      <c r="BM1217" s="240" t="s">
        <v>1946</v>
      </c>
    </row>
    <row r="1218" s="2" customFormat="1">
      <c r="A1218" s="40"/>
      <c r="B1218" s="41"/>
      <c r="C1218" s="42"/>
      <c r="D1218" s="242" t="s">
        <v>184</v>
      </c>
      <c r="E1218" s="42"/>
      <c r="F1218" s="243" t="s">
        <v>1798</v>
      </c>
      <c r="G1218" s="42"/>
      <c r="H1218" s="42"/>
      <c r="I1218" s="244"/>
      <c r="J1218" s="42"/>
      <c r="K1218" s="42"/>
      <c r="L1218" s="46"/>
      <c r="M1218" s="245"/>
      <c r="N1218" s="246"/>
      <c r="O1218" s="93"/>
      <c r="P1218" s="93"/>
      <c r="Q1218" s="93"/>
      <c r="R1218" s="93"/>
      <c r="S1218" s="93"/>
      <c r="T1218" s="94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T1218" s="18" t="s">
        <v>184</v>
      </c>
      <c r="AU1218" s="18" t="s">
        <v>92</v>
      </c>
    </row>
    <row r="1219" s="2" customFormat="1" ht="21.75" customHeight="1">
      <c r="A1219" s="40"/>
      <c r="B1219" s="41"/>
      <c r="C1219" s="229" t="s">
        <v>1947</v>
      </c>
      <c r="D1219" s="229" t="s">
        <v>174</v>
      </c>
      <c r="E1219" s="230" t="s">
        <v>1948</v>
      </c>
      <c r="F1219" s="231" t="s">
        <v>1949</v>
      </c>
      <c r="G1219" s="232" t="s">
        <v>1528</v>
      </c>
      <c r="H1219" s="233">
        <v>1</v>
      </c>
      <c r="I1219" s="234"/>
      <c r="J1219" s="235">
        <f>ROUND(I1219*H1219,2)</f>
        <v>0</v>
      </c>
      <c r="K1219" s="231" t="s">
        <v>331</v>
      </c>
      <c r="L1219" s="46"/>
      <c r="M1219" s="236" t="s">
        <v>1</v>
      </c>
      <c r="N1219" s="237" t="s">
        <v>48</v>
      </c>
      <c r="O1219" s="93"/>
      <c r="P1219" s="238">
        <f>O1219*H1219</f>
        <v>0</v>
      </c>
      <c r="Q1219" s="238">
        <v>0</v>
      </c>
      <c r="R1219" s="238">
        <f>Q1219*H1219</f>
        <v>0</v>
      </c>
      <c r="S1219" s="238">
        <v>0</v>
      </c>
      <c r="T1219" s="239">
        <f>S1219*H1219</f>
        <v>0</v>
      </c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R1219" s="240" t="s">
        <v>347</v>
      </c>
      <c r="AT1219" s="240" t="s">
        <v>174</v>
      </c>
      <c r="AU1219" s="240" t="s">
        <v>92</v>
      </c>
      <c r="AY1219" s="18" t="s">
        <v>171</v>
      </c>
      <c r="BE1219" s="241">
        <f>IF(N1219="základní",J1219,0)</f>
        <v>0</v>
      </c>
      <c r="BF1219" s="241">
        <f>IF(N1219="snížená",J1219,0)</f>
        <v>0</v>
      </c>
      <c r="BG1219" s="241">
        <f>IF(N1219="zákl. přenesená",J1219,0)</f>
        <v>0</v>
      </c>
      <c r="BH1219" s="241">
        <f>IF(N1219="sníž. přenesená",J1219,0)</f>
        <v>0</v>
      </c>
      <c r="BI1219" s="241">
        <f>IF(N1219="nulová",J1219,0)</f>
        <v>0</v>
      </c>
      <c r="BJ1219" s="18" t="s">
        <v>90</v>
      </c>
      <c r="BK1219" s="241">
        <f>ROUND(I1219*H1219,2)</f>
        <v>0</v>
      </c>
      <c r="BL1219" s="18" t="s">
        <v>347</v>
      </c>
      <c r="BM1219" s="240" t="s">
        <v>1950</v>
      </c>
    </row>
    <row r="1220" s="2" customFormat="1">
      <c r="A1220" s="40"/>
      <c r="B1220" s="41"/>
      <c r="C1220" s="42"/>
      <c r="D1220" s="242" t="s">
        <v>184</v>
      </c>
      <c r="E1220" s="42"/>
      <c r="F1220" s="243" t="s">
        <v>1798</v>
      </c>
      <c r="G1220" s="42"/>
      <c r="H1220" s="42"/>
      <c r="I1220" s="244"/>
      <c r="J1220" s="42"/>
      <c r="K1220" s="42"/>
      <c r="L1220" s="46"/>
      <c r="M1220" s="245"/>
      <c r="N1220" s="246"/>
      <c r="O1220" s="93"/>
      <c r="P1220" s="93"/>
      <c r="Q1220" s="93"/>
      <c r="R1220" s="93"/>
      <c r="S1220" s="93"/>
      <c r="T1220" s="94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T1220" s="18" t="s">
        <v>184</v>
      </c>
      <c r="AU1220" s="18" t="s">
        <v>92</v>
      </c>
    </row>
    <row r="1221" s="2" customFormat="1" ht="21.75" customHeight="1">
      <c r="A1221" s="40"/>
      <c r="B1221" s="41"/>
      <c r="C1221" s="229" t="s">
        <v>1951</v>
      </c>
      <c r="D1221" s="229" t="s">
        <v>174</v>
      </c>
      <c r="E1221" s="230" t="s">
        <v>1952</v>
      </c>
      <c r="F1221" s="231" t="s">
        <v>1953</v>
      </c>
      <c r="G1221" s="232" t="s">
        <v>1528</v>
      </c>
      <c r="H1221" s="233">
        <v>1</v>
      </c>
      <c r="I1221" s="234"/>
      <c r="J1221" s="235">
        <f>ROUND(I1221*H1221,2)</f>
        <v>0</v>
      </c>
      <c r="K1221" s="231" t="s">
        <v>331</v>
      </c>
      <c r="L1221" s="46"/>
      <c r="M1221" s="236" t="s">
        <v>1</v>
      </c>
      <c r="N1221" s="237" t="s">
        <v>48</v>
      </c>
      <c r="O1221" s="93"/>
      <c r="P1221" s="238">
        <f>O1221*H1221</f>
        <v>0</v>
      </c>
      <c r="Q1221" s="238">
        <v>0</v>
      </c>
      <c r="R1221" s="238">
        <f>Q1221*H1221</f>
        <v>0</v>
      </c>
      <c r="S1221" s="238">
        <v>0</v>
      </c>
      <c r="T1221" s="239">
        <f>S1221*H1221</f>
        <v>0</v>
      </c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R1221" s="240" t="s">
        <v>347</v>
      </c>
      <c r="AT1221" s="240" t="s">
        <v>174</v>
      </c>
      <c r="AU1221" s="240" t="s">
        <v>92</v>
      </c>
      <c r="AY1221" s="18" t="s">
        <v>171</v>
      </c>
      <c r="BE1221" s="241">
        <f>IF(N1221="základní",J1221,0)</f>
        <v>0</v>
      </c>
      <c r="BF1221" s="241">
        <f>IF(N1221="snížená",J1221,0)</f>
        <v>0</v>
      </c>
      <c r="BG1221" s="241">
        <f>IF(N1221="zákl. přenesená",J1221,0)</f>
        <v>0</v>
      </c>
      <c r="BH1221" s="241">
        <f>IF(N1221="sníž. přenesená",J1221,0)</f>
        <v>0</v>
      </c>
      <c r="BI1221" s="241">
        <f>IF(N1221="nulová",J1221,0)</f>
        <v>0</v>
      </c>
      <c r="BJ1221" s="18" t="s">
        <v>90</v>
      </c>
      <c r="BK1221" s="241">
        <f>ROUND(I1221*H1221,2)</f>
        <v>0</v>
      </c>
      <c r="BL1221" s="18" t="s">
        <v>347</v>
      </c>
      <c r="BM1221" s="240" t="s">
        <v>1954</v>
      </c>
    </row>
    <row r="1222" s="2" customFormat="1">
      <c r="A1222" s="40"/>
      <c r="B1222" s="41"/>
      <c r="C1222" s="42"/>
      <c r="D1222" s="242" t="s">
        <v>184</v>
      </c>
      <c r="E1222" s="42"/>
      <c r="F1222" s="243" t="s">
        <v>1798</v>
      </c>
      <c r="G1222" s="42"/>
      <c r="H1222" s="42"/>
      <c r="I1222" s="244"/>
      <c r="J1222" s="42"/>
      <c r="K1222" s="42"/>
      <c r="L1222" s="46"/>
      <c r="M1222" s="245"/>
      <c r="N1222" s="246"/>
      <c r="O1222" s="93"/>
      <c r="P1222" s="93"/>
      <c r="Q1222" s="93"/>
      <c r="R1222" s="93"/>
      <c r="S1222" s="93"/>
      <c r="T1222" s="94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T1222" s="18" t="s">
        <v>184</v>
      </c>
      <c r="AU1222" s="18" t="s">
        <v>92</v>
      </c>
    </row>
    <row r="1223" s="2" customFormat="1" ht="21.75" customHeight="1">
      <c r="A1223" s="40"/>
      <c r="B1223" s="41"/>
      <c r="C1223" s="229" t="s">
        <v>1955</v>
      </c>
      <c r="D1223" s="229" t="s">
        <v>174</v>
      </c>
      <c r="E1223" s="230" t="s">
        <v>1956</v>
      </c>
      <c r="F1223" s="231" t="s">
        <v>1957</v>
      </c>
      <c r="G1223" s="232" t="s">
        <v>1528</v>
      </c>
      <c r="H1223" s="233">
        <v>1</v>
      </c>
      <c r="I1223" s="234"/>
      <c r="J1223" s="235">
        <f>ROUND(I1223*H1223,2)</f>
        <v>0</v>
      </c>
      <c r="K1223" s="231" t="s">
        <v>331</v>
      </c>
      <c r="L1223" s="46"/>
      <c r="M1223" s="236" t="s">
        <v>1</v>
      </c>
      <c r="N1223" s="237" t="s">
        <v>48</v>
      </c>
      <c r="O1223" s="93"/>
      <c r="P1223" s="238">
        <f>O1223*H1223</f>
        <v>0</v>
      </c>
      <c r="Q1223" s="238">
        <v>0</v>
      </c>
      <c r="R1223" s="238">
        <f>Q1223*H1223</f>
        <v>0</v>
      </c>
      <c r="S1223" s="238">
        <v>0</v>
      </c>
      <c r="T1223" s="239">
        <f>S1223*H1223</f>
        <v>0</v>
      </c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R1223" s="240" t="s">
        <v>347</v>
      </c>
      <c r="AT1223" s="240" t="s">
        <v>174</v>
      </c>
      <c r="AU1223" s="240" t="s">
        <v>92</v>
      </c>
      <c r="AY1223" s="18" t="s">
        <v>171</v>
      </c>
      <c r="BE1223" s="241">
        <f>IF(N1223="základní",J1223,0)</f>
        <v>0</v>
      </c>
      <c r="BF1223" s="241">
        <f>IF(N1223="snížená",J1223,0)</f>
        <v>0</v>
      </c>
      <c r="BG1223" s="241">
        <f>IF(N1223="zákl. přenesená",J1223,0)</f>
        <v>0</v>
      </c>
      <c r="BH1223" s="241">
        <f>IF(N1223="sníž. přenesená",J1223,0)</f>
        <v>0</v>
      </c>
      <c r="BI1223" s="241">
        <f>IF(N1223="nulová",J1223,0)</f>
        <v>0</v>
      </c>
      <c r="BJ1223" s="18" t="s">
        <v>90</v>
      </c>
      <c r="BK1223" s="241">
        <f>ROUND(I1223*H1223,2)</f>
        <v>0</v>
      </c>
      <c r="BL1223" s="18" t="s">
        <v>347</v>
      </c>
      <c r="BM1223" s="240" t="s">
        <v>1958</v>
      </c>
    </row>
    <row r="1224" s="2" customFormat="1">
      <c r="A1224" s="40"/>
      <c r="B1224" s="41"/>
      <c r="C1224" s="42"/>
      <c r="D1224" s="242" t="s">
        <v>184</v>
      </c>
      <c r="E1224" s="42"/>
      <c r="F1224" s="243" t="s">
        <v>1798</v>
      </c>
      <c r="G1224" s="42"/>
      <c r="H1224" s="42"/>
      <c r="I1224" s="244"/>
      <c r="J1224" s="42"/>
      <c r="K1224" s="42"/>
      <c r="L1224" s="46"/>
      <c r="M1224" s="245"/>
      <c r="N1224" s="246"/>
      <c r="O1224" s="93"/>
      <c r="P1224" s="93"/>
      <c r="Q1224" s="93"/>
      <c r="R1224" s="93"/>
      <c r="S1224" s="93"/>
      <c r="T1224" s="94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T1224" s="18" t="s">
        <v>184</v>
      </c>
      <c r="AU1224" s="18" t="s">
        <v>92</v>
      </c>
    </row>
    <row r="1225" s="2" customFormat="1" ht="21.75" customHeight="1">
      <c r="A1225" s="40"/>
      <c r="B1225" s="41"/>
      <c r="C1225" s="229" t="s">
        <v>1959</v>
      </c>
      <c r="D1225" s="229" t="s">
        <v>174</v>
      </c>
      <c r="E1225" s="230" t="s">
        <v>1960</v>
      </c>
      <c r="F1225" s="231" t="s">
        <v>1961</v>
      </c>
      <c r="G1225" s="232" t="s">
        <v>1528</v>
      </c>
      <c r="H1225" s="233">
        <v>1</v>
      </c>
      <c r="I1225" s="234"/>
      <c r="J1225" s="235">
        <f>ROUND(I1225*H1225,2)</f>
        <v>0</v>
      </c>
      <c r="K1225" s="231" t="s">
        <v>331</v>
      </c>
      <c r="L1225" s="46"/>
      <c r="M1225" s="236" t="s">
        <v>1</v>
      </c>
      <c r="N1225" s="237" t="s">
        <v>48</v>
      </c>
      <c r="O1225" s="93"/>
      <c r="P1225" s="238">
        <f>O1225*H1225</f>
        <v>0</v>
      </c>
      <c r="Q1225" s="238">
        <v>0</v>
      </c>
      <c r="R1225" s="238">
        <f>Q1225*H1225</f>
        <v>0</v>
      </c>
      <c r="S1225" s="238">
        <v>0</v>
      </c>
      <c r="T1225" s="239">
        <f>S1225*H1225</f>
        <v>0</v>
      </c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R1225" s="240" t="s">
        <v>347</v>
      </c>
      <c r="AT1225" s="240" t="s">
        <v>174</v>
      </c>
      <c r="AU1225" s="240" t="s">
        <v>92</v>
      </c>
      <c r="AY1225" s="18" t="s">
        <v>171</v>
      </c>
      <c r="BE1225" s="241">
        <f>IF(N1225="základní",J1225,0)</f>
        <v>0</v>
      </c>
      <c r="BF1225" s="241">
        <f>IF(N1225="snížená",J1225,0)</f>
        <v>0</v>
      </c>
      <c r="BG1225" s="241">
        <f>IF(N1225="zákl. přenesená",J1225,0)</f>
        <v>0</v>
      </c>
      <c r="BH1225" s="241">
        <f>IF(N1225="sníž. přenesená",J1225,0)</f>
        <v>0</v>
      </c>
      <c r="BI1225" s="241">
        <f>IF(N1225="nulová",J1225,0)</f>
        <v>0</v>
      </c>
      <c r="BJ1225" s="18" t="s">
        <v>90</v>
      </c>
      <c r="BK1225" s="241">
        <f>ROUND(I1225*H1225,2)</f>
        <v>0</v>
      </c>
      <c r="BL1225" s="18" t="s">
        <v>347</v>
      </c>
      <c r="BM1225" s="240" t="s">
        <v>1962</v>
      </c>
    </row>
    <row r="1226" s="2" customFormat="1">
      <c r="A1226" s="40"/>
      <c r="B1226" s="41"/>
      <c r="C1226" s="42"/>
      <c r="D1226" s="242" t="s">
        <v>184</v>
      </c>
      <c r="E1226" s="42"/>
      <c r="F1226" s="243" t="s">
        <v>1963</v>
      </c>
      <c r="G1226" s="42"/>
      <c r="H1226" s="42"/>
      <c r="I1226" s="244"/>
      <c r="J1226" s="42"/>
      <c r="K1226" s="42"/>
      <c r="L1226" s="46"/>
      <c r="M1226" s="245"/>
      <c r="N1226" s="246"/>
      <c r="O1226" s="93"/>
      <c r="P1226" s="93"/>
      <c r="Q1226" s="93"/>
      <c r="R1226" s="93"/>
      <c r="S1226" s="93"/>
      <c r="T1226" s="94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T1226" s="18" t="s">
        <v>184</v>
      </c>
      <c r="AU1226" s="18" t="s">
        <v>92</v>
      </c>
    </row>
    <row r="1227" s="2" customFormat="1" ht="21.75" customHeight="1">
      <c r="A1227" s="40"/>
      <c r="B1227" s="41"/>
      <c r="C1227" s="229" t="s">
        <v>1964</v>
      </c>
      <c r="D1227" s="229" t="s">
        <v>174</v>
      </c>
      <c r="E1227" s="230" t="s">
        <v>1965</v>
      </c>
      <c r="F1227" s="231" t="s">
        <v>1966</v>
      </c>
      <c r="G1227" s="232" t="s">
        <v>1528</v>
      </c>
      <c r="H1227" s="233">
        <v>1</v>
      </c>
      <c r="I1227" s="234"/>
      <c r="J1227" s="235">
        <f>ROUND(I1227*H1227,2)</f>
        <v>0</v>
      </c>
      <c r="K1227" s="231" t="s">
        <v>331</v>
      </c>
      <c r="L1227" s="46"/>
      <c r="M1227" s="236" t="s">
        <v>1</v>
      </c>
      <c r="N1227" s="237" t="s">
        <v>48</v>
      </c>
      <c r="O1227" s="93"/>
      <c r="P1227" s="238">
        <f>O1227*H1227</f>
        <v>0</v>
      </c>
      <c r="Q1227" s="238">
        <v>0</v>
      </c>
      <c r="R1227" s="238">
        <f>Q1227*H1227</f>
        <v>0</v>
      </c>
      <c r="S1227" s="238">
        <v>0</v>
      </c>
      <c r="T1227" s="239">
        <f>S1227*H1227</f>
        <v>0</v>
      </c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R1227" s="240" t="s">
        <v>347</v>
      </c>
      <c r="AT1227" s="240" t="s">
        <v>174</v>
      </c>
      <c r="AU1227" s="240" t="s">
        <v>92</v>
      </c>
      <c r="AY1227" s="18" t="s">
        <v>171</v>
      </c>
      <c r="BE1227" s="241">
        <f>IF(N1227="základní",J1227,0)</f>
        <v>0</v>
      </c>
      <c r="BF1227" s="241">
        <f>IF(N1227="snížená",J1227,0)</f>
        <v>0</v>
      </c>
      <c r="BG1227" s="241">
        <f>IF(N1227="zákl. přenesená",J1227,0)</f>
        <v>0</v>
      </c>
      <c r="BH1227" s="241">
        <f>IF(N1227="sníž. přenesená",J1227,0)</f>
        <v>0</v>
      </c>
      <c r="BI1227" s="241">
        <f>IF(N1227="nulová",J1227,0)</f>
        <v>0</v>
      </c>
      <c r="BJ1227" s="18" t="s">
        <v>90</v>
      </c>
      <c r="BK1227" s="241">
        <f>ROUND(I1227*H1227,2)</f>
        <v>0</v>
      </c>
      <c r="BL1227" s="18" t="s">
        <v>347</v>
      </c>
      <c r="BM1227" s="240" t="s">
        <v>1967</v>
      </c>
    </row>
    <row r="1228" s="2" customFormat="1">
      <c r="A1228" s="40"/>
      <c r="B1228" s="41"/>
      <c r="C1228" s="42"/>
      <c r="D1228" s="242" t="s">
        <v>184</v>
      </c>
      <c r="E1228" s="42"/>
      <c r="F1228" s="243" t="s">
        <v>1963</v>
      </c>
      <c r="G1228" s="42"/>
      <c r="H1228" s="42"/>
      <c r="I1228" s="244"/>
      <c r="J1228" s="42"/>
      <c r="K1228" s="42"/>
      <c r="L1228" s="46"/>
      <c r="M1228" s="245"/>
      <c r="N1228" s="246"/>
      <c r="O1228" s="93"/>
      <c r="P1228" s="93"/>
      <c r="Q1228" s="93"/>
      <c r="R1228" s="93"/>
      <c r="S1228" s="93"/>
      <c r="T1228" s="94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T1228" s="18" t="s">
        <v>184</v>
      </c>
      <c r="AU1228" s="18" t="s">
        <v>92</v>
      </c>
    </row>
    <row r="1229" s="2" customFormat="1" ht="21.75" customHeight="1">
      <c r="A1229" s="40"/>
      <c r="B1229" s="41"/>
      <c r="C1229" s="229" t="s">
        <v>1968</v>
      </c>
      <c r="D1229" s="229" t="s">
        <v>174</v>
      </c>
      <c r="E1229" s="230" t="s">
        <v>1969</v>
      </c>
      <c r="F1229" s="231" t="s">
        <v>1970</v>
      </c>
      <c r="G1229" s="232" t="s">
        <v>1528</v>
      </c>
      <c r="H1229" s="233">
        <v>1</v>
      </c>
      <c r="I1229" s="234"/>
      <c r="J1229" s="235">
        <f>ROUND(I1229*H1229,2)</f>
        <v>0</v>
      </c>
      <c r="K1229" s="231" t="s">
        <v>331</v>
      </c>
      <c r="L1229" s="46"/>
      <c r="M1229" s="236" t="s">
        <v>1</v>
      </c>
      <c r="N1229" s="237" t="s">
        <v>48</v>
      </c>
      <c r="O1229" s="93"/>
      <c r="P1229" s="238">
        <f>O1229*H1229</f>
        <v>0</v>
      </c>
      <c r="Q1229" s="238">
        <v>0</v>
      </c>
      <c r="R1229" s="238">
        <f>Q1229*H1229</f>
        <v>0</v>
      </c>
      <c r="S1229" s="238">
        <v>0</v>
      </c>
      <c r="T1229" s="239">
        <f>S1229*H1229</f>
        <v>0</v>
      </c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R1229" s="240" t="s">
        <v>347</v>
      </c>
      <c r="AT1229" s="240" t="s">
        <v>174</v>
      </c>
      <c r="AU1229" s="240" t="s">
        <v>92</v>
      </c>
      <c r="AY1229" s="18" t="s">
        <v>171</v>
      </c>
      <c r="BE1229" s="241">
        <f>IF(N1229="základní",J1229,0)</f>
        <v>0</v>
      </c>
      <c r="BF1229" s="241">
        <f>IF(N1229="snížená",J1229,0)</f>
        <v>0</v>
      </c>
      <c r="BG1229" s="241">
        <f>IF(N1229="zákl. přenesená",J1229,0)</f>
        <v>0</v>
      </c>
      <c r="BH1229" s="241">
        <f>IF(N1229="sníž. přenesená",J1229,0)</f>
        <v>0</v>
      </c>
      <c r="BI1229" s="241">
        <f>IF(N1229="nulová",J1229,0)</f>
        <v>0</v>
      </c>
      <c r="BJ1229" s="18" t="s">
        <v>90</v>
      </c>
      <c r="BK1229" s="241">
        <f>ROUND(I1229*H1229,2)</f>
        <v>0</v>
      </c>
      <c r="BL1229" s="18" t="s">
        <v>347</v>
      </c>
      <c r="BM1229" s="240" t="s">
        <v>1971</v>
      </c>
    </row>
    <row r="1230" s="2" customFormat="1">
      <c r="A1230" s="40"/>
      <c r="B1230" s="41"/>
      <c r="C1230" s="42"/>
      <c r="D1230" s="242" t="s">
        <v>184</v>
      </c>
      <c r="E1230" s="42"/>
      <c r="F1230" s="243" t="s">
        <v>1963</v>
      </c>
      <c r="G1230" s="42"/>
      <c r="H1230" s="42"/>
      <c r="I1230" s="244"/>
      <c r="J1230" s="42"/>
      <c r="K1230" s="42"/>
      <c r="L1230" s="46"/>
      <c r="M1230" s="245"/>
      <c r="N1230" s="246"/>
      <c r="O1230" s="93"/>
      <c r="P1230" s="93"/>
      <c r="Q1230" s="93"/>
      <c r="R1230" s="93"/>
      <c r="S1230" s="93"/>
      <c r="T1230" s="94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T1230" s="18" t="s">
        <v>184</v>
      </c>
      <c r="AU1230" s="18" t="s">
        <v>92</v>
      </c>
    </row>
    <row r="1231" s="2" customFormat="1">
      <c r="A1231" s="40"/>
      <c r="B1231" s="41"/>
      <c r="C1231" s="229" t="s">
        <v>1972</v>
      </c>
      <c r="D1231" s="229" t="s">
        <v>174</v>
      </c>
      <c r="E1231" s="230" t="s">
        <v>1973</v>
      </c>
      <c r="F1231" s="231" t="s">
        <v>1974</v>
      </c>
      <c r="G1231" s="232" t="s">
        <v>1528</v>
      </c>
      <c r="H1231" s="233">
        <v>1</v>
      </c>
      <c r="I1231" s="234"/>
      <c r="J1231" s="235">
        <f>ROUND(I1231*H1231,2)</f>
        <v>0</v>
      </c>
      <c r="K1231" s="231" t="s">
        <v>331</v>
      </c>
      <c r="L1231" s="46"/>
      <c r="M1231" s="236" t="s">
        <v>1</v>
      </c>
      <c r="N1231" s="237" t="s">
        <v>48</v>
      </c>
      <c r="O1231" s="93"/>
      <c r="P1231" s="238">
        <f>O1231*H1231</f>
        <v>0</v>
      </c>
      <c r="Q1231" s="238">
        <v>0</v>
      </c>
      <c r="R1231" s="238">
        <f>Q1231*H1231</f>
        <v>0</v>
      </c>
      <c r="S1231" s="238">
        <v>0</v>
      </c>
      <c r="T1231" s="239">
        <f>S1231*H1231</f>
        <v>0</v>
      </c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R1231" s="240" t="s">
        <v>347</v>
      </c>
      <c r="AT1231" s="240" t="s">
        <v>174</v>
      </c>
      <c r="AU1231" s="240" t="s">
        <v>92</v>
      </c>
      <c r="AY1231" s="18" t="s">
        <v>171</v>
      </c>
      <c r="BE1231" s="241">
        <f>IF(N1231="základní",J1231,0)</f>
        <v>0</v>
      </c>
      <c r="BF1231" s="241">
        <f>IF(N1231="snížená",J1231,0)</f>
        <v>0</v>
      </c>
      <c r="BG1231" s="241">
        <f>IF(N1231="zákl. přenesená",J1231,0)</f>
        <v>0</v>
      </c>
      <c r="BH1231" s="241">
        <f>IF(N1231="sníž. přenesená",J1231,0)</f>
        <v>0</v>
      </c>
      <c r="BI1231" s="241">
        <f>IF(N1231="nulová",J1231,0)</f>
        <v>0</v>
      </c>
      <c r="BJ1231" s="18" t="s">
        <v>90</v>
      </c>
      <c r="BK1231" s="241">
        <f>ROUND(I1231*H1231,2)</f>
        <v>0</v>
      </c>
      <c r="BL1231" s="18" t="s">
        <v>347</v>
      </c>
      <c r="BM1231" s="240" t="s">
        <v>1975</v>
      </c>
    </row>
    <row r="1232" s="2" customFormat="1">
      <c r="A1232" s="40"/>
      <c r="B1232" s="41"/>
      <c r="C1232" s="42"/>
      <c r="D1232" s="242" t="s">
        <v>184</v>
      </c>
      <c r="E1232" s="42"/>
      <c r="F1232" s="243" t="s">
        <v>1963</v>
      </c>
      <c r="G1232" s="42"/>
      <c r="H1232" s="42"/>
      <c r="I1232" s="244"/>
      <c r="J1232" s="42"/>
      <c r="K1232" s="42"/>
      <c r="L1232" s="46"/>
      <c r="M1232" s="245"/>
      <c r="N1232" s="246"/>
      <c r="O1232" s="93"/>
      <c r="P1232" s="93"/>
      <c r="Q1232" s="93"/>
      <c r="R1232" s="93"/>
      <c r="S1232" s="93"/>
      <c r="T1232" s="94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T1232" s="18" t="s">
        <v>184</v>
      </c>
      <c r="AU1232" s="18" t="s">
        <v>92</v>
      </c>
    </row>
    <row r="1233" s="2" customFormat="1">
      <c r="A1233" s="40"/>
      <c r="B1233" s="41"/>
      <c r="C1233" s="229" t="s">
        <v>1976</v>
      </c>
      <c r="D1233" s="229" t="s">
        <v>174</v>
      </c>
      <c r="E1233" s="230" t="s">
        <v>1977</v>
      </c>
      <c r="F1233" s="231" t="s">
        <v>1978</v>
      </c>
      <c r="G1233" s="232" t="s">
        <v>1528</v>
      </c>
      <c r="H1233" s="233">
        <v>1</v>
      </c>
      <c r="I1233" s="234"/>
      <c r="J1233" s="235">
        <f>ROUND(I1233*H1233,2)</f>
        <v>0</v>
      </c>
      <c r="K1233" s="231" t="s">
        <v>331</v>
      </c>
      <c r="L1233" s="46"/>
      <c r="M1233" s="236" t="s">
        <v>1</v>
      </c>
      <c r="N1233" s="237" t="s">
        <v>48</v>
      </c>
      <c r="O1233" s="93"/>
      <c r="P1233" s="238">
        <f>O1233*H1233</f>
        <v>0</v>
      </c>
      <c r="Q1233" s="238">
        <v>0</v>
      </c>
      <c r="R1233" s="238">
        <f>Q1233*H1233</f>
        <v>0</v>
      </c>
      <c r="S1233" s="238">
        <v>0</v>
      </c>
      <c r="T1233" s="239">
        <f>S1233*H1233</f>
        <v>0</v>
      </c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R1233" s="240" t="s">
        <v>347</v>
      </c>
      <c r="AT1233" s="240" t="s">
        <v>174</v>
      </c>
      <c r="AU1233" s="240" t="s">
        <v>92</v>
      </c>
      <c r="AY1233" s="18" t="s">
        <v>171</v>
      </c>
      <c r="BE1233" s="241">
        <f>IF(N1233="základní",J1233,0)</f>
        <v>0</v>
      </c>
      <c r="BF1233" s="241">
        <f>IF(N1233="snížená",J1233,0)</f>
        <v>0</v>
      </c>
      <c r="BG1233" s="241">
        <f>IF(N1233="zákl. přenesená",J1233,0)</f>
        <v>0</v>
      </c>
      <c r="BH1233" s="241">
        <f>IF(N1233="sníž. přenesená",J1233,0)</f>
        <v>0</v>
      </c>
      <c r="BI1233" s="241">
        <f>IF(N1233="nulová",J1233,0)</f>
        <v>0</v>
      </c>
      <c r="BJ1233" s="18" t="s">
        <v>90</v>
      </c>
      <c r="BK1233" s="241">
        <f>ROUND(I1233*H1233,2)</f>
        <v>0</v>
      </c>
      <c r="BL1233" s="18" t="s">
        <v>347</v>
      </c>
      <c r="BM1233" s="240" t="s">
        <v>1979</v>
      </c>
    </row>
    <row r="1234" s="2" customFormat="1">
      <c r="A1234" s="40"/>
      <c r="B1234" s="41"/>
      <c r="C1234" s="42"/>
      <c r="D1234" s="242" t="s">
        <v>184</v>
      </c>
      <c r="E1234" s="42"/>
      <c r="F1234" s="243" t="s">
        <v>1963</v>
      </c>
      <c r="G1234" s="42"/>
      <c r="H1234" s="42"/>
      <c r="I1234" s="244"/>
      <c r="J1234" s="42"/>
      <c r="K1234" s="42"/>
      <c r="L1234" s="46"/>
      <c r="M1234" s="245"/>
      <c r="N1234" s="246"/>
      <c r="O1234" s="93"/>
      <c r="P1234" s="93"/>
      <c r="Q1234" s="93"/>
      <c r="R1234" s="93"/>
      <c r="S1234" s="93"/>
      <c r="T1234" s="94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T1234" s="18" t="s">
        <v>184</v>
      </c>
      <c r="AU1234" s="18" t="s">
        <v>92</v>
      </c>
    </row>
    <row r="1235" s="2" customFormat="1">
      <c r="A1235" s="40"/>
      <c r="B1235" s="41"/>
      <c r="C1235" s="229" t="s">
        <v>1980</v>
      </c>
      <c r="D1235" s="229" t="s">
        <v>174</v>
      </c>
      <c r="E1235" s="230" t="s">
        <v>1981</v>
      </c>
      <c r="F1235" s="231" t="s">
        <v>1982</v>
      </c>
      <c r="G1235" s="232" t="s">
        <v>1528</v>
      </c>
      <c r="H1235" s="233">
        <v>1</v>
      </c>
      <c r="I1235" s="234"/>
      <c r="J1235" s="235">
        <f>ROUND(I1235*H1235,2)</f>
        <v>0</v>
      </c>
      <c r="K1235" s="231" t="s">
        <v>331</v>
      </c>
      <c r="L1235" s="46"/>
      <c r="M1235" s="236" t="s">
        <v>1</v>
      </c>
      <c r="N1235" s="237" t="s">
        <v>48</v>
      </c>
      <c r="O1235" s="93"/>
      <c r="P1235" s="238">
        <f>O1235*H1235</f>
        <v>0</v>
      </c>
      <c r="Q1235" s="238">
        <v>0</v>
      </c>
      <c r="R1235" s="238">
        <f>Q1235*H1235</f>
        <v>0</v>
      </c>
      <c r="S1235" s="238">
        <v>0</v>
      </c>
      <c r="T1235" s="239">
        <f>S1235*H1235</f>
        <v>0</v>
      </c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R1235" s="240" t="s">
        <v>347</v>
      </c>
      <c r="AT1235" s="240" t="s">
        <v>174</v>
      </c>
      <c r="AU1235" s="240" t="s">
        <v>92</v>
      </c>
      <c r="AY1235" s="18" t="s">
        <v>171</v>
      </c>
      <c r="BE1235" s="241">
        <f>IF(N1235="základní",J1235,0)</f>
        <v>0</v>
      </c>
      <c r="BF1235" s="241">
        <f>IF(N1235="snížená",J1235,0)</f>
        <v>0</v>
      </c>
      <c r="BG1235" s="241">
        <f>IF(N1235="zákl. přenesená",J1235,0)</f>
        <v>0</v>
      </c>
      <c r="BH1235" s="241">
        <f>IF(N1235="sníž. přenesená",J1235,0)</f>
        <v>0</v>
      </c>
      <c r="BI1235" s="241">
        <f>IF(N1235="nulová",J1235,0)</f>
        <v>0</v>
      </c>
      <c r="BJ1235" s="18" t="s">
        <v>90</v>
      </c>
      <c r="BK1235" s="241">
        <f>ROUND(I1235*H1235,2)</f>
        <v>0</v>
      </c>
      <c r="BL1235" s="18" t="s">
        <v>347</v>
      </c>
      <c r="BM1235" s="240" t="s">
        <v>1983</v>
      </c>
    </row>
    <row r="1236" s="2" customFormat="1">
      <c r="A1236" s="40"/>
      <c r="B1236" s="41"/>
      <c r="C1236" s="42"/>
      <c r="D1236" s="242" t="s">
        <v>184</v>
      </c>
      <c r="E1236" s="42"/>
      <c r="F1236" s="243" t="s">
        <v>1963</v>
      </c>
      <c r="G1236" s="42"/>
      <c r="H1236" s="42"/>
      <c r="I1236" s="244"/>
      <c r="J1236" s="42"/>
      <c r="K1236" s="42"/>
      <c r="L1236" s="46"/>
      <c r="M1236" s="245"/>
      <c r="N1236" s="246"/>
      <c r="O1236" s="93"/>
      <c r="P1236" s="93"/>
      <c r="Q1236" s="93"/>
      <c r="R1236" s="93"/>
      <c r="S1236" s="93"/>
      <c r="T1236" s="94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T1236" s="18" t="s">
        <v>184</v>
      </c>
      <c r="AU1236" s="18" t="s">
        <v>92</v>
      </c>
    </row>
    <row r="1237" s="2" customFormat="1">
      <c r="A1237" s="40"/>
      <c r="B1237" s="41"/>
      <c r="C1237" s="229" t="s">
        <v>1984</v>
      </c>
      <c r="D1237" s="229" t="s">
        <v>174</v>
      </c>
      <c r="E1237" s="230" t="s">
        <v>1985</v>
      </c>
      <c r="F1237" s="231" t="s">
        <v>1986</v>
      </c>
      <c r="G1237" s="232" t="s">
        <v>1528</v>
      </c>
      <c r="H1237" s="233">
        <v>1</v>
      </c>
      <c r="I1237" s="234"/>
      <c r="J1237" s="235">
        <f>ROUND(I1237*H1237,2)</f>
        <v>0</v>
      </c>
      <c r="K1237" s="231" t="s">
        <v>331</v>
      </c>
      <c r="L1237" s="46"/>
      <c r="M1237" s="236" t="s">
        <v>1</v>
      </c>
      <c r="N1237" s="237" t="s">
        <v>48</v>
      </c>
      <c r="O1237" s="93"/>
      <c r="P1237" s="238">
        <f>O1237*H1237</f>
        <v>0</v>
      </c>
      <c r="Q1237" s="238">
        <v>0</v>
      </c>
      <c r="R1237" s="238">
        <f>Q1237*H1237</f>
        <v>0</v>
      </c>
      <c r="S1237" s="238">
        <v>0</v>
      </c>
      <c r="T1237" s="239">
        <f>S1237*H1237</f>
        <v>0</v>
      </c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R1237" s="240" t="s">
        <v>347</v>
      </c>
      <c r="AT1237" s="240" t="s">
        <v>174</v>
      </c>
      <c r="AU1237" s="240" t="s">
        <v>92</v>
      </c>
      <c r="AY1237" s="18" t="s">
        <v>171</v>
      </c>
      <c r="BE1237" s="241">
        <f>IF(N1237="základní",J1237,0)</f>
        <v>0</v>
      </c>
      <c r="BF1237" s="241">
        <f>IF(N1237="snížená",J1237,0)</f>
        <v>0</v>
      </c>
      <c r="BG1237" s="241">
        <f>IF(N1237="zákl. přenesená",J1237,0)</f>
        <v>0</v>
      </c>
      <c r="BH1237" s="241">
        <f>IF(N1237="sníž. přenesená",J1237,0)</f>
        <v>0</v>
      </c>
      <c r="BI1237" s="241">
        <f>IF(N1237="nulová",J1237,0)</f>
        <v>0</v>
      </c>
      <c r="BJ1237" s="18" t="s">
        <v>90</v>
      </c>
      <c r="BK1237" s="241">
        <f>ROUND(I1237*H1237,2)</f>
        <v>0</v>
      </c>
      <c r="BL1237" s="18" t="s">
        <v>347</v>
      </c>
      <c r="BM1237" s="240" t="s">
        <v>1987</v>
      </c>
    </row>
    <row r="1238" s="2" customFormat="1">
      <c r="A1238" s="40"/>
      <c r="B1238" s="41"/>
      <c r="C1238" s="42"/>
      <c r="D1238" s="242" t="s">
        <v>184</v>
      </c>
      <c r="E1238" s="42"/>
      <c r="F1238" s="243" t="s">
        <v>1963</v>
      </c>
      <c r="G1238" s="42"/>
      <c r="H1238" s="42"/>
      <c r="I1238" s="244"/>
      <c r="J1238" s="42"/>
      <c r="K1238" s="42"/>
      <c r="L1238" s="46"/>
      <c r="M1238" s="245"/>
      <c r="N1238" s="246"/>
      <c r="O1238" s="93"/>
      <c r="P1238" s="93"/>
      <c r="Q1238" s="93"/>
      <c r="R1238" s="93"/>
      <c r="S1238" s="93"/>
      <c r="T1238" s="94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T1238" s="18" t="s">
        <v>184</v>
      </c>
      <c r="AU1238" s="18" t="s">
        <v>92</v>
      </c>
    </row>
    <row r="1239" s="2" customFormat="1">
      <c r="A1239" s="40"/>
      <c r="B1239" s="41"/>
      <c r="C1239" s="229" t="s">
        <v>1988</v>
      </c>
      <c r="D1239" s="229" t="s">
        <v>174</v>
      </c>
      <c r="E1239" s="230" t="s">
        <v>1989</v>
      </c>
      <c r="F1239" s="231" t="s">
        <v>1990</v>
      </c>
      <c r="G1239" s="232" t="s">
        <v>1528</v>
      </c>
      <c r="H1239" s="233">
        <v>1</v>
      </c>
      <c r="I1239" s="234"/>
      <c r="J1239" s="235">
        <f>ROUND(I1239*H1239,2)</f>
        <v>0</v>
      </c>
      <c r="K1239" s="231" t="s">
        <v>331</v>
      </c>
      <c r="L1239" s="46"/>
      <c r="M1239" s="236" t="s">
        <v>1</v>
      </c>
      <c r="N1239" s="237" t="s">
        <v>48</v>
      </c>
      <c r="O1239" s="93"/>
      <c r="P1239" s="238">
        <f>O1239*H1239</f>
        <v>0</v>
      </c>
      <c r="Q1239" s="238">
        <v>0</v>
      </c>
      <c r="R1239" s="238">
        <f>Q1239*H1239</f>
        <v>0</v>
      </c>
      <c r="S1239" s="238">
        <v>0</v>
      </c>
      <c r="T1239" s="239">
        <f>S1239*H1239</f>
        <v>0</v>
      </c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R1239" s="240" t="s">
        <v>347</v>
      </c>
      <c r="AT1239" s="240" t="s">
        <v>174</v>
      </c>
      <c r="AU1239" s="240" t="s">
        <v>92</v>
      </c>
      <c r="AY1239" s="18" t="s">
        <v>171</v>
      </c>
      <c r="BE1239" s="241">
        <f>IF(N1239="základní",J1239,0)</f>
        <v>0</v>
      </c>
      <c r="BF1239" s="241">
        <f>IF(N1239="snížená",J1239,0)</f>
        <v>0</v>
      </c>
      <c r="BG1239" s="241">
        <f>IF(N1239="zákl. přenesená",J1239,0)</f>
        <v>0</v>
      </c>
      <c r="BH1239" s="241">
        <f>IF(N1239="sníž. přenesená",J1239,0)</f>
        <v>0</v>
      </c>
      <c r="BI1239" s="241">
        <f>IF(N1239="nulová",J1239,0)</f>
        <v>0</v>
      </c>
      <c r="BJ1239" s="18" t="s">
        <v>90</v>
      </c>
      <c r="BK1239" s="241">
        <f>ROUND(I1239*H1239,2)</f>
        <v>0</v>
      </c>
      <c r="BL1239" s="18" t="s">
        <v>347</v>
      </c>
      <c r="BM1239" s="240" t="s">
        <v>1991</v>
      </c>
    </row>
    <row r="1240" s="2" customFormat="1">
      <c r="A1240" s="40"/>
      <c r="B1240" s="41"/>
      <c r="C1240" s="42"/>
      <c r="D1240" s="242" t="s">
        <v>184</v>
      </c>
      <c r="E1240" s="42"/>
      <c r="F1240" s="243" t="s">
        <v>1963</v>
      </c>
      <c r="G1240" s="42"/>
      <c r="H1240" s="42"/>
      <c r="I1240" s="244"/>
      <c r="J1240" s="42"/>
      <c r="K1240" s="42"/>
      <c r="L1240" s="46"/>
      <c r="M1240" s="245"/>
      <c r="N1240" s="246"/>
      <c r="O1240" s="93"/>
      <c r="P1240" s="93"/>
      <c r="Q1240" s="93"/>
      <c r="R1240" s="93"/>
      <c r="S1240" s="93"/>
      <c r="T1240" s="94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T1240" s="18" t="s">
        <v>184</v>
      </c>
      <c r="AU1240" s="18" t="s">
        <v>92</v>
      </c>
    </row>
    <row r="1241" s="2" customFormat="1">
      <c r="A1241" s="40"/>
      <c r="B1241" s="41"/>
      <c r="C1241" s="229" t="s">
        <v>1992</v>
      </c>
      <c r="D1241" s="229" t="s">
        <v>174</v>
      </c>
      <c r="E1241" s="230" t="s">
        <v>1993</v>
      </c>
      <c r="F1241" s="231" t="s">
        <v>1994</v>
      </c>
      <c r="G1241" s="232" t="s">
        <v>1528</v>
      </c>
      <c r="H1241" s="233">
        <v>1</v>
      </c>
      <c r="I1241" s="234"/>
      <c r="J1241" s="235">
        <f>ROUND(I1241*H1241,2)</f>
        <v>0</v>
      </c>
      <c r="K1241" s="231" t="s">
        <v>331</v>
      </c>
      <c r="L1241" s="46"/>
      <c r="M1241" s="236" t="s">
        <v>1</v>
      </c>
      <c r="N1241" s="237" t="s">
        <v>48</v>
      </c>
      <c r="O1241" s="93"/>
      <c r="P1241" s="238">
        <f>O1241*H1241</f>
        <v>0</v>
      </c>
      <c r="Q1241" s="238">
        <v>0</v>
      </c>
      <c r="R1241" s="238">
        <f>Q1241*H1241</f>
        <v>0</v>
      </c>
      <c r="S1241" s="238">
        <v>0</v>
      </c>
      <c r="T1241" s="239">
        <f>S1241*H1241</f>
        <v>0</v>
      </c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R1241" s="240" t="s">
        <v>347</v>
      </c>
      <c r="AT1241" s="240" t="s">
        <v>174</v>
      </c>
      <c r="AU1241" s="240" t="s">
        <v>92</v>
      </c>
      <c r="AY1241" s="18" t="s">
        <v>171</v>
      </c>
      <c r="BE1241" s="241">
        <f>IF(N1241="základní",J1241,0)</f>
        <v>0</v>
      </c>
      <c r="BF1241" s="241">
        <f>IF(N1241="snížená",J1241,0)</f>
        <v>0</v>
      </c>
      <c r="BG1241" s="241">
        <f>IF(N1241="zákl. přenesená",J1241,0)</f>
        <v>0</v>
      </c>
      <c r="BH1241" s="241">
        <f>IF(N1241="sníž. přenesená",J1241,0)</f>
        <v>0</v>
      </c>
      <c r="BI1241" s="241">
        <f>IF(N1241="nulová",J1241,0)</f>
        <v>0</v>
      </c>
      <c r="BJ1241" s="18" t="s">
        <v>90</v>
      </c>
      <c r="BK1241" s="241">
        <f>ROUND(I1241*H1241,2)</f>
        <v>0</v>
      </c>
      <c r="BL1241" s="18" t="s">
        <v>347</v>
      </c>
      <c r="BM1241" s="240" t="s">
        <v>1995</v>
      </c>
    </row>
    <row r="1242" s="2" customFormat="1">
      <c r="A1242" s="40"/>
      <c r="B1242" s="41"/>
      <c r="C1242" s="42"/>
      <c r="D1242" s="242" t="s">
        <v>184</v>
      </c>
      <c r="E1242" s="42"/>
      <c r="F1242" s="243" t="s">
        <v>1963</v>
      </c>
      <c r="G1242" s="42"/>
      <c r="H1242" s="42"/>
      <c r="I1242" s="244"/>
      <c r="J1242" s="42"/>
      <c r="K1242" s="42"/>
      <c r="L1242" s="46"/>
      <c r="M1242" s="245"/>
      <c r="N1242" s="246"/>
      <c r="O1242" s="93"/>
      <c r="P1242" s="93"/>
      <c r="Q1242" s="93"/>
      <c r="R1242" s="93"/>
      <c r="S1242" s="93"/>
      <c r="T1242" s="94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T1242" s="18" t="s">
        <v>184</v>
      </c>
      <c r="AU1242" s="18" t="s">
        <v>92</v>
      </c>
    </row>
    <row r="1243" s="2" customFormat="1">
      <c r="A1243" s="40"/>
      <c r="B1243" s="41"/>
      <c r="C1243" s="229" t="s">
        <v>1996</v>
      </c>
      <c r="D1243" s="229" t="s">
        <v>174</v>
      </c>
      <c r="E1243" s="230" t="s">
        <v>1997</v>
      </c>
      <c r="F1243" s="231" t="s">
        <v>1998</v>
      </c>
      <c r="G1243" s="232" t="s">
        <v>1528</v>
      </c>
      <c r="H1243" s="233">
        <v>1</v>
      </c>
      <c r="I1243" s="234"/>
      <c r="J1243" s="235">
        <f>ROUND(I1243*H1243,2)</f>
        <v>0</v>
      </c>
      <c r="K1243" s="231" t="s">
        <v>331</v>
      </c>
      <c r="L1243" s="46"/>
      <c r="M1243" s="236" t="s">
        <v>1</v>
      </c>
      <c r="N1243" s="237" t="s">
        <v>48</v>
      </c>
      <c r="O1243" s="93"/>
      <c r="P1243" s="238">
        <f>O1243*H1243</f>
        <v>0</v>
      </c>
      <c r="Q1243" s="238">
        <v>0</v>
      </c>
      <c r="R1243" s="238">
        <f>Q1243*H1243</f>
        <v>0</v>
      </c>
      <c r="S1243" s="238">
        <v>0</v>
      </c>
      <c r="T1243" s="239">
        <f>S1243*H1243</f>
        <v>0</v>
      </c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R1243" s="240" t="s">
        <v>347</v>
      </c>
      <c r="AT1243" s="240" t="s">
        <v>174</v>
      </c>
      <c r="AU1243" s="240" t="s">
        <v>92</v>
      </c>
      <c r="AY1243" s="18" t="s">
        <v>171</v>
      </c>
      <c r="BE1243" s="241">
        <f>IF(N1243="základní",J1243,0)</f>
        <v>0</v>
      </c>
      <c r="BF1243" s="241">
        <f>IF(N1243="snížená",J1243,0)</f>
        <v>0</v>
      </c>
      <c r="BG1243" s="241">
        <f>IF(N1243="zákl. přenesená",J1243,0)</f>
        <v>0</v>
      </c>
      <c r="BH1243" s="241">
        <f>IF(N1243="sníž. přenesená",J1243,0)</f>
        <v>0</v>
      </c>
      <c r="BI1243" s="241">
        <f>IF(N1243="nulová",J1243,0)</f>
        <v>0</v>
      </c>
      <c r="BJ1243" s="18" t="s">
        <v>90</v>
      </c>
      <c r="BK1243" s="241">
        <f>ROUND(I1243*H1243,2)</f>
        <v>0</v>
      </c>
      <c r="BL1243" s="18" t="s">
        <v>347</v>
      </c>
      <c r="BM1243" s="240" t="s">
        <v>1999</v>
      </c>
    </row>
    <row r="1244" s="2" customFormat="1">
      <c r="A1244" s="40"/>
      <c r="B1244" s="41"/>
      <c r="C1244" s="42"/>
      <c r="D1244" s="242" t="s">
        <v>184</v>
      </c>
      <c r="E1244" s="42"/>
      <c r="F1244" s="243" t="s">
        <v>1963</v>
      </c>
      <c r="G1244" s="42"/>
      <c r="H1244" s="42"/>
      <c r="I1244" s="244"/>
      <c r="J1244" s="42"/>
      <c r="K1244" s="42"/>
      <c r="L1244" s="46"/>
      <c r="M1244" s="245"/>
      <c r="N1244" s="246"/>
      <c r="O1244" s="93"/>
      <c r="P1244" s="93"/>
      <c r="Q1244" s="93"/>
      <c r="R1244" s="93"/>
      <c r="S1244" s="93"/>
      <c r="T1244" s="94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T1244" s="18" t="s">
        <v>184</v>
      </c>
      <c r="AU1244" s="18" t="s">
        <v>92</v>
      </c>
    </row>
    <row r="1245" s="2" customFormat="1">
      <c r="A1245" s="40"/>
      <c r="B1245" s="41"/>
      <c r="C1245" s="229" t="s">
        <v>2000</v>
      </c>
      <c r="D1245" s="229" t="s">
        <v>174</v>
      </c>
      <c r="E1245" s="230" t="s">
        <v>2001</v>
      </c>
      <c r="F1245" s="231" t="s">
        <v>2002</v>
      </c>
      <c r="G1245" s="232" t="s">
        <v>1528</v>
      </c>
      <c r="H1245" s="233">
        <v>1</v>
      </c>
      <c r="I1245" s="234"/>
      <c r="J1245" s="235">
        <f>ROUND(I1245*H1245,2)</f>
        <v>0</v>
      </c>
      <c r="K1245" s="231" t="s">
        <v>331</v>
      </c>
      <c r="L1245" s="46"/>
      <c r="M1245" s="236" t="s">
        <v>1</v>
      </c>
      <c r="N1245" s="237" t="s">
        <v>48</v>
      </c>
      <c r="O1245" s="93"/>
      <c r="P1245" s="238">
        <f>O1245*H1245</f>
        <v>0</v>
      </c>
      <c r="Q1245" s="238">
        <v>0</v>
      </c>
      <c r="R1245" s="238">
        <f>Q1245*H1245</f>
        <v>0</v>
      </c>
      <c r="S1245" s="238">
        <v>0</v>
      </c>
      <c r="T1245" s="239">
        <f>S1245*H1245</f>
        <v>0</v>
      </c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R1245" s="240" t="s">
        <v>347</v>
      </c>
      <c r="AT1245" s="240" t="s">
        <v>174</v>
      </c>
      <c r="AU1245" s="240" t="s">
        <v>92</v>
      </c>
      <c r="AY1245" s="18" t="s">
        <v>171</v>
      </c>
      <c r="BE1245" s="241">
        <f>IF(N1245="základní",J1245,0)</f>
        <v>0</v>
      </c>
      <c r="BF1245" s="241">
        <f>IF(N1245="snížená",J1245,0)</f>
        <v>0</v>
      </c>
      <c r="BG1245" s="241">
        <f>IF(N1245="zákl. přenesená",J1245,0)</f>
        <v>0</v>
      </c>
      <c r="BH1245" s="241">
        <f>IF(N1245="sníž. přenesená",J1245,0)</f>
        <v>0</v>
      </c>
      <c r="BI1245" s="241">
        <f>IF(N1245="nulová",J1245,0)</f>
        <v>0</v>
      </c>
      <c r="BJ1245" s="18" t="s">
        <v>90</v>
      </c>
      <c r="BK1245" s="241">
        <f>ROUND(I1245*H1245,2)</f>
        <v>0</v>
      </c>
      <c r="BL1245" s="18" t="s">
        <v>347</v>
      </c>
      <c r="BM1245" s="240" t="s">
        <v>2003</v>
      </c>
    </row>
    <row r="1246" s="2" customFormat="1">
      <c r="A1246" s="40"/>
      <c r="B1246" s="41"/>
      <c r="C1246" s="42"/>
      <c r="D1246" s="242" t="s">
        <v>184</v>
      </c>
      <c r="E1246" s="42"/>
      <c r="F1246" s="243" t="s">
        <v>1963</v>
      </c>
      <c r="G1246" s="42"/>
      <c r="H1246" s="42"/>
      <c r="I1246" s="244"/>
      <c r="J1246" s="42"/>
      <c r="K1246" s="42"/>
      <c r="L1246" s="46"/>
      <c r="M1246" s="245"/>
      <c r="N1246" s="246"/>
      <c r="O1246" s="93"/>
      <c r="P1246" s="93"/>
      <c r="Q1246" s="93"/>
      <c r="R1246" s="93"/>
      <c r="S1246" s="93"/>
      <c r="T1246" s="94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T1246" s="18" t="s">
        <v>184</v>
      </c>
      <c r="AU1246" s="18" t="s">
        <v>92</v>
      </c>
    </row>
    <row r="1247" s="2" customFormat="1" ht="21.75" customHeight="1">
      <c r="A1247" s="40"/>
      <c r="B1247" s="41"/>
      <c r="C1247" s="229" t="s">
        <v>2004</v>
      </c>
      <c r="D1247" s="229" t="s">
        <v>174</v>
      </c>
      <c r="E1247" s="230" t="s">
        <v>2005</v>
      </c>
      <c r="F1247" s="231" t="s">
        <v>2006</v>
      </c>
      <c r="G1247" s="232" t="s">
        <v>1528</v>
      </c>
      <c r="H1247" s="233">
        <v>1</v>
      </c>
      <c r="I1247" s="234"/>
      <c r="J1247" s="235">
        <f>ROUND(I1247*H1247,2)</f>
        <v>0</v>
      </c>
      <c r="K1247" s="231" t="s">
        <v>331</v>
      </c>
      <c r="L1247" s="46"/>
      <c r="M1247" s="236" t="s">
        <v>1</v>
      </c>
      <c r="N1247" s="237" t="s">
        <v>48</v>
      </c>
      <c r="O1247" s="93"/>
      <c r="P1247" s="238">
        <f>O1247*H1247</f>
        <v>0</v>
      </c>
      <c r="Q1247" s="238">
        <v>0</v>
      </c>
      <c r="R1247" s="238">
        <f>Q1247*H1247</f>
        <v>0</v>
      </c>
      <c r="S1247" s="238">
        <v>0</v>
      </c>
      <c r="T1247" s="239">
        <f>S1247*H1247</f>
        <v>0</v>
      </c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R1247" s="240" t="s">
        <v>347</v>
      </c>
      <c r="AT1247" s="240" t="s">
        <v>174</v>
      </c>
      <c r="AU1247" s="240" t="s">
        <v>92</v>
      </c>
      <c r="AY1247" s="18" t="s">
        <v>171</v>
      </c>
      <c r="BE1247" s="241">
        <f>IF(N1247="základní",J1247,0)</f>
        <v>0</v>
      </c>
      <c r="BF1247" s="241">
        <f>IF(N1247="snížená",J1247,0)</f>
        <v>0</v>
      </c>
      <c r="BG1247" s="241">
        <f>IF(N1247="zákl. přenesená",J1247,0)</f>
        <v>0</v>
      </c>
      <c r="BH1247" s="241">
        <f>IF(N1247="sníž. přenesená",J1247,0)</f>
        <v>0</v>
      </c>
      <c r="BI1247" s="241">
        <f>IF(N1247="nulová",J1247,0)</f>
        <v>0</v>
      </c>
      <c r="BJ1247" s="18" t="s">
        <v>90</v>
      </c>
      <c r="BK1247" s="241">
        <f>ROUND(I1247*H1247,2)</f>
        <v>0</v>
      </c>
      <c r="BL1247" s="18" t="s">
        <v>347</v>
      </c>
      <c r="BM1247" s="240" t="s">
        <v>2007</v>
      </c>
    </row>
    <row r="1248" s="2" customFormat="1">
      <c r="A1248" s="40"/>
      <c r="B1248" s="41"/>
      <c r="C1248" s="42"/>
      <c r="D1248" s="242" t="s">
        <v>184</v>
      </c>
      <c r="E1248" s="42"/>
      <c r="F1248" s="243" t="s">
        <v>1963</v>
      </c>
      <c r="G1248" s="42"/>
      <c r="H1248" s="42"/>
      <c r="I1248" s="244"/>
      <c r="J1248" s="42"/>
      <c r="K1248" s="42"/>
      <c r="L1248" s="46"/>
      <c r="M1248" s="245"/>
      <c r="N1248" s="246"/>
      <c r="O1248" s="93"/>
      <c r="P1248" s="93"/>
      <c r="Q1248" s="93"/>
      <c r="R1248" s="93"/>
      <c r="S1248" s="93"/>
      <c r="T1248" s="94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T1248" s="18" t="s">
        <v>184</v>
      </c>
      <c r="AU1248" s="18" t="s">
        <v>92</v>
      </c>
    </row>
    <row r="1249" s="2" customFormat="1" ht="21.75" customHeight="1">
      <c r="A1249" s="40"/>
      <c r="B1249" s="41"/>
      <c r="C1249" s="229" t="s">
        <v>2008</v>
      </c>
      <c r="D1249" s="229" t="s">
        <v>174</v>
      </c>
      <c r="E1249" s="230" t="s">
        <v>2009</v>
      </c>
      <c r="F1249" s="231" t="s">
        <v>2010</v>
      </c>
      <c r="G1249" s="232" t="s">
        <v>1528</v>
      </c>
      <c r="H1249" s="233">
        <v>1</v>
      </c>
      <c r="I1249" s="234"/>
      <c r="J1249" s="235">
        <f>ROUND(I1249*H1249,2)</f>
        <v>0</v>
      </c>
      <c r="K1249" s="231" t="s">
        <v>331</v>
      </c>
      <c r="L1249" s="46"/>
      <c r="M1249" s="236" t="s">
        <v>1</v>
      </c>
      <c r="N1249" s="237" t="s">
        <v>48</v>
      </c>
      <c r="O1249" s="93"/>
      <c r="P1249" s="238">
        <f>O1249*H1249</f>
        <v>0</v>
      </c>
      <c r="Q1249" s="238">
        <v>0</v>
      </c>
      <c r="R1249" s="238">
        <f>Q1249*H1249</f>
        <v>0</v>
      </c>
      <c r="S1249" s="238">
        <v>0</v>
      </c>
      <c r="T1249" s="239">
        <f>S1249*H1249</f>
        <v>0</v>
      </c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R1249" s="240" t="s">
        <v>347</v>
      </c>
      <c r="AT1249" s="240" t="s">
        <v>174</v>
      </c>
      <c r="AU1249" s="240" t="s">
        <v>92</v>
      </c>
      <c r="AY1249" s="18" t="s">
        <v>171</v>
      </c>
      <c r="BE1249" s="241">
        <f>IF(N1249="základní",J1249,0)</f>
        <v>0</v>
      </c>
      <c r="BF1249" s="241">
        <f>IF(N1249="snížená",J1249,0)</f>
        <v>0</v>
      </c>
      <c r="BG1249" s="241">
        <f>IF(N1249="zákl. přenesená",J1249,0)</f>
        <v>0</v>
      </c>
      <c r="BH1249" s="241">
        <f>IF(N1249="sníž. přenesená",J1249,0)</f>
        <v>0</v>
      </c>
      <c r="BI1249" s="241">
        <f>IF(N1249="nulová",J1249,0)</f>
        <v>0</v>
      </c>
      <c r="BJ1249" s="18" t="s">
        <v>90</v>
      </c>
      <c r="BK1249" s="241">
        <f>ROUND(I1249*H1249,2)</f>
        <v>0</v>
      </c>
      <c r="BL1249" s="18" t="s">
        <v>347</v>
      </c>
      <c r="BM1249" s="240" t="s">
        <v>2011</v>
      </c>
    </row>
    <row r="1250" s="2" customFormat="1">
      <c r="A1250" s="40"/>
      <c r="B1250" s="41"/>
      <c r="C1250" s="42"/>
      <c r="D1250" s="242" t="s">
        <v>184</v>
      </c>
      <c r="E1250" s="42"/>
      <c r="F1250" s="243" t="s">
        <v>1963</v>
      </c>
      <c r="G1250" s="42"/>
      <c r="H1250" s="42"/>
      <c r="I1250" s="244"/>
      <c r="J1250" s="42"/>
      <c r="K1250" s="42"/>
      <c r="L1250" s="46"/>
      <c r="M1250" s="245"/>
      <c r="N1250" s="246"/>
      <c r="O1250" s="93"/>
      <c r="P1250" s="93"/>
      <c r="Q1250" s="93"/>
      <c r="R1250" s="93"/>
      <c r="S1250" s="93"/>
      <c r="T1250" s="94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T1250" s="18" t="s">
        <v>184</v>
      </c>
      <c r="AU1250" s="18" t="s">
        <v>92</v>
      </c>
    </row>
    <row r="1251" s="2" customFormat="1" ht="21.75" customHeight="1">
      <c r="A1251" s="40"/>
      <c r="B1251" s="41"/>
      <c r="C1251" s="229" t="s">
        <v>2012</v>
      </c>
      <c r="D1251" s="229" t="s">
        <v>174</v>
      </c>
      <c r="E1251" s="230" t="s">
        <v>2013</v>
      </c>
      <c r="F1251" s="231" t="s">
        <v>2014</v>
      </c>
      <c r="G1251" s="232" t="s">
        <v>1528</v>
      </c>
      <c r="H1251" s="233">
        <v>1</v>
      </c>
      <c r="I1251" s="234"/>
      <c r="J1251" s="235">
        <f>ROUND(I1251*H1251,2)</f>
        <v>0</v>
      </c>
      <c r="K1251" s="231" t="s">
        <v>331</v>
      </c>
      <c r="L1251" s="46"/>
      <c r="M1251" s="236" t="s">
        <v>1</v>
      </c>
      <c r="N1251" s="237" t="s">
        <v>48</v>
      </c>
      <c r="O1251" s="93"/>
      <c r="P1251" s="238">
        <f>O1251*H1251</f>
        <v>0</v>
      </c>
      <c r="Q1251" s="238">
        <v>0</v>
      </c>
      <c r="R1251" s="238">
        <f>Q1251*H1251</f>
        <v>0</v>
      </c>
      <c r="S1251" s="238">
        <v>0</v>
      </c>
      <c r="T1251" s="239">
        <f>S1251*H1251</f>
        <v>0</v>
      </c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R1251" s="240" t="s">
        <v>347</v>
      </c>
      <c r="AT1251" s="240" t="s">
        <v>174</v>
      </c>
      <c r="AU1251" s="240" t="s">
        <v>92</v>
      </c>
      <c r="AY1251" s="18" t="s">
        <v>171</v>
      </c>
      <c r="BE1251" s="241">
        <f>IF(N1251="základní",J1251,0)</f>
        <v>0</v>
      </c>
      <c r="BF1251" s="241">
        <f>IF(N1251="snížená",J1251,0)</f>
        <v>0</v>
      </c>
      <c r="BG1251" s="241">
        <f>IF(N1251="zákl. přenesená",J1251,0)</f>
        <v>0</v>
      </c>
      <c r="BH1251" s="241">
        <f>IF(N1251="sníž. přenesená",J1251,0)</f>
        <v>0</v>
      </c>
      <c r="BI1251" s="241">
        <f>IF(N1251="nulová",J1251,0)</f>
        <v>0</v>
      </c>
      <c r="BJ1251" s="18" t="s">
        <v>90</v>
      </c>
      <c r="BK1251" s="241">
        <f>ROUND(I1251*H1251,2)</f>
        <v>0</v>
      </c>
      <c r="BL1251" s="18" t="s">
        <v>347</v>
      </c>
      <c r="BM1251" s="240" t="s">
        <v>2015</v>
      </c>
    </row>
    <row r="1252" s="2" customFormat="1">
      <c r="A1252" s="40"/>
      <c r="B1252" s="41"/>
      <c r="C1252" s="42"/>
      <c r="D1252" s="242" t="s">
        <v>184</v>
      </c>
      <c r="E1252" s="42"/>
      <c r="F1252" s="243" t="s">
        <v>1963</v>
      </c>
      <c r="G1252" s="42"/>
      <c r="H1252" s="42"/>
      <c r="I1252" s="244"/>
      <c r="J1252" s="42"/>
      <c r="K1252" s="42"/>
      <c r="L1252" s="46"/>
      <c r="M1252" s="245"/>
      <c r="N1252" s="246"/>
      <c r="O1252" s="93"/>
      <c r="P1252" s="93"/>
      <c r="Q1252" s="93"/>
      <c r="R1252" s="93"/>
      <c r="S1252" s="93"/>
      <c r="T1252" s="94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T1252" s="18" t="s">
        <v>184</v>
      </c>
      <c r="AU1252" s="18" t="s">
        <v>92</v>
      </c>
    </row>
    <row r="1253" s="2" customFormat="1" ht="21.75" customHeight="1">
      <c r="A1253" s="40"/>
      <c r="B1253" s="41"/>
      <c r="C1253" s="229" t="s">
        <v>2016</v>
      </c>
      <c r="D1253" s="229" t="s">
        <v>174</v>
      </c>
      <c r="E1253" s="230" t="s">
        <v>2017</v>
      </c>
      <c r="F1253" s="231" t="s">
        <v>2018</v>
      </c>
      <c r="G1253" s="232" t="s">
        <v>1528</v>
      </c>
      <c r="H1253" s="233">
        <v>1</v>
      </c>
      <c r="I1253" s="234"/>
      <c r="J1253" s="235">
        <f>ROUND(I1253*H1253,2)</f>
        <v>0</v>
      </c>
      <c r="K1253" s="231" t="s">
        <v>331</v>
      </c>
      <c r="L1253" s="46"/>
      <c r="M1253" s="236" t="s">
        <v>1</v>
      </c>
      <c r="N1253" s="237" t="s">
        <v>48</v>
      </c>
      <c r="O1253" s="93"/>
      <c r="P1253" s="238">
        <f>O1253*H1253</f>
        <v>0</v>
      </c>
      <c r="Q1253" s="238">
        <v>0</v>
      </c>
      <c r="R1253" s="238">
        <f>Q1253*H1253</f>
        <v>0</v>
      </c>
      <c r="S1253" s="238">
        <v>0</v>
      </c>
      <c r="T1253" s="239">
        <f>S1253*H1253</f>
        <v>0</v>
      </c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R1253" s="240" t="s">
        <v>347</v>
      </c>
      <c r="AT1253" s="240" t="s">
        <v>174</v>
      </c>
      <c r="AU1253" s="240" t="s">
        <v>92</v>
      </c>
      <c r="AY1253" s="18" t="s">
        <v>171</v>
      </c>
      <c r="BE1253" s="241">
        <f>IF(N1253="základní",J1253,0)</f>
        <v>0</v>
      </c>
      <c r="BF1253" s="241">
        <f>IF(N1253="snížená",J1253,0)</f>
        <v>0</v>
      </c>
      <c r="BG1253" s="241">
        <f>IF(N1253="zákl. přenesená",J1253,0)</f>
        <v>0</v>
      </c>
      <c r="BH1253" s="241">
        <f>IF(N1253="sníž. přenesená",J1253,0)</f>
        <v>0</v>
      </c>
      <c r="BI1253" s="241">
        <f>IF(N1253="nulová",J1253,0)</f>
        <v>0</v>
      </c>
      <c r="BJ1253" s="18" t="s">
        <v>90</v>
      </c>
      <c r="BK1253" s="241">
        <f>ROUND(I1253*H1253,2)</f>
        <v>0</v>
      </c>
      <c r="BL1253" s="18" t="s">
        <v>347</v>
      </c>
      <c r="BM1253" s="240" t="s">
        <v>2019</v>
      </c>
    </row>
    <row r="1254" s="2" customFormat="1">
      <c r="A1254" s="40"/>
      <c r="B1254" s="41"/>
      <c r="C1254" s="42"/>
      <c r="D1254" s="242" t="s">
        <v>184</v>
      </c>
      <c r="E1254" s="42"/>
      <c r="F1254" s="243" t="s">
        <v>1963</v>
      </c>
      <c r="G1254" s="42"/>
      <c r="H1254" s="42"/>
      <c r="I1254" s="244"/>
      <c r="J1254" s="42"/>
      <c r="K1254" s="42"/>
      <c r="L1254" s="46"/>
      <c r="M1254" s="245"/>
      <c r="N1254" s="246"/>
      <c r="O1254" s="93"/>
      <c r="P1254" s="93"/>
      <c r="Q1254" s="93"/>
      <c r="R1254" s="93"/>
      <c r="S1254" s="93"/>
      <c r="T1254" s="94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T1254" s="18" t="s">
        <v>184</v>
      </c>
      <c r="AU1254" s="18" t="s">
        <v>92</v>
      </c>
    </row>
    <row r="1255" s="2" customFormat="1">
      <c r="A1255" s="40"/>
      <c r="B1255" s="41"/>
      <c r="C1255" s="229" t="s">
        <v>2020</v>
      </c>
      <c r="D1255" s="229" t="s">
        <v>174</v>
      </c>
      <c r="E1255" s="230" t="s">
        <v>2021</v>
      </c>
      <c r="F1255" s="231" t="s">
        <v>2022</v>
      </c>
      <c r="G1255" s="232" t="s">
        <v>1528</v>
      </c>
      <c r="H1255" s="233">
        <v>1</v>
      </c>
      <c r="I1255" s="234"/>
      <c r="J1255" s="235">
        <f>ROUND(I1255*H1255,2)</f>
        <v>0</v>
      </c>
      <c r="K1255" s="231" t="s">
        <v>331</v>
      </c>
      <c r="L1255" s="46"/>
      <c r="M1255" s="236" t="s">
        <v>1</v>
      </c>
      <c r="N1255" s="237" t="s">
        <v>48</v>
      </c>
      <c r="O1255" s="93"/>
      <c r="P1255" s="238">
        <f>O1255*H1255</f>
        <v>0</v>
      </c>
      <c r="Q1255" s="238">
        <v>0</v>
      </c>
      <c r="R1255" s="238">
        <f>Q1255*H1255</f>
        <v>0</v>
      </c>
      <c r="S1255" s="238">
        <v>0</v>
      </c>
      <c r="T1255" s="239">
        <f>S1255*H1255</f>
        <v>0</v>
      </c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R1255" s="240" t="s">
        <v>347</v>
      </c>
      <c r="AT1255" s="240" t="s">
        <v>174</v>
      </c>
      <c r="AU1255" s="240" t="s">
        <v>92</v>
      </c>
      <c r="AY1255" s="18" t="s">
        <v>171</v>
      </c>
      <c r="BE1255" s="241">
        <f>IF(N1255="základní",J1255,0)</f>
        <v>0</v>
      </c>
      <c r="BF1255" s="241">
        <f>IF(N1255="snížená",J1255,0)</f>
        <v>0</v>
      </c>
      <c r="BG1255" s="241">
        <f>IF(N1255="zákl. přenesená",J1255,0)</f>
        <v>0</v>
      </c>
      <c r="BH1255" s="241">
        <f>IF(N1255="sníž. přenesená",J1255,0)</f>
        <v>0</v>
      </c>
      <c r="BI1255" s="241">
        <f>IF(N1255="nulová",J1255,0)</f>
        <v>0</v>
      </c>
      <c r="BJ1255" s="18" t="s">
        <v>90</v>
      </c>
      <c r="BK1255" s="241">
        <f>ROUND(I1255*H1255,2)</f>
        <v>0</v>
      </c>
      <c r="BL1255" s="18" t="s">
        <v>347</v>
      </c>
      <c r="BM1255" s="240" t="s">
        <v>2023</v>
      </c>
    </row>
    <row r="1256" s="2" customFormat="1">
      <c r="A1256" s="40"/>
      <c r="B1256" s="41"/>
      <c r="C1256" s="42"/>
      <c r="D1256" s="242" t="s">
        <v>184</v>
      </c>
      <c r="E1256" s="42"/>
      <c r="F1256" s="243" t="s">
        <v>1963</v>
      </c>
      <c r="G1256" s="42"/>
      <c r="H1256" s="42"/>
      <c r="I1256" s="244"/>
      <c r="J1256" s="42"/>
      <c r="K1256" s="42"/>
      <c r="L1256" s="46"/>
      <c r="M1256" s="245"/>
      <c r="N1256" s="246"/>
      <c r="O1256" s="93"/>
      <c r="P1256" s="93"/>
      <c r="Q1256" s="93"/>
      <c r="R1256" s="93"/>
      <c r="S1256" s="93"/>
      <c r="T1256" s="94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T1256" s="18" t="s">
        <v>184</v>
      </c>
      <c r="AU1256" s="18" t="s">
        <v>92</v>
      </c>
    </row>
    <row r="1257" s="2" customFormat="1" ht="21.75" customHeight="1">
      <c r="A1257" s="40"/>
      <c r="B1257" s="41"/>
      <c r="C1257" s="229" t="s">
        <v>2024</v>
      </c>
      <c r="D1257" s="229" t="s">
        <v>174</v>
      </c>
      <c r="E1257" s="230" t="s">
        <v>2025</v>
      </c>
      <c r="F1257" s="231" t="s">
        <v>2026</v>
      </c>
      <c r="G1257" s="232" t="s">
        <v>1528</v>
      </c>
      <c r="H1257" s="233">
        <v>1</v>
      </c>
      <c r="I1257" s="234"/>
      <c r="J1257" s="235">
        <f>ROUND(I1257*H1257,2)</f>
        <v>0</v>
      </c>
      <c r="K1257" s="231" t="s">
        <v>331</v>
      </c>
      <c r="L1257" s="46"/>
      <c r="M1257" s="236" t="s">
        <v>1</v>
      </c>
      <c r="N1257" s="237" t="s">
        <v>48</v>
      </c>
      <c r="O1257" s="93"/>
      <c r="P1257" s="238">
        <f>O1257*H1257</f>
        <v>0</v>
      </c>
      <c r="Q1257" s="238">
        <v>0</v>
      </c>
      <c r="R1257" s="238">
        <f>Q1257*H1257</f>
        <v>0</v>
      </c>
      <c r="S1257" s="238">
        <v>0</v>
      </c>
      <c r="T1257" s="239">
        <f>S1257*H1257</f>
        <v>0</v>
      </c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R1257" s="240" t="s">
        <v>347</v>
      </c>
      <c r="AT1257" s="240" t="s">
        <v>174</v>
      </c>
      <c r="AU1257" s="240" t="s">
        <v>92</v>
      </c>
      <c r="AY1257" s="18" t="s">
        <v>171</v>
      </c>
      <c r="BE1257" s="241">
        <f>IF(N1257="základní",J1257,0)</f>
        <v>0</v>
      </c>
      <c r="BF1257" s="241">
        <f>IF(N1257="snížená",J1257,0)</f>
        <v>0</v>
      </c>
      <c r="BG1257" s="241">
        <f>IF(N1257="zákl. přenesená",J1257,0)</f>
        <v>0</v>
      </c>
      <c r="BH1257" s="241">
        <f>IF(N1257="sníž. přenesená",J1257,0)</f>
        <v>0</v>
      </c>
      <c r="BI1257" s="241">
        <f>IF(N1257="nulová",J1257,0)</f>
        <v>0</v>
      </c>
      <c r="BJ1257" s="18" t="s">
        <v>90</v>
      </c>
      <c r="BK1257" s="241">
        <f>ROUND(I1257*H1257,2)</f>
        <v>0</v>
      </c>
      <c r="BL1257" s="18" t="s">
        <v>347</v>
      </c>
      <c r="BM1257" s="240" t="s">
        <v>2027</v>
      </c>
    </row>
    <row r="1258" s="2" customFormat="1">
      <c r="A1258" s="40"/>
      <c r="B1258" s="41"/>
      <c r="C1258" s="42"/>
      <c r="D1258" s="242" t="s">
        <v>184</v>
      </c>
      <c r="E1258" s="42"/>
      <c r="F1258" s="243" t="s">
        <v>1963</v>
      </c>
      <c r="G1258" s="42"/>
      <c r="H1258" s="42"/>
      <c r="I1258" s="244"/>
      <c r="J1258" s="42"/>
      <c r="K1258" s="42"/>
      <c r="L1258" s="46"/>
      <c r="M1258" s="245"/>
      <c r="N1258" s="246"/>
      <c r="O1258" s="93"/>
      <c r="P1258" s="93"/>
      <c r="Q1258" s="93"/>
      <c r="R1258" s="93"/>
      <c r="S1258" s="93"/>
      <c r="T1258" s="94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T1258" s="18" t="s">
        <v>184</v>
      </c>
      <c r="AU1258" s="18" t="s">
        <v>92</v>
      </c>
    </row>
    <row r="1259" s="2" customFormat="1" ht="21.75" customHeight="1">
      <c r="A1259" s="40"/>
      <c r="B1259" s="41"/>
      <c r="C1259" s="229" t="s">
        <v>2028</v>
      </c>
      <c r="D1259" s="229" t="s">
        <v>174</v>
      </c>
      <c r="E1259" s="230" t="s">
        <v>2029</v>
      </c>
      <c r="F1259" s="231" t="s">
        <v>2030</v>
      </c>
      <c r="G1259" s="232" t="s">
        <v>1528</v>
      </c>
      <c r="H1259" s="233">
        <v>1</v>
      </c>
      <c r="I1259" s="234"/>
      <c r="J1259" s="235">
        <f>ROUND(I1259*H1259,2)</f>
        <v>0</v>
      </c>
      <c r="K1259" s="231" t="s">
        <v>331</v>
      </c>
      <c r="L1259" s="46"/>
      <c r="M1259" s="236" t="s">
        <v>1</v>
      </c>
      <c r="N1259" s="237" t="s">
        <v>48</v>
      </c>
      <c r="O1259" s="93"/>
      <c r="P1259" s="238">
        <f>O1259*H1259</f>
        <v>0</v>
      </c>
      <c r="Q1259" s="238">
        <v>0</v>
      </c>
      <c r="R1259" s="238">
        <f>Q1259*H1259</f>
        <v>0</v>
      </c>
      <c r="S1259" s="238">
        <v>0</v>
      </c>
      <c r="T1259" s="239">
        <f>S1259*H1259</f>
        <v>0</v>
      </c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R1259" s="240" t="s">
        <v>347</v>
      </c>
      <c r="AT1259" s="240" t="s">
        <v>174</v>
      </c>
      <c r="AU1259" s="240" t="s">
        <v>92</v>
      </c>
      <c r="AY1259" s="18" t="s">
        <v>171</v>
      </c>
      <c r="BE1259" s="241">
        <f>IF(N1259="základní",J1259,0)</f>
        <v>0</v>
      </c>
      <c r="BF1259" s="241">
        <f>IF(N1259="snížená",J1259,0)</f>
        <v>0</v>
      </c>
      <c r="BG1259" s="241">
        <f>IF(N1259="zákl. přenesená",J1259,0)</f>
        <v>0</v>
      </c>
      <c r="BH1259" s="241">
        <f>IF(N1259="sníž. přenesená",J1259,0)</f>
        <v>0</v>
      </c>
      <c r="BI1259" s="241">
        <f>IF(N1259="nulová",J1259,0)</f>
        <v>0</v>
      </c>
      <c r="BJ1259" s="18" t="s">
        <v>90</v>
      </c>
      <c r="BK1259" s="241">
        <f>ROUND(I1259*H1259,2)</f>
        <v>0</v>
      </c>
      <c r="BL1259" s="18" t="s">
        <v>347</v>
      </c>
      <c r="BM1259" s="240" t="s">
        <v>2031</v>
      </c>
    </row>
    <row r="1260" s="2" customFormat="1">
      <c r="A1260" s="40"/>
      <c r="B1260" s="41"/>
      <c r="C1260" s="42"/>
      <c r="D1260" s="242" t="s">
        <v>184</v>
      </c>
      <c r="E1260" s="42"/>
      <c r="F1260" s="243" t="s">
        <v>1963</v>
      </c>
      <c r="G1260" s="42"/>
      <c r="H1260" s="42"/>
      <c r="I1260" s="244"/>
      <c r="J1260" s="42"/>
      <c r="K1260" s="42"/>
      <c r="L1260" s="46"/>
      <c r="M1260" s="245"/>
      <c r="N1260" s="246"/>
      <c r="O1260" s="93"/>
      <c r="P1260" s="93"/>
      <c r="Q1260" s="93"/>
      <c r="R1260" s="93"/>
      <c r="S1260" s="93"/>
      <c r="T1260" s="94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T1260" s="18" t="s">
        <v>184</v>
      </c>
      <c r="AU1260" s="18" t="s">
        <v>92</v>
      </c>
    </row>
    <row r="1261" s="2" customFormat="1" ht="21.75" customHeight="1">
      <c r="A1261" s="40"/>
      <c r="B1261" s="41"/>
      <c r="C1261" s="229" t="s">
        <v>2032</v>
      </c>
      <c r="D1261" s="229" t="s">
        <v>174</v>
      </c>
      <c r="E1261" s="230" t="s">
        <v>2033</v>
      </c>
      <c r="F1261" s="231" t="s">
        <v>2034</v>
      </c>
      <c r="G1261" s="232" t="s">
        <v>1528</v>
      </c>
      <c r="H1261" s="233">
        <v>1</v>
      </c>
      <c r="I1261" s="234"/>
      <c r="J1261" s="235">
        <f>ROUND(I1261*H1261,2)</f>
        <v>0</v>
      </c>
      <c r="K1261" s="231" t="s">
        <v>331</v>
      </c>
      <c r="L1261" s="46"/>
      <c r="M1261" s="236" t="s">
        <v>1</v>
      </c>
      <c r="N1261" s="237" t="s">
        <v>48</v>
      </c>
      <c r="O1261" s="93"/>
      <c r="P1261" s="238">
        <f>O1261*H1261</f>
        <v>0</v>
      </c>
      <c r="Q1261" s="238">
        <v>0</v>
      </c>
      <c r="R1261" s="238">
        <f>Q1261*H1261</f>
        <v>0</v>
      </c>
      <c r="S1261" s="238">
        <v>0</v>
      </c>
      <c r="T1261" s="239">
        <f>S1261*H1261</f>
        <v>0</v>
      </c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R1261" s="240" t="s">
        <v>347</v>
      </c>
      <c r="AT1261" s="240" t="s">
        <v>174</v>
      </c>
      <c r="AU1261" s="240" t="s">
        <v>92</v>
      </c>
      <c r="AY1261" s="18" t="s">
        <v>171</v>
      </c>
      <c r="BE1261" s="241">
        <f>IF(N1261="základní",J1261,0)</f>
        <v>0</v>
      </c>
      <c r="BF1261" s="241">
        <f>IF(N1261="snížená",J1261,0)</f>
        <v>0</v>
      </c>
      <c r="BG1261" s="241">
        <f>IF(N1261="zákl. přenesená",J1261,0)</f>
        <v>0</v>
      </c>
      <c r="BH1261" s="241">
        <f>IF(N1261="sníž. přenesená",J1261,0)</f>
        <v>0</v>
      </c>
      <c r="BI1261" s="241">
        <f>IF(N1261="nulová",J1261,0)</f>
        <v>0</v>
      </c>
      <c r="BJ1261" s="18" t="s">
        <v>90</v>
      </c>
      <c r="BK1261" s="241">
        <f>ROUND(I1261*H1261,2)</f>
        <v>0</v>
      </c>
      <c r="BL1261" s="18" t="s">
        <v>347</v>
      </c>
      <c r="BM1261" s="240" t="s">
        <v>2035</v>
      </c>
    </row>
    <row r="1262" s="2" customFormat="1">
      <c r="A1262" s="40"/>
      <c r="B1262" s="41"/>
      <c r="C1262" s="42"/>
      <c r="D1262" s="242" t="s">
        <v>184</v>
      </c>
      <c r="E1262" s="42"/>
      <c r="F1262" s="243" t="s">
        <v>1963</v>
      </c>
      <c r="G1262" s="42"/>
      <c r="H1262" s="42"/>
      <c r="I1262" s="244"/>
      <c r="J1262" s="42"/>
      <c r="K1262" s="42"/>
      <c r="L1262" s="46"/>
      <c r="M1262" s="245"/>
      <c r="N1262" s="246"/>
      <c r="O1262" s="93"/>
      <c r="P1262" s="93"/>
      <c r="Q1262" s="93"/>
      <c r="R1262" s="93"/>
      <c r="S1262" s="93"/>
      <c r="T1262" s="94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T1262" s="18" t="s">
        <v>184</v>
      </c>
      <c r="AU1262" s="18" t="s">
        <v>92</v>
      </c>
    </row>
    <row r="1263" s="2" customFormat="1">
      <c r="A1263" s="40"/>
      <c r="B1263" s="41"/>
      <c r="C1263" s="229" t="s">
        <v>2036</v>
      </c>
      <c r="D1263" s="229" t="s">
        <v>174</v>
      </c>
      <c r="E1263" s="230" t="s">
        <v>2037</v>
      </c>
      <c r="F1263" s="231" t="s">
        <v>2038</v>
      </c>
      <c r="G1263" s="232" t="s">
        <v>1528</v>
      </c>
      <c r="H1263" s="233">
        <v>1</v>
      </c>
      <c r="I1263" s="234"/>
      <c r="J1263" s="235">
        <f>ROUND(I1263*H1263,2)</f>
        <v>0</v>
      </c>
      <c r="K1263" s="231" t="s">
        <v>331</v>
      </c>
      <c r="L1263" s="46"/>
      <c r="M1263" s="236" t="s">
        <v>1</v>
      </c>
      <c r="N1263" s="237" t="s">
        <v>48</v>
      </c>
      <c r="O1263" s="93"/>
      <c r="P1263" s="238">
        <f>O1263*H1263</f>
        <v>0</v>
      </c>
      <c r="Q1263" s="238">
        <v>0</v>
      </c>
      <c r="R1263" s="238">
        <f>Q1263*H1263</f>
        <v>0</v>
      </c>
      <c r="S1263" s="238">
        <v>0</v>
      </c>
      <c r="T1263" s="239">
        <f>S1263*H1263</f>
        <v>0</v>
      </c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R1263" s="240" t="s">
        <v>347</v>
      </c>
      <c r="AT1263" s="240" t="s">
        <v>174</v>
      </c>
      <c r="AU1263" s="240" t="s">
        <v>92</v>
      </c>
      <c r="AY1263" s="18" t="s">
        <v>171</v>
      </c>
      <c r="BE1263" s="241">
        <f>IF(N1263="základní",J1263,0)</f>
        <v>0</v>
      </c>
      <c r="BF1263" s="241">
        <f>IF(N1263="snížená",J1263,0)</f>
        <v>0</v>
      </c>
      <c r="BG1263" s="241">
        <f>IF(N1263="zákl. přenesená",J1263,0)</f>
        <v>0</v>
      </c>
      <c r="BH1263" s="241">
        <f>IF(N1263="sníž. přenesená",J1263,0)</f>
        <v>0</v>
      </c>
      <c r="BI1263" s="241">
        <f>IF(N1263="nulová",J1263,0)</f>
        <v>0</v>
      </c>
      <c r="BJ1263" s="18" t="s">
        <v>90</v>
      </c>
      <c r="BK1263" s="241">
        <f>ROUND(I1263*H1263,2)</f>
        <v>0</v>
      </c>
      <c r="BL1263" s="18" t="s">
        <v>347</v>
      </c>
      <c r="BM1263" s="240" t="s">
        <v>2039</v>
      </c>
    </row>
    <row r="1264" s="2" customFormat="1">
      <c r="A1264" s="40"/>
      <c r="B1264" s="41"/>
      <c r="C1264" s="42"/>
      <c r="D1264" s="242" t="s">
        <v>184</v>
      </c>
      <c r="E1264" s="42"/>
      <c r="F1264" s="243" t="s">
        <v>1963</v>
      </c>
      <c r="G1264" s="42"/>
      <c r="H1264" s="42"/>
      <c r="I1264" s="244"/>
      <c r="J1264" s="42"/>
      <c r="K1264" s="42"/>
      <c r="L1264" s="46"/>
      <c r="M1264" s="245"/>
      <c r="N1264" s="246"/>
      <c r="O1264" s="93"/>
      <c r="P1264" s="93"/>
      <c r="Q1264" s="93"/>
      <c r="R1264" s="93"/>
      <c r="S1264" s="93"/>
      <c r="T1264" s="94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T1264" s="18" t="s">
        <v>184</v>
      </c>
      <c r="AU1264" s="18" t="s">
        <v>92</v>
      </c>
    </row>
    <row r="1265" s="2" customFormat="1" ht="21.75" customHeight="1">
      <c r="A1265" s="40"/>
      <c r="B1265" s="41"/>
      <c r="C1265" s="229" t="s">
        <v>2040</v>
      </c>
      <c r="D1265" s="229" t="s">
        <v>174</v>
      </c>
      <c r="E1265" s="230" t="s">
        <v>2041</v>
      </c>
      <c r="F1265" s="231" t="s">
        <v>2042</v>
      </c>
      <c r="G1265" s="232" t="s">
        <v>1528</v>
      </c>
      <c r="H1265" s="233">
        <v>1</v>
      </c>
      <c r="I1265" s="234"/>
      <c r="J1265" s="235">
        <f>ROUND(I1265*H1265,2)</f>
        <v>0</v>
      </c>
      <c r="K1265" s="231" t="s">
        <v>331</v>
      </c>
      <c r="L1265" s="46"/>
      <c r="M1265" s="236" t="s">
        <v>1</v>
      </c>
      <c r="N1265" s="237" t="s">
        <v>48</v>
      </c>
      <c r="O1265" s="93"/>
      <c r="P1265" s="238">
        <f>O1265*H1265</f>
        <v>0</v>
      </c>
      <c r="Q1265" s="238">
        <v>0</v>
      </c>
      <c r="R1265" s="238">
        <f>Q1265*H1265</f>
        <v>0</v>
      </c>
      <c r="S1265" s="238">
        <v>0</v>
      </c>
      <c r="T1265" s="239">
        <f>S1265*H1265</f>
        <v>0</v>
      </c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R1265" s="240" t="s">
        <v>347</v>
      </c>
      <c r="AT1265" s="240" t="s">
        <v>174</v>
      </c>
      <c r="AU1265" s="240" t="s">
        <v>92</v>
      </c>
      <c r="AY1265" s="18" t="s">
        <v>171</v>
      </c>
      <c r="BE1265" s="241">
        <f>IF(N1265="základní",J1265,0)</f>
        <v>0</v>
      </c>
      <c r="BF1265" s="241">
        <f>IF(N1265="snížená",J1265,0)</f>
        <v>0</v>
      </c>
      <c r="BG1265" s="241">
        <f>IF(N1265="zákl. přenesená",J1265,0)</f>
        <v>0</v>
      </c>
      <c r="BH1265" s="241">
        <f>IF(N1265="sníž. přenesená",J1265,0)</f>
        <v>0</v>
      </c>
      <c r="BI1265" s="241">
        <f>IF(N1265="nulová",J1265,0)</f>
        <v>0</v>
      </c>
      <c r="BJ1265" s="18" t="s">
        <v>90</v>
      </c>
      <c r="BK1265" s="241">
        <f>ROUND(I1265*H1265,2)</f>
        <v>0</v>
      </c>
      <c r="BL1265" s="18" t="s">
        <v>347</v>
      </c>
      <c r="BM1265" s="240" t="s">
        <v>2043</v>
      </c>
    </row>
    <row r="1266" s="2" customFormat="1">
      <c r="A1266" s="40"/>
      <c r="B1266" s="41"/>
      <c r="C1266" s="42"/>
      <c r="D1266" s="242" t="s">
        <v>184</v>
      </c>
      <c r="E1266" s="42"/>
      <c r="F1266" s="243" t="s">
        <v>1963</v>
      </c>
      <c r="G1266" s="42"/>
      <c r="H1266" s="42"/>
      <c r="I1266" s="244"/>
      <c r="J1266" s="42"/>
      <c r="K1266" s="42"/>
      <c r="L1266" s="46"/>
      <c r="M1266" s="245"/>
      <c r="N1266" s="246"/>
      <c r="O1266" s="93"/>
      <c r="P1266" s="93"/>
      <c r="Q1266" s="93"/>
      <c r="R1266" s="93"/>
      <c r="S1266" s="93"/>
      <c r="T1266" s="94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T1266" s="18" t="s">
        <v>184</v>
      </c>
      <c r="AU1266" s="18" t="s">
        <v>92</v>
      </c>
    </row>
    <row r="1267" s="2" customFormat="1" ht="21.75" customHeight="1">
      <c r="A1267" s="40"/>
      <c r="B1267" s="41"/>
      <c r="C1267" s="229" t="s">
        <v>2044</v>
      </c>
      <c r="D1267" s="229" t="s">
        <v>174</v>
      </c>
      <c r="E1267" s="230" t="s">
        <v>2045</v>
      </c>
      <c r="F1267" s="231" t="s">
        <v>2046</v>
      </c>
      <c r="G1267" s="232" t="s">
        <v>1528</v>
      </c>
      <c r="H1267" s="233">
        <v>1</v>
      </c>
      <c r="I1267" s="234"/>
      <c r="J1267" s="235">
        <f>ROUND(I1267*H1267,2)</f>
        <v>0</v>
      </c>
      <c r="K1267" s="231" t="s">
        <v>331</v>
      </c>
      <c r="L1267" s="46"/>
      <c r="M1267" s="236" t="s">
        <v>1</v>
      </c>
      <c r="N1267" s="237" t="s">
        <v>48</v>
      </c>
      <c r="O1267" s="93"/>
      <c r="P1267" s="238">
        <f>O1267*H1267</f>
        <v>0</v>
      </c>
      <c r="Q1267" s="238">
        <v>0</v>
      </c>
      <c r="R1267" s="238">
        <f>Q1267*H1267</f>
        <v>0</v>
      </c>
      <c r="S1267" s="238">
        <v>0</v>
      </c>
      <c r="T1267" s="239">
        <f>S1267*H1267</f>
        <v>0</v>
      </c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R1267" s="240" t="s">
        <v>347</v>
      </c>
      <c r="AT1267" s="240" t="s">
        <v>174</v>
      </c>
      <c r="AU1267" s="240" t="s">
        <v>92</v>
      </c>
      <c r="AY1267" s="18" t="s">
        <v>171</v>
      </c>
      <c r="BE1267" s="241">
        <f>IF(N1267="základní",J1267,0)</f>
        <v>0</v>
      </c>
      <c r="BF1267" s="241">
        <f>IF(N1267="snížená",J1267,0)</f>
        <v>0</v>
      </c>
      <c r="BG1267" s="241">
        <f>IF(N1267="zákl. přenesená",J1267,0)</f>
        <v>0</v>
      </c>
      <c r="BH1267" s="241">
        <f>IF(N1267="sníž. přenesená",J1267,0)</f>
        <v>0</v>
      </c>
      <c r="BI1267" s="241">
        <f>IF(N1267="nulová",J1267,0)</f>
        <v>0</v>
      </c>
      <c r="BJ1267" s="18" t="s">
        <v>90</v>
      </c>
      <c r="BK1267" s="241">
        <f>ROUND(I1267*H1267,2)</f>
        <v>0</v>
      </c>
      <c r="BL1267" s="18" t="s">
        <v>347</v>
      </c>
      <c r="BM1267" s="240" t="s">
        <v>2047</v>
      </c>
    </row>
    <row r="1268" s="2" customFormat="1">
      <c r="A1268" s="40"/>
      <c r="B1268" s="41"/>
      <c r="C1268" s="42"/>
      <c r="D1268" s="242" t="s">
        <v>184</v>
      </c>
      <c r="E1268" s="42"/>
      <c r="F1268" s="243" t="s">
        <v>1963</v>
      </c>
      <c r="G1268" s="42"/>
      <c r="H1268" s="42"/>
      <c r="I1268" s="244"/>
      <c r="J1268" s="42"/>
      <c r="K1268" s="42"/>
      <c r="L1268" s="46"/>
      <c r="M1268" s="245"/>
      <c r="N1268" s="246"/>
      <c r="O1268" s="93"/>
      <c r="P1268" s="93"/>
      <c r="Q1268" s="93"/>
      <c r="R1268" s="93"/>
      <c r="S1268" s="93"/>
      <c r="T1268" s="94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T1268" s="18" t="s">
        <v>184</v>
      </c>
      <c r="AU1268" s="18" t="s">
        <v>92</v>
      </c>
    </row>
    <row r="1269" s="2" customFormat="1" ht="21.75" customHeight="1">
      <c r="A1269" s="40"/>
      <c r="B1269" s="41"/>
      <c r="C1269" s="229" t="s">
        <v>2048</v>
      </c>
      <c r="D1269" s="229" t="s">
        <v>174</v>
      </c>
      <c r="E1269" s="230" t="s">
        <v>2049</v>
      </c>
      <c r="F1269" s="231" t="s">
        <v>2050</v>
      </c>
      <c r="G1269" s="232" t="s">
        <v>1528</v>
      </c>
      <c r="H1269" s="233">
        <v>1</v>
      </c>
      <c r="I1269" s="234"/>
      <c r="J1269" s="235">
        <f>ROUND(I1269*H1269,2)</f>
        <v>0</v>
      </c>
      <c r="K1269" s="231" t="s">
        <v>331</v>
      </c>
      <c r="L1269" s="46"/>
      <c r="M1269" s="236" t="s">
        <v>1</v>
      </c>
      <c r="N1269" s="237" t="s">
        <v>48</v>
      </c>
      <c r="O1269" s="93"/>
      <c r="P1269" s="238">
        <f>O1269*H1269</f>
        <v>0</v>
      </c>
      <c r="Q1269" s="238">
        <v>0</v>
      </c>
      <c r="R1269" s="238">
        <f>Q1269*H1269</f>
        <v>0</v>
      </c>
      <c r="S1269" s="238">
        <v>0</v>
      </c>
      <c r="T1269" s="239">
        <f>S1269*H1269</f>
        <v>0</v>
      </c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R1269" s="240" t="s">
        <v>347</v>
      </c>
      <c r="AT1269" s="240" t="s">
        <v>174</v>
      </c>
      <c r="AU1269" s="240" t="s">
        <v>92</v>
      </c>
      <c r="AY1269" s="18" t="s">
        <v>171</v>
      </c>
      <c r="BE1269" s="241">
        <f>IF(N1269="základní",J1269,0)</f>
        <v>0</v>
      </c>
      <c r="BF1269" s="241">
        <f>IF(N1269="snížená",J1269,0)</f>
        <v>0</v>
      </c>
      <c r="BG1269" s="241">
        <f>IF(N1269="zákl. přenesená",J1269,0)</f>
        <v>0</v>
      </c>
      <c r="BH1269" s="241">
        <f>IF(N1269="sníž. přenesená",J1269,0)</f>
        <v>0</v>
      </c>
      <c r="BI1269" s="241">
        <f>IF(N1269="nulová",J1269,0)</f>
        <v>0</v>
      </c>
      <c r="BJ1269" s="18" t="s">
        <v>90</v>
      </c>
      <c r="BK1269" s="241">
        <f>ROUND(I1269*H1269,2)</f>
        <v>0</v>
      </c>
      <c r="BL1269" s="18" t="s">
        <v>347</v>
      </c>
      <c r="BM1269" s="240" t="s">
        <v>2051</v>
      </c>
    </row>
    <row r="1270" s="2" customFormat="1">
      <c r="A1270" s="40"/>
      <c r="B1270" s="41"/>
      <c r="C1270" s="42"/>
      <c r="D1270" s="242" t="s">
        <v>184</v>
      </c>
      <c r="E1270" s="42"/>
      <c r="F1270" s="243" t="s">
        <v>1963</v>
      </c>
      <c r="G1270" s="42"/>
      <c r="H1270" s="42"/>
      <c r="I1270" s="244"/>
      <c r="J1270" s="42"/>
      <c r="K1270" s="42"/>
      <c r="L1270" s="46"/>
      <c r="M1270" s="245"/>
      <c r="N1270" s="246"/>
      <c r="O1270" s="93"/>
      <c r="P1270" s="93"/>
      <c r="Q1270" s="93"/>
      <c r="R1270" s="93"/>
      <c r="S1270" s="93"/>
      <c r="T1270" s="94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T1270" s="18" t="s">
        <v>184</v>
      </c>
      <c r="AU1270" s="18" t="s">
        <v>92</v>
      </c>
    </row>
    <row r="1271" s="2" customFormat="1" ht="21.75" customHeight="1">
      <c r="A1271" s="40"/>
      <c r="B1271" s="41"/>
      <c r="C1271" s="229" t="s">
        <v>2052</v>
      </c>
      <c r="D1271" s="229" t="s">
        <v>174</v>
      </c>
      <c r="E1271" s="230" t="s">
        <v>2053</v>
      </c>
      <c r="F1271" s="231" t="s">
        <v>2054</v>
      </c>
      <c r="G1271" s="232" t="s">
        <v>1528</v>
      </c>
      <c r="H1271" s="233">
        <v>1</v>
      </c>
      <c r="I1271" s="234"/>
      <c r="J1271" s="235">
        <f>ROUND(I1271*H1271,2)</f>
        <v>0</v>
      </c>
      <c r="K1271" s="231" t="s">
        <v>331</v>
      </c>
      <c r="L1271" s="46"/>
      <c r="M1271" s="236" t="s">
        <v>1</v>
      </c>
      <c r="N1271" s="237" t="s">
        <v>48</v>
      </c>
      <c r="O1271" s="93"/>
      <c r="P1271" s="238">
        <f>O1271*H1271</f>
        <v>0</v>
      </c>
      <c r="Q1271" s="238">
        <v>0</v>
      </c>
      <c r="R1271" s="238">
        <f>Q1271*H1271</f>
        <v>0</v>
      </c>
      <c r="S1271" s="238">
        <v>0</v>
      </c>
      <c r="T1271" s="239">
        <f>S1271*H1271</f>
        <v>0</v>
      </c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R1271" s="240" t="s">
        <v>347</v>
      </c>
      <c r="AT1271" s="240" t="s">
        <v>174</v>
      </c>
      <c r="AU1271" s="240" t="s">
        <v>92</v>
      </c>
      <c r="AY1271" s="18" t="s">
        <v>171</v>
      </c>
      <c r="BE1271" s="241">
        <f>IF(N1271="základní",J1271,0)</f>
        <v>0</v>
      </c>
      <c r="BF1271" s="241">
        <f>IF(N1271="snížená",J1271,0)</f>
        <v>0</v>
      </c>
      <c r="BG1271" s="241">
        <f>IF(N1271="zákl. přenesená",J1271,0)</f>
        <v>0</v>
      </c>
      <c r="BH1271" s="241">
        <f>IF(N1271="sníž. přenesená",J1271,0)</f>
        <v>0</v>
      </c>
      <c r="BI1271" s="241">
        <f>IF(N1271="nulová",J1271,0)</f>
        <v>0</v>
      </c>
      <c r="BJ1271" s="18" t="s">
        <v>90</v>
      </c>
      <c r="BK1271" s="241">
        <f>ROUND(I1271*H1271,2)</f>
        <v>0</v>
      </c>
      <c r="BL1271" s="18" t="s">
        <v>347</v>
      </c>
      <c r="BM1271" s="240" t="s">
        <v>2055</v>
      </c>
    </row>
    <row r="1272" s="2" customFormat="1">
      <c r="A1272" s="40"/>
      <c r="B1272" s="41"/>
      <c r="C1272" s="42"/>
      <c r="D1272" s="242" t="s">
        <v>184</v>
      </c>
      <c r="E1272" s="42"/>
      <c r="F1272" s="243" t="s">
        <v>1963</v>
      </c>
      <c r="G1272" s="42"/>
      <c r="H1272" s="42"/>
      <c r="I1272" s="244"/>
      <c r="J1272" s="42"/>
      <c r="K1272" s="42"/>
      <c r="L1272" s="46"/>
      <c r="M1272" s="245"/>
      <c r="N1272" s="246"/>
      <c r="O1272" s="93"/>
      <c r="P1272" s="93"/>
      <c r="Q1272" s="93"/>
      <c r="R1272" s="93"/>
      <c r="S1272" s="93"/>
      <c r="T1272" s="94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T1272" s="18" t="s">
        <v>184</v>
      </c>
      <c r="AU1272" s="18" t="s">
        <v>92</v>
      </c>
    </row>
    <row r="1273" s="2" customFormat="1">
      <c r="A1273" s="40"/>
      <c r="B1273" s="41"/>
      <c r="C1273" s="229" t="s">
        <v>2056</v>
      </c>
      <c r="D1273" s="229" t="s">
        <v>174</v>
      </c>
      <c r="E1273" s="230" t="s">
        <v>2057</v>
      </c>
      <c r="F1273" s="231" t="s">
        <v>2058</v>
      </c>
      <c r="G1273" s="232" t="s">
        <v>1528</v>
      </c>
      <c r="H1273" s="233">
        <v>1</v>
      </c>
      <c r="I1273" s="234"/>
      <c r="J1273" s="235">
        <f>ROUND(I1273*H1273,2)</f>
        <v>0</v>
      </c>
      <c r="K1273" s="231" t="s">
        <v>331</v>
      </c>
      <c r="L1273" s="46"/>
      <c r="M1273" s="236" t="s">
        <v>1</v>
      </c>
      <c r="N1273" s="237" t="s">
        <v>48</v>
      </c>
      <c r="O1273" s="93"/>
      <c r="P1273" s="238">
        <f>O1273*H1273</f>
        <v>0</v>
      </c>
      <c r="Q1273" s="238">
        <v>0</v>
      </c>
      <c r="R1273" s="238">
        <f>Q1273*H1273</f>
        <v>0</v>
      </c>
      <c r="S1273" s="238">
        <v>0</v>
      </c>
      <c r="T1273" s="239">
        <f>S1273*H1273</f>
        <v>0</v>
      </c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R1273" s="240" t="s">
        <v>347</v>
      </c>
      <c r="AT1273" s="240" t="s">
        <v>174</v>
      </c>
      <c r="AU1273" s="240" t="s">
        <v>92</v>
      </c>
      <c r="AY1273" s="18" t="s">
        <v>171</v>
      </c>
      <c r="BE1273" s="241">
        <f>IF(N1273="základní",J1273,0)</f>
        <v>0</v>
      </c>
      <c r="BF1273" s="241">
        <f>IF(N1273="snížená",J1273,0)</f>
        <v>0</v>
      </c>
      <c r="BG1273" s="241">
        <f>IF(N1273="zákl. přenesená",J1273,0)</f>
        <v>0</v>
      </c>
      <c r="BH1273" s="241">
        <f>IF(N1273="sníž. přenesená",J1273,0)</f>
        <v>0</v>
      </c>
      <c r="BI1273" s="241">
        <f>IF(N1273="nulová",J1273,0)</f>
        <v>0</v>
      </c>
      <c r="BJ1273" s="18" t="s">
        <v>90</v>
      </c>
      <c r="BK1273" s="241">
        <f>ROUND(I1273*H1273,2)</f>
        <v>0</v>
      </c>
      <c r="BL1273" s="18" t="s">
        <v>347</v>
      </c>
      <c r="BM1273" s="240" t="s">
        <v>2059</v>
      </c>
    </row>
    <row r="1274" s="2" customFormat="1">
      <c r="A1274" s="40"/>
      <c r="B1274" s="41"/>
      <c r="C1274" s="42"/>
      <c r="D1274" s="242" t="s">
        <v>184</v>
      </c>
      <c r="E1274" s="42"/>
      <c r="F1274" s="243" t="s">
        <v>2060</v>
      </c>
      <c r="G1274" s="42"/>
      <c r="H1274" s="42"/>
      <c r="I1274" s="244"/>
      <c r="J1274" s="42"/>
      <c r="K1274" s="42"/>
      <c r="L1274" s="46"/>
      <c r="M1274" s="245"/>
      <c r="N1274" s="246"/>
      <c r="O1274" s="93"/>
      <c r="P1274" s="93"/>
      <c r="Q1274" s="93"/>
      <c r="R1274" s="93"/>
      <c r="S1274" s="93"/>
      <c r="T1274" s="94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T1274" s="18" t="s">
        <v>184</v>
      </c>
      <c r="AU1274" s="18" t="s">
        <v>92</v>
      </c>
    </row>
    <row r="1275" s="2" customFormat="1">
      <c r="A1275" s="40"/>
      <c r="B1275" s="41"/>
      <c r="C1275" s="229" t="s">
        <v>2061</v>
      </c>
      <c r="D1275" s="229" t="s">
        <v>174</v>
      </c>
      <c r="E1275" s="230" t="s">
        <v>2062</v>
      </c>
      <c r="F1275" s="231" t="s">
        <v>2063</v>
      </c>
      <c r="G1275" s="232" t="s">
        <v>1528</v>
      </c>
      <c r="H1275" s="233">
        <v>1</v>
      </c>
      <c r="I1275" s="234"/>
      <c r="J1275" s="235">
        <f>ROUND(I1275*H1275,2)</f>
        <v>0</v>
      </c>
      <c r="K1275" s="231" t="s">
        <v>331</v>
      </c>
      <c r="L1275" s="46"/>
      <c r="M1275" s="236" t="s">
        <v>1</v>
      </c>
      <c r="N1275" s="237" t="s">
        <v>48</v>
      </c>
      <c r="O1275" s="93"/>
      <c r="P1275" s="238">
        <f>O1275*H1275</f>
        <v>0</v>
      </c>
      <c r="Q1275" s="238">
        <v>0</v>
      </c>
      <c r="R1275" s="238">
        <f>Q1275*H1275</f>
        <v>0</v>
      </c>
      <c r="S1275" s="238">
        <v>0</v>
      </c>
      <c r="T1275" s="239">
        <f>S1275*H1275</f>
        <v>0</v>
      </c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R1275" s="240" t="s">
        <v>347</v>
      </c>
      <c r="AT1275" s="240" t="s">
        <v>174</v>
      </c>
      <c r="AU1275" s="240" t="s">
        <v>92</v>
      </c>
      <c r="AY1275" s="18" t="s">
        <v>171</v>
      </c>
      <c r="BE1275" s="241">
        <f>IF(N1275="základní",J1275,0)</f>
        <v>0</v>
      </c>
      <c r="BF1275" s="241">
        <f>IF(N1275="snížená",J1275,0)</f>
        <v>0</v>
      </c>
      <c r="BG1275" s="241">
        <f>IF(N1275="zákl. přenesená",J1275,0)</f>
        <v>0</v>
      </c>
      <c r="BH1275" s="241">
        <f>IF(N1275="sníž. přenesená",J1275,0)</f>
        <v>0</v>
      </c>
      <c r="BI1275" s="241">
        <f>IF(N1275="nulová",J1275,0)</f>
        <v>0</v>
      </c>
      <c r="BJ1275" s="18" t="s">
        <v>90</v>
      </c>
      <c r="BK1275" s="241">
        <f>ROUND(I1275*H1275,2)</f>
        <v>0</v>
      </c>
      <c r="BL1275" s="18" t="s">
        <v>347</v>
      </c>
      <c r="BM1275" s="240" t="s">
        <v>2064</v>
      </c>
    </row>
    <row r="1276" s="2" customFormat="1">
      <c r="A1276" s="40"/>
      <c r="B1276" s="41"/>
      <c r="C1276" s="42"/>
      <c r="D1276" s="242" t="s">
        <v>184</v>
      </c>
      <c r="E1276" s="42"/>
      <c r="F1276" s="243" t="s">
        <v>2060</v>
      </c>
      <c r="G1276" s="42"/>
      <c r="H1276" s="42"/>
      <c r="I1276" s="244"/>
      <c r="J1276" s="42"/>
      <c r="K1276" s="42"/>
      <c r="L1276" s="46"/>
      <c r="M1276" s="245"/>
      <c r="N1276" s="246"/>
      <c r="O1276" s="93"/>
      <c r="P1276" s="93"/>
      <c r="Q1276" s="93"/>
      <c r="R1276" s="93"/>
      <c r="S1276" s="93"/>
      <c r="T1276" s="94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T1276" s="18" t="s">
        <v>184</v>
      </c>
      <c r="AU1276" s="18" t="s">
        <v>92</v>
      </c>
    </row>
    <row r="1277" s="2" customFormat="1">
      <c r="A1277" s="40"/>
      <c r="B1277" s="41"/>
      <c r="C1277" s="229" t="s">
        <v>2065</v>
      </c>
      <c r="D1277" s="229" t="s">
        <v>174</v>
      </c>
      <c r="E1277" s="230" t="s">
        <v>2066</v>
      </c>
      <c r="F1277" s="231" t="s">
        <v>2067</v>
      </c>
      <c r="G1277" s="232" t="s">
        <v>1528</v>
      </c>
      <c r="H1277" s="233">
        <v>1</v>
      </c>
      <c r="I1277" s="234"/>
      <c r="J1277" s="235">
        <f>ROUND(I1277*H1277,2)</f>
        <v>0</v>
      </c>
      <c r="K1277" s="231" t="s">
        <v>331</v>
      </c>
      <c r="L1277" s="46"/>
      <c r="M1277" s="236" t="s">
        <v>1</v>
      </c>
      <c r="N1277" s="237" t="s">
        <v>48</v>
      </c>
      <c r="O1277" s="93"/>
      <c r="P1277" s="238">
        <f>O1277*H1277</f>
        <v>0</v>
      </c>
      <c r="Q1277" s="238">
        <v>0</v>
      </c>
      <c r="R1277" s="238">
        <f>Q1277*H1277</f>
        <v>0</v>
      </c>
      <c r="S1277" s="238">
        <v>0</v>
      </c>
      <c r="T1277" s="239">
        <f>S1277*H1277</f>
        <v>0</v>
      </c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R1277" s="240" t="s">
        <v>347</v>
      </c>
      <c r="AT1277" s="240" t="s">
        <v>174</v>
      </c>
      <c r="AU1277" s="240" t="s">
        <v>92</v>
      </c>
      <c r="AY1277" s="18" t="s">
        <v>171</v>
      </c>
      <c r="BE1277" s="241">
        <f>IF(N1277="základní",J1277,0)</f>
        <v>0</v>
      </c>
      <c r="BF1277" s="241">
        <f>IF(N1277="snížená",J1277,0)</f>
        <v>0</v>
      </c>
      <c r="BG1277" s="241">
        <f>IF(N1277="zákl. přenesená",J1277,0)</f>
        <v>0</v>
      </c>
      <c r="BH1277" s="241">
        <f>IF(N1277="sníž. přenesená",J1277,0)</f>
        <v>0</v>
      </c>
      <c r="BI1277" s="241">
        <f>IF(N1277="nulová",J1277,0)</f>
        <v>0</v>
      </c>
      <c r="BJ1277" s="18" t="s">
        <v>90</v>
      </c>
      <c r="BK1277" s="241">
        <f>ROUND(I1277*H1277,2)</f>
        <v>0</v>
      </c>
      <c r="BL1277" s="18" t="s">
        <v>347</v>
      </c>
      <c r="BM1277" s="240" t="s">
        <v>2068</v>
      </c>
    </row>
    <row r="1278" s="2" customFormat="1">
      <c r="A1278" s="40"/>
      <c r="B1278" s="41"/>
      <c r="C1278" s="42"/>
      <c r="D1278" s="242" t="s">
        <v>184</v>
      </c>
      <c r="E1278" s="42"/>
      <c r="F1278" s="243" t="s">
        <v>2060</v>
      </c>
      <c r="G1278" s="42"/>
      <c r="H1278" s="42"/>
      <c r="I1278" s="244"/>
      <c r="J1278" s="42"/>
      <c r="K1278" s="42"/>
      <c r="L1278" s="46"/>
      <c r="M1278" s="245"/>
      <c r="N1278" s="246"/>
      <c r="O1278" s="93"/>
      <c r="P1278" s="93"/>
      <c r="Q1278" s="93"/>
      <c r="R1278" s="93"/>
      <c r="S1278" s="93"/>
      <c r="T1278" s="94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T1278" s="18" t="s">
        <v>184</v>
      </c>
      <c r="AU1278" s="18" t="s">
        <v>92</v>
      </c>
    </row>
    <row r="1279" s="2" customFormat="1">
      <c r="A1279" s="40"/>
      <c r="B1279" s="41"/>
      <c r="C1279" s="229" t="s">
        <v>2069</v>
      </c>
      <c r="D1279" s="229" t="s">
        <v>174</v>
      </c>
      <c r="E1279" s="230" t="s">
        <v>2070</v>
      </c>
      <c r="F1279" s="231" t="s">
        <v>2071</v>
      </c>
      <c r="G1279" s="232" t="s">
        <v>1528</v>
      </c>
      <c r="H1279" s="233">
        <v>1</v>
      </c>
      <c r="I1279" s="234"/>
      <c r="J1279" s="235">
        <f>ROUND(I1279*H1279,2)</f>
        <v>0</v>
      </c>
      <c r="K1279" s="231" t="s">
        <v>331</v>
      </c>
      <c r="L1279" s="46"/>
      <c r="M1279" s="236" t="s">
        <v>1</v>
      </c>
      <c r="N1279" s="237" t="s">
        <v>48</v>
      </c>
      <c r="O1279" s="93"/>
      <c r="P1279" s="238">
        <f>O1279*H1279</f>
        <v>0</v>
      </c>
      <c r="Q1279" s="238">
        <v>0</v>
      </c>
      <c r="R1279" s="238">
        <f>Q1279*H1279</f>
        <v>0</v>
      </c>
      <c r="S1279" s="238">
        <v>0</v>
      </c>
      <c r="T1279" s="239">
        <f>S1279*H1279</f>
        <v>0</v>
      </c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R1279" s="240" t="s">
        <v>347</v>
      </c>
      <c r="AT1279" s="240" t="s">
        <v>174</v>
      </c>
      <c r="AU1279" s="240" t="s">
        <v>92</v>
      </c>
      <c r="AY1279" s="18" t="s">
        <v>171</v>
      </c>
      <c r="BE1279" s="241">
        <f>IF(N1279="základní",J1279,0)</f>
        <v>0</v>
      </c>
      <c r="BF1279" s="241">
        <f>IF(N1279="snížená",J1279,0)</f>
        <v>0</v>
      </c>
      <c r="BG1279" s="241">
        <f>IF(N1279="zákl. přenesená",J1279,0)</f>
        <v>0</v>
      </c>
      <c r="BH1279" s="241">
        <f>IF(N1279="sníž. přenesená",J1279,0)</f>
        <v>0</v>
      </c>
      <c r="BI1279" s="241">
        <f>IF(N1279="nulová",J1279,0)</f>
        <v>0</v>
      </c>
      <c r="BJ1279" s="18" t="s">
        <v>90</v>
      </c>
      <c r="BK1279" s="241">
        <f>ROUND(I1279*H1279,2)</f>
        <v>0</v>
      </c>
      <c r="BL1279" s="18" t="s">
        <v>347</v>
      </c>
      <c r="BM1279" s="240" t="s">
        <v>2072</v>
      </c>
    </row>
    <row r="1280" s="2" customFormat="1">
      <c r="A1280" s="40"/>
      <c r="B1280" s="41"/>
      <c r="C1280" s="42"/>
      <c r="D1280" s="242" t="s">
        <v>184</v>
      </c>
      <c r="E1280" s="42"/>
      <c r="F1280" s="243" t="s">
        <v>2060</v>
      </c>
      <c r="G1280" s="42"/>
      <c r="H1280" s="42"/>
      <c r="I1280" s="244"/>
      <c r="J1280" s="42"/>
      <c r="K1280" s="42"/>
      <c r="L1280" s="46"/>
      <c r="M1280" s="245"/>
      <c r="N1280" s="246"/>
      <c r="O1280" s="93"/>
      <c r="P1280" s="93"/>
      <c r="Q1280" s="93"/>
      <c r="R1280" s="93"/>
      <c r="S1280" s="93"/>
      <c r="T1280" s="94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T1280" s="18" t="s">
        <v>184</v>
      </c>
      <c r="AU1280" s="18" t="s">
        <v>92</v>
      </c>
    </row>
    <row r="1281" s="2" customFormat="1">
      <c r="A1281" s="40"/>
      <c r="B1281" s="41"/>
      <c r="C1281" s="229" t="s">
        <v>2073</v>
      </c>
      <c r="D1281" s="229" t="s">
        <v>174</v>
      </c>
      <c r="E1281" s="230" t="s">
        <v>2074</v>
      </c>
      <c r="F1281" s="231" t="s">
        <v>2075</v>
      </c>
      <c r="G1281" s="232" t="s">
        <v>1528</v>
      </c>
      <c r="H1281" s="233">
        <v>1</v>
      </c>
      <c r="I1281" s="234"/>
      <c r="J1281" s="235">
        <f>ROUND(I1281*H1281,2)</f>
        <v>0</v>
      </c>
      <c r="K1281" s="231" t="s">
        <v>331</v>
      </c>
      <c r="L1281" s="46"/>
      <c r="M1281" s="236" t="s">
        <v>1</v>
      </c>
      <c r="N1281" s="237" t="s">
        <v>48</v>
      </c>
      <c r="O1281" s="93"/>
      <c r="P1281" s="238">
        <f>O1281*H1281</f>
        <v>0</v>
      </c>
      <c r="Q1281" s="238">
        <v>0</v>
      </c>
      <c r="R1281" s="238">
        <f>Q1281*H1281</f>
        <v>0</v>
      </c>
      <c r="S1281" s="238">
        <v>0</v>
      </c>
      <c r="T1281" s="239">
        <f>S1281*H1281</f>
        <v>0</v>
      </c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R1281" s="240" t="s">
        <v>347</v>
      </c>
      <c r="AT1281" s="240" t="s">
        <v>174</v>
      </c>
      <c r="AU1281" s="240" t="s">
        <v>92</v>
      </c>
      <c r="AY1281" s="18" t="s">
        <v>171</v>
      </c>
      <c r="BE1281" s="241">
        <f>IF(N1281="základní",J1281,0)</f>
        <v>0</v>
      </c>
      <c r="BF1281" s="241">
        <f>IF(N1281="snížená",J1281,0)</f>
        <v>0</v>
      </c>
      <c r="BG1281" s="241">
        <f>IF(N1281="zákl. přenesená",J1281,0)</f>
        <v>0</v>
      </c>
      <c r="BH1281" s="241">
        <f>IF(N1281="sníž. přenesená",J1281,0)</f>
        <v>0</v>
      </c>
      <c r="BI1281" s="241">
        <f>IF(N1281="nulová",J1281,0)</f>
        <v>0</v>
      </c>
      <c r="BJ1281" s="18" t="s">
        <v>90</v>
      </c>
      <c r="BK1281" s="241">
        <f>ROUND(I1281*H1281,2)</f>
        <v>0</v>
      </c>
      <c r="BL1281" s="18" t="s">
        <v>347</v>
      </c>
      <c r="BM1281" s="240" t="s">
        <v>2076</v>
      </c>
    </row>
    <row r="1282" s="2" customFormat="1">
      <c r="A1282" s="40"/>
      <c r="B1282" s="41"/>
      <c r="C1282" s="42"/>
      <c r="D1282" s="242" t="s">
        <v>184</v>
      </c>
      <c r="E1282" s="42"/>
      <c r="F1282" s="243" t="s">
        <v>2060</v>
      </c>
      <c r="G1282" s="42"/>
      <c r="H1282" s="42"/>
      <c r="I1282" s="244"/>
      <c r="J1282" s="42"/>
      <c r="K1282" s="42"/>
      <c r="L1282" s="46"/>
      <c r="M1282" s="245"/>
      <c r="N1282" s="246"/>
      <c r="O1282" s="93"/>
      <c r="P1282" s="93"/>
      <c r="Q1282" s="93"/>
      <c r="R1282" s="93"/>
      <c r="S1282" s="93"/>
      <c r="T1282" s="94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T1282" s="18" t="s">
        <v>184</v>
      </c>
      <c r="AU1282" s="18" t="s">
        <v>92</v>
      </c>
    </row>
    <row r="1283" s="2" customFormat="1">
      <c r="A1283" s="40"/>
      <c r="B1283" s="41"/>
      <c r="C1283" s="229" t="s">
        <v>2077</v>
      </c>
      <c r="D1283" s="229" t="s">
        <v>174</v>
      </c>
      <c r="E1283" s="230" t="s">
        <v>2078</v>
      </c>
      <c r="F1283" s="231" t="s">
        <v>2079</v>
      </c>
      <c r="G1283" s="232" t="s">
        <v>1528</v>
      </c>
      <c r="H1283" s="233">
        <v>1</v>
      </c>
      <c r="I1283" s="234"/>
      <c r="J1283" s="235">
        <f>ROUND(I1283*H1283,2)</f>
        <v>0</v>
      </c>
      <c r="K1283" s="231" t="s">
        <v>331</v>
      </c>
      <c r="L1283" s="46"/>
      <c r="M1283" s="236" t="s">
        <v>1</v>
      </c>
      <c r="N1283" s="237" t="s">
        <v>48</v>
      </c>
      <c r="O1283" s="93"/>
      <c r="P1283" s="238">
        <f>O1283*H1283</f>
        <v>0</v>
      </c>
      <c r="Q1283" s="238">
        <v>0</v>
      </c>
      <c r="R1283" s="238">
        <f>Q1283*H1283</f>
        <v>0</v>
      </c>
      <c r="S1283" s="238">
        <v>0</v>
      </c>
      <c r="T1283" s="239">
        <f>S1283*H1283</f>
        <v>0</v>
      </c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R1283" s="240" t="s">
        <v>347</v>
      </c>
      <c r="AT1283" s="240" t="s">
        <v>174</v>
      </c>
      <c r="AU1283" s="240" t="s">
        <v>92</v>
      </c>
      <c r="AY1283" s="18" t="s">
        <v>171</v>
      </c>
      <c r="BE1283" s="241">
        <f>IF(N1283="základní",J1283,0)</f>
        <v>0</v>
      </c>
      <c r="BF1283" s="241">
        <f>IF(N1283="snížená",J1283,0)</f>
        <v>0</v>
      </c>
      <c r="BG1283" s="241">
        <f>IF(N1283="zákl. přenesená",J1283,0)</f>
        <v>0</v>
      </c>
      <c r="BH1283" s="241">
        <f>IF(N1283="sníž. přenesená",J1283,0)</f>
        <v>0</v>
      </c>
      <c r="BI1283" s="241">
        <f>IF(N1283="nulová",J1283,0)</f>
        <v>0</v>
      </c>
      <c r="BJ1283" s="18" t="s">
        <v>90</v>
      </c>
      <c r="BK1283" s="241">
        <f>ROUND(I1283*H1283,2)</f>
        <v>0</v>
      </c>
      <c r="BL1283" s="18" t="s">
        <v>347</v>
      </c>
      <c r="BM1283" s="240" t="s">
        <v>2080</v>
      </c>
    </row>
    <row r="1284" s="2" customFormat="1">
      <c r="A1284" s="40"/>
      <c r="B1284" s="41"/>
      <c r="C1284" s="42"/>
      <c r="D1284" s="242" t="s">
        <v>184</v>
      </c>
      <c r="E1284" s="42"/>
      <c r="F1284" s="243" t="s">
        <v>2060</v>
      </c>
      <c r="G1284" s="42"/>
      <c r="H1284" s="42"/>
      <c r="I1284" s="244"/>
      <c r="J1284" s="42"/>
      <c r="K1284" s="42"/>
      <c r="L1284" s="46"/>
      <c r="M1284" s="245"/>
      <c r="N1284" s="246"/>
      <c r="O1284" s="93"/>
      <c r="P1284" s="93"/>
      <c r="Q1284" s="93"/>
      <c r="R1284" s="93"/>
      <c r="S1284" s="93"/>
      <c r="T1284" s="94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T1284" s="18" t="s">
        <v>184</v>
      </c>
      <c r="AU1284" s="18" t="s">
        <v>92</v>
      </c>
    </row>
    <row r="1285" s="2" customFormat="1" ht="21.75" customHeight="1">
      <c r="A1285" s="40"/>
      <c r="B1285" s="41"/>
      <c r="C1285" s="229" t="s">
        <v>2081</v>
      </c>
      <c r="D1285" s="229" t="s">
        <v>174</v>
      </c>
      <c r="E1285" s="230" t="s">
        <v>2082</v>
      </c>
      <c r="F1285" s="231" t="s">
        <v>2083</v>
      </c>
      <c r="G1285" s="232" t="s">
        <v>1528</v>
      </c>
      <c r="H1285" s="233">
        <v>1</v>
      </c>
      <c r="I1285" s="234"/>
      <c r="J1285" s="235">
        <f>ROUND(I1285*H1285,2)</f>
        <v>0</v>
      </c>
      <c r="K1285" s="231" t="s">
        <v>331</v>
      </c>
      <c r="L1285" s="46"/>
      <c r="M1285" s="236" t="s">
        <v>1</v>
      </c>
      <c r="N1285" s="237" t="s">
        <v>48</v>
      </c>
      <c r="O1285" s="93"/>
      <c r="P1285" s="238">
        <f>O1285*H1285</f>
        <v>0</v>
      </c>
      <c r="Q1285" s="238">
        <v>0</v>
      </c>
      <c r="R1285" s="238">
        <f>Q1285*H1285</f>
        <v>0</v>
      </c>
      <c r="S1285" s="238">
        <v>0</v>
      </c>
      <c r="T1285" s="239">
        <f>S1285*H1285</f>
        <v>0</v>
      </c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R1285" s="240" t="s">
        <v>347</v>
      </c>
      <c r="AT1285" s="240" t="s">
        <v>174</v>
      </c>
      <c r="AU1285" s="240" t="s">
        <v>92</v>
      </c>
      <c r="AY1285" s="18" t="s">
        <v>171</v>
      </c>
      <c r="BE1285" s="241">
        <f>IF(N1285="základní",J1285,0)</f>
        <v>0</v>
      </c>
      <c r="BF1285" s="241">
        <f>IF(N1285="snížená",J1285,0)</f>
        <v>0</v>
      </c>
      <c r="BG1285" s="241">
        <f>IF(N1285="zákl. přenesená",J1285,0)</f>
        <v>0</v>
      </c>
      <c r="BH1285" s="241">
        <f>IF(N1285="sníž. přenesená",J1285,0)</f>
        <v>0</v>
      </c>
      <c r="BI1285" s="241">
        <f>IF(N1285="nulová",J1285,0)</f>
        <v>0</v>
      </c>
      <c r="BJ1285" s="18" t="s">
        <v>90</v>
      </c>
      <c r="BK1285" s="241">
        <f>ROUND(I1285*H1285,2)</f>
        <v>0</v>
      </c>
      <c r="BL1285" s="18" t="s">
        <v>347</v>
      </c>
      <c r="BM1285" s="240" t="s">
        <v>2084</v>
      </c>
    </row>
    <row r="1286" s="2" customFormat="1">
      <c r="A1286" s="40"/>
      <c r="B1286" s="41"/>
      <c r="C1286" s="42"/>
      <c r="D1286" s="242" t="s">
        <v>184</v>
      </c>
      <c r="E1286" s="42"/>
      <c r="F1286" s="243" t="s">
        <v>2060</v>
      </c>
      <c r="G1286" s="42"/>
      <c r="H1286" s="42"/>
      <c r="I1286" s="244"/>
      <c r="J1286" s="42"/>
      <c r="K1286" s="42"/>
      <c r="L1286" s="46"/>
      <c r="M1286" s="245"/>
      <c r="N1286" s="246"/>
      <c r="O1286" s="93"/>
      <c r="P1286" s="93"/>
      <c r="Q1286" s="93"/>
      <c r="R1286" s="93"/>
      <c r="S1286" s="93"/>
      <c r="T1286" s="94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T1286" s="18" t="s">
        <v>184</v>
      </c>
      <c r="AU1286" s="18" t="s">
        <v>92</v>
      </c>
    </row>
    <row r="1287" s="2" customFormat="1">
      <c r="A1287" s="40"/>
      <c r="B1287" s="41"/>
      <c r="C1287" s="229" t="s">
        <v>2085</v>
      </c>
      <c r="D1287" s="229" t="s">
        <v>174</v>
      </c>
      <c r="E1287" s="230" t="s">
        <v>2086</v>
      </c>
      <c r="F1287" s="231" t="s">
        <v>2087</v>
      </c>
      <c r="G1287" s="232" t="s">
        <v>1528</v>
      </c>
      <c r="H1287" s="233">
        <v>1</v>
      </c>
      <c r="I1287" s="234"/>
      <c r="J1287" s="235">
        <f>ROUND(I1287*H1287,2)</f>
        <v>0</v>
      </c>
      <c r="K1287" s="231" t="s">
        <v>331</v>
      </c>
      <c r="L1287" s="46"/>
      <c r="M1287" s="236" t="s">
        <v>1</v>
      </c>
      <c r="N1287" s="237" t="s">
        <v>48</v>
      </c>
      <c r="O1287" s="93"/>
      <c r="P1287" s="238">
        <f>O1287*H1287</f>
        <v>0</v>
      </c>
      <c r="Q1287" s="238">
        <v>0</v>
      </c>
      <c r="R1287" s="238">
        <f>Q1287*H1287</f>
        <v>0</v>
      </c>
      <c r="S1287" s="238">
        <v>0</v>
      </c>
      <c r="T1287" s="239">
        <f>S1287*H1287</f>
        <v>0</v>
      </c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R1287" s="240" t="s">
        <v>347</v>
      </c>
      <c r="AT1287" s="240" t="s">
        <v>174</v>
      </c>
      <c r="AU1287" s="240" t="s">
        <v>92</v>
      </c>
      <c r="AY1287" s="18" t="s">
        <v>171</v>
      </c>
      <c r="BE1287" s="241">
        <f>IF(N1287="základní",J1287,0)</f>
        <v>0</v>
      </c>
      <c r="BF1287" s="241">
        <f>IF(N1287="snížená",J1287,0)</f>
        <v>0</v>
      </c>
      <c r="BG1287" s="241">
        <f>IF(N1287="zákl. přenesená",J1287,0)</f>
        <v>0</v>
      </c>
      <c r="BH1287" s="241">
        <f>IF(N1287="sníž. přenesená",J1287,0)</f>
        <v>0</v>
      </c>
      <c r="BI1287" s="241">
        <f>IF(N1287="nulová",J1287,0)</f>
        <v>0</v>
      </c>
      <c r="BJ1287" s="18" t="s">
        <v>90</v>
      </c>
      <c r="BK1287" s="241">
        <f>ROUND(I1287*H1287,2)</f>
        <v>0</v>
      </c>
      <c r="BL1287" s="18" t="s">
        <v>347</v>
      </c>
      <c r="BM1287" s="240" t="s">
        <v>2088</v>
      </c>
    </row>
    <row r="1288" s="2" customFormat="1">
      <c r="A1288" s="40"/>
      <c r="B1288" s="41"/>
      <c r="C1288" s="42"/>
      <c r="D1288" s="242" t="s">
        <v>184</v>
      </c>
      <c r="E1288" s="42"/>
      <c r="F1288" s="243" t="s">
        <v>2060</v>
      </c>
      <c r="G1288" s="42"/>
      <c r="H1288" s="42"/>
      <c r="I1288" s="244"/>
      <c r="J1288" s="42"/>
      <c r="K1288" s="42"/>
      <c r="L1288" s="46"/>
      <c r="M1288" s="245"/>
      <c r="N1288" s="246"/>
      <c r="O1288" s="93"/>
      <c r="P1288" s="93"/>
      <c r="Q1288" s="93"/>
      <c r="R1288" s="93"/>
      <c r="S1288" s="93"/>
      <c r="T1288" s="94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T1288" s="18" t="s">
        <v>184</v>
      </c>
      <c r="AU1288" s="18" t="s">
        <v>92</v>
      </c>
    </row>
    <row r="1289" s="2" customFormat="1">
      <c r="A1289" s="40"/>
      <c r="B1289" s="41"/>
      <c r="C1289" s="229" t="s">
        <v>2089</v>
      </c>
      <c r="D1289" s="229" t="s">
        <v>174</v>
      </c>
      <c r="E1289" s="230" t="s">
        <v>2090</v>
      </c>
      <c r="F1289" s="231" t="s">
        <v>2091</v>
      </c>
      <c r="G1289" s="232" t="s">
        <v>1528</v>
      </c>
      <c r="H1289" s="233">
        <v>1</v>
      </c>
      <c r="I1289" s="234"/>
      <c r="J1289" s="235">
        <f>ROUND(I1289*H1289,2)</f>
        <v>0</v>
      </c>
      <c r="K1289" s="231" t="s">
        <v>331</v>
      </c>
      <c r="L1289" s="46"/>
      <c r="M1289" s="236" t="s">
        <v>1</v>
      </c>
      <c r="N1289" s="237" t="s">
        <v>48</v>
      </c>
      <c r="O1289" s="93"/>
      <c r="P1289" s="238">
        <f>O1289*H1289</f>
        <v>0</v>
      </c>
      <c r="Q1289" s="238">
        <v>0</v>
      </c>
      <c r="R1289" s="238">
        <f>Q1289*H1289</f>
        <v>0</v>
      </c>
      <c r="S1289" s="238">
        <v>0</v>
      </c>
      <c r="T1289" s="239">
        <f>S1289*H1289</f>
        <v>0</v>
      </c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R1289" s="240" t="s">
        <v>347</v>
      </c>
      <c r="AT1289" s="240" t="s">
        <v>174</v>
      </c>
      <c r="AU1289" s="240" t="s">
        <v>92</v>
      </c>
      <c r="AY1289" s="18" t="s">
        <v>171</v>
      </c>
      <c r="BE1289" s="241">
        <f>IF(N1289="základní",J1289,0)</f>
        <v>0</v>
      </c>
      <c r="BF1289" s="241">
        <f>IF(N1289="snížená",J1289,0)</f>
        <v>0</v>
      </c>
      <c r="BG1289" s="241">
        <f>IF(N1289="zákl. přenesená",J1289,0)</f>
        <v>0</v>
      </c>
      <c r="BH1289" s="241">
        <f>IF(N1289="sníž. přenesená",J1289,0)</f>
        <v>0</v>
      </c>
      <c r="BI1289" s="241">
        <f>IF(N1289="nulová",J1289,0)</f>
        <v>0</v>
      </c>
      <c r="BJ1289" s="18" t="s">
        <v>90</v>
      </c>
      <c r="BK1289" s="241">
        <f>ROUND(I1289*H1289,2)</f>
        <v>0</v>
      </c>
      <c r="BL1289" s="18" t="s">
        <v>347</v>
      </c>
      <c r="BM1289" s="240" t="s">
        <v>2092</v>
      </c>
    </row>
    <row r="1290" s="2" customFormat="1">
      <c r="A1290" s="40"/>
      <c r="B1290" s="41"/>
      <c r="C1290" s="42"/>
      <c r="D1290" s="242" t="s">
        <v>184</v>
      </c>
      <c r="E1290" s="42"/>
      <c r="F1290" s="243" t="s">
        <v>2060</v>
      </c>
      <c r="G1290" s="42"/>
      <c r="H1290" s="42"/>
      <c r="I1290" s="244"/>
      <c r="J1290" s="42"/>
      <c r="K1290" s="42"/>
      <c r="L1290" s="46"/>
      <c r="M1290" s="245"/>
      <c r="N1290" s="246"/>
      <c r="O1290" s="93"/>
      <c r="P1290" s="93"/>
      <c r="Q1290" s="93"/>
      <c r="R1290" s="93"/>
      <c r="S1290" s="93"/>
      <c r="T1290" s="94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T1290" s="18" t="s">
        <v>184</v>
      </c>
      <c r="AU1290" s="18" t="s">
        <v>92</v>
      </c>
    </row>
    <row r="1291" s="2" customFormat="1" ht="16.5" customHeight="1">
      <c r="A1291" s="40"/>
      <c r="B1291" s="41"/>
      <c r="C1291" s="229" t="s">
        <v>2093</v>
      </c>
      <c r="D1291" s="229" t="s">
        <v>174</v>
      </c>
      <c r="E1291" s="230" t="s">
        <v>2094</v>
      </c>
      <c r="F1291" s="231" t="s">
        <v>2095</v>
      </c>
      <c r="G1291" s="232" t="s">
        <v>1528</v>
      </c>
      <c r="H1291" s="233">
        <v>1</v>
      </c>
      <c r="I1291" s="234"/>
      <c r="J1291" s="235">
        <f>ROUND(I1291*H1291,2)</f>
        <v>0</v>
      </c>
      <c r="K1291" s="231" t="s">
        <v>331</v>
      </c>
      <c r="L1291" s="46"/>
      <c r="M1291" s="236" t="s">
        <v>1</v>
      </c>
      <c r="N1291" s="237" t="s">
        <v>48</v>
      </c>
      <c r="O1291" s="93"/>
      <c r="P1291" s="238">
        <f>O1291*H1291</f>
        <v>0</v>
      </c>
      <c r="Q1291" s="238">
        <v>0</v>
      </c>
      <c r="R1291" s="238">
        <f>Q1291*H1291</f>
        <v>0</v>
      </c>
      <c r="S1291" s="238">
        <v>0</v>
      </c>
      <c r="T1291" s="239">
        <f>S1291*H1291</f>
        <v>0</v>
      </c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R1291" s="240" t="s">
        <v>347</v>
      </c>
      <c r="AT1291" s="240" t="s">
        <v>174</v>
      </c>
      <c r="AU1291" s="240" t="s">
        <v>92</v>
      </c>
      <c r="AY1291" s="18" t="s">
        <v>171</v>
      </c>
      <c r="BE1291" s="241">
        <f>IF(N1291="základní",J1291,0)</f>
        <v>0</v>
      </c>
      <c r="BF1291" s="241">
        <f>IF(N1291="snížená",J1291,0)</f>
        <v>0</v>
      </c>
      <c r="BG1291" s="241">
        <f>IF(N1291="zákl. přenesená",J1291,0)</f>
        <v>0</v>
      </c>
      <c r="BH1291" s="241">
        <f>IF(N1291="sníž. přenesená",J1291,0)</f>
        <v>0</v>
      </c>
      <c r="BI1291" s="241">
        <f>IF(N1291="nulová",J1291,0)</f>
        <v>0</v>
      </c>
      <c r="BJ1291" s="18" t="s">
        <v>90</v>
      </c>
      <c r="BK1291" s="241">
        <f>ROUND(I1291*H1291,2)</f>
        <v>0</v>
      </c>
      <c r="BL1291" s="18" t="s">
        <v>347</v>
      </c>
      <c r="BM1291" s="240" t="s">
        <v>2096</v>
      </c>
    </row>
    <row r="1292" s="2" customFormat="1">
      <c r="A1292" s="40"/>
      <c r="B1292" s="41"/>
      <c r="C1292" s="42"/>
      <c r="D1292" s="242" t="s">
        <v>184</v>
      </c>
      <c r="E1292" s="42"/>
      <c r="F1292" s="243" t="s">
        <v>2097</v>
      </c>
      <c r="G1292" s="42"/>
      <c r="H1292" s="42"/>
      <c r="I1292" s="244"/>
      <c r="J1292" s="42"/>
      <c r="K1292" s="42"/>
      <c r="L1292" s="46"/>
      <c r="M1292" s="245"/>
      <c r="N1292" s="246"/>
      <c r="O1292" s="93"/>
      <c r="P1292" s="93"/>
      <c r="Q1292" s="93"/>
      <c r="R1292" s="93"/>
      <c r="S1292" s="93"/>
      <c r="T1292" s="94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T1292" s="18" t="s">
        <v>184</v>
      </c>
      <c r="AU1292" s="18" t="s">
        <v>92</v>
      </c>
    </row>
    <row r="1293" s="2" customFormat="1" ht="16.5" customHeight="1">
      <c r="A1293" s="40"/>
      <c r="B1293" s="41"/>
      <c r="C1293" s="229" t="s">
        <v>2098</v>
      </c>
      <c r="D1293" s="229" t="s">
        <v>174</v>
      </c>
      <c r="E1293" s="230" t="s">
        <v>2099</v>
      </c>
      <c r="F1293" s="231" t="s">
        <v>2100</v>
      </c>
      <c r="G1293" s="232" t="s">
        <v>1528</v>
      </c>
      <c r="H1293" s="233">
        <v>1</v>
      </c>
      <c r="I1293" s="234"/>
      <c r="J1293" s="235">
        <f>ROUND(I1293*H1293,2)</f>
        <v>0</v>
      </c>
      <c r="K1293" s="231" t="s">
        <v>331</v>
      </c>
      <c r="L1293" s="46"/>
      <c r="M1293" s="236" t="s">
        <v>1</v>
      </c>
      <c r="N1293" s="237" t="s">
        <v>48</v>
      </c>
      <c r="O1293" s="93"/>
      <c r="P1293" s="238">
        <f>O1293*H1293</f>
        <v>0</v>
      </c>
      <c r="Q1293" s="238">
        <v>0</v>
      </c>
      <c r="R1293" s="238">
        <f>Q1293*H1293</f>
        <v>0</v>
      </c>
      <c r="S1293" s="238">
        <v>0</v>
      </c>
      <c r="T1293" s="239">
        <f>S1293*H1293</f>
        <v>0</v>
      </c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R1293" s="240" t="s">
        <v>347</v>
      </c>
      <c r="AT1293" s="240" t="s">
        <v>174</v>
      </c>
      <c r="AU1293" s="240" t="s">
        <v>92</v>
      </c>
      <c r="AY1293" s="18" t="s">
        <v>171</v>
      </c>
      <c r="BE1293" s="241">
        <f>IF(N1293="základní",J1293,0)</f>
        <v>0</v>
      </c>
      <c r="BF1293" s="241">
        <f>IF(N1293="snížená",J1293,0)</f>
        <v>0</v>
      </c>
      <c r="BG1293" s="241">
        <f>IF(N1293="zákl. přenesená",J1293,0)</f>
        <v>0</v>
      </c>
      <c r="BH1293" s="241">
        <f>IF(N1293="sníž. přenesená",J1293,0)</f>
        <v>0</v>
      </c>
      <c r="BI1293" s="241">
        <f>IF(N1293="nulová",J1293,0)</f>
        <v>0</v>
      </c>
      <c r="BJ1293" s="18" t="s">
        <v>90</v>
      </c>
      <c r="BK1293" s="241">
        <f>ROUND(I1293*H1293,2)</f>
        <v>0</v>
      </c>
      <c r="BL1293" s="18" t="s">
        <v>347</v>
      </c>
      <c r="BM1293" s="240" t="s">
        <v>2101</v>
      </c>
    </row>
    <row r="1294" s="2" customFormat="1">
      <c r="A1294" s="40"/>
      <c r="B1294" s="41"/>
      <c r="C1294" s="42"/>
      <c r="D1294" s="242" t="s">
        <v>184</v>
      </c>
      <c r="E1294" s="42"/>
      <c r="F1294" s="243" t="s">
        <v>2097</v>
      </c>
      <c r="G1294" s="42"/>
      <c r="H1294" s="42"/>
      <c r="I1294" s="244"/>
      <c r="J1294" s="42"/>
      <c r="K1294" s="42"/>
      <c r="L1294" s="46"/>
      <c r="M1294" s="245"/>
      <c r="N1294" s="246"/>
      <c r="O1294" s="93"/>
      <c r="P1294" s="93"/>
      <c r="Q1294" s="93"/>
      <c r="R1294" s="93"/>
      <c r="S1294" s="93"/>
      <c r="T1294" s="94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T1294" s="18" t="s">
        <v>184</v>
      </c>
      <c r="AU1294" s="18" t="s">
        <v>92</v>
      </c>
    </row>
    <row r="1295" s="2" customFormat="1" ht="16.5" customHeight="1">
      <c r="A1295" s="40"/>
      <c r="B1295" s="41"/>
      <c r="C1295" s="229" t="s">
        <v>2102</v>
      </c>
      <c r="D1295" s="229" t="s">
        <v>174</v>
      </c>
      <c r="E1295" s="230" t="s">
        <v>2103</v>
      </c>
      <c r="F1295" s="231" t="s">
        <v>2104</v>
      </c>
      <c r="G1295" s="232" t="s">
        <v>1528</v>
      </c>
      <c r="H1295" s="233">
        <v>1</v>
      </c>
      <c r="I1295" s="234"/>
      <c r="J1295" s="235">
        <f>ROUND(I1295*H1295,2)</f>
        <v>0</v>
      </c>
      <c r="K1295" s="231" t="s">
        <v>331</v>
      </c>
      <c r="L1295" s="46"/>
      <c r="M1295" s="236" t="s">
        <v>1</v>
      </c>
      <c r="N1295" s="237" t="s">
        <v>48</v>
      </c>
      <c r="O1295" s="93"/>
      <c r="P1295" s="238">
        <f>O1295*H1295</f>
        <v>0</v>
      </c>
      <c r="Q1295" s="238">
        <v>0</v>
      </c>
      <c r="R1295" s="238">
        <f>Q1295*H1295</f>
        <v>0</v>
      </c>
      <c r="S1295" s="238">
        <v>0</v>
      </c>
      <c r="T1295" s="239">
        <f>S1295*H1295</f>
        <v>0</v>
      </c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R1295" s="240" t="s">
        <v>347</v>
      </c>
      <c r="AT1295" s="240" t="s">
        <v>174</v>
      </c>
      <c r="AU1295" s="240" t="s">
        <v>92</v>
      </c>
      <c r="AY1295" s="18" t="s">
        <v>171</v>
      </c>
      <c r="BE1295" s="241">
        <f>IF(N1295="základní",J1295,0)</f>
        <v>0</v>
      </c>
      <c r="BF1295" s="241">
        <f>IF(N1295="snížená",J1295,0)</f>
        <v>0</v>
      </c>
      <c r="BG1295" s="241">
        <f>IF(N1295="zákl. přenesená",J1295,0)</f>
        <v>0</v>
      </c>
      <c r="BH1295" s="241">
        <f>IF(N1295="sníž. přenesená",J1295,0)</f>
        <v>0</v>
      </c>
      <c r="BI1295" s="241">
        <f>IF(N1295="nulová",J1295,0)</f>
        <v>0</v>
      </c>
      <c r="BJ1295" s="18" t="s">
        <v>90</v>
      </c>
      <c r="BK1295" s="241">
        <f>ROUND(I1295*H1295,2)</f>
        <v>0</v>
      </c>
      <c r="BL1295" s="18" t="s">
        <v>347</v>
      </c>
      <c r="BM1295" s="240" t="s">
        <v>2105</v>
      </c>
    </row>
    <row r="1296" s="2" customFormat="1">
      <c r="A1296" s="40"/>
      <c r="B1296" s="41"/>
      <c r="C1296" s="42"/>
      <c r="D1296" s="242" t="s">
        <v>184</v>
      </c>
      <c r="E1296" s="42"/>
      <c r="F1296" s="243" t="s">
        <v>2097</v>
      </c>
      <c r="G1296" s="42"/>
      <c r="H1296" s="42"/>
      <c r="I1296" s="244"/>
      <c r="J1296" s="42"/>
      <c r="K1296" s="42"/>
      <c r="L1296" s="46"/>
      <c r="M1296" s="245"/>
      <c r="N1296" s="246"/>
      <c r="O1296" s="93"/>
      <c r="P1296" s="93"/>
      <c r="Q1296" s="93"/>
      <c r="R1296" s="93"/>
      <c r="S1296" s="93"/>
      <c r="T1296" s="94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T1296" s="18" t="s">
        <v>184</v>
      </c>
      <c r="AU1296" s="18" t="s">
        <v>92</v>
      </c>
    </row>
    <row r="1297" s="2" customFormat="1" ht="16.5" customHeight="1">
      <c r="A1297" s="40"/>
      <c r="B1297" s="41"/>
      <c r="C1297" s="229" t="s">
        <v>2106</v>
      </c>
      <c r="D1297" s="229" t="s">
        <v>174</v>
      </c>
      <c r="E1297" s="230" t="s">
        <v>2107</v>
      </c>
      <c r="F1297" s="231" t="s">
        <v>2108</v>
      </c>
      <c r="G1297" s="232" t="s">
        <v>1528</v>
      </c>
      <c r="H1297" s="233">
        <v>1</v>
      </c>
      <c r="I1297" s="234"/>
      <c r="J1297" s="235">
        <f>ROUND(I1297*H1297,2)</f>
        <v>0</v>
      </c>
      <c r="K1297" s="231" t="s">
        <v>331</v>
      </c>
      <c r="L1297" s="46"/>
      <c r="M1297" s="236" t="s">
        <v>1</v>
      </c>
      <c r="N1297" s="237" t="s">
        <v>48</v>
      </c>
      <c r="O1297" s="93"/>
      <c r="P1297" s="238">
        <f>O1297*H1297</f>
        <v>0</v>
      </c>
      <c r="Q1297" s="238">
        <v>0</v>
      </c>
      <c r="R1297" s="238">
        <f>Q1297*H1297</f>
        <v>0</v>
      </c>
      <c r="S1297" s="238">
        <v>0</v>
      </c>
      <c r="T1297" s="239">
        <f>S1297*H1297</f>
        <v>0</v>
      </c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R1297" s="240" t="s">
        <v>347</v>
      </c>
      <c r="AT1297" s="240" t="s">
        <v>174</v>
      </c>
      <c r="AU1297" s="240" t="s">
        <v>92</v>
      </c>
      <c r="AY1297" s="18" t="s">
        <v>171</v>
      </c>
      <c r="BE1297" s="241">
        <f>IF(N1297="základní",J1297,0)</f>
        <v>0</v>
      </c>
      <c r="BF1297" s="241">
        <f>IF(N1297="snížená",J1297,0)</f>
        <v>0</v>
      </c>
      <c r="BG1297" s="241">
        <f>IF(N1297="zákl. přenesená",J1297,0)</f>
        <v>0</v>
      </c>
      <c r="BH1297" s="241">
        <f>IF(N1297="sníž. přenesená",J1297,0)</f>
        <v>0</v>
      </c>
      <c r="BI1297" s="241">
        <f>IF(N1297="nulová",J1297,0)</f>
        <v>0</v>
      </c>
      <c r="BJ1297" s="18" t="s">
        <v>90</v>
      </c>
      <c r="BK1297" s="241">
        <f>ROUND(I1297*H1297,2)</f>
        <v>0</v>
      </c>
      <c r="BL1297" s="18" t="s">
        <v>347</v>
      </c>
      <c r="BM1297" s="240" t="s">
        <v>2109</v>
      </c>
    </row>
    <row r="1298" s="2" customFormat="1">
      <c r="A1298" s="40"/>
      <c r="B1298" s="41"/>
      <c r="C1298" s="42"/>
      <c r="D1298" s="242" t="s">
        <v>184</v>
      </c>
      <c r="E1298" s="42"/>
      <c r="F1298" s="243" t="s">
        <v>2097</v>
      </c>
      <c r="G1298" s="42"/>
      <c r="H1298" s="42"/>
      <c r="I1298" s="244"/>
      <c r="J1298" s="42"/>
      <c r="K1298" s="42"/>
      <c r="L1298" s="46"/>
      <c r="M1298" s="245"/>
      <c r="N1298" s="246"/>
      <c r="O1298" s="93"/>
      <c r="P1298" s="93"/>
      <c r="Q1298" s="93"/>
      <c r="R1298" s="93"/>
      <c r="S1298" s="93"/>
      <c r="T1298" s="94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T1298" s="18" t="s">
        <v>184</v>
      </c>
      <c r="AU1298" s="18" t="s">
        <v>92</v>
      </c>
    </row>
    <row r="1299" s="2" customFormat="1" ht="16.5" customHeight="1">
      <c r="A1299" s="40"/>
      <c r="B1299" s="41"/>
      <c r="C1299" s="229" t="s">
        <v>2110</v>
      </c>
      <c r="D1299" s="229" t="s">
        <v>174</v>
      </c>
      <c r="E1299" s="230" t="s">
        <v>2111</v>
      </c>
      <c r="F1299" s="231" t="s">
        <v>2112</v>
      </c>
      <c r="G1299" s="232" t="s">
        <v>1528</v>
      </c>
      <c r="H1299" s="233">
        <v>1</v>
      </c>
      <c r="I1299" s="234"/>
      <c r="J1299" s="235">
        <f>ROUND(I1299*H1299,2)</f>
        <v>0</v>
      </c>
      <c r="K1299" s="231" t="s">
        <v>331</v>
      </c>
      <c r="L1299" s="46"/>
      <c r="M1299" s="236" t="s">
        <v>1</v>
      </c>
      <c r="N1299" s="237" t="s">
        <v>48</v>
      </c>
      <c r="O1299" s="93"/>
      <c r="P1299" s="238">
        <f>O1299*H1299</f>
        <v>0</v>
      </c>
      <c r="Q1299" s="238">
        <v>0</v>
      </c>
      <c r="R1299" s="238">
        <f>Q1299*H1299</f>
        <v>0</v>
      </c>
      <c r="S1299" s="238">
        <v>0</v>
      </c>
      <c r="T1299" s="239">
        <f>S1299*H1299</f>
        <v>0</v>
      </c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R1299" s="240" t="s">
        <v>347</v>
      </c>
      <c r="AT1299" s="240" t="s">
        <v>174</v>
      </c>
      <c r="AU1299" s="240" t="s">
        <v>92</v>
      </c>
      <c r="AY1299" s="18" t="s">
        <v>171</v>
      </c>
      <c r="BE1299" s="241">
        <f>IF(N1299="základní",J1299,0)</f>
        <v>0</v>
      </c>
      <c r="BF1299" s="241">
        <f>IF(N1299="snížená",J1299,0)</f>
        <v>0</v>
      </c>
      <c r="BG1299" s="241">
        <f>IF(N1299="zákl. přenesená",J1299,0)</f>
        <v>0</v>
      </c>
      <c r="BH1299" s="241">
        <f>IF(N1299="sníž. přenesená",J1299,0)</f>
        <v>0</v>
      </c>
      <c r="BI1299" s="241">
        <f>IF(N1299="nulová",J1299,0)</f>
        <v>0</v>
      </c>
      <c r="BJ1299" s="18" t="s">
        <v>90</v>
      </c>
      <c r="BK1299" s="241">
        <f>ROUND(I1299*H1299,2)</f>
        <v>0</v>
      </c>
      <c r="BL1299" s="18" t="s">
        <v>347</v>
      </c>
      <c r="BM1299" s="240" t="s">
        <v>2113</v>
      </c>
    </row>
    <row r="1300" s="2" customFormat="1">
      <c r="A1300" s="40"/>
      <c r="B1300" s="41"/>
      <c r="C1300" s="42"/>
      <c r="D1300" s="242" t="s">
        <v>184</v>
      </c>
      <c r="E1300" s="42"/>
      <c r="F1300" s="243" t="s">
        <v>2097</v>
      </c>
      <c r="G1300" s="42"/>
      <c r="H1300" s="42"/>
      <c r="I1300" s="244"/>
      <c r="J1300" s="42"/>
      <c r="K1300" s="42"/>
      <c r="L1300" s="46"/>
      <c r="M1300" s="245"/>
      <c r="N1300" s="246"/>
      <c r="O1300" s="93"/>
      <c r="P1300" s="93"/>
      <c r="Q1300" s="93"/>
      <c r="R1300" s="93"/>
      <c r="S1300" s="93"/>
      <c r="T1300" s="94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T1300" s="18" t="s">
        <v>184</v>
      </c>
      <c r="AU1300" s="18" t="s">
        <v>92</v>
      </c>
    </row>
    <row r="1301" s="2" customFormat="1" ht="16.5" customHeight="1">
      <c r="A1301" s="40"/>
      <c r="B1301" s="41"/>
      <c r="C1301" s="229" t="s">
        <v>2114</v>
      </c>
      <c r="D1301" s="229" t="s">
        <v>174</v>
      </c>
      <c r="E1301" s="230" t="s">
        <v>2115</v>
      </c>
      <c r="F1301" s="231" t="s">
        <v>2116</v>
      </c>
      <c r="G1301" s="232" t="s">
        <v>1528</v>
      </c>
      <c r="H1301" s="233">
        <v>1</v>
      </c>
      <c r="I1301" s="234"/>
      <c r="J1301" s="235">
        <f>ROUND(I1301*H1301,2)</f>
        <v>0</v>
      </c>
      <c r="K1301" s="231" t="s">
        <v>331</v>
      </c>
      <c r="L1301" s="46"/>
      <c r="M1301" s="236" t="s">
        <v>1</v>
      </c>
      <c r="N1301" s="237" t="s">
        <v>48</v>
      </c>
      <c r="O1301" s="93"/>
      <c r="P1301" s="238">
        <f>O1301*H1301</f>
        <v>0</v>
      </c>
      <c r="Q1301" s="238">
        <v>0</v>
      </c>
      <c r="R1301" s="238">
        <f>Q1301*H1301</f>
        <v>0</v>
      </c>
      <c r="S1301" s="238">
        <v>0</v>
      </c>
      <c r="T1301" s="239">
        <f>S1301*H1301</f>
        <v>0</v>
      </c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R1301" s="240" t="s">
        <v>347</v>
      </c>
      <c r="AT1301" s="240" t="s">
        <v>174</v>
      </c>
      <c r="AU1301" s="240" t="s">
        <v>92</v>
      </c>
      <c r="AY1301" s="18" t="s">
        <v>171</v>
      </c>
      <c r="BE1301" s="241">
        <f>IF(N1301="základní",J1301,0)</f>
        <v>0</v>
      </c>
      <c r="BF1301" s="241">
        <f>IF(N1301="snížená",J1301,0)</f>
        <v>0</v>
      </c>
      <c r="BG1301" s="241">
        <f>IF(N1301="zákl. přenesená",J1301,0)</f>
        <v>0</v>
      </c>
      <c r="BH1301" s="241">
        <f>IF(N1301="sníž. přenesená",J1301,0)</f>
        <v>0</v>
      </c>
      <c r="BI1301" s="241">
        <f>IF(N1301="nulová",J1301,0)</f>
        <v>0</v>
      </c>
      <c r="BJ1301" s="18" t="s">
        <v>90</v>
      </c>
      <c r="BK1301" s="241">
        <f>ROUND(I1301*H1301,2)</f>
        <v>0</v>
      </c>
      <c r="BL1301" s="18" t="s">
        <v>347</v>
      </c>
      <c r="BM1301" s="240" t="s">
        <v>2117</v>
      </c>
    </row>
    <row r="1302" s="2" customFormat="1">
      <c r="A1302" s="40"/>
      <c r="B1302" s="41"/>
      <c r="C1302" s="42"/>
      <c r="D1302" s="242" t="s">
        <v>184</v>
      </c>
      <c r="E1302" s="42"/>
      <c r="F1302" s="243" t="s">
        <v>2097</v>
      </c>
      <c r="G1302" s="42"/>
      <c r="H1302" s="42"/>
      <c r="I1302" s="244"/>
      <c r="J1302" s="42"/>
      <c r="K1302" s="42"/>
      <c r="L1302" s="46"/>
      <c r="M1302" s="245"/>
      <c r="N1302" s="246"/>
      <c r="O1302" s="93"/>
      <c r="P1302" s="93"/>
      <c r="Q1302" s="93"/>
      <c r="R1302" s="93"/>
      <c r="S1302" s="93"/>
      <c r="T1302" s="94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T1302" s="18" t="s">
        <v>184</v>
      </c>
      <c r="AU1302" s="18" t="s">
        <v>92</v>
      </c>
    </row>
    <row r="1303" s="2" customFormat="1" ht="16.5" customHeight="1">
      <c r="A1303" s="40"/>
      <c r="B1303" s="41"/>
      <c r="C1303" s="229" t="s">
        <v>2118</v>
      </c>
      <c r="D1303" s="229" t="s">
        <v>174</v>
      </c>
      <c r="E1303" s="230" t="s">
        <v>2119</v>
      </c>
      <c r="F1303" s="231" t="s">
        <v>2120</v>
      </c>
      <c r="G1303" s="232" t="s">
        <v>1528</v>
      </c>
      <c r="H1303" s="233">
        <v>1</v>
      </c>
      <c r="I1303" s="234"/>
      <c r="J1303" s="235">
        <f>ROUND(I1303*H1303,2)</f>
        <v>0</v>
      </c>
      <c r="K1303" s="231" t="s">
        <v>331</v>
      </c>
      <c r="L1303" s="46"/>
      <c r="M1303" s="236" t="s">
        <v>1</v>
      </c>
      <c r="N1303" s="237" t="s">
        <v>48</v>
      </c>
      <c r="O1303" s="93"/>
      <c r="P1303" s="238">
        <f>O1303*H1303</f>
        <v>0</v>
      </c>
      <c r="Q1303" s="238">
        <v>0</v>
      </c>
      <c r="R1303" s="238">
        <f>Q1303*H1303</f>
        <v>0</v>
      </c>
      <c r="S1303" s="238">
        <v>0</v>
      </c>
      <c r="T1303" s="239">
        <f>S1303*H1303</f>
        <v>0</v>
      </c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R1303" s="240" t="s">
        <v>347</v>
      </c>
      <c r="AT1303" s="240" t="s">
        <v>174</v>
      </c>
      <c r="AU1303" s="240" t="s">
        <v>92</v>
      </c>
      <c r="AY1303" s="18" t="s">
        <v>171</v>
      </c>
      <c r="BE1303" s="241">
        <f>IF(N1303="základní",J1303,0)</f>
        <v>0</v>
      </c>
      <c r="BF1303" s="241">
        <f>IF(N1303="snížená",J1303,0)</f>
        <v>0</v>
      </c>
      <c r="BG1303" s="241">
        <f>IF(N1303="zákl. přenesená",J1303,0)</f>
        <v>0</v>
      </c>
      <c r="BH1303" s="241">
        <f>IF(N1303="sníž. přenesená",J1303,0)</f>
        <v>0</v>
      </c>
      <c r="BI1303" s="241">
        <f>IF(N1303="nulová",J1303,0)</f>
        <v>0</v>
      </c>
      <c r="BJ1303" s="18" t="s">
        <v>90</v>
      </c>
      <c r="BK1303" s="241">
        <f>ROUND(I1303*H1303,2)</f>
        <v>0</v>
      </c>
      <c r="BL1303" s="18" t="s">
        <v>347</v>
      </c>
      <c r="BM1303" s="240" t="s">
        <v>2121</v>
      </c>
    </row>
    <row r="1304" s="2" customFormat="1">
      <c r="A1304" s="40"/>
      <c r="B1304" s="41"/>
      <c r="C1304" s="42"/>
      <c r="D1304" s="242" t="s">
        <v>184</v>
      </c>
      <c r="E1304" s="42"/>
      <c r="F1304" s="243" t="s">
        <v>2097</v>
      </c>
      <c r="G1304" s="42"/>
      <c r="H1304" s="42"/>
      <c r="I1304" s="244"/>
      <c r="J1304" s="42"/>
      <c r="K1304" s="42"/>
      <c r="L1304" s="46"/>
      <c r="M1304" s="245"/>
      <c r="N1304" s="246"/>
      <c r="O1304" s="93"/>
      <c r="P1304" s="93"/>
      <c r="Q1304" s="93"/>
      <c r="R1304" s="93"/>
      <c r="S1304" s="93"/>
      <c r="T1304" s="94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T1304" s="18" t="s">
        <v>184</v>
      </c>
      <c r="AU1304" s="18" t="s">
        <v>92</v>
      </c>
    </row>
    <row r="1305" s="2" customFormat="1" ht="16.5" customHeight="1">
      <c r="A1305" s="40"/>
      <c r="B1305" s="41"/>
      <c r="C1305" s="229" t="s">
        <v>2122</v>
      </c>
      <c r="D1305" s="229" t="s">
        <v>174</v>
      </c>
      <c r="E1305" s="230" t="s">
        <v>2123</v>
      </c>
      <c r="F1305" s="231" t="s">
        <v>2124</v>
      </c>
      <c r="G1305" s="232" t="s">
        <v>1528</v>
      </c>
      <c r="H1305" s="233">
        <v>1</v>
      </c>
      <c r="I1305" s="234"/>
      <c r="J1305" s="235">
        <f>ROUND(I1305*H1305,2)</f>
        <v>0</v>
      </c>
      <c r="K1305" s="231" t="s">
        <v>331</v>
      </c>
      <c r="L1305" s="46"/>
      <c r="M1305" s="236" t="s">
        <v>1</v>
      </c>
      <c r="N1305" s="237" t="s">
        <v>48</v>
      </c>
      <c r="O1305" s="93"/>
      <c r="P1305" s="238">
        <f>O1305*H1305</f>
        <v>0</v>
      </c>
      <c r="Q1305" s="238">
        <v>0</v>
      </c>
      <c r="R1305" s="238">
        <f>Q1305*H1305</f>
        <v>0</v>
      </c>
      <c r="S1305" s="238">
        <v>0</v>
      </c>
      <c r="T1305" s="239">
        <f>S1305*H1305</f>
        <v>0</v>
      </c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R1305" s="240" t="s">
        <v>347</v>
      </c>
      <c r="AT1305" s="240" t="s">
        <v>174</v>
      </c>
      <c r="AU1305" s="240" t="s">
        <v>92</v>
      </c>
      <c r="AY1305" s="18" t="s">
        <v>171</v>
      </c>
      <c r="BE1305" s="241">
        <f>IF(N1305="základní",J1305,0)</f>
        <v>0</v>
      </c>
      <c r="BF1305" s="241">
        <f>IF(N1305="snížená",J1305,0)</f>
        <v>0</v>
      </c>
      <c r="BG1305" s="241">
        <f>IF(N1305="zákl. přenesená",J1305,0)</f>
        <v>0</v>
      </c>
      <c r="BH1305" s="241">
        <f>IF(N1305="sníž. přenesená",J1305,0)</f>
        <v>0</v>
      </c>
      <c r="BI1305" s="241">
        <f>IF(N1305="nulová",J1305,0)</f>
        <v>0</v>
      </c>
      <c r="BJ1305" s="18" t="s">
        <v>90</v>
      </c>
      <c r="BK1305" s="241">
        <f>ROUND(I1305*H1305,2)</f>
        <v>0</v>
      </c>
      <c r="BL1305" s="18" t="s">
        <v>347</v>
      </c>
      <c r="BM1305" s="240" t="s">
        <v>2125</v>
      </c>
    </row>
    <row r="1306" s="2" customFormat="1">
      <c r="A1306" s="40"/>
      <c r="B1306" s="41"/>
      <c r="C1306" s="42"/>
      <c r="D1306" s="242" t="s">
        <v>184</v>
      </c>
      <c r="E1306" s="42"/>
      <c r="F1306" s="243" t="s">
        <v>2097</v>
      </c>
      <c r="G1306" s="42"/>
      <c r="H1306" s="42"/>
      <c r="I1306" s="244"/>
      <c r="J1306" s="42"/>
      <c r="K1306" s="42"/>
      <c r="L1306" s="46"/>
      <c r="M1306" s="245"/>
      <c r="N1306" s="246"/>
      <c r="O1306" s="93"/>
      <c r="P1306" s="93"/>
      <c r="Q1306" s="93"/>
      <c r="R1306" s="93"/>
      <c r="S1306" s="93"/>
      <c r="T1306" s="94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T1306" s="18" t="s">
        <v>184</v>
      </c>
      <c r="AU1306" s="18" t="s">
        <v>92</v>
      </c>
    </row>
    <row r="1307" s="2" customFormat="1" ht="16.5" customHeight="1">
      <c r="A1307" s="40"/>
      <c r="B1307" s="41"/>
      <c r="C1307" s="229" t="s">
        <v>2126</v>
      </c>
      <c r="D1307" s="229" t="s">
        <v>174</v>
      </c>
      <c r="E1307" s="230" t="s">
        <v>2127</v>
      </c>
      <c r="F1307" s="231" t="s">
        <v>2128</v>
      </c>
      <c r="G1307" s="232" t="s">
        <v>1528</v>
      </c>
      <c r="H1307" s="233">
        <v>1</v>
      </c>
      <c r="I1307" s="234"/>
      <c r="J1307" s="235">
        <f>ROUND(I1307*H1307,2)</f>
        <v>0</v>
      </c>
      <c r="K1307" s="231" t="s">
        <v>331</v>
      </c>
      <c r="L1307" s="46"/>
      <c r="M1307" s="236" t="s">
        <v>1</v>
      </c>
      <c r="N1307" s="237" t="s">
        <v>48</v>
      </c>
      <c r="O1307" s="93"/>
      <c r="P1307" s="238">
        <f>O1307*H1307</f>
        <v>0</v>
      </c>
      <c r="Q1307" s="238">
        <v>0</v>
      </c>
      <c r="R1307" s="238">
        <f>Q1307*H1307</f>
        <v>0</v>
      </c>
      <c r="S1307" s="238">
        <v>0</v>
      </c>
      <c r="T1307" s="239">
        <f>S1307*H1307</f>
        <v>0</v>
      </c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R1307" s="240" t="s">
        <v>347</v>
      </c>
      <c r="AT1307" s="240" t="s">
        <v>174</v>
      </c>
      <c r="AU1307" s="240" t="s">
        <v>92</v>
      </c>
      <c r="AY1307" s="18" t="s">
        <v>171</v>
      </c>
      <c r="BE1307" s="241">
        <f>IF(N1307="základní",J1307,0)</f>
        <v>0</v>
      </c>
      <c r="BF1307" s="241">
        <f>IF(N1307="snížená",J1307,0)</f>
        <v>0</v>
      </c>
      <c r="BG1307" s="241">
        <f>IF(N1307="zákl. přenesená",J1307,0)</f>
        <v>0</v>
      </c>
      <c r="BH1307" s="241">
        <f>IF(N1307="sníž. přenesená",J1307,0)</f>
        <v>0</v>
      </c>
      <c r="BI1307" s="241">
        <f>IF(N1307="nulová",J1307,0)</f>
        <v>0</v>
      </c>
      <c r="BJ1307" s="18" t="s">
        <v>90</v>
      </c>
      <c r="BK1307" s="241">
        <f>ROUND(I1307*H1307,2)</f>
        <v>0</v>
      </c>
      <c r="BL1307" s="18" t="s">
        <v>347</v>
      </c>
      <c r="BM1307" s="240" t="s">
        <v>2129</v>
      </c>
    </row>
    <row r="1308" s="2" customFormat="1">
      <c r="A1308" s="40"/>
      <c r="B1308" s="41"/>
      <c r="C1308" s="42"/>
      <c r="D1308" s="242" t="s">
        <v>184</v>
      </c>
      <c r="E1308" s="42"/>
      <c r="F1308" s="243" t="s">
        <v>2097</v>
      </c>
      <c r="G1308" s="42"/>
      <c r="H1308" s="42"/>
      <c r="I1308" s="244"/>
      <c r="J1308" s="42"/>
      <c r="K1308" s="42"/>
      <c r="L1308" s="46"/>
      <c r="M1308" s="245"/>
      <c r="N1308" s="246"/>
      <c r="O1308" s="93"/>
      <c r="P1308" s="93"/>
      <c r="Q1308" s="93"/>
      <c r="R1308" s="93"/>
      <c r="S1308" s="93"/>
      <c r="T1308" s="94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T1308" s="18" t="s">
        <v>184</v>
      </c>
      <c r="AU1308" s="18" t="s">
        <v>92</v>
      </c>
    </row>
    <row r="1309" s="2" customFormat="1" ht="16.5" customHeight="1">
      <c r="A1309" s="40"/>
      <c r="B1309" s="41"/>
      <c r="C1309" s="229" t="s">
        <v>2130</v>
      </c>
      <c r="D1309" s="229" t="s">
        <v>174</v>
      </c>
      <c r="E1309" s="230" t="s">
        <v>2131</v>
      </c>
      <c r="F1309" s="231" t="s">
        <v>2132</v>
      </c>
      <c r="G1309" s="232" t="s">
        <v>1528</v>
      </c>
      <c r="H1309" s="233">
        <v>1</v>
      </c>
      <c r="I1309" s="234"/>
      <c r="J1309" s="235">
        <f>ROUND(I1309*H1309,2)</f>
        <v>0</v>
      </c>
      <c r="K1309" s="231" t="s">
        <v>331</v>
      </c>
      <c r="L1309" s="46"/>
      <c r="M1309" s="236" t="s">
        <v>1</v>
      </c>
      <c r="N1309" s="237" t="s">
        <v>48</v>
      </c>
      <c r="O1309" s="93"/>
      <c r="P1309" s="238">
        <f>O1309*H1309</f>
        <v>0</v>
      </c>
      <c r="Q1309" s="238">
        <v>0</v>
      </c>
      <c r="R1309" s="238">
        <f>Q1309*H1309</f>
        <v>0</v>
      </c>
      <c r="S1309" s="238">
        <v>0</v>
      </c>
      <c r="T1309" s="239">
        <f>S1309*H1309</f>
        <v>0</v>
      </c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R1309" s="240" t="s">
        <v>347</v>
      </c>
      <c r="AT1309" s="240" t="s">
        <v>174</v>
      </c>
      <c r="AU1309" s="240" t="s">
        <v>92</v>
      </c>
      <c r="AY1309" s="18" t="s">
        <v>171</v>
      </c>
      <c r="BE1309" s="241">
        <f>IF(N1309="základní",J1309,0)</f>
        <v>0</v>
      </c>
      <c r="BF1309" s="241">
        <f>IF(N1309="snížená",J1309,0)</f>
        <v>0</v>
      </c>
      <c r="BG1309" s="241">
        <f>IF(N1309="zákl. přenesená",J1309,0)</f>
        <v>0</v>
      </c>
      <c r="BH1309" s="241">
        <f>IF(N1309="sníž. přenesená",J1309,0)</f>
        <v>0</v>
      </c>
      <c r="BI1309" s="241">
        <f>IF(N1309="nulová",J1309,0)</f>
        <v>0</v>
      </c>
      <c r="BJ1309" s="18" t="s">
        <v>90</v>
      </c>
      <c r="BK1309" s="241">
        <f>ROUND(I1309*H1309,2)</f>
        <v>0</v>
      </c>
      <c r="BL1309" s="18" t="s">
        <v>347</v>
      </c>
      <c r="BM1309" s="240" t="s">
        <v>2133</v>
      </c>
    </row>
    <row r="1310" s="2" customFormat="1">
      <c r="A1310" s="40"/>
      <c r="B1310" s="41"/>
      <c r="C1310" s="42"/>
      <c r="D1310" s="242" t="s">
        <v>184</v>
      </c>
      <c r="E1310" s="42"/>
      <c r="F1310" s="243" t="s">
        <v>2097</v>
      </c>
      <c r="G1310" s="42"/>
      <c r="H1310" s="42"/>
      <c r="I1310" s="244"/>
      <c r="J1310" s="42"/>
      <c r="K1310" s="42"/>
      <c r="L1310" s="46"/>
      <c r="M1310" s="245"/>
      <c r="N1310" s="246"/>
      <c r="O1310" s="93"/>
      <c r="P1310" s="93"/>
      <c r="Q1310" s="93"/>
      <c r="R1310" s="93"/>
      <c r="S1310" s="93"/>
      <c r="T1310" s="94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T1310" s="18" t="s">
        <v>184</v>
      </c>
      <c r="AU1310" s="18" t="s">
        <v>92</v>
      </c>
    </row>
    <row r="1311" s="2" customFormat="1" ht="16.5" customHeight="1">
      <c r="A1311" s="40"/>
      <c r="B1311" s="41"/>
      <c r="C1311" s="229" t="s">
        <v>2134</v>
      </c>
      <c r="D1311" s="229" t="s">
        <v>174</v>
      </c>
      <c r="E1311" s="230" t="s">
        <v>2135</v>
      </c>
      <c r="F1311" s="231" t="s">
        <v>2136</v>
      </c>
      <c r="G1311" s="232" t="s">
        <v>1528</v>
      </c>
      <c r="H1311" s="233">
        <v>1</v>
      </c>
      <c r="I1311" s="234"/>
      <c r="J1311" s="235">
        <f>ROUND(I1311*H1311,2)</f>
        <v>0</v>
      </c>
      <c r="K1311" s="231" t="s">
        <v>331</v>
      </c>
      <c r="L1311" s="46"/>
      <c r="M1311" s="236" t="s">
        <v>1</v>
      </c>
      <c r="N1311" s="237" t="s">
        <v>48</v>
      </c>
      <c r="O1311" s="93"/>
      <c r="P1311" s="238">
        <f>O1311*H1311</f>
        <v>0</v>
      </c>
      <c r="Q1311" s="238">
        <v>0</v>
      </c>
      <c r="R1311" s="238">
        <f>Q1311*H1311</f>
        <v>0</v>
      </c>
      <c r="S1311" s="238">
        <v>0</v>
      </c>
      <c r="T1311" s="239">
        <f>S1311*H1311</f>
        <v>0</v>
      </c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R1311" s="240" t="s">
        <v>347</v>
      </c>
      <c r="AT1311" s="240" t="s">
        <v>174</v>
      </c>
      <c r="AU1311" s="240" t="s">
        <v>92</v>
      </c>
      <c r="AY1311" s="18" t="s">
        <v>171</v>
      </c>
      <c r="BE1311" s="241">
        <f>IF(N1311="základní",J1311,0)</f>
        <v>0</v>
      </c>
      <c r="BF1311" s="241">
        <f>IF(N1311="snížená",J1311,0)</f>
        <v>0</v>
      </c>
      <c r="BG1311" s="241">
        <f>IF(N1311="zákl. přenesená",J1311,0)</f>
        <v>0</v>
      </c>
      <c r="BH1311" s="241">
        <f>IF(N1311="sníž. přenesená",J1311,0)</f>
        <v>0</v>
      </c>
      <c r="BI1311" s="241">
        <f>IF(N1311="nulová",J1311,0)</f>
        <v>0</v>
      </c>
      <c r="BJ1311" s="18" t="s">
        <v>90</v>
      </c>
      <c r="BK1311" s="241">
        <f>ROUND(I1311*H1311,2)</f>
        <v>0</v>
      </c>
      <c r="BL1311" s="18" t="s">
        <v>347</v>
      </c>
      <c r="BM1311" s="240" t="s">
        <v>2137</v>
      </c>
    </row>
    <row r="1312" s="2" customFormat="1">
      <c r="A1312" s="40"/>
      <c r="B1312" s="41"/>
      <c r="C1312" s="42"/>
      <c r="D1312" s="242" t="s">
        <v>184</v>
      </c>
      <c r="E1312" s="42"/>
      <c r="F1312" s="243" t="s">
        <v>2097</v>
      </c>
      <c r="G1312" s="42"/>
      <c r="H1312" s="42"/>
      <c r="I1312" s="244"/>
      <c r="J1312" s="42"/>
      <c r="K1312" s="42"/>
      <c r="L1312" s="46"/>
      <c r="M1312" s="245"/>
      <c r="N1312" s="246"/>
      <c r="O1312" s="93"/>
      <c r="P1312" s="93"/>
      <c r="Q1312" s="93"/>
      <c r="R1312" s="93"/>
      <c r="S1312" s="93"/>
      <c r="T1312" s="94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T1312" s="18" t="s">
        <v>184</v>
      </c>
      <c r="AU1312" s="18" t="s">
        <v>92</v>
      </c>
    </row>
    <row r="1313" s="2" customFormat="1" ht="16.5" customHeight="1">
      <c r="A1313" s="40"/>
      <c r="B1313" s="41"/>
      <c r="C1313" s="229" t="s">
        <v>2138</v>
      </c>
      <c r="D1313" s="229" t="s">
        <v>174</v>
      </c>
      <c r="E1313" s="230" t="s">
        <v>2139</v>
      </c>
      <c r="F1313" s="231" t="s">
        <v>2140</v>
      </c>
      <c r="G1313" s="232" t="s">
        <v>1528</v>
      </c>
      <c r="H1313" s="233">
        <v>1</v>
      </c>
      <c r="I1313" s="234"/>
      <c r="J1313" s="235">
        <f>ROUND(I1313*H1313,2)</f>
        <v>0</v>
      </c>
      <c r="K1313" s="231" t="s">
        <v>331</v>
      </c>
      <c r="L1313" s="46"/>
      <c r="M1313" s="236" t="s">
        <v>1</v>
      </c>
      <c r="N1313" s="237" t="s">
        <v>48</v>
      </c>
      <c r="O1313" s="93"/>
      <c r="P1313" s="238">
        <f>O1313*H1313</f>
        <v>0</v>
      </c>
      <c r="Q1313" s="238">
        <v>0</v>
      </c>
      <c r="R1313" s="238">
        <f>Q1313*H1313</f>
        <v>0</v>
      </c>
      <c r="S1313" s="238">
        <v>0</v>
      </c>
      <c r="T1313" s="239">
        <f>S1313*H1313</f>
        <v>0</v>
      </c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R1313" s="240" t="s">
        <v>347</v>
      </c>
      <c r="AT1313" s="240" t="s">
        <v>174</v>
      </c>
      <c r="AU1313" s="240" t="s">
        <v>92</v>
      </c>
      <c r="AY1313" s="18" t="s">
        <v>171</v>
      </c>
      <c r="BE1313" s="241">
        <f>IF(N1313="základní",J1313,0)</f>
        <v>0</v>
      </c>
      <c r="BF1313" s="241">
        <f>IF(N1313="snížená",J1313,0)</f>
        <v>0</v>
      </c>
      <c r="BG1313" s="241">
        <f>IF(N1313="zákl. přenesená",J1313,0)</f>
        <v>0</v>
      </c>
      <c r="BH1313" s="241">
        <f>IF(N1313="sníž. přenesená",J1313,0)</f>
        <v>0</v>
      </c>
      <c r="BI1313" s="241">
        <f>IF(N1313="nulová",J1313,0)</f>
        <v>0</v>
      </c>
      <c r="BJ1313" s="18" t="s">
        <v>90</v>
      </c>
      <c r="BK1313" s="241">
        <f>ROUND(I1313*H1313,2)</f>
        <v>0</v>
      </c>
      <c r="BL1313" s="18" t="s">
        <v>347</v>
      </c>
      <c r="BM1313" s="240" t="s">
        <v>2141</v>
      </c>
    </row>
    <row r="1314" s="2" customFormat="1">
      <c r="A1314" s="40"/>
      <c r="B1314" s="41"/>
      <c r="C1314" s="42"/>
      <c r="D1314" s="242" t="s">
        <v>184</v>
      </c>
      <c r="E1314" s="42"/>
      <c r="F1314" s="243" t="s">
        <v>2097</v>
      </c>
      <c r="G1314" s="42"/>
      <c r="H1314" s="42"/>
      <c r="I1314" s="244"/>
      <c r="J1314" s="42"/>
      <c r="K1314" s="42"/>
      <c r="L1314" s="46"/>
      <c r="M1314" s="245"/>
      <c r="N1314" s="246"/>
      <c r="O1314" s="93"/>
      <c r="P1314" s="93"/>
      <c r="Q1314" s="93"/>
      <c r="R1314" s="93"/>
      <c r="S1314" s="93"/>
      <c r="T1314" s="94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T1314" s="18" t="s">
        <v>184</v>
      </c>
      <c r="AU1314" s="18" t="s">
        <v>92</v>
      </c>
    </row>
    <row r="1315" s="2" customFormat="1">
      <c r="A1315" s="40"/>
      <c r="B1315" s="41"/>
      <c r="C1315" s="229" t="s">
        <v>2142</v>
      </c>
      <c r="D1315" s="229" t="s">
        <v>174</v>
      </c>
      <c r="E1315" s="230" t="s">
        <v>2143</v>
      </c>
      <c r="F1315" s="231" t="s">
        <v>2144</v>
      </c>
      <c r="G1315" s="232" t="s">
        <v>1528</v>
      </c>
      <c r="H1315" s="233">
        <v>1</v>
      </c>
      <c r="I1315" s="234"/>
      <c r="J1315" s="235">
        <f>ROUND(I1315*H1315,2)</f>
        <v>0</v>
      </c>
      <c r="K1315" s="231" t="s">
        <v>331</v>
      </c>
      <c r="L1315" s="46"/>
      <c r="M1315" s="236" t="s">
        <v>1</v>
      </c>
      <c r="N1315" s="237" t="s">
        <v>48</v>
      </c>
      <c r="O1315" s="93"/>
      <c r="P1315" s="238">
        <f>O1315*H1315</f>
        <v>0</v>
      </c>
      <c r="Q1315" s="238">
        <v>0</v>
      </c>
      <c r="R1315" s="238">
        <f>Q1315*H1315</f>
        <v>0</v>
      </c>
      <c r="S1315" s="238">
        <v>0</v>
      </c>
      <c r="T1315" s="239">
        <f>S1315*H1315</f>
        <v>0</v>
      </c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R1315" s="240" t="s">
        <v>347</v>
      </c>
      <c r="AT1315" s="240" t="s">
        <v>174</v>
      </c>
      <c r="AU1315" s="240" t="s">
        <v>92</v>
      </c>
      <c r="AY1315" s="18" t="s">
        <v>171</v>
      </c>
      <c r="BE1315" s="241">
        <f>IF(N1315="základní",J1315,0)</f>
        <v>0</v>
      </c>
      <c r="BF1315" s="241">
        <f>IF(N1315="snížená",J1315,0)</f>
        <v>0</v>
      </c>
      <c r="BG1315" s="241">
        <f>IF(N1315="zákl. přenesená",J1315,0)</f>
        <v>0</v>
      </c>
      <c r="BH1315" s="241">
        <f>IF(N1315="sníž. přenesená",J1315,0)</f>
        <v>0</v>
      </c>
      <c r="BI1315" s="241">
        <f>IF(N1315="nulová",J1315,0)</f>
        <v>0</v>
      </c>
      <c r="BJ1315" s="18" t="s">
        <v>90</v>
      </c>
      <c r="BK1315" s="241">
        <f>ROUND(I1315*H1315,2)</f>
        <v>0</v>
      </c>
      <c r="BL1315" s="18" t="s">
        <v>347</v>
      </c>
      <c r="BM1315" s="240" t="s">
        <v>2145</v>
      </c>
    </row>
    <row r="1316" s="2" customFormat="1">
      <c r="A1316" s="40"/>
      <c r="B1316" s="41"/>
      <c r="C1316" s="42"/>
      <c r="D1316" s="242" t="s">
        <v>184</v>
      </c>
      <c r="E1316" s="42"/>
      <c r="F1316" s="243" t="s">
        <v>2097</v>
      </c>
      <c r="G1316" s="42"/>
      <c r="H1316" s="42"/>
      <c r="I1316" s="244"/>
      <c r="J1316" s="42"/>
      <c r="K1316" s="42"/>
      <c r="L1316" s="46"/>
      <c r="M1316" s="245"/>
      <c r="N1316" s="246"/>
      <c r="O1316" s="93"/>
      <c r="P1316" s="93"/>
      <c r="Q1316" s="93"/>
      <c r="R1316" s="93"/>
      <c r="S1316" s="93"/>
      <c r="T1316" s="94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T1316" s="18" t="s">
        <v>184</v>
      </c>
      <c r="AU1316" s="18" t="s">
        <v>92</v>
      </c>
    </row>
    <row r="1317" s="2" customFormat="1" ht="16.5" customHeight="1">
      <c r="A1317" s="40"/>
      <c r="B1317" s="41"/>
      <c r="C1317" s="229" t="s">
        <v>2146</v>
      </c>
      <c r="D1317" s="229" t="s">
        <v>174</v>
      </c>
      <c r="E1317" s="230" t="s">
        <v>2147</v>
      </c>
      <c r="F1317" s="231" t="s">
        <v>2148</v>
      </c>
      <c r="G1317" s="232" t="s">
        <v>1528</v>
      </c>
      <c r="H1317" s="233">
        <v>1</v>
      </c>
      <c r="I1317" s="234"/>
      <c r="J1317" s="235">
        <f>ROUND(I1317*H1317,2)</f>
        <v>0</v>
      </c>
      <c r="K1317" s="231" t="s">
        <v>331</v>
      </c>
      <c r="L1317" s="46"/>
      <c r="M1317" s="236" t="s">
        <v>1</v>
      </c>
      <c r="N1317" s="237" t="s">
        <v>48</v>
      </c>
      <c r="O1317" s="93"/>
      <c r="P1317" s="238">
        <f>O1317*H1317</f>
        <v>0</v>
      </c>
      <c r="Q1317" s="238">
        <v>0</v>
      </c>
      <c r="R1317" s="238">
        <f>Q1317*H1317</f>
        <v>0</v>
      </c>
      <c r="S1317" s="238">
        <v>0</v>
      </c>
      <c r="T1317" s="239">
        <f>S1317*H1317</f>
        <v>0</v>
      </c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R1317" s="240" t="s">
        <v>347</v>
      </c>
      <c r="AT1317" s="240" t="s">
        <v>174</v>
      </c>
      <c r="AU1317" s="240" t="s">
        <v>92</v>
      </c>
      <c r="AY1317" s="18" t="s">
        <v>171</v>
      </c>
      <c r="BE1317" s="241">
        <f>IF(N1317="základní",J1317,0)</f>
        <v>0</v>
      </c>
      <c r="BF1317" s="241">
        <f>IF(N1317="snížená",J1317,0)</f>
        <v>0</v>
      </c>
      <c r="BG1317" s="241">
        <f>IF(N1317="zákl. přenesená",J1317,0)</f>
        <v>0</v>
      </c>
      <c r="BH1317" s="241">
        <f>IF(N1317="sníž. přenesená",J1317,0)</f>
        <v>0</v>
      </c>
      <c r="BI1317" s="241">
        <f>IF(N1317="nulová",J1317,0)</f>
        <v>0</v>
      </c>
      <c r="BJ1317" s="18" t="s">
        <v>90</v>
      </c>
      <c r="BK1317" s="241">
        <f>ROUND(I1317*H1317,2)</f>
        <v>0</v>
      </c>
      <c r="BL1317" s="18" t="s">
        <v>347</v>
      </c>
      <c r="BM1317" s="240" t="s">
        <v>2149</v>
      </c>
    </row>
    <row r="1318" s="2" customFormat="1">
      <c r="A1318" s="40"/>
      <c r="B1318" s="41"/>
      <c r="C1318" s="42"/>
      <c r="D1318" s="242" t="s">
        <v>184</v>
      </c>
      <c r="E1318" s="42"/>
      <c r="F1318" s="243" t="s">
        <v>2097</v>
      </c>
      <c r="G1318" s="42"/>
      <c r="H1318" s="42"/>
      <c r="I1318" s="244"/>
      <c r="J1318" s="42"/>
      <c r="K1318" s="42"/>
      <c r="L1318" s="46"/>
      <c r="M1318" s="245"/>
      <c r="N1318" s="246"/>
      <c r="O1318" s="93"/>
      <c r="P1318" s="93"/>
      <c r="Q1318" s="93"/>
      <c r="R1318" s="93"/>
      <c r="S1318" s="93"/>
      <c r="T1318" s="94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T1318" s="18" t="s">
        <v>184</v>
      </c>
      <c r="AU1318" s="18" t="s">
        <v>92</v>
      </c>
    </row>
    <row r="1319" s="2" customFormat="1" ht="16.5" customHeight="1">
      <c r="A1319" s="40"/>
      <c r="B1319" s="41"/>
      <c r="C1319" s="229" t="s">
        <v>2150</v>
      </c>
      <c r="D1319" s="229" t="s">
        <v>174</v>
      </c>
      <c r="E1319" s="230" t="s">
        <v>2151</v>
      </c>
      <c r="F1319" s="231" t="s">
        <v>2152</v>
      </c>
      <c r="G1319" s="232" t="s">
        <v>1528</v>
      </c>
      <c r="H1319" s="233">
        <v>1</v>
      </c>
      <c r="I1319" s="234"/>
      <c r="J1319" s="235">
        <f>ROUND(I1319*H1319,2)</f>
        <v>0</v>
      </c>
      <c r="K1319" s="231" t="s">
        <v>331</v>
      </c>
      <c r="L1319" s="46"/>
      <c r="M1319" s="236" t="s">
        <v>1</v>
      </c>
      <c r="N1319" s="237" t="s">
        <v>48</v>
      </c>
      <c r="O1319" s="93"/>
      <c r="P1319" s="238">
        <f>O1319*H1319</f>
        <v>0</v>
      </c>
      <c r="Q1319" s="238">
        <v>0</v>
      </c>
      <c r="R1319" s="238">
        <f>Q1319*H1319</f>
        <v>0</v>
      </c>
      <c r="S1319" s="238">
        <v>0</v>
      </c>
      <c r="T1319" s="239">
        <f>S1319*H1319</f>
        <v>0</v>
      </c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R1319" s="240" t="s">
        <v>347</v>
      </c>
      <c r="AT1319" s="240" t="s">
        <v>174</v>
      </c>
      <c r="AU1319" s="240" t="s">
        <v>92</v>
      </c>
      <c r="AY1319" s="18" t="s">
        <v>171</v>
      </c>
      <c r="BE1319" s="241">
        <f>IF(N1319="základní",J1319,0)</f>
        <v>0</v>
      </c>
      <c r="BF1319" s="241">
        <f>IF(N1319="snížená",J1319,0)</f>
        <v>0</v>
      </c>
      <c r="BG1319" s="241">
        <f>IF(N1319="zákl. přenesená",J1319,0)</f>
        <v>0</v>
      </c>
      <c r="BH1319" s="241">
        <f>IF(N1319="sníž. přenesená",J1319,0)</f>
        <v>0</v>
      </c>
      <c r="BI1319" s="241">
        <f>IF(N1319="nulová",J1319,0)</f>
        <v>0</v>
      </c>
      <c r="BJ1319" s="18" t="s">
        <v>90</v>
      </c>
      <c r="BK1319" s="241">
        <f>ROUND(I1319*H1319,2)</f>
        <v>0</v>
      </c>
      <c r="BL1319" s="18" t="s">
        <v>347</v>
      </c>
      <c r="BM1319" s="240" t="s">
        <v>2153</v>
      </c>
    </row>
    <row r="1320" s="2" customFormat="1">
      <c r="A1320" s="40"/>
      <c r="B1320" s="41"/>
      <c r="C1320" s="42"/>
      <c r="D1320" s="242" t="s">
        <v>184</v>
      </c>
      <c r="E1320" s="42"/>
      <c r="F1320" s="243" t="s">
        <v>2097</v>
      </c>
      <c r="G1320" s="42"/>
      <c r="H1320" s="42"/>
      <c r="I1320" s="244"/>
      <c r="J1320" s="42"/>
      <c r="K1320" s="42"/>
      <c r="L1320" s="46"/>
      <c r="M1320" s="245"/>
      <c r="N1320" s="246"/>
      <c r="O1320" s="93"/>
      <c r="P1320" s="93"/>
      <c r="Q1320" s="93"/>
      <c r="R1320" s="93"/>
      <c r="S1320" s="93"/>
      <c r="T1320" s="94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T1320" s="18" t="s">
        <v>184</v>
      </c>
      <c r="AU1320" s="18" t="s">
        <v>92</v>
      </c>
    </row>
    <row r="1321" s="2" customFormat="1" ht="16.5" customHeight="1">
      <c r="A1321" s="40"/>
      <c r="B1321" s="41"/>
      <c r="C1321" s="229" t="s">
        <v>2154</v>
      </c>
      <c r="D1321" s="229" t="s">
        <v>174</v>
      </c>
      <c r="E1321" s="230" t="s">
        <v>2155</v>
      </c>
      <c r="F1321" s="231" t="s">
        <v>2156</v>
      </c>
      <c r="G1321" s="232" t="s">
        <v>1528</v>
      </c>
      <c r="H1321" s="233">
        <v>1</v>
      </c>
      <c r="I1321" s="234"/>
      <c r="J1321" s="235">
        <f>ROUND(I1321*H1321,2)</f>
        <v>0</v>
      </c>
      <c r="K1321" s="231" t="s">
        <v>331</v>
      </c>
      <c r="L1321" s="46"/>
      <c r="M1321" s="236" t="s">
        <v>1</v>
      </c>
      <c r="N1321" s="237" t="s">
        <v>48</v>
      </c>
      <c r="O1321" s="93"/>
      <c r="P1321" s="238">
        <f>O1321*H1321</f>
        <v>0</v>
      </c>
      <c r="Q1321" s="238">
        <v>0</v>
      </c>
      <c r="R1321" s="238">
        <f>Q1321*H1321</f>
        <v>0</v>
      </c>
      <c r="S1321" s="238">
        <v>0</v>
      </c>
      <c r="T1321" s="239">
        <f>S1321*H1321</f>
        <v>0</v>
      </c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R1321" s="240" t="s">
        <v>347</v>
      </c>
      <c r="AT1321" s="240" t="s">
        <v>174</v>
      </c>
      <c r="AU1321" s="240" t="s">
        <v>92</v>
      </c>
      <c r="AY1321" s="18" t="s">
        <v>171</v>
      </c>
      <c r="BE1321" s="241">
        <f>IF(N1321="základní",J1321,0)</f>
        <v>0</v>
      </c>
      <c r="BF1321" s="241">
        <f>IF(N1321="snížená",J1321,0)</f>
        <v>0</v>
      </c>
      <c r="BG1321" s="241">
        <f>IF(N1321="zákl. přenesená",J1321,0)</f>
        <v>0</v>
      </c>
      <c r="BH1321" s="241">
        <f>IF(N1321="sníž. přenesená",J1321,0)</f>
        <v>0</v>
      </c>
      <c r="BI1321" s="241">
        <f>IF(N1321="nulová",J1321,0)</f>
        <v>0</v>
      </c>
      <c r="BJ1321" s="18" t="s">
        <v>90</v>
      </c>
      <c r="BK1321" s="241">
        <f>ROUND(I1321*H1321,2)</f>
        <v>0</v>
      </c>
      <c r="BL1321" s="18" t="s">
        <v>347</v>
      </c>
      <c r="BM1321" s="240" t="s">
        <v>2157</v>
      </c>
    </row>
    <row r="1322" s="2" customFormat="1">
      <c r="A1322" s="40"/>
      <c r="B1322" s="41"/>
      <c r="C1322" s="42"/>
      <c r="D1322" s="242" t="s">
        <v>184</v>
      </c>
      <c r="E1322" s="42"/>
      <c r="F1322" s="243" t="s">
        <v>2097</v>
      </c>
      <c r="G1322" s="42"/>
      <c r="H1322" s="42"/>
      <c r="I1322" s="244"/>
      <c r="J1322" s="42"/>
      <c r="K1322" s="42"/>
      <c r="L1322" s="46"/>
      <c r="M1322" s="245"/>
      <c r="N1322" s="246"/>
      <c r="O1322" s="93"/>
      <c r="P1322" s="93"/>
      <c r="Q1322" s="93"/>
      <c r="R1322" s="93"/>
      <c r="S1322" s="93"/>
      <c r="T1322" s="94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T1322" s="18" t="s">
        <v>184</v>
      </c>
      <c r="AU1322" s="18" t="s">
        <v>92</v>
      </c>
    </row>
    <row r="1323" s="2" customFormat="1" ht="21.75" customHeight="1">
      <c r="A1323" s="40"/>
      <c r="B1323" s="41"/>
      <c r="C1323" s="229" t="s">
        <v>2158</v>
      </c>
      <c r="D1323" s="229" t="s">
        <v>174</v>
      </c>
      <c r="E1323" s="230" t="s">
        <v>2159</v>
      </c>
      <c r="F1323" s="231" t="s">
        <v>2160</v>
      </c>
      <c r="G1323" s="232" t="s">
        <v>1528</v>
      </c>
      <c r="H1323" s="233">
        <v>1</v>
      </c>
      <c r="I1323" s="234"/>
      <c r="J1323" s="235">
        <f>ROUND(I1323*H1323,2)</f>
        <v>0</v>
      </c>
      <c r="K1323" s="231" t="s">
        <v>331</v>
      </c>
      <c r="L1323" s="46"/>
      <c r="M1323" s="236" t="s">
        <v>1</v>
      </c>
      <c r="N1323" s="237" t="s">
        <v>48</v>
      </c>
      <c r="O1323" s="93"/>
      <c r="P1323" s="238">
        <f>O1323*H1323</f>
        <v>0</v>
      </c>
      <c r="Q1323" s="238">
        <v>0</v>
      </c>
      <c r="R1323" s="238">
        <f>Q1323*H1323</f>
        <v>0</v>
      </c>
      <c r="S1323" s="238">
        <v>0</v>
      </c>
      <c r="T1323" s="239">
        <f>S1323*H1323</f>
        <v>0</v>
      </c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R1323" s="240" t="s">
        <v>347</v>
      </c>
      <c r="AT1323" s="240" t="s">
        <v>174</v>
      </c>
      <c r="AU1323" s="240" t="s">
        <v>92</v>
      </c>
      <c r="AY1323" s="18" t="s">
        <v>171</v>
      </c>
      <c r="BE1323" s="241">
        <f>IF(N1323="základní",J1323,0)</f>
        <v>0</v>
      </c>
      <c r="BF1323" s="241">
        <f>IF(N1323="snížená",J1323,0)</f>
        <v>0</v>
      </c>
      <c r="BG1323" s="241">
        <f>IF(N1323="zákl. přenesená",J1323,0)</f>
        <v>0</v>
      </c>
      <c r="BH1323" s="241">
        <f>IF(N1323="sníž. přenesená",J1323,0)</f>
        <v>0</v>
      </c>
      <c r="BI1323" s="241">
        <f>IF(N1323="nulová",J1323,0)</f>
        <v>0</v>
      </c>
      <c r="BJ1323" s="18" t="s">
        <v>90</v>
      </c>
      <c r="BK1323" s="241">
        <f>ROUND(I1323*H1323,2)</f>
        <v>0</v>
      </c>
      <c r="BL1323" s="18" t="s">
        <v>347</v>
      </c>
      <c r="BM1323" s="240" t="s">
        <v>2161</v>
      </c>
    </row>
    <row r="1324" s="2" customFormat="1">
      <c r="A1324" s="40"/>
      <c r="B1324" s="41"/>
      <c r="C1324" s="42"/>
      <c r="D1324" s="242" t="s">
        <v>184</v>
      </c>
      <c r="E1324" s="42"/>
      <c r="F1324" s="243" t="s">
        <v>2097</v>
      </c>
      <c r="G1324" s="42"/>
      <c r="H1324" s="42"/>
      <c r="I1324" s="244"/>
      <c r="J1324" s="42"/>
      <c r="K1324" s="42"/>
      <c r="L1324" s="46"/>
      <c r="M1324" s="245"/>
      <c r="N1324" s="246"/>
      <c r="O1324" s="93"/>
      <c r="P1324" s="93"/>
      <c r="Q1324" s="93"/>
      <c r="R1324" s="93"/>
      <c r="S1324" s="93"/>
      <c r="T1324" s="94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T1324" s="18" t="s">
        <v>184</v>
      </c>
      <c r="AU1324" s="18" t="s">
        <v>92</v>
      </c>
    </row>
    <row r="1325" s="2" customFormat="1" ht="21.75" customHeight="1">
      <c r="A1325" s="40"/>
      <c r="B1325" s="41"/>
      <c r="C1325" s="229" t="s">
        <v>2162</v>
      </c>
      <c r="D1325" s="229" t="s">
        <v>174</v>
      </c>
      <c r="E1325" s="230" t="s">
        <v>2163</v>
      </c>
      <c r="F1325" s="231" t="s">
        <v>2164</v>
      </c>
      <c r="G1325" s="232" t="s">
        <v>1528</v>
      </c>
      <c r="H1325" s="233">
        <v>1</v>
      </c>
      <c r="I1325" s="234"/>
      <c r="J1325" s="235">
        <f>ROUND(I1325*H1325,2)</f>
        <v>0</v>
      </c>
      <c r="K1325" s="231" t="s">
        <v>331</v>
      </c>
      <c r="L1325" s="46"/>
      <c r="M1325" s="236" t="s">
        <v>1</v>
      </c>
      <c r="N1325" s="237" t="s">
        <v>48</v>
      </c>
      <c r="O1325" s="93"/>
      <c r="P1325" s="238">
        <f>O1325*H1325</f>
        <v>0</v>
      </c>
      <c r="Q1325" s="238">
        <v>0</v>
      </c>
      <c r="R1325" s="238">
        <f>Q1325*H1325</f>
        <v>0</v>
      </c>
      <c r="S1325" s="238">
        <v>0</v>
      </c>
      <c r="T1325" s="239">
        <f>S1325*H1325</f>
        <v>0</v>
      </c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R1325" s="240" t="s">
        <v>347</v>
      </c>
      <c r="AT1325" s="240" t="s">
        <v>174</v>
      </c>
      <c r="AU1325" s="240" t="s">
        <v>92</v>
      </c>
      <c r="AY1325" s="18" t="s">
        <v>171</v>
      </c>
      <c r="BE1325" s="241">
        <f>IF(N1325="základní",J1325,0)</f>
        <v>0</v>
      </c>
      <c r="BF1325" s="241">
        <f>IF(N1325="snížená",J1325,0)</f>
        <v>0</v>
      </c>
      <c r="BG1325" s="241">
        <f>IF(N1325="zákl. přenesená",J1325,0)</f>
        <v>0</v>
      </c>
      <c r="BH1325" s="241">
        <f>IF(N1325="sníž. přenesená",J1325,0)</f>
        <v>0</v>
      </c>
      <c r="BI1325" s="241">
        <f>IF(N1325="nulová",J1325,0)</f>
        <v>0</v>
      </c>
      <c r="BJ1325" s="18" t="s">
        <v>90</v>
      </c>
      <c r="BK1325" s="241">
        <f>ROUND(I1325*H1325,2)</f>
        <v>0</v>
      </c>
      <c r="BL1325" s="18" t="s">
        <v>347</v>
      </c>
      <c r="BM1325" s="240" t="s">
        <v>2165</v>
      </c>
    </row>
    <row r="1326" s="2" customFormat="1">
      <c r="A1326" s="40"/>
      <c r="B1326" s="41"/>
      <c r="C1326" s="42"/>
      <c r="D1326" s="242" t="s">
        <v>184</v>
      </c>
      <c r="E1326" s="42"/>
      <c r="F1326" s="243" t="s">
        <v>2097</v>
      </c>
      <c r="G1326" s="42"/>
      <c r="H1326" s="42"/>
      <c r="I1326" s="244"/>
      <c r="J1326" s="42"/>
      <c r="K1326" s="42"/>
      <c r="L1326" s="46"/>
      <c r="M1326" s="245"/>
      <c r="N1326" s="246"/>
      <c r="O1326" s="93"/>
      <c r="P1326" s="93"/>
      <c r="Q1326" s="93"/>
      <c r="R1326" s="93"/>
      <c r="S1326" s="93"/>
      <c r="T1326" s="94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T1326" s="18" t="s">
        <v>184</v>
      </c>
      <c r="AU1326" s="18" t="s">
        <v>92</v>
      </c>
    </row>
    <row r="1327" s="2" customFormat="1" ht="21.75" customHeight="1">
      <c r="A1327" s="40"/>
      <c r="B1327" s="41"/>
      <c r="C1327" s="229" t="s">
        <v>2166</v>
      </c>
      <c r="D1327" s="229" t="s">
        <v>174</v>
      </c>
      <c r="E1327" s="230" t="s">
        <v>2167</v>
      </c>
      <c r="F1327" s="231" t="s">
        <v>2168</v>
      </c>
      <c r="G1327" s="232" t="s">
        <v>1528</v>
      </c>
      <c r="H1327" s="233">
        <v>1</v>
      </c>
      <c r="I1327" s="234"/>
      <c r="J1327" s="235">
        <f>ROUND(I1327*H1327,2)</f>
        <v>0</v>
      </c>
      <c r="K1327" s="231" t="s">
        <v>331</v>
      </c>
      <c r="L1327" s="46"/>
      <c r="M1327" s="236" t="s">
        <v>1</v>
      </c>
      <c r="N1327" s="237" t="s">
        <v>48</v>
      </c>
      <c r="O1327" s="93"/>
      <c r="P1327" s="238">
        <f>O1327*H1327</f>
        <v>0</v>
      </c>
      <c r="Q1327" s="238">
        <v>0</v>
      </c>
      <c r="R1327" s="238">
        <f>Q1327*H1327</f>
        <v>0</v>
      </c>
      <c r="S1327" s="238">
        <v>0</v>
      </c>
      <c r="T1327" s="239">
        <f>S1327*H1327</f>
        <v>0</v>
      </c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R1327" s="240" t="s">
        <v>347</v>
      </c>
      <c r="AT1327" s="240" t="s">
        <v>174</v>
      </c>
      <c r="AU1327" s="240" t="s">
        <v>92</v>
      </c>
      <c r="AY1327" s="18" t="s">
        <v>171</v>
      </c>
      <c r="BE1327" s="241">
        <f>IF(N1327="základní",J1327,0)</f>
        <v>0</v>
      </c>
      <c r="BF1327" s="241">
        <f>IF(N1327="snížená",J1327,0)</f>
        <v>0</v>
      </c>
      <c r="BG1327" s="241">
        <f>IF(N1327="zákl. přenesená",J1327,0)</f>
        <v>0</v>
      </c>
      <c r="BH1327" s="241">
        <f>IF(N1327="sníž. přenesená",J1327,0)</f>
        <v>0</v>
      </c>
      <c r="BI1327" s="241">
        <f>IF(N1327="nulová",J1327,0)</f>
        <v>0</v>
      </c>
      <c r="BJ1327" s="18" t="s">
        <v>90</v>
      </c>
      <c r="BK1327" s="241">
        <f>ROUND(I1327*H1327,2)</f>
        <v>0</v>
      </c>
      <c r="BL1327" s="18" t="s">
        <v>347</v>
      </c>
      <c r="BM1327" s="240" t="s">
        <v>2169</v>
      </c>
    </row>
    <row r="1328" s="2" customFormat="1">
      <c r="A1328" s="40"/>
      <c r="B1328" s="41"/>
      <c r="C1328" s="42"/>
      <c r="D1328" s="242" t="s">
        <v>184</v>
      </c>
      <c r="E1328" s="42"/>
      <c r="F1328" s="243" t="s">
        <v>2097</v>
      </c>
      <c r="G1328" s="42"/>
      <c r="H1328" s="42"/>
      <c r="I1328" s="244"/>
      <c r="J1328" s="42"/>
      <c r="K1328" s="42"/>
      <c r="L1328" s="46"/>
      <c r="M1328" s="245"/>
      <c r="N1328" s="246"/>
      <c r="O1328" s="93"/>
      <c r="P1328" s="93"/>
      <c r="Q1328" s="93"/>
      <c r="R1328" s="93"/>
      <c r="S1328" s="93"/>
      <c r="T1328" s="94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T1328" s="18" t="s">
        <v>184</v>
      </c>
      <c r="AU1328" s="18" t="s">
        <v>92</v>
      </c>
    </row>
    <row r="1329" s="2" customFormat="1" ht="16.5" customHeight="1">
      <c r="A1329" s="40"/>
      <c r="B1329" s="41"/>
      <c r="C1329" s="229" t="s">
        <v>2170</v>
      </c>
      <c r="D1329" s="229" t="s">
        <v>174</v>
      </c>
      <c r="E1329" s="230" t="s">
        <v>2171</v>
      </c>
      <c r="F1329" s="231" t="s">
        <v>2172</v>
      </c>
      <c r="G1329" s="232" t="s">
        <v>1528</v>
      </c>
      <c r="H1329" s="233">
        <v>1</v>
      </c>
      <c r="I1329" s="234"/>
      <c r="J1329" s="235">
        <f>ROUND(I1329*H1329,2)</f>
        <v>0</v>
      </c>
      <c r="K1329" s="231" t="s">
        <v>331</v>
      </c>
      <c r="L1329" s="46"/>
      <c r="M1329" s="236" t="s">
        <v>1</v>
      </c>
      <c r="N1329" s="237" t="s">
        <v>48</v>
      </c>
      <c r="O1329" s="93"/>
      <c r="P1329" s="238">
        <f>O1329*H1329</f>
        <v>0</v>
      </c>
      <c r="Q1329" s="238">
        <v>0</v>
      </c>
      <c r="R1329" s="238">
        <f>Q1329*H1329</f>
        <v>0</v>
      </c>
      <c r="S1329" s="238">
        <v>0</v>
      </c>
      <c r="T1329" s="239">
        <f>S1329*H1329</f>
        <v>0</v>
      </c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R1329" s="240" t="s">
        <v>347</v>
      </c>
      <c r="AT1329" s="240" t="s">
        <v>174</v>
      </c>
      <c r="AU1329" s="240" t="s">
        <v>92</v>
      </c>
      <c r="AY1329" s="18" t="s">
        <v>171</v>
      </c>
      <c r="BE1329" s="241">
        <f>IF(N1329="základní",J1329,0)</f>
        <v>0</v>
      </c>
      <c r="BF1329" s="241">
        <f>IF(N1329="snížená",J1329,0)</f>
        <v>0</v>
      </c>
      <c r="BG1329" s="241">
        <f>IF(N1329="zákl. přenesená",J1329,0)</f>
        <v>0</v>
      </c>
      <c r="BH1329" s="241">
        <f>IF(N1329="sníž. přenesená",J1329,0)</f>
        <v>0</v>
      </c>
      <c r="BI1329" s="241">
        <f>IF(N1329="nulová",J1329,0)</f>
        <v>0</v>
      </c>
      <c r="BJ1329" s="18" t="s">
        <v>90</v>
      </c>
      <c r="BK1329" s="241">
        <f>ROUND(I1329*H1329,2)</f>
        <v>0</v>
      </c>
      <c r="BL1329" s="18" t="s">
        <v>347</v>
      </c>
      <c r="BM1329" s="240" t="s">
        <v>2173</v>
      </c>
    </row>
    <row r="1330" s="2" customFormat="1">
      <c r="A1330" s="40"/>
      <c r="B1330" s="41"/>
      <c r="C1330" s="42"/>
      <c r="D1330" s="242" t="s">
        <v>184</v>
      </c>
      <c r="E1330" s="42"/>
      <c r="F1330" s="243" t="s">
        <v>2097</v>
      </c>
      <c r="G1330" s="42"/>
      <c r="H1330" s="42"/>
      <c r="I1330" s="244"/>
      <c r="J1330" s="42"/>
      <c r="K1330" s="42"/>
      <c r="L1330" s="46"/>
      <c r="M1330" s="245"/>
      <c r="N1330" s="246"/>
      <c r="O1330" s="93"/>
      <c r="P1330" s="93"/>
      <c r="Q1330" s="93"/>
      <c r="R1330" s="93"/>
      <c r="S1330" s="93"/>
      <c r="T1330" s="94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T1330" s="18" t="s">
        <v>184</v>
      </c>
      <c r="AU1330" s="18" t="s">
        <v>92</v>
      </c>
    </row>
    <row r="1331" s="2" customFormat="1" ht="16.5" customHeight="1">
      <c r="A1331" s="40"/>
      <c r="B1331" s="41"/>
      <c r="C1331" s="229" t="s">
        <v>2174</v>
      </c>
      <c r="D1331" s="229" t="s">
        <v>174</v>
      </c>
      <c r="E1331" s="230" t="s">
        <v>2175</v>
      </c>
      <c r="F1331" s="231" t="s">
        <v>2176</v>
      </c>
      <c r="G1331" s="232" t="s">
        <v>1528</v>
      </c>
      <c r="H1331" s="233">
        <v>1</v>
      </c>
      <c r="I1331" s="234"/>
      <c r="J1331" s="235">
        <f>ROUND(I1331*H1331,2)</f>
        <v>0</v>
      </c>
      <c r="K1331" s="231" t="s">
        <v>331</v>
      </c>
      <c r="L1331" s="46"/>
      <c r="M1331" s="236" t="s">
        <v>1</v>
      </c>
      <c r="N1331" s="237" t="s">
        <v>48</v>
      </c>
      <c r="O1331" s="93"/>
      <c r="P1331" s="238">
        <f>O1331*H1331</f>
        <v>0</v>
      </c>
      <c r="Q1331" s="238">
        <v>0</v>
      </c>
      <c r="R1331" s="238">
        <f>Q1331*H1331</f>
        <v>0</v>
      </c>
      <c r="S1331" s="238">
        <v>0</v>
      </c>
      <c r="T1331" s="239">
        <f>S1331*H1331</f>
        <v>0</v>
      </c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R1331" s="240" t="s">
        <v>347</v>
      </c>
      <c r="AT1331" s="240" t="s">
        <v>174</v>
      </c>
      <c r="AU1331" s="240" t="s">
        <v>92</v>
      </c>
      <c r="AY1331" s="18" t="s">
        <v>171</v>
      </c>
      <c r="BE1331" s="241">
        <f>IF(N1331="základní",J1331,0)</f>
        <v>0</v>
      </c>
      <c r="BF1331" s="241">
        <f>IF(N1331="snížená",J1331,0)</f>
        <v>0</v>
      </c>
      <c r="BG1331" s="241">
        <f>IF(N1331="zákl. přenesená",J1331,0)</f>
        <v>0</v>
      </c>
      <c r="BH1331" s="241">
        <f>IF(N1331="sníž. přenesená",J1331,0)</f>
        <v>0</v>
      </c>
      <c r="BI1331" s="241">
        <f>IF(N1331="nulová",J1331,0)</f>
        <v>0</v>
      </c>
      <c r="BJ1331" s="18" t="s">
        <v>90</v>
      </c>
      <c r="BK1331" s="241">
        <f>ROUND(I1331*H1331,2)</f>
        <v>0</v>
      </c>
      <c r="BL1331" s="18" t="s">
        <v>347</v>
      </c>
      <c r="BM1331" s="240" t="s">
        <v>2177</v>
      </c>
    </row>
    <row r="1332" s="2" customFormat="1">
      <c r="A1332" s="40"/>
      <c r="B1332" s="41"/>
      <c r="C1332" s="42"/>
      <c r="D1332" s="242" t="s">
        <v>184</v>
      </c>
      <c r="E1332" s="42"/>
      <c r="F1332" s="243" t="s">
        <v>2097</v>
      </c>
      <c r="G1332" s="42"/>
      <c r="H1332" s="42"/>
      <c r="I1332" s="244"/>
      <c r="J1332" s="42"/>
      <c r="K1332" s="42"/>
      <c r="L1332" s="46"/>
      <c r="M1332" s="245"/>
      <c r="N1332" s="246"/>
      <c r="O1332" s="93"/>
      <c r="P1332" s="93"/>
      <c r="Q1332" s="93"/>
      <c r="R1332" s="93"/>
      <c r="S1332" s="93"/>
      <c r="T1332" s="94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T1332" s="18" t="s">
        <v>184</v>
      </c>
      <c r="AU1332" s="18" t="s">
        <v>92</v>
      </c>
    </row>
    <row r="1333" s="2" customFormat="1" ht="16.5" customHeight="1">
      <c r="A1333" s="40"/>
      <c r="B1333" s="41"/>
      <c r="C1333" s="229" t="s">
        <v>2178</v>
      </c>
      <c r="D1333" s="229" t="s">
        <v>174</v>
      </c>
      <c r="E1333" s="230" t="s">
        <v>2179</v>
      </c>
      <c r="F1333" s="231" t="s">
        <v>2180</v>
      </c>
      <c r="G1333" s="232" t="s">
        <v>1528</v>
      </c>
      <c r="H1333" s="233">
        <v>1</v>
      </c>
      <c r="I1333" s="234"/>
      <c r="J1333" s="235">
        <f>ROUND(I1333*H1333,2)</f>
        <v>0</v>
      </c>
      <c r="K1333" s="231" t="s">
        <v>331</v>
      </c>
      <c r="L1333" s="46"/>
      <c r="M1333" s="236" t="s">
        <v>1</v>
      </c>
      <c r="N1333" s="237" t="s">
        <v>48</v>
      </c>
      <c r="O1333" s="93"/>
      <c r="P1333" s="238">
        <f>O1333*H1333</f>
        <v>0</v>
      </c>
      <c r="Q1333" s="238">
        <v>0</v>
      </c>
      <c r="R1333" s="238">
        <f>Q1333*H1333</f>
        <v>0</v>
      </c>
      <c r="S1333" s="238">
        <v>0</v>
      </c>
      <c r="T1333" s="239">
        <f>S1333*H1333</f>
        <v>0</v>
      </c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R1333" s="240" t="s">
        <v>347</v>
      </c>
      <c r="AT1333" s="240" t="s">
        <v>174</v>
      </c>
      <c r="AU1333" s="240" t="s">
        <v>92</v>
      </c>
      <c r="AY1333" s="18" t="s">
        <v>171</v>
      </c>
      <c r="BE1333" s="241">
        <f>IF(N1333="základní",J1333,0)</f>
        <v>0</v>
      </c>
      <c r="BF1333" s="241">
        <f>IF(N1333="snížená",J1333,0)</f>
        <v>0</v>
      </c>
      <c r="BG1333" s="241">
        <f>IF(N1333="zákl. přenesená",J1333,0)</f>
        <v>0</v>
      </c>
      <c r="BH1333" s="241">
        <f>IF(N1333="sníž. přenesená",J1333,0)</f>
        <v>0</v>
      </c>
      <c r="BI1333" s="241">
        <f>IF(N1333="nulová",J1333,0)</f>
        <v>0</v>
      </c>
      <c r="BJ1333" s="18" t="s">
        <v>90</v>
      </c>
      <c r="BK1333" s="241">
        <f>ROUND(I1333*H1333,2)</f>
        <v>0</v>
      </c>
      <c r="BL1333" s="18" t="s">
        <v>347</v>
      </c>
      <c r="BM1333" s="240" t="s">
        <v>2181</v>
      </c>
    </row>
    <row r="1334" s="2" customFormat="1">
      <c r="A1334" s="40"/>
      <c r="B1334" s="41"/>
      <c r="C1334" s="42"/>
      <c r="D1334" s="242" t="s">
        <v>184</v>
      </c>
      <c r="E1334" s="42"/>
      <c r="F1334" s="243" t="s">
        <v>2097</v>
      </c>
      <c r="G1334" s="42"/>
      <c r="H1334" s="42"/>
      <c r="I1334" s="244"/>
      <c r="J1334" s="42"/>
      <c r="K1334" s="42"/>
      <c r="L1334" s="46"/>
      <c r="M1334" s="245"/>
      <c r="N1334" s="246"/>
      <c r="O1334" s="93"/>
      <c r="P1334" s="93"/>
      <c r="Q1334" s="93"/>
      <c r="R1334" s="93"/>
      <c r="S1334" s="93"/>
      <c r="T1334" s="94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T1334" s="18" t="s">
        <v>184</v>
      </c>
      <c r="AU1334" s="18" t="s">
        <v>92</v>
      </c>
    </row>
    <row r="1335" s="2" customFormat="1" ht="16.5" customHeight="1">
      <c r="A1335" s="40"/>
      <c r="B1335" s="41"/>
      <c r="C1335" s="229" t="s">
        <v>2182</v>
      </c>
      <c r="D1335" s="229" t="s">
        <v>174</v>
      </c>
      <c r="E1335" s="230" t="s">
        <v>2183</v>
      </c>
      <c r="F1335" s="231" t="s">
        <v>2184</v>
      </c>
      <c r="G1335" s="232" t="s">
        <v>1528</v>
      </c>
      <c r="H1335" s="233">
        <v>1</v>
      </c>
      <c r="I1335" s="234"/>
      <c r="J1335" s="235">
        <f>ROUND(I1335*H1335,2)</f>
        <v>0</v>
      </c>
      <c r="K1335" s="231" t="s">
        <v>331</v>
      </c>
      <c r="L1335" s="46"/>
      <c r="M1335" s="236" t="s">
        <v>1</v>
      </c>
      <c r="N1335" s="237" t="s">
        <v>48</v>
      </c>
      <c r="O1335" s="93"/>
      <c r="P1335" s="238">
        <f>O1335*H1335</f>
        <v>0</v>
      </c>
      <c r="Q1335" s="238">
        <v>0</v>
      </c>
      <c r="R1335" s="238">
        <f>Q1335*H1335</f>
        <v>0</v>
      </c>
      <c r="S1335" s="238">
        <v>0</v>
      </c>
      <c r="T1335" s="239">
        <f>S1335*H1335</f>
        <v>0</v>
      </c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R1335" s="240" t="s">
        <v>347</v>
      </c>
      <c r="AT1335" s="240" t="s">
        <v>174</v>
      </c>
      <c r="AU1335" s="240" t="s">
        <v>92</v>
      </c>
      <c r="AY1335" s="18" t="s">
        <v>171</v>
      </c>
      <c r="BE1335" s="241">
        <f>IF(N1335="základní",J1335,0)</f>
        <v>0</v>
      </c>
      <c r="BF1335" s="241">
        <f>IF(N1335="snížená",J1335,0)</f>
        <v>0</v>
      </c>
      <c r="BG1335" s="241">
        <f>IF(N1335="zákl. přenesená",J1335,0)</f>
        <v>0</v>
      </c>
      <c r="BH1335" s="241">
        <f>IF(N1335="sníž. přenesená",J1335,0)</f>
        <v>0</v>
      </c>
      <c r="BI1335" s="241">
        <f>IF(N1335="nulová",J1335,0)</f>
        <v>0</v>
      </c>
      <c r="BJ1335" s="18" t="s">
        <v>90</v>
      </c>
      <c r="BK1335" s="241">
        <f>ROUND(I1335*H1335,2)</f>
        <v>0</v>
      </c>
      <c r="BL1335" s="18" t="s">
        <v>347</v>
      </c>
      <c r="BM1335" s="240" t="s">
        <v>2185</v>
      </c>
    </row>
    <row r="1336" s="2" customFormat="1">
      <c r="A1336" s="40"/>
      <c r="B1336" s="41"/>
      <c r="C1336" s="42"/>
      <c r="D1336" s="242" t="s">
        <v>184</v>
      </c>
      <c r="E1336" s="42"/>
      <c r="F1336" s="243" t="s">
        <v>2097</v>
      </c>
      <c r="G1336" s="42"/>
      <c r="H1336" s="42"/>
      <c r="I1336" s="244"/>
      <c r="J1336" s="42"/>
      <c r="K1336" s="42"/>
      <c r="L1336" s="46"/>
      <c r="M1336" s="245"/>
      <c r="N1336" s="246"/>
      <c r="O1336" s="93"/>
      <c r="P1336" s="93"/>
      <c r="Q1336" s="93"/>
      <c r="R1336" s="93"/>
      <c r="S1336" s="93"/>
      <c r="T1336" s="94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T1336" s="18" t="s">
        <v>184</v>
      </c>
      <c r="AU1336" s="18" t="s">
        <v>92</v>
      </c>
    </row>
    <row r="1337" s="2" customFormat="1" ht="16.5" customHeight="1">
      <c r="A1337" s="40"/>
      <c r="B1337" s="41"/>
      <c r="C1337" s="229" t="s">
        <v>2186</v>
      </c>
      <c r="D1337" s="229" t="s">
        <v>174</v>
      </c>
      <c r="E1337" s="230" t="s">
        <v>2187</v>
      </c>
      <c r="F1337" s="231" t="s">
        <v>2188</v>
      </c>
      <c r="G1337" s="232" t="s">
        <v>1528</v>
      </c>
      <c r="H1337" s="233">
        <v>1</v>
      </c>
      <c r="I1337" s="234"/>
      <c r="J1337" s="235">
        <f>ROUND(I1337*H1337,2)</f>
        <v>0</v>
      </c>
      <c r="K1337" s="231" t="s">
        <v>331</v>
      </c>
      <c r="L1337" s="46"/>
      <c r="M1337" s="236" t="s">
        <v>1</v>
      </c>
      <c r="N1337" s="237" t="s">
        <v>48</v>
      </c>
      <c r="O1337" s="93"/>
      <c r="P1337" s="238">
        <f>O1337*H1337</f>
        <v>0</v>
      </c>
      <c r="Q1337" s="238">
        <v>0</v>
      </c>
      <c r="R1337" s="238">
        <f>Q1337*H1337</f>
        <v>0</v>
      </c>
      <c r="S1337" s="238">
        <v>0</v>
      </c>
      <c r="T1337" s="239">
        <f>S1337*H1337</f>
        <v>0</v>
      </c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R1337" s="240" t="s">
        <v>347</v>
      </c>
      <c r="AT1337" s="240" t="s">
        <v>174</v>
      </c>
      <c r="AU1337" s="240" t="s">
        <v>92</v>
      </c>
      <c r="AY1337" s="18" t="s">
        <v>171</v>
      </c>
      <c r="BE1337" s="241">
        <f>IF(N1337="základní",J1337,0)</f>
        <v>0</v>
      </c>
      <c r="BF1337" s="241">
        <f>IF(N1337="snížená",J1337,0)</f>
        <v>0</v>
      </c>
      <c r="BG1337" s="241">
        <f>IF(N1337="zákl. přenesená",J1337,0)</f>
        <v>0</v>
      </c>
      <c r="BH1337" s="241">
        <f>IF(N1337="sníž. přenesená",J1337,0)</f>
        <v>0</v>
      </c>
      <c r="BI1337" s="241">
        <f>IF(N1337="nulová",J1337,0)</f>
        <v>0</v>
      </c>
      <c r="BJ1337" s="18" t="s">
        <v>90</v>
      </c>
      <c r="BK1337" s="241">
        <f>ROUND(I1337*H1337,2)</f>
        <v>0</v>
      </c>
      <c r="BL1337" s="18" t="s">
        <v>347</v>
      </c>
      <c r="BM1337" s="240" t="s">
        <v>2189</v>
      </c>
    </row>
    <row r="1338" s="2" customFormat="1">
      <c r="A1338" s="40"/>
      <c r="B1338" s="41"/>
      <c r="C1338" s="42"/>
      <c r="D1338" s="242" t="s">
        <v>184</v>
      </c>
      <c r="E1338" s="42"/>
      <c r="F1338" s="243" t="s">
        <v>2097</v>
      </c>
      <c r="G1338" s="42"/>
      <c r="H1338" s="42"/>
      <c r="I1338" s="244"/>
      <c r="J1338" s="42"/>
      <c r="K1338" s="42"/>
      <c r="L1338" s="46"/>
      <c r="M1338" s="245"/>
      <c r="N1338" s="246"/>
      <c r="O1338" s="93"/>
      <c r="P1338" s="93"/>
      <c r="Q1338" s="93"/>
      <c r="R1338" s="93"/>
      <c r="S1338" s="93"/>
      <c r="T1338" s="94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T1338" s="18" t="s">
        <v>184</v>
      </c>
      <c r="AU1338" s="18" t="s">
        <v>92</v>
      </c>
    </row>
    <row r="1339" s="2" customFormat="1" ht="16.5" customHeight="1">
      <c r="A1339" s="40"/>
      <c r="B1339" s="41"/>
      <c r="C1339" s="229" t="s">
        <v>2190</v>
      </c>
      <c r="D1339" s="229" t="s">
        <v>174</v>
      </c>
      <c r="E1339" s="230" t="s">
        <v>2191</v>
      </c>
      <c r="F1339" s="231" t="s">
        <v>2192</v>
      </c>
      <c r="G1339" s="232" t="s">
        <v>1528</v>
      </c>
      <c r="H1339" s="233">
        <v>1</v>
      </c>
      <c r="I1339" s="234"/>
      <c r="J1339" s="235">
        <f>ROUND(I1339*H1339,2)</f>
        <v>0</v>
      </c>
      <c r="K1339" s="231" t="s">
        <v>331</v>
      </c>
      <c r="L1339" s="46"/>
      <c r="M1339" s="236" t="s">
        <v>1</v>
      </c>
      <c r="N1339" s="237" t="s">
        <v>48</v>
      </c>
      <c r="O1339" s="93"/>
      <c r="P1339" s="238">
        <f>O1339*H1339</f>
        <v>0</v>
      </c>
      <c r="Q1339" s="238">
        <v>0</v>
      </c>
      <c r="R1339" s="238">
        <f>Q1339*H1339</f>
        <v>0</v>
      </c>
      <c r="S1339" s="238">
        <v>0</v>
      </c>
      <c r="T1339" s="239">
        <f>S1339*H1339</f>
        <v>0</v>
      </c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R1339" s="240" t="s">
        <v>347</v>
      </c>
      <c r="AT1339" s="240" t="s">
        <v>174</v>
      </c>
      <c r="AU1339" s="240" t="s">
        <v>92</v>
      </c>
      <c r="AY1339" s="18" t="s">
        <v>171</v>
      </c>
      <c r="BE1339" s="241">
        <f>IF(N1339="základní",J1339,0)</f>
        <v>0</v>
      </c>
      <c r="BF1339" s="241">
        <f>IF(N1339="snížená",J1339,0)</f>
        <v>0</v>
      </c>
      <c r="BG1339" s="241">
        <f>IF(N1339="zákl. přenesená",J1339,0)</f>
        <v>0</v>
      </c>
      <c r="BH1339" s="241">
        <f>IF(N1339="sníž. přenesená",J1339,0)</f>
        <v>0</v>
      </c>
      <c r="BI1339" s="241">
        <f>IF(N1339="nulová",J1339,0)</f>
        <v>0</v>
      </c>
      <c r="BJ1339" s="18" t="s">
        <v>90</v>
      </c>
      <c r="BK1339" s="241">
        <f>ROUND(I1339*H1339,2)</f>
        <v>0</v>
      </c>
      <c r="BL1339" s="18" t="s">
        <v>347</v>
      </c>
      <c r="BM1339" s="240" t="s">
        <v>2193</v>
      </c>
    </row>
    <row r="1340" s="2" customFormat="1">
      <c r="A1340" s="40"/>
      <c r="B1340" s="41"/>
      <c r="C1340" s="42"/>
      <c r="D1340" s="242" t="s">
        <v>184</v>
      </c>
      <c r="E1340" s="42"/>
      <c r="F1340" s="243" t="s">
        <v>2097</v>
      </c>
      <c r="G1340" s="42"/>
      <c r="H1340" s="42"/>
      <c r="I1340" s="244"/>
      <c r="J1340" s="42"/>
      <c r="K1340" s="42"/>
      <c r="L1340" s="46"/>
      <c r="M1340" s="245"/>
      <c r="N1340" s="246"/>
      <c r="O1340" s="93"/>
      <c r="P1340" s="93"/>
      <c r="Q1340" s="93"/>
      <c r="R1340" s="93"/>
      <c r="S1340" s="93"/>
      <c r="T1340" s="94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T1340" s="18" t="s">
        <v>184</v>
      </c>
      <c r="AU1340" s="18" t="s">
        <v>92</v>
      </c>
    </row>
    <row r="1341" s="2" customFormat="1" ht="16.5" customHeight="1">
      <c r="A1341" s="40"/>
      <c r="B1341" s="41"/>
      <c r="C1341" s="229" t="s">
        <v>2194</v>
      </c>
      <c r="D1341" s="229" t="s">
        <v>174</v>
      </c>
      <c r="E1341" s="230" t="s">
        <v>2195</v>
      </c>
      <c r="F1341" s="231" t="s">
        <v>2196</v>
      </c>
      <c r="G1341" s="232" t="s">
        <v>1528</v>
      </c>
      <c r="H1341" s="233">
        <v>1</v>
      </c>
      <c r="I1341" s="234"/>
      <c r="J1341" s="235">
        <f>ROUND(I1341*H1341,2)</f>
        <v>0</v>
      </c>
      <c r="K1341" s="231" t="s">
        <v>331</v>
      </c>
      <c r="L1341" s="46"/>
      <c r="M1341" s="236" t="s">
        <v>1</v>
      </c>
      <c r="N1341" s="237" t="s">
        <v>48</v>
      </c>
      <c r="O1341" s="93"/>
      <c r="P1341" s="238">
        <f>O1341*H1341</f>
        <v>0</v>
      </c>
      <c r="Q1341" s="238">
        <v>0</v>
      </c>
      <c r="R1341" s="238">
        <f>Q1341*H1341</f>
        <v>0</v>
      </c>
      <c r="S1341" s="238">
        <v>0</v>
      </c>
      <c r="T1341" s="239">
        <f>S1341*H1341</f>
        <v>0</v>
      </c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R1341" s="240" t="s">
        <v>347</v>
      </c>
      <c r="AT1341" s="240" t="s">
        <v>174</v>
      </c>
      <c r="AU1341" s="240" t="s">
        <v>92</v>
      </c>
      <c r="AY1341" s="18" t="s">
        <v>171</v>
      </c>
      <c r="BE1341" s="241">
        <f>IF(N1341="základní",J1341,0)</f>
        <v>0</v>
      </c>
      <c r="BF1341" s="241">
        <f>IF(N1341="snížená",J1341,0)</f>
        <v>0</v>
      </c>
      <c r="BG1341" s="241">
        <f>IF(N1341="zákl. přenesená",J1341,0)</f>
        <v>0</v>
      </c>
      <c r="BH1341" s="241">
        <f>IF(N1341="sníž. přenesená",J1341,0)</f>
        <v>0</v>
      </c>
      <c r="BI1341" s="241">
        <f>IF(N1341="nulová",J1341,0)</f>
        <v>0</v>
      </c>
      <c r="BJ1341" s="18" t="s">
        <v>90</v>
      </c>
      <c r="BK1341" s="241">
        <f>ROUND(I1341*H1341,2)</f>
        <v>0</v>
      </c>
      <c r="BL1341" s="18" t="s">
        <v>347</v>
      </c>
      <c r="BM1341" s="240" t="s">
        <v>2197</v>
      </c>
    </row>
    <row r="1342" s="2" customFormat="1">
      <c r="A1342" s="40"/>
      <c r="B1342" s="41"/>
      <c r="C1342" s="42"/>
      <c r="D1342" s="242" t="s">
        <v>184</v>
      </c>
      <c r="E1342" s="42"/>
      <c r="F1342" s="243" t="s">
        <v>2097</v>
      </c>
      <c r="G1342" s="42"/>
      <c r="H1342" s="42"/>
      <c r="I1342" s="244"/>
      <c r="J1342" s="42"/>
      <c r="K1342" s="42"/>
      <c r="L1342" s="46"/>
      <c r="M1342" s="245"/>
      <c r="N1342" s="246"/>
      <c r="O1342" s="93"/>
      <c r="P1342" s="93"/>
      <c r="Q1342" s="93"/>
      <c r="R1342" s="93"/>
      <c r="S1342" s="93"/>
      <c r="T1342" s="94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T1342" s="18" t="s">
        <v>184</v>
      </c>
      <c r="AU1342" s="18" t="s">
        <v>92</v>
      </c>
    </row>
    <row r="1343" s="2" customFormat="1" ht="16.5" customHeight="1">
      <c r="A1343" s="40"/>
      <c r="B1343" s="41"/>
      <c r="C1343" s="229" t="s">
        <v>2198</v>
      </c>
      <c r="D1343" s="229" t="s">
        <v>174</v>
      </c>
      <c r="E1343" s="230" t="s">
        <v>2199</v>
      </c>
      <c r="F1343" s="231" t="s">
        <v>2200</v>
      </c>
      <c r="G1343" s="232" t="s">
        <v>1528</v>
      </c>
      <c r="H1343" s="233">
        <v>1</v>
      </c>
      <c r="I1343" s="234"/>
      <c r="J1343" s="235">
        <f>ROUND(I1343*H1343,2)</f>
        <v>0</v>
      </c>
      <c r="K1343" s="231" t="s">
        <v>331</v>
      </c>
      <c r="L1343" s="46"/>
      <c r="M1343" s="236" t="s">
        <v>1</v>
      </c>
      <c r="N1343" s="237" t="s">
        <v>48</v>
      </c>
      <c r="O1343" s="93"/>
      <c r="P1343" s="238">
        <f>O1343*H1343</f>
        <v>0</v>
      </c>
      <c r="Q1343" s="238">
        <v>0</v>
      </c>
      <c r="R1343" s="238">
        <f>Q1343*H1343</f>
        <v>0</v>
      </c>
      <c r="S1343" s="238">
        <v>0</v>
      </c>
      <c r="T1343" s="239">
        <f>S1343*H1343</f>
        <v>0</v>
      </c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R1343" s="240" t="s">
        <v>347</v>
      </c>
      <c r="AT1343" s="240" t="s">
        <v>174</v>
      </c>
      <c r="AU1343" s="240" t="s">
        <v>92</v>
      </c>
      <c r="AY1343" s="18" t="s">
        <v>171</v>
      </c>
      <c r="BE1343" s="241">
        <f>IF(N1343="základní",J1343,0)</f>
        <v>0</v>
      </c>
      <c r="BF1343" s="241">
        <f>IF(N1343="snížená",J1343,0)</f>
        <v>0</v>
      </c>
      <c r="BG1343" s="241">
        <f>IF(N1343="zákl. přenesená",J1343,0)</f>
        <v>0</v>
      </c>
      <c r="BH1343" s="241">
        <f>IF(N1343="sníž. přenesená",J1343,0)</f>
        <v>0</v>
      </c>
      <c r="BI1343" s="241">
        <f>IF(N1343="nulová",J1343,0)</f>
        <v>0</v>
      </c>
      <c r="BJ1343" s="18" t="s">
        <v>90</v>
      </c>
      <c r="BK1343" s="241">
        <f>ROUND(I1343*H1343,2)</f>
        <v>0</v>
      </c>
      <c r="BL1343" s="18" t="s">
        <v>347</v>
      </c>
      <c r="BM1343" s="240" t="s">
        <v>2201</v>
      </c>
    </row>
    <row r="1344" s="2" customFormat="1">
      <c r="A1344" s="40"/>
      <c r="B1344" s="41"/>
      <c r="C1344" s="42"/>
      <c r="D1344" s="242" t="s">
        <v>184</v>
      </c>
      <c r="E1344" s="42"/>
      <c r="F1344" s="243" t="s">
        <v>2097</v>
      </c>
      <c r="G1344" s="42"/>
      <c r="H1344" s="42"/>
      <c r="I1344" s="244"/>
      <c r="J1344" s="42"/>
      <c r="K1344" s="42"/>
      <c r="L1344" s="46"/>
      <c r="M1344" s="245"/>
      <c r="N1344" s="246"/>
      <c r="O1344" s="93"/>
      <c r="P1344" s="93"/>
      <c r="Q1344" s="93"/>
      <c r="R1344" s="93"/>
      <c r="S1344" s="93"/>
      <c r="T1344" s="94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T1344" s="18" t="s">
        <v>184</v>
      </c>
      <c r="AU1344" s="18" t="s">
        <v>92</v>
      </c>
    </row>
    <row r="1345" s="2" customFormat="1" ht="16.5" customHeight="1">
      <c r="A1345" s="40"/>
      <c r="B1345" s="41"/>
      <c r="C1345" s="229" t="s">
        <v>2202</v>
      </c>
      <c r="D1345" s="229" t="s">
        <v>174</v>
      </c>
      <c r="E1345" s="230" t="s">
        <v>2203</v>
      </c>
      <c r="F1345" s="231" t="s">
        <v>2204</v>
      </c>
      <c r="G1345" s="232" t="s">
        <v>1528</v>
      </c>
      <c r="H1345" s="233">
        <v>1</v>
      </c>
      <c r="I1345" s="234"/>
      <c r="J1345" s="235">
        <f>ROUND(I1345*H1345,2)</f>
        <v>0</v>
      </c>
      <c r="K1345" s="231" t="s">
        <v>331</v>
      </c>
      <c r="L1345" s="46"/>
      <c r="M1345" s="236" t="s">
        <v>1</v>
      </c>
      <c r="N1345" s="237" t="s">
        <v>48</v>
      </c>
      <c r="O1345" s="93"/>
      <c r="P1345" s="238">
        <f>O1345*H1345</f>
        <v>0</v>
      </c>
      <c r="Q1345" s="238">
        <v>0</v>
      </c>
      <c r="R1345" s="238">
        <f>Q1345*H1345</f>
        <v>0</v>
      </c>
      <c r="S1345" s="238">
        <v>0</v>
      </c>
      <c r="T1345" s="239">
        <f>S1345*H1345</f>
        <v>0</v>
      </c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R1345" s="240" t="s">
        <v>347</v>
      </c>
      <c r="AT1345" s="240" t="s">
        <v>174</v>
      </c>
      <c r="AU1345" s="240" t="s">
        <v>92</v>
      </c>
      <c r="AY1345" s="18" t="s">
        <v>171</v>
      </c>
      <c r="BE1345" s="241">
        <f>IF(N1345="základní",J1345,0)</f>
        <v>0</v>
      </c>
      <c r="BF1345" s="241">
        <f>IF(N1345="snížená",J1345,0)</f>
        <v>0</v>
      </c>
      <c r="BG1345" s="241">
        <f>IF(N1345="zákl. přenesená",J1345,0)</f>
        <v>0</v>
      </c>
      <c r="BH1345" s="241">
        <f>IF(N1345="sníž. přenesená",J1345,0)</f>
        <v>0</v>
      </c>
      <c r="BI1345" s="241">
        <f>IF(N1345="nulová",J1345,0)</f>
        <v>0</v>
      </c>
      <c r="BJ1345" s="18" t="s">
        <v>90</v>
      </c>
      <c r="BK1345" s="241">
        <f>ROUND(I1345*H1345,2)</f>
        <v>0</v>
      </c>
      <c r="BL1345" s="18" t="s">
        <v>347</v>
      </c>
      <c r="BM1345" s="240" t="s">
        <v>2205</v>
      </c>
    </row>
    <row r="1346" s="2" customFormat="1">
      <c r="A1346" s="40"/>
      <c r="B1346" s="41"/>
      <c r="C1346" s="42"/>
      <c r="D1346" s="242" t="s">
        <v>184</v>
      </c>
      <c r="E1346" s="42"/>
      <c r="F1346" s="243" t="s">
        <v>2097</v>
      </c>
      <c r="G1346" s="42"/>
      <c r="H1346" s="42"/>
      <c r="I1346" s="244"/>
      <c r="J1346" s="42"/>
      <c r="K1346" s="42"/>
      <c r="L1346" s="46"/>
      <c r="M1346" s="245"/>
      <c r="N1346" s="246"/>
      <c r="O1346" s="93"/>
      <c r="P1346" s="93"/>
      <c r="Q1346" s="93"/>
      <c r="R1346" s="93"/>
      <c r="S1346" s="93"/>
      <c r="T1346" s="94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T1346" s="18" t="s">
        <v>184</v>
      </c>
      <c r="AU1346" s="18" t="s">
        <v>92</v>
      </c>
    </row>
    <row r="1347" s="2" customFormat="1" ht="16.5" customHeight="1">
      <c r="A1347" s="40"/>
      <c r="B1347" s="41"/>
      <c r="C1347" s="229" t="s">
        <v>2206</v>
      </c>
      <c r="D1347" s="229" t="s">
        <v>174</v>
      </c>
      <c r="E1347" s="230" t="s">
        <v>2207</v>
      </c>
      <c r="F1347" s="231" t="s">
        <v>2208</v>
      </c>
      <c r="G1347" s="232" t="s">
        <v>1528</v>
      </c>
      <c r="H1347" s="233">
        <v>1</v>
      </c>
      <c r="I1347" s="234"/>
      <c r="J1347" s="235">
        <f>ROUND(I1347*H1347,2)</f>
        <v>0</v>
      </c>
      <c r="K1347" s="231" t="s">
        <v>331</v>
      </c>
      <c r="L1347" s="46"/>
      <c r="M1347" s="236" t="s">
        <v>1</v>
      </c>
      <c r="N1347" s="237" t="s">
        <v>48</v>
      </c>
      <c r="O1347" s="93"/>
      <c r="P1347" s="238">
        <f>O1347*H1347</f>
        <v>0</v>
      </c>
      <c r="Q1347" s="238">
        <v>0</v>
      </c>
      <c r="R1347" s="238">
        <f>Q1347*H1347</f>
        <v>0</v>
      </c>
      <c r="S1347" s="238">
        <v>0</v>
      </c>
      <c r="T1347" s="239">
        <f>S1347*H1347</f>
        <v>0</v>
      </c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R1347" s="240" t="s">
        <v>347</v>
      </c>
      <c r="AT1347" s="240" t="s">
        <v>174</v>
      </c>
      <c r="AU1347" s="240" t="s">
        <v>92</v>
      </c>
      <c r="AY1347" s="18" t="s">
        <v>171</v>
      </c>
      <c r="BE1347" s="241">
        <f>IF(N1347="základní",J1347,0)</f>
        <v>0</v>
      </c>
      <c r="BF1347" s="241">
        <f>IF(N1347="snížená",J1347,0)</f>
        <v>0</v>
      </c>
      <c r="BG1347" s="241">
        <f>IF(N1347="zákl. přenesená",J1347,0)</f>
        <v>0</v>
      </c>
      <c r="BH1347" s="241">
        <f>IF(N1347="sníž. přenesená",J1347,0)</f>
        <v>0</v>
      </c>
      <c r="BI1347" s="241">
        <f>IF(N1347="nulová",J1347,0)</f>
        <v>0</v>
      </c>
      <c r="BJ1347" s="18" t="s">
        <v>90</v>
      </c>
      <c r="BK1347" s="241">
        <f>ROUND(I1347*H1347,2)</f>
        <v>0</v>
      </c>
      <c r="BL1347" s="18" t="s">
        <v>347</v>
      </c>
      <c r="BM1347" s="240" t="s">
        <v>2209</v>
      </c>
    </row>
    <row r="1348" s="2" customFormat="1">
      <c r="A1348" s="40"/>
      <c r="B1348" s="41"/>
      <c r="C1348" s="42"/>
      <c r="D1348" s="242" t="s">
        <v>184</v>
      </c>
      <c r="E1348" s="42"/>
      <c r="F1348" s="243" t="s">
        <v>2097</v>
      </c>
      <c r="G1348" s="42"/>
      <c r="H1348" s="42"/>
      <c r="I1348" s="244"/>
      <c r="J1348" s="42"/>
      <c r="K1348" s="42"/>
      <c r="L1348" s="46"/>
      <c r="M1348" s="245"/>
      <c r="N1348" s="246"/>
      <c r="O1348" s="93"/>
      <c r="P1348" s="93"/>
      <c r="Q1348" s="93"/>
      <c r="R1348" s="93"/>
      <c r="S1348" s="93"/>
      <c r="T1348" s="94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T1348" s="18" t="s">
        <v>184</v>
      </c>
      <c r="AU1348" s="18" t="s">
        <v>92</v>
      </c>
    </row>
    <row r="1349" s="2" customFormat="1" ht="16.5" customHeight="1">
      <c r="A1349" s="40"/>
      <c r="B1349" s="41"/>
      <c r="C1349" s="229" t="s">
        <v>2210</v>
      </c>
      <c r="D1349" s="229" t="s">
        <v>174</v>
      </c>
      <c r="E1349" s="230" t="s">
        <v>2211</v>
      </c>
      <c r="F1349" s="231" t="s">
        <v>2212</v>
      </c>
      <c r="G1349" s="232" t="s">
        <v>1528</v>
      </c>
      <c r="H1349" s="233">
        <v>1</v>
      </c>
      <c r="I1349" s="234"/>
      <c r="J1349" s="235">
        <f>ROUND(I1349*H1349,2)</f>
        <v>0</v>
      </c>
      <c r="K1349" s="231" t="s">
        <v>331</v>
      </c>
      <c r="L1349" s="46"/>
      <c r="M1349" s="236" t="s">
        <v>1</v>
      </c>
      <c r="N1349" s="237" t="s">
        <v>48</v>
      </c>
      <c r="O1349" s="93"/>
      <c r="P1349" s="238">
        <f>O1349*H1349</f>
        <v>0</v>
      </c>
      <c r="Q1349" s="238">
        <v>0</v>
      </c>
      <c r="R1349" s="238">
        <f>Q1349*H1349</f>
        <v>0</v>
      </c>
      <c r="S1349" s="238">
        <v>0</v>
      </c>
      <c r="T1349" s="239">
        <f>S1349*H1349</f>
        <v>0</v>
      </c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R1349" s="240" t="s">
        <v>347</v>
      </c>
      <c r="AT1349" s="240" t="s">
        <v>174</v>
      </c>
      <c r="AU1349" s="240" t="s">
        <v>92</v>
      </c>
      <c r="AY1349" s="18" t="s">
        <v>171</v>
      </c>
      <c r="BE1349" s="241">
        <f>IF(N1349="základní",J1349,0)</f>
        <v>0</v>
      </c>
      <c r="BF1349" s="241">
        <f>IF(N1349="snížená",J1349,0)</f>
        <v>0</v>
      </c>
      <c r="BG1349" s="241">
        <f>IF(N1349="zákl. přenesená",J1349,0)</f>
        <v>0</v>
      </c>
      <c r="BH1349" s="241">
        <f>IF(N1349="sníž. přenesená",J1349,0)</f>
        <v>0</v>
      </c>
      <c r="BI1349" s="241">
        <f>IF(N1349="nulová",J1349,0)</f>
        <v>0</v>
      </c>
      <c r="BJ1349" s="18" t="s">
        <v>90</v>
      </c>
      <c r="BK1349" s="241">
        <f>ROUND(I1349*H1349,2)</f>
        <v>0</v>
      </c>
      <c r="BL1349" s="18" t="s">
        <v>347</v>
      </c>
      <c r="BM1349" s="240" t="s">
        <v>2213</v>
      </c>
    </row>
    <row r="1350" s="2" customFormat="1">
      <c r="A1350" s="40"/>
      <c r="B1350" s="41"/>
      <c r="C1350" s="42"/>
      <c r="D1350" s="242" t="s">
        <v>184</v>
      </c>
      <c r="E1350" s="42"/>
      <c r="F1350" s="243" t="s">
        <v>2097</v>
      </c>
      <c r="G1350" s="42"/>
      <c r="H1350" s="42"/>
      <c r="I1350" s="244"/>
      <c r="J1350" s="42"/>
      <c r="K1350" s="42"/>
      <c r="L1350" s="46"/>
      <c r="M1350" s="245"/>
      <c r="N1350" s="246"/>
      <c r="O1350" s="93"/>
      <c r="P1350" s="93"/>
      <c r="Q1350" s="93"/>
      <c r="R1350" s="93"/>
      <c r="S1350" s="93"/>
      <c r="T1350" s="94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T1350" s="18" t="s">
        <v>184</v>
      </c>
      <c r="AU1350" s="18" t="s">
        <v>92</v>
      </c>
    </row>
    <row r="1351" s="2" customFormat="1" ht="16.5" customHeight="1">
      <c r="A1351" s="40"/>
      <c r="B1351" s="41"/>
      <c r="C1351" s="229" t="s">
        <v>2214</v>
      </c>
      <c r="D1351" s="229" t="s">
        <v>174</v>
      </c>
      <c r="E1351" s="230" t="s">
        <v>2215</v>
      </c>
      <c r="F1351" s="231" t="s">
        <v>2216</v>
      </c>
      <c r="G1351" s="232" t="s">
        <v>1528</v>
      </c>
      <c r="H1351" s="233">
        <v>1</v>
      </c>
      <c r="I1351" s="234"/>
      <c r="J1351" s="235">
        <f>ROUND(I1351*H1351,2)</f>
        <v>0</v>
      </c>
      <c r="K1351" s="231" t="s">
        <v>331</v>
      </c>
      <c r="L1351" s="46"/>
      <c r="M1351" s="236" t="s">
        <v>1</v>
      </c>
      <c r="N1351" s="237" t="s">
        <v>48</v>
      </c>
      <c r="O1351" s="93"/>
      <c r="P1351" s="238">
        <f>O1351*H1351</f>
        <v>0</v>
      </c>
      <c r="Q1351" s="238">
        <v>0</v>
      </c>
      <c r="R1351" s="238">
        <f>Q1351*H1351</f>
        <v>0</v>
      </c>
      <c r="S1351" s="238">
        <v>0</v>
      </c>
      <c r="T1351" s="239">
        <f>S1351*H1351</f>
        <v>0</v>
      </c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R1351" s="240" t="s">
        <v>347</v>
      </c>
      <c r="AT1351" s="240" t="s">
        <v>174</v>
      </c>
      <c r="AU1351" s="240" t="s">
        <v>92</v>
      </c>
      <c r="AY1351" s="18" t="s">
        <v>171</v>
      </c>
      <c r="BE1351" s="241">
        <f>IF(N1351="základní",J1351,0)</f>
        <v>0</v>
      </c>
      <c r="BF1351" s="241">
        <f>IF(N1351="snížená",J1351,0)</f>
        <v>0</v>
      </c>
      <c r="BG1351" s="241">
        <f>IF(N1351="zákl. přenesená",J1351,0)</f>
        <v>0</v>
      </c>
      <c r="BH1351" s="241">
        <f>IF(N1351="sníž. přenesená",J1351,0)</f>
        <v>0</v>
      </c>
      <c r="BI1351" s="241">
        <f>IF(N1351="nulová",J1351,0)</f>
        <v>0</v>
      </c>
      <c r="BJ1351" s="18" t="s">
        <v>90</v>
      </c>
      <c r="BK1351" s="241">
        <f>ROUND(I1351*H1351,2)</f>
        <v>0</v>
      </c>
      <c r="BL1351" s="18" t="s">
        <v>347</v>
      </c>
      <c r="BM1351" s="240" t="s">
        <v>2217</v>
      </c>
    </row>
    <row r="1352" s="2" customFormat="1">
      <c r="A1352" s="40"/>
      <c r="B1352" s="41"/>
      <c r="C1352" s="42"/>
      <c r="D1352" s="242" t="s">
        <v>184</v>
      </c>
      <c r="E1352" s="42"/>
      <c r="F1352" s="243" t="s">
        <v>2097</v>
      </c>
      <c r="G1352" s="42"/>
      <c r="H1352" s="42"/>
      <c r="I1352" s="244"/>
      <c r="J1352" s="42"/>
      <c r="K1352" s="42"/>
      <c r="L1352" s="46"/>
      <c r="M1352" s="245"/>
      <c r="N1352" s="246"/>
      <c r="O1352" s="93"/>
      <c r="P1352" s="93"/>
      <c r="Q1352" s="93"/>
      <c r="R1352" s="93"/>
      <c r="S1352" s="93"/>
      <c r="T1352" s="94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T1352" s="18" t="s">
        <v>184</v>
      </c>
      <c r="AU1352" s="18" t="s">
        <v>92</v>
      </c>
    </row>
    <row r="1353" s="2" customFormat="1" ht="16.5" customHeight="1">
      <c r="A1353" s="40"/>
      <c r="B1353" s="41"/>
      <c r="C1353" s="229" t="s">
        <v>2218</v>
      </c>
      <c r="D1353" s="229" t="s">
        <v>174</v>
      </c>
      <c r="E1353" s="230" t="s">
        <v>2219</v>
      </c>
      <c r="F1353" s="231" t="s">
        <v>2220</v>
      </c>
      <c r="G1353" s="232" t="s">
        <v>1528</v>
      </c>
      <c r="H1353" s="233">
        <v>1</v>
      </c>
      <c r="I1353" s="234"/>
      <c r="J1353" s="235">
        <f>ROUND(I1353*H1353,2)</f>
        <v>0</v>
      </c>
      <c r="K1353" s="231" t="s">
        <v>331</v>
      </c>
      <c r="L1353" s="46"/>
      <c r="M1353" s="236" t="s">
        <v>1</v>
      </c>
      <c r="N1353" s="237" t="s">
        <v>48</v>
      </c>
      <c r="O1353" s="93"/>
      <c r="P1353" s="238">
        <f>O1353*H1353</f>
        <v>0</v>
      </c>
      <c r="Q1353" s="238">
        <v>0</v>
      </c>
      <c r="R1353" s="238">
        <f>Q1353*H1353</f>
        <v>0</v>
      </c>
      <c r="S1353" s="238">
        <v>0</v>
      </c>
      <c r="T1353" s="239">
        <f>S1353*H1353</f>
        <v>0</v>
      </c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R1353" s="240" t="s">
        <v>347</v>
      </c>
      <c r="AT1353" s="240" t="s">
        <v>174</v>
      </c>
      <c r="AU1353" s="240" t="s">
        <v>92</v>
      </c>
      <c r="AY1353" s="18" t="s">
        <v>171</v>
      </c>
      <c r="BE1353" s="241">
        <f>IF(N1353="základní",J1353,0)</f>
        <v>0</v>
      </c>
      <c r="BF1353" s="241">
        <f>IF(N1353="snížená",J1353,0)</f>
        <v>0</v>
      </c>
      <c r="BG1353" s="241">
        <f>IF(N1353="zákl. přenesená",J1353,0)</f>
        <v>0</v>
      </c>
      <c r="BH1353" s="241">
        <f>IF(N1353="sníž. přenesená",J1353,0)</f>
        <v>0</v>
      </c>
      <c r="BI1353" s="241">
        <f>IF(N1353="nulová",J1353,0)</f>
        <v>0</v>
      </c>
      <c r="BJ1353" s="18" t="s">
        <v>90</v>
      </c>
      <c r="BK1353" s="241">
        <f>ROUND(I1353*H1353,2)</f>
        <v>0</v>
      </c>
      <c r="BL1353" s="18" t="s">
        <v>347</v>
      </c>
      <c r="BM1353" s="240" t="s">
        <v>2221</v>
      </c>
    </row>
    <row r="1354" s="2" customFormat="1">
      <c r="A1354" s="40"/>
      <c r="B1354" s="41"/>
      <c r="C1354" s="42"/>
      <c r="D1354" s="242" t="s">
        <v>184</v>
      </c>
      <c r="E1354" s="42"/>
      <c r="F1354" s="243" t="s">
        <v>2097</v>
      </c>
      <c r="G1354" s="42"/>
      <c r="H1354" s="42"/>
      <c r="I1354" s="244"/>
      <c r="J1354" s="42"/>
      <c r="K1354" s="42"/>
      <c r="L1354" s="46"/>
      <c r="M1354" s="245"/>
      <c r="N1354" s="246"/>
      <c r="O1354" s="93"/>
      <c r="P1354" s="93"/>
      <c r="Q1354" s="93"/>
      <c r="R1354" s="93"/>
      <c r="S1354" s="93"/>
      <c r="T1354" s="94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T1354" s="18" t="s">
        <v>184</v>
      </c>
      <c r="AU1354" s="18" t="s">
        <v>92</v>
      </c>
    </row>
    <row r="1355" s="2" customFormat="1" ht="16.5" customHeight="1">
      <c r="A1355" s="40"/>
      <c r="B1355" s="41"/>
      <c r="C1355" s="229" t="s">
        <v>2222</v>
      </c>
      <c r="D1355" s="229" t="s">
        <v>174</v>
      </c>
      <c r="E1355" s="230" t="s">
        <v>2223</v>
      </c>
      <c r="F1355" s="231" t="s">
        <v>2224</v>
      </c>
      <c r="G1355" s="232" t="s">
        <v>1528</v>
      </c>
      <c r="H1355" s="233">
        <v>1</v>
      </c>
      <c r="I1355" s="234"/>
      <c r="J1355" s="235">
        <f>ROUND(I1355*H1355,2)</f>
        <v>0</v>
      </c>
      <c r="K1355" s="231" t="s">
        <v>331</v>
      </c>
      <c r="L1355" s="46"/>
      <c r="M1355" s="236" t="s">
        <v>1</v>
      </c>
      <c r="N1355" s="237" t="s">
        <v>48</v>
      </c>
      <c r="O1355" s="93"/>
      <c r="P1355" s="238">
        <f>O1355*H1355</f>
        <v>0</v>
      </c>
      <c r="Q1355" s="238">
        <v>0</v>
      </c>
      <c r="R1355" s="238">
        <f>Q1355*H1355</f>
        <v>0</v>
      </c>
      <c r="S1355" s="238">
        <v>0</v>
      </c>
      <c r="T1355" s="239">
        <f>S1355*H1355</f>
        <v>0</v>
      </c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R1355" s="240" t="s">
        <v>347</v>
      </c>
      <c r="AT1355" s="240" t="s">
        <v>174</v>
      </c>
      <c r="AU1355" s="240" t="s">
        <v>92</v>
      </c>
      <c r="AY1355" s="18" t="s">
        <v>171</v>
      </c>
      <c r="BE1355" s="241">
        <f>IF(N1355="základní",J1355,0)</f>
        <v>0</v>
      </c>
      <c r="BF1355" s="241">
        <f>IF(N1355="snížená",J1355,0)</f>
        <v>0</v>
      </c>
      <c r="BG1355" s="241">
        <f>IF(N1355="zákl. přenesená",J1355,0)</f>
        <v>0</v>
      </c>
      <c r="BH1355" s="241">
        <f>IF(N1355="sníž. přenesená",J1355,0)</f>
        <v>0</v>
      </c>
      <c r="BI1355" s="241">
        <f>IF(N1355="nulová",J1355,0)</f>
        <v>0</v>
      </c>
      <c r="BJ1355" s="18" t="s">
        <v>90</v>
      </c>
      <c r="BK1355" s="241">
        <f>ROUND(I1355*H1355,2)</f>
        <v>0</v>
      </c>
      <c r="BL1355" s="18" t="s">
        <v>347</v>
      </c>
      <c r="BM1355" s="240" t="s">
        <v>2225</v>
      </c>
    </row>
    <row r="1356" s="2" customFormat="1">
      <c r="A1356" s="40"/>
      <c r="B1356" s="41"/>
      <c r="C1356" s="42"/>
      <c r="D1356" s="242" t="s">
        <v>184</v>
      </c>
      <c r="E1356" s="42"/>
      <c r="F1356" s="243" t="s">
        <v>2097</v>
      </c>
      <c r="G1356" s="42"/>
      <c r="H1356" s="42"/>
      <c r="I1356" s="244"/>
      <c r="J1356" s="42"/>
      <c r="K1356" s="42"/>
      <c r="L1356" s="46"/>
      <c r="M1356" s="245"/>
      <c r="N1356" s="246"/>
      <c r="O1356" s="93"/>
      <c r="P1356" s="93"/>
      <c r="Q1356" s="93"/>
      <c r="R1356" s="93"/>
      <c r="S1356" s="93"/>
      <c r="T1356" s="94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T1356" s="18" t="s">
        <v>184</v>
      </c>
      <c r="AU1356" s="18" t="s">
        <v>92</v>
      </c>
    </row>
    <row r="1357" s="2" customFormat="1" ht="21.75" customHeight="1">
      <c r="A1357" s="40"/>
      <c r="B1357" s="41"/>
      <c r="C1357" s="229" t="s">
        <v>2226</v>
      </c>
      <c r="D1357" s="229" t="s">
        <v>174</v>
      </c>
      <c r="E1357" s="230" t="s">
        <v>2227</v>
      </c>
      <c r="F1357" s="231" t="s">
        <v>2228</v>
      </c>
      <c r="G1357" s="232" t="s">
        <v>1528</v>
      </c>
      <c r="H1357" s="233">
        <v>1</v>
      </c>
      <c r="I1357" s="234"/>
      <c r="J1357" s="235">
        <f>ROUND(I1357*H1357,2)</f>
        <v>0</v>
      </c>
      <c r="K1357" s="231" t="s">
        <v>331</v>
      </c>
      <c r="L1357" s="46"/>
      <c r="M1357" s="236" t="s">
        <v>1</v>
      </c>
      <c r="N1357" s="237" t="s">
        <v>48</v>
      </c>
      <c r="O1357" s="93"/>
      <c r="P1357" s="238">
        <f>O1357*H1357</f>
        <v>0</v>
      </c>
      <c r="Q1357" s="238">
        <v>0</v>
      </c>
      <c r="R1357" s="238">
        <f>Q1357*H1357</f>
        <v>0</v>
      </c>
      <c r="S1357" s="238">
        <v>0</v>
      </c>
      <c r="T1357" s="239">
        <f>S1357*H1357</f>
        <v>0</v>
      </c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R1357" s="240" t="s">
        <v>347</v>
      </c>
      <c r="AT1357" s="240" t="s">
        <v>174</v>
      </c>
      <c r="AU1357" s="240" t="s">
        <v>92</v>
      </c>
      <c r="AY1357" s="18" t="s">
        <v>171</v>
      </c>
      <c r="BE1357" s="241">
        <f>IF(N1357="základní",J1357,0)</f>
        <v>0</v>
      </c>
      <c r="BF1357" s="241">
        <f>IF(N1357="snížená",J1357,0)</f>
        <v>0</v>
      </c>
      <c r="BG1357" s="241">
        <f>IF(N1357="zákl. přenesená",J1357,0)</f>
        <v>0</v>
      </c>
      <c r="BH1357" s="241">
        <f>IF(N1357="sníž. přenesená",J1357,0)</f>
        <v>0</v>
      </c>
      <c r="BI1357" s="241">
        <f>IF(N1357="nulová",J1357,0)</f>
        <v>0</v>
      </c>
      <c r="BJ1357" s="18" t="s">
        <v>90</v>
      </c>
      <c r="BK1357" s="241">
        <f>ROUND(I1357*H1357,2)</f>
        <v>0</v>
      </c>
      <c r="BL1357" s="18" t="s">
        <v>347</v>
      </c>
      <c r="BM1357" s="240" t="s">
        <v>2229</v>
      </c>
    </row>
    <row r="1358" s="2" customFormat="1">
      <c r="A1358" s="40"/>
      <c r="B1358" s="41"/>
      <c r="C1358" s="42"/>
      <c r="D1358" s="242" t="s">
        <v>184</v>
      </c>
      <c r="E1358" s="42"/>
      <c r="F1358" s="243" t="s">
        <v>2230</v>
      </c>
      <c r="G1358" s="42"/>
      <c r="H1358" s="42"/>
      <c r="I1358" s="244"/>
      <c r="J1358" s="42"/>
      <c r="K1358" s="42"/>
      <c r="L1358" s="46"/>
      <c r="M1358" s="245"/>
      <c r="N1358" s="246"/>
      <c r="O1358" s="93"/>
      <c r="P1358" s="93"/>
      <c r="Q1358" s="93"/>
      <c r="R1358" s="93"/>
      <c r="S1358" s="93"/>
      <c r="T1358" s="94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T1358" s="18" t="s">
        <v>184</v>
      </c>
      <c r="AU1358" s="18" t="s">
        <v>92</v>
      </c>
    </row>
    <row r="1359" s="2" customFormat="1" ht="21.75" customHeight="1">
      <c r="A1359" s="40"/>
      <c r="B1359" s="41"/>
      <c r="C1359" s="229" t="s">
        <v>2231</v>
      </c>
      <c r="D1359" s="229" t="s">
        <v>174</v>
      </c>
      <c r="E1359" s="230" t="s">
        <v>2232</v>
      </c>
      <c r="F1359" s="231" t="s">
        <v>2233</v>
      </c>
      <c r="G1359" s="232" t="s">
        <v>1528</v>
      </c>
      <c r="H1359" s="233">
        <v>1</v>
      </c>
      <c r="I1359" s="234"/>
      <c r="J1359" s="235">
        <f>ROUND(I1359*H1359,2)</f>
        <v>0</v>
      </c>
      <c r="K1359" s="231" t="s">
        <v>331</v>
      </c>
      <c r="L1359" s="46"/>
      <c r="M1359" s="236" t="s">
        <v>1</v>
      </c>
      <c r="N1359" s="237" t="s">
        <v>48</v>
      </c>
      <c r="O1359" s="93"/>
      <c r="P1359" s="238">
        <f>O1359*H1359</f>
        <v>0</v>
      </c>
      <c r="Q1359" s="238">
        <v>0</v>
      </c>
      <c r="R1359" s="238">
        <f>Q1359*H1359</f>
        <v>0</v>
      </c>
      <c r="S1359" s="238">
        <v>0</v>
      </c>
      <c r="T1359" s="239">
        <f>S1359*H1359</f>
        <v>0</v>
      </c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R1359" s="240" t="s">
        <v>347</v>
      </c>
      <c r="AT1359" s="240" t="s">
        <v>174</v>
      </c>
      <c r="AU1359" s="240" t="s">
        <v>92</v>
      </c>
      <c r="AY1359" s="18" t="s">
        <v>171</v>
      </c>
      <c r="BE1359" s="241">
        <f>IF(N1359="základní",J1359,0)</f>
        <v>0</v>
      </c>
      <c r="BF1359" s="241">
        <f>IF(N1359="snížená",J1359,0)</f>
        <v>0</v>
      </c>
      <c r="BG1359" s="241">
        <f>IF(N1359="zákl. přenesená",J1359,0)</f>
        <v>0</v>
      </c>
      <c r="BH1359" s="241">
        <f>IF(N1359="sníž. přenesená",J1359,0)</f>
        <v>0</v>
      </c>
      <c r="BI1359" s="241">
        <f>IF(N1359="nulová",J1359,0)</f>
        <v>0</v>
      </c>
      <c r="BJ1359" s="18" t="s">
        <v>90</v>
      </c>
      <c r="BK1359" s="241">
        <f>ROUND(I1359*H1359,2)</f>
        <v>0</v>
      </c>
      <c r="BL1359" s="18" t="s">
        <v>347</v>
      </c>
      <c r="BM1359" s="240" t="s">
        <v>2234</v>
      </c>
    </row>
    <row r="1360" s="2" customFormat="1">
      <c r="A1360" s="40"/>
      <c r="B1360" s="41"/>
      <c r="C1360" s="42"/>
      <c r="D1360" s="242" t="s">
        <v>184</v>
      </c>
      <c r="E1360" s="42"/>
      <c r="F1360" s="243" t="s">
        <v>2230</v>
      </c>
      <c r="G1360" s="42"/>
      <c r="H1360" s="42"/>
      <c r="I1360" s="244"/>
      <c r="J1360" s="42"/>
      <c r="K1360" s="42"/>
      <c r="L1360" s="46"/>
      <c r="M1360" s="245"/>
      <c r="N1360" s="246"/>
      <c r="O1360" s="93"/>
      <c r="P1360" s="93"/>
      <c r="Q1360" s="93"/>
      <c r="R1360" s="93"/>
      <c r="S1360" s="93"/>
      <c r="T1360" s="94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T1360" s="18" t="s">
        <v>184</v>
      </c>
      <c r="AU1360" s="18" t="s">
        <v>92</v>
      </c>
    </row>
    <row r="1361" s="2" customFormat="1" ht="21.75" customHeight="1">
      <c r="A1361" s="40"/>
      <c r="B1361" s="41"/>
      <c r="C1361" s="229" t="s">
        <v>2235</v>
      </c>
      <c r="D1361" s="229" t="s">
        <v>174</v>
      </c>
      <c r="E1361" s="230" t="s">
        <v>2236</v>
      </c>
      <c r="F1361" s="231" t="s">
        <v>2237</v>
      </c>
      <c r="G1361" s="232" t="s">
        <v>1528</v>
      </c>
      <c r="H1361" s="233">
        <v>1</v>
      </c>
      <c r="I1361" s="234"/>
      <c r="J1361" s="235">
        <f>ROUND(I1361*H1361,2)</f>
        <v>0</v>
      </c>
      <c r="K1361" s="231" t="s">
        <v>331</v>
      </c>
      <c r="L1361" s="46"/>
      <c r="M1361" s="236" t="s">
        <v>1</v>
      </c>
      <c r="N1361" s="237" t="s">
        <v>48</v>
      </c>
      <c r="O1361" s="93"/>
      <c r="P1361" s="238">
        <f>O1361*H1361</f>
        <v>0</v>
      </c>
      <c r="Q1361" s="238">
        <v>0</v>
      </c>
      <c r="R1361" s="238">
        <f>Q1361*H1361</f>
        <v>0</v>
      </c>
      <c r="S1361" s="238">
        <v>0</v>
      </c>
      <c r="T1361" s="239">
        <f>S1361*H1361</f>
        <v>0</v>
      </c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R1361" s="240" t="s">
        <v>347</v>
      </c>
      <c r="AT1361" s="240" t="s">
        <v>174</v>
      </c>
      <c r="AU1361" s="240" t="s">
        <v>92</v>
      </c>
      <c r="AY1361" s="18" t="s">
        <v>171</v>
      </c>
      <c r="BE1361" s="241">
        <f>IF(N1361="základní",J1361,0)</f>
        <v>0</v>
      </c>
      <c r="BF1361" s="241">
        <f>IF(N1361="snížená",J1361,0)</f>
        <v>0</v>
      </c>
      <c r="BG1361" s="241">
        <f>IF(N1361="zákl. přenesená",J1361,0)</f>
        <v>0</v>
      </c>
      <c r="BH1361" s="241">
        <f>IF(N1361="sníž. přenesená",J1361,0)</f>
        <v>0</v>
      </c>
      <c r="BI1361" s="241">
        <f>IF(N1361="nulová",J1361,0)</f>
        <v>0</v>
      </c>
      <c r="BJ1361" s="18" t="s">
        <v>90</v>
      </c>
      <c r="BK1361" s="241">
        <f>ROUND(I1361*H1361,2)</f>
        <v>0</v>
      </c>
      <c r="BL1361" s="18" t="s">
        <v>347</v>
      </c>
      <c r="BM1361" s="240" t="s">
        <v>2238</v>
      </c>
    </row>
    <row r="1362" s="2" customFormat="1">
      <c r="A1362" s="40"/>
      <c r="B1362" s="41"/>
      <c r="C1362" s="42"/>
      <c r="D1362" s="242" t="s">
        <v>184</v>
      </c>
      <c r="E1362" s="42"/>
      <c r="F1362" s="243" t="s">
        <v>2230</v>
      </c>
      <c r="G1362" s="42"/>
      <c r="H1362" s="42"/>
      <c r="I1362" s="244"/>
      <c r="J1362" s="42"/>
      <c r="K1362" s="42"/>
      <c r="L1362" s="46"/>
      <c r="M1362" s="245"/>
      <c r="N1362" s="246"/>
      <c r="O1362" s="93"/>
      <c r="P1362" s="93"/>
      <c r="Q1362" s="93"/>
      <c r="R1362" s="93"/>
      <c r="S1362" s="93"/>
      <c r="T1362" s="94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T1362" s="18" t="s">
        <v>184</v>
      </c>
      <c r="AU1362" s="18" t="s">
        <v>92</v>
      </c>
    </row>
    <row r="1363" s="2" customFormat="1" ht="21.75" customHeight="1">
      <c r="A1363" s="40"/>
      <c r="B1363" s="41"/>
      <c r="C1363" s="229" t="s">
        <v>2239</v>
      </c>
      <c r="D1363" s="229" t="s">
        <v>174</v>
      </c>
      <c r="E1363" s="230" t="s">
        <v>2240</v>
      </c>
      <c r="F1363" s="231" t="s">
        <v>2241</v>
      </c>
      <c r="G1363" s="232" t="s">
        <v>1528</v>
      </c>
      <c r="H1363" s="233">
        <v>1</v>
      </c>
      <c r="I1363" s="234"/>
      <c r="J1363" s="235">
        <f>ROUND(I1363*H1363,2)</f>
        <v>0</v>
      </c>
      <c r="K1363" s="231" t="s">
        <v>331</v>
      </c>
      <c r="L1363" s="46"/>
      <c r="M1363" s="236" t="s">
        <v>1</v>
      </c>
      <c r="N1363" s="237" t="s">
        <v>48</v>
      </c>
      <c r="O1363" s="93"/>
      <c r="P1363" s="238">
        <f>O1363*H1363</f>
        <v>0</v>
      </c>
      <c r="Q1363" s="238">
        <v>0</v>
      </c>
      <c r="R1363" s="238">
        <f>Q1363*H1363</f>
        <v>0</v>
      </c>
      <c r="S1363" s="238">
        <v>0</v>
      </c>
      <c r="T1363" s="239">
        <f>S1363*H1363</f>
        <v>0</v>
      </c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R1363" s="240" t="s">
        <v>347</v>
      </c>
      <c r="AT1363" s="240" t="s">
        <v>174</v>
      </c>
      <c r="AU1363" s="240" t="s">
        <v>92</v>
      </c>
      <c r="AY1363" s="18" t="s">
        <v>171</v>
      </c>
      <c r="BE1363" s="241">
        <f>IF(N1363="základní",J1363,0)</f>
        <v>0</v>
      </c>
      <c r="BF1363" s="241">
        <f>IF(N1363="snížená",J1363,0)</f>
        <v>0</v>
      </c>
      <c r="BG1363" s="241">
        <f>IF(N1363="zákl. přenesená",J1363,0)</f>
        <v>0</v>
      </c>
      <c r="BH1363" s="241">
        <f>IF(N1363="sníž. přenesená",J1363,0)</f>
        <v>0</v>
      </c>
      <c r="BI1363" s="241">
        <f>IF(N1363="nulová",J1363,0)</f>
        <v>0</v>
      </c>
      <c r="BJ1363" s="18" t="s">
        <v>90</v>
      </c>
      <c r="BK1363" s="241">
        <f>ROUND(I1363*H1363,2)</f>
        <v>0</v>
      </c>
      <c r="BL1363" s="18" t="s">
        <v>347</v>
      </c>
      <c r="BM1363" s="240" t="s">
        <v>2242</v>
      </c>
    </row>
    <row r="1364" s="2" customFormat="1">
      <c r="A1364" s="40"/>
      <c r="B1364" s="41"/>
      <c r="C1364" s="42"/>
      <c r="D1364" s="242" t="s">
        <v>184</v>
      </c>
      <c r="E1364" s="42"/>
      <c r="F1364" s="243" t="s">
        <v>2230</v>
      </c>
      <c r="G1364" s="42"/>
      <c r="H1364" s="42"/>
      <c r="I1364" s="244"/>
      <c r="J1364" s="42"/>
      <c r="K1364" s="42"/>
      <c r="L1364" s="46"/>
      <c r="M1364" s="245"/>
      <c r="N1364" s="246"/>
      <c r="O1364" s="93"/>
      <c r="P1364" s="93"/>
      <c r="Q1364" s="93"/>
      <c r="R1364" s="93"/>
      <c r="S1364" s="93"/>
      <c r="T1364" s="94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T1364" s="18" t="s">
        <v>184</v>
      </c>
      <c r="AU1364" s="18" t="s">
        <v>92</v>
      </c>
    </row>
    <row r="1365" s="2" customFormat="1">
      <c r="A1365" s="40"/>
      <c r="B1365" s="41"/>
      <c r="C1365" s="229" t="s">
        <v>2243</v>
      </c>
      <c r="D1365" s="229" t="s">
        <v>174</v>
      </c>
      <c r="E1365" s="230" t="s">
        <v>2244</v>
      </c>
      <c r="F1365" s="231" t="s">
        <v>2245</v>
      </c>
      <c r="G1365" s="232" t="s">
        <v>1528</v>
      </c>
      <c r="H1365" s="233">
        <v>1</v>
      </c>
      <c r="I1365" s="234"/>
      <c r="J1365" s="235">
        <f>ROUND(I1365*H1365,2)</f>
        <v>0</v>
      </c>
      <c r="K1365" s="231" t="s">
        <v>331</v>
      </c>
      <c r="L1365" s="46"/>
      <c r="M1365" s="236" t="s">
        <v>1</v>
      </c>
      <c r="N1365" s="237" t="s">
        <v>48</v>
      </c>
      <c r="O1365" s="93"/>
      <c r="P1365" s="238">
        <f>O1365*H1365</f>
        <v>0</v>
      </c>
      <c r="Q1365" s="238">
        <v>0</v>
      </c>
      <c r="R1365" s="238">
        <f>Q1365*H1365</f>
        <v>0</v>
      </c>
      <c r="S1365" s="238">
        <v>0</v>
      </c>
      <c r="T1365" s="239">
        <f>S1365*H1365</f>
        <v>0</v>
      </c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R1365" s="240" t="s">
        <v>347</v>
      </c>
      <c r="AT1365" s="240" t="s">
        <v>174</v>
      </c>
      <c r="AU1365" s="240" t="s">
        <v>92</v>
      </c>
      <c r="AY1365" s="18" t="s">
        <v>171</v>
      </c>
      <c r="BE1365" s="241">
        <f>IF(N1365="základní",J1365,0)</f>
        <v>0</v>
      </c>
      <c r="BF1365" s="241">
        <f>IF(N1365="snížená",J1365,0)</f>
        <v>0</v>
      </c>
      <c r="BG1365" s="241">
        <f>IF(N1365="zákl. přenesená",J1365,0)</f>
        <v>0</v>
      </c>
      <c r="BH1365" s="241">
        <f>IF(N1365="sníž. přenesená",J1365,0)</f>
        <v>0</v>
      </c>
      <c r="BI1365" s="241">
        <f>IF(N1365="nulová",J1365,0)</f>
        <v>0</v>
      </c>
      <c r="BJ1365" s="18" t="s">
        <v>90</v>
      </c>
      <c r="BK1365" s="241">
        <f>ROUND(I1365*H1365,2)</f>
        <v>0</v>
      </c>
      <c r="BL1365" s="18" t="s">
        <v>347</v>
      </c>
      <c r="BM1365" s="240" t="s">
        <v>2246</v>
      </c>
    </row>
    <row r="1366" s="2" customFormat="1">
      <c r="A1366" s="40"/>
      <c r="B1366" s="41"/>
      <c r="C1366" s="42"/>
      <c r="D1366" s="242" t="s">
        <v>184</v>
      </c>
      <c r="E1366" s="42"/>
      <c r="F1366" s="243" t="s">
        <v>2230</v>
      </c>
      <c r="G1366" s="42"/>
      <c r="H1366" s="42"/>
      <c r="I1366" s="244"/>
      <c r="J1366" s="42"/>
      <c r="K1366" s="42"/>
      <c r="L1366" s="46"/>
      <c r="M1366" s="245"/>
      <c r="N1366" s="246"/>
      <c r="O1366" s="93"/>
      <c r="P1366" s="93"/>
      <c r="Q1366" s="93"/>
      <c r="R1366" s="93"/>
      <c r="S1366" s="93"/>
      <c r="T1366" s="94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T1366" s="18" t="s">
        <v>184</v>
      </c>
      <c r="AU1366" s="18" t="s">
        <v>92</v>
      </c>
    </row>
    <row r="1367" s="2" customFormat="1">
      <c r="A1367" s="40"/>
      <c r="B1367" s="41"/>
      <c r="C1367" s="229" t="s">
        <v>2247</v>
      </c>
      <c r="D1367" s="229" t="s">
        <v>174</v>
      </c>
      <c r="E1367" s="230" t="s">
        <v>2248</v>
      </c>
      <c r="F1367" s="231" t="s">
        <v>2249</v>
      </c>
      <c r="G1367" s="232" t="s">
        <v>1528</v>
      </c>
      <c r="H1367" s="233">
        <v>1</v>
      </c>
      <c r="I1367" s="234"/>
      <c r="J1367" s="235">
        <f>ROUND(I1367*H1367,2)</f>
        <v>0</v>
      </c>
      <c r="K1367" s="231" t="s">
        <v>331</v>
      </c>
      <c r="L1367" s="46"/>
      <c r="M1367" s="236" t="s">
        <v>1</v>
      </c>
      <c r="N1367" s="237" t="s">
        <v>48</v>
      </c>
      <c r="O1367" s="93"/>
      <c r="P1367" s="238">
        <f>O1367*H1367</f>
        <v>0</v>
      </c>
      <c r="Q1367" s="238">
        <v>0</v>
      </c>
      <c r="R1367" s="238">
        <f>Q1367*H1367</f>
        <v>0</v>
      </c>
      <c r="S1367" s="238">
        <v>0</v>
      </c>
      <c r="T1367" s="239">
        <f>S1367*H1367</f>
        <v>0</v>
      </c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R1367" s="240" t="s">
        <v>347</v>
      </c>
      <c r="AT1367" s="240" t="s">
        <v>174</v>
      </c>
      <c r="AU1367" s="240" t="s">
        <v>92</v>
      </c>
      <c r="AY1367" s="18" t="s">
        <v>171</v>
      </c>
      <c r="BE1367" s="241">
        <f>IF(N1367="základní",J1367,0)</f>
        <v>0</v>
      </c>
      <c r="BF1367" s="241">
        <f>IF(N1367="snížená",J1367,0)</f>
        <v>0</v>
      </c>
      <c r="BG1367" s="241">
        <f>IF(N1367="zákl. přenesená",J1367,0)</f>
        <v>0</v>
      </c>
      <c r="BH1367" s="241">
        <f>IF(N1367="sníž. přenesená",J1367,0)</f>
        <v>0</v>
      </c>
      <c r="BI1367" s="241">
        <f>IF(N1367="nulová",J1367,0)</f>
        <v>0</v>
      </c>
      <c r="BJ1367" s="18" t="s">
        <v>90</v>
      </c>
      <c r="BK1367" s="241">
        <f>ROUND(I1367*H1367,2)</f>
        <v>0</v>
      </c>
      <c r="BL1367" s="18" t="s">
        <v>347</v>
      </c>
      <c r="BM1367" s="240" t="s">
        <v>2250</v>
      </c>
    </row>
    <row r="1368" s="2" customFormat="1">
      <c r="A1368" s="40"/>
      <c r="B1368" s="41"/>
      <c r="C1368" s="42"/>
      <c r="D1368" s="242" t="s">
        <v>184</v>
      </c>
      <c r="E1368" s="42"/>
      <c r="F1368" s="243" t="s">
        <v>2230</v>
      </c>
      <c r="G1368" s="42"/>
      <c r="H1368" s="42"/>
      <c r="I1368" s="244"/>
      <c r="J1368" s="42"/>
      <c r="K1368" s="42"/>
      <c r="L1368" s="46"/>
      <c r="M1368" s="245"/>
      <c r="N1368" s="246"/>
      <c r="O1368" s="93"/>
      <c r="P1368" s="93"/>
      <c r="Q1368" s="93"/>
      <c r="R1368" s="93"/>
      <c r="S1368" s="93"/>
      <c r="T1368" s="94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T1368" s="18" t="s">
        <v>184</v>
      </c>
      <c r="AU1368" s="18" t="s">
        <v>92</v>
      </c>
    </row>
    <row r="1369" s="2" customFormat="1">
      <c r="A1369" s="40"/>
      <c r="B1369" s="41"/>
      <c r="C1369" s="229" t="s">
        <v>2251</v>
      </c>
      <c r="D1369" s="229" t="s">
        <v>174</v>
      </c>
      <c r="E1369" s="230" t="s">
        <v>2252</v>
      </c>
      <c r="F1369" s="231" t="s">
        <v>2253</v>
      </c>
      <c r="G1369" s="232" t="s">
        <v>1528</v>
      </c>
      <c r="H1369" s="233">
        <v>1</v>
      </c>
      <c r="I1369" s="234"/>
      <c r="J1369" s="235">
        <f>ROUND(I1369*H1369,2)</f>
        <v>0</v>
      </c>
      <c r="K1369" s="231" t="s">
        <v>331</v>
      </c>
      <c r="L1369" s="46"/>
      <c r="M1369" s="236" t="s">
        <v>1</v>
      </c>
      <c r="N1369" s="237" t="s">
        <v>48</v>
      </c>
      <c r="O1369" s="93"/>
      <c r="P1369" s="238">
        <f>O1369*H1369</f>
        <v>0</v>
      </c>
      <c r="Q1369" s="238">
        <v>0</v>
      </c>
      <c r="R1369" s="238">
        <f>Q1369*H1369</f>
        <v>0</v>
      </c>
      <c r="S1369" s="238">
        <v>0</v>
      </c>
      <c r="T1369" s="239">
        <f>S1369*H1369</f>
        <v>0</v>
      </c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R1369" s="240" t="s">
        <v>347</v>
      </c>
      <c r="AT1369" s="240" t="s">
        <v>174</v>
      </c>
      <c r="AU1369" s="240" t="s">
        <v>92</v>
      </c>
      <c r="AY1369" s="18" t="s">
        <v>171</v>
      </c>
      <c r="BE1369" s="241">
        <f>IF(N1369="základní",J1369,0)</f>
        <v>0</v>
      </c>
      <c r="BF1369" s="241">
        <f>IF(N1369="snížená",J1369,0)</f>
        <v>0</v>
      </c>
      <c r="BG1369" s="241">
        <f>IF(N1369="zákl. přenesená",J1369,0)</f>
        <v>0</v>
      </c>
      <c r="BH1369" s="241">
        <f>IF(N1369="sníž. přenesená",J1369,0)</f>
        <v>0</v>
      </c>
      <c r="BI1369" s="241">
        <f>IF(N1369="nulová",J1369,0)</f>
        <v>0</v>
      </c>
      <c r="BJ1369" s="18" t="s">
        <v>90</v>
      </c>
      <c r="BK1369" s="241">
        <f>ROUND(I1369*H1369,2)</f>
        <v>0</v>
      </c>
      <c r="BL1369" s="18" t="s">
        <v>347</v>
      </c>
      <c r="BM1369" s="240" t="s">
        <v>2254</v>
      </c>
    </row>
    <row r="1370" s="2" customFormat="1">
      <c r="A1370" s="40"/>
      <c r="B1370" s="41"/>
      <c r="C1370" s="42"/>
      <c r="D1370" s="242" t="s">
        <v>184</v>
      </c>
      <c r="E1370" s="42"/>
      <c r="F1370" s="243" t="s">
        <v>2230</v>
      </c>
      <c r="G1370" s="42"/>
      <c r="H1370" s="42"/>
      <c r="I1370" s="244"/>
      <c r="J1370" s="42"/>
      <c r="K1370" s="42"/>
      <c r="L1370" s="46"/>
      <c r="M1370" s="245"/>
      <c r="N1370" s="246"/>
      <c r="O1370" s="93"/>
      <c r="P1370" s="93"/>
      <c r="Q1370" s="93"/>
      <c r="R1370" s="93"/>
      <c r="S1370" s="93"/>
      <c r="T1370" s="94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T1370" s="18" t="s">
        <v>184</v>
      </c>
      <c r="AU1370" s="18" t="s">
        <v>92</v>
      </c>
    </row>
    <row r="1371" s="2" customFormat="1">
      <c r="A1371" s="40"/>
      <c r="B1371" s="41"/>
      <c r="C1371" s="229" t="s">
        <v>2255</v>
      </c>
      <c r="D1371" s="229" t="s">
        <v>174</v>
      </c>
      <c r="E1371" s="230" t="s">
        <v>2256</v>
      </c>
      <c r="F1371" s="231" t="s">
        <v>2257</v>
      </c>
      <c r="G1371" s="232" t="s">
        <v>1528</v>
      </c>
      <c r="H1371" s="233">
        <v>1</v>
      </c>
      <c r="I1371" s="234"/>
      <c r="J1371" s="235">
        <f>ROUND(I1371*H1371,2)</f>
        <v>0</v>
      </c>
      <c r="K1371" s="231" t="s">
        <v>331</v>
      </c>
      <c r="L1371" s="46"/>
      <c r="M1371" s="236" t="s">
        <v>1</v>
      </c>
      <c r="N1371" s="237" t="s">
        <v>48</v>
      </c>
      <c r="O1371" s="93"/>
      <c r="P1371" s="238">
        <f>O1371*H1371</f>
        <v>0</v>
      </c>
      <c r="Q1371" s="238">
        <v>0</v>
      </c>
      <c r="R1371" s="238">
        <f>Q1371*H1371</f>
        <v>0</v>
      </c>
      <c r="S1371" s="238">
        <v>0</v>
      </c>
      <c r="T1371" s="239">
        <f>S1371*H1371</f>
        <v>0</v>
      </c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R1371" s="240" t="s">
        <v>347</v>
      </c>
      <c r="AT1371" s="240" t="s">
        <v>174</v>
      </c>
      <c r="AU1371" s="240" t="s">
        <v>92</v>
      </c>
      <c r="AY1371" s="18" t="s">
        <v>171</v>
      </c>
      <c r="BE1371" s="241">
        <f>IF(N1371="základní",J1371,0)</f>
        <v>0</v>
      </c>
      <c r="BF1371" s="241">
        <f>IF(N1371="snížená",J1371,0)</f>
        <v>0</v>
      </c>
      <c r="BG1371" s="241">
        <f>IF(N1371="zákl. přenesená",J1371,0)</f>
        <v>0</v>
      </c>
      <c r="BH1371" s="241">
        <f>IF(N1371="sníž. přenesená",J1371,0)</f>
        <v>0</v>
      </c>
      <c r="BI1371" s="241">
        <f>IF(N1371="nulová",J1371,0)</f>
        <v>0</v>
      </c>
      <c r="BJ1371" s="18" t="s">
        <v>90</v>
      </c>
      <c r="BK1371" s="241">
        <f>ROUND(I1371*H1371,2)</f>
        <v>0</v>
      </c>
      <c r="BL1371" s="18" t="s">
        <v>347</v>
      </c>
      <c r="BM1371" s="240" t="s">
        <v>2258</v>
      </c>
    </row>
    <row r="1372" s="2" customFormat="1">
      <c r="A1372" s="40"/>
      <c r="B1372" s="41"/>
      <c r="C1372" s="42"/>
      <c r="D1372" s="242" t="s">
        <v>184</v>
      </c>
      <c r="E1372" s="42"/>
      <c r="F1372" s="243" t="s">
        <v>2230</v>
      </c>
      <c r="G1372" s="42"/>
      <c r="H1372" s="42"/>
      <c r="I1372" s="244"/>
      <c r="J1372" s="42"/>
      <c r="K1372" s="42"/>
      <c r="L1372" s="46"/>
      <c r="M1372" s="245"/>
      <c r="N1372" s="246"/>
      <c r="O1372" s="93"/>
      <c r="P1372" s="93"/>
      <c r="Q1372" s="93"/>
      <c r="R1372" s="93"/>
      <c r="S1372" s="93"/>
      <c r="T1372" s="94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T1372" s="18" t="s">
        <v>184</v>
      </c>
      <c r="AU1372" s="18" t="s">
        <v>92</v>
      </c>
    </row>
    <row r="1373" s="2" customFormat="1">
      <c r="A1373" s="40"/>
      <c r="B1373" s="41"/>
      <c r="C1373" s="229" t="s">
        <v>2259</v>
      </c>
      <c r="D1373" s="229" t="s">
        <v>174</v>
      </c>
      <c r="E1373" s="230" t="s">
        <v>2260</v>
      </c>
      <c r="F1373" s="231" t="s">
        <v>2261</v>
      </c>
      <c r="G1373" s="232" t="s">
        <v>1528</v>
      </c>
      <c r="H1373" s="233">
        <v>1</v>
      </c>
      <c r="I1373" s="234"/>
      <c r="J1373" s="235">
        <f>ROUND(I1373*H1373,2)</f>
        <v>0</v>
      </c>
      <c r="K1373" s="231" t="s">
        <v>331</v>
      </c>
      <c r="L1373" s="46"/>
      <c r="M1373" s="236" t="s">
        <v>1</v>
      </c>
      <c r="N1373" s="237" t="s">
        <v>48</v>
      </c>
      <c r="O1373" s="93"/>
      <c r="P1373" s="238">
        <f>O1373*H1373</f>
        <v>0</v>
      </c>
      <c r="Q1373" s="238">
        <v>0</v>
      </c>
      <c r="R1373" s="238">
        <f>Q1373*H1373</f>
        <v>0</v>
      </c>
      <c r="S1373" s="238">
        <v>0</v>
      </c>
      <c r="T1373" s="239">
        <f>S1373*H1373</f>
        <v>0</v>
      </c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R1373" s="240" t="s">
        <v>347</v>
      </c>
      <c r="AT1373" s="240" t="s">
        <v>174</v>
      </c>
      <c r="AU1373" s="240" t="s">
        <v>92</v>
      </c>
      <c r="AY1373" s="18" t="s">
        <v>171</v>
      </c>
      <c r="BE1373" s="241">
        <f>IF(N1373="základní",J1373,0)</f>
        <v>0</v>
      </c>
      <c r="BF1373" s="241">
        <f>IF(N1373="snížená",J1373,0)</f>
        <v>0</v>
      </c>
      <c r="BG1373" s="241">
        <f>IF(N1373="zákl. přenesená",J1373,0)</f>
        <v>0</v>
      </c>
      <c r="BH1373" s="241">
        <f>IF(N1373="sníž. přenesená",J1373,0)</f>
        <v>0</v>
      </c>
      <c r="BI1373" s="241">
        <f>IF(N1373="nulová",J1373,0)</f>
        <v>0</v>
      </c>
      <c r="BJ1373" s="18" t="s">
        <v>90</v>
      </c>
      <c r="BK1373" s="241">
        <f>ROUND(I1373*H1373,2)</f>
        <v>0</v>
      </c>
      <c r="BL1373" s="18" t="s">
        <v>347</v>
      </c>
      <c r="BM1373" s="240" t="s">
        <v>2262</v>
      </c>
    </row>
    <row r="1374" s="2" customFormat="1">
      <c r="A1374" s="40"/>
      <c r="B1374" s="41"/>
      <c r="C1374" s="42"/>
      <c r="D1374" s="242" t="s">
        <v>184</v>
      </c>
      <c r="E1374" s="42"/>
      <c r="F1374" s="243" t="s">
        <v>2230</v>
      </c>
      <c r="G1374" s="42"/>
      <c r="H1374" s="42"/>
      <c r="I1374" s="244"/>
      <c r="J1374" s="42"/>
      <c r="K1374" s="42"/>
      <c r="L1374" s="46"/>
      <c r="M1374" s="245"/>
      <c r="N1374" s="246"/>
      <c r="O1374" s="93"/>
      <c r="P1374" s="93"/>
      <c r="Q1374" s="93"/>
      <c r="R1374" s="93"/>
      <c r="S1374" s="93"/>
      <c r="T1374" s="94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T1374" s="18" t="s">
        <v>184</v>
      </c>
      <c r="AU1374" s="18" t="s">
        <v>92</v>
      </c>
    </row>
    <row r="1375" s="2" customFormat="1" ht="21.75" customHeight="1">
      <c r="A1375" s="40"/>
      <c r="B1375" s="41"/>
      <c r="C1375" s="229" t="s">
        <v>2263</v>
      </c>
      <c r="D1375" s="229" t="s">
        <v>174</v>
      </c>
      <c r="E1375" s="230" t="s">
        <v>2264</v>
      </c>
      <c r="F1375" s="231" t="s">
        <v>2265</v>
      </c>
      <c r="G1375" s="232" t="s">
        <v>1528</v>
      </c>
      <c r="H1375" s="233">
        <v>1</v>
      </c>
      <c r="I1375" s="234"/>
      <c r="J1375" s="235">
        <f>ROUND(I1375*H1375,2)</f>
        <v>0</v>
      </c>
      <c r="K1375" s="231" t="s">
        <v>331</v>
      </c>
      <c r="L1375" s="46"/>
      <c r="M1375" s="236" t="s">
        <v>1</v>
      </c>
      <c r="N1375" s="237" t="s">
        <v>48</v>
      </c>
      <c r="O1375" s="93"/>
      <c r="P1375" s="238">
        <f>O1375*H1375</f>
        <v>0</v>
      </c>
      <c r="Q1375" s="238">
        <v>0</v>
      </c>
      <c r="R1375" s="238">
        <f>Q1375*H1375</f>
        <v>0</v>
      </c>
      <c r="S1375" s="238">
        <v>0</v>
      </c>
      <c r="T1375" s="239">
        <f>S1375*H1375</f>
        <v>0</v>
      </c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R1375" s="240" t="s">
        <v>347</v>
      </c>
      <c r="AT1375" s="240" t="s">
        <v>174</v>
      </c>
      <c r="AU1375" s="240" t="s">
        <v>92</v>
      </c>
      <c r="AY1375" s="18" t="s">
        <v>171</v>
      </c>
      <c r="BE1375" s="241">
        <f>IF(N1375="základní",J1375,0)</f>
        <v>0</v>
      </c>
      <c r="BF1375" s="241">
        <f>IF(N1375="snížená",J1375,0)</f>
        <v>0</v>
      </c>
      <c r="BG1375" s="241">
        <f>IF(N1375="zákl. přenesená",J1375,0)</f>
        <v>0</v>
      </c>
      <c r="BH1375" s="241">
        <f>IF(N1375="sníž. přenesená",J1375,0)</f>
        <v>0</v>
      </c>
      <c r="BI1375" s="241">
        <f>IF(N1375="nulová",J1375,0)</f>
        <v>0</v>
      </c>
      <c r="BJ1375" s="18" t="s">
        <v>90</v>
      </c>
      <c r="BK1375" s="241">
        <f>ROUND(I1375*H1375,2)</f>
        <v>0</v>
      </c>
      <c r="BL1375" s="18" t="s">
        <v>347</v>
      </c>
      <c r="BM1375" s="240" t="s">
        <v>2266</v>
      </c>
    </row>
    <row r="1376" s="2" customFormat="1">
      <c r="A1376" s="40"/>
      <c r="B1376" s="41"/>
      <c r="C1376" s="42"/>
      <c r="D1376" s="242" t="s">
        <v>184</v>
      </c>
      <c r="E1376" s="42"/>
      <c r="F1376" s="243" t="s">
        <v>2230</v>
      </c>
      <c r="G1376" s="42"/>
      <c r="H1376" s="42"/>
      <c r="I1376" s="244"/>
      <c r="J1376" s="42"/>
      <c r="K1376" s="42"/>
      <c r="L1376" s="46"/>
      <c r="M1376" s="245"/>
      <c r="N1376" s="246"/>
      <c r="O1376" s="93"/>
      <c r="P1376" s="93"/>
      <c r="Q1376" s="93"/>
      <c r="R1376" s="93"/>
      <c r="S1376" s="93"/>
      <c r="T1376" s="94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T1376" s="18" t="s">
        <v>184</v>
      </c>
      <c r="AU1376" s="18" t="s">
        <v>92</v>
      </c>
    </row>
    <row r="1377" s="2" customFormat="1" ht="21.75" customHeight="1">
      <c r="A1377" s="40"/>
      <c r="B1377" s="41"/>
      <c r="C1377" s="229" t="s">
        <v>2267</v>
      </c>
      <c r="D1377" s="229" t="s">
        <v>174</v>
      </c>
      <c r="E1377" s="230" t="s">
        <v>2268</v>
      </c>
      <c r="F1377" s="231" t="s">
        <v>2269</v>
      </c>
      <c r="G1377" s="232" t="s">
        <v>1528</v>
      </c>
      <c r="H1377" s="233">
        <v>1</v>
      </c>
      <c r="I1377" s="234"/>
      <c r="J1377" s="235">
        <f>ROUND(I1377*H1377,2)</f>
        <v>0</v>
      </c>
      <c r="K1377" s="231" t="s">
        <v>331</v>
      </c>
      <c r="L1377" s="46"/>
      <c r="M1377" s="236" t="s">
        <v>1</v>
      </c>
      <c r="N1377" s="237" t="s">
        <v>48</v>
      </c>
      <c r="O1377" s="93"/>
      <c r="P1377" s="238">
        <f>O1377*H1377</f>
        <v>0</v>
      </c>
      <c r="Q1377" s="238">
        <v>0</v>
      </c>
      <c r="R1377" s="238">
        <f>Q1377*H1377</f>
        <v>0</v>
      </c>
      <c r="S1377" s="238">
        <v>0</v>
      </c>
      <c r="T1377" s="239">
        <f>S1377*H1377</f>
        <v>0</v>
      </c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R1377" s="240" t="s">
        <v>347</v>
      </c>
      <c r="AT1377" s="240" t="s">
        <v>174</v>
      </c>
      <c r="AU1377" s="240" t="s">
        <v>92</v>
      </c>
      <c r="AY1377" s="18" t="s">
        <v>171</v>
      </c>
      <c r="BE1377" s="241">
        <f>IF(N1377="základní",J1377,0)</f>
        <v>0</v>
      </c>
      <c r="BF1377" s="241">
        <f>IF(N1377="snížená",J1377,0)</f>
        <v>0</v>
      </c>
      <c r="BG1377" s="241">
        <f>IF(N1377="zákl. přenesená",J1377,0)</f>
        <v>0</v>
      </c>
      <c r="BH1377" s="241">
        <f>IF(N1377="sníž. přenesená",J1377,0)</f>
        <v>0</v>
      </c>
      <c r="BI1377" s="241">
        <f>IF(N1377="nulová",J1377,0)</f>
        <v>0</v>
      </c>
      <c r="BJ1377" s="18" t="s">
        <v>90</v>
      </c>
      <c r="BK1377" s="241">
        <f>ROUND(I1377*H1377,2)</f>
        <v>0</v>
      </c>
      <c r="BL1377" s="18" t="s">
        <v>347</v>
      </c>
      <c r="BM1377" s="240" t="s">
        <v>2270</v>
      </c>
    </row>
    <row r="1378" s="2" customFormat="1">
      <c r="A1378" s="40"/>
      <c r="B1378" s="41"/>
      <c r="C1378" s="42"/>
      <c r="D1378" s="242" t="s">
        <v>184</v>
      </c>
      <c r="E1378" s="42"/>
      <c r="F1378" s="243" t="s">
        <v>2230</v>
      </c>
      <c r="G1378" s="42"/>
      <c r="H1378" s="42"/>
      <c r="I1378" s="244"/>
      <c r="J1378" s="42"/>
      <c r="K1378" s="42"/>
      <c r="L1378" s="46"/>
      <c r="M1378" s="245"/>
      <c r="N1378" s="246"/>
      <c r="O1378" s="93"/>
      <c r="P1378" s="93"/>
      <c r="Q1378" s="93"/>
      <c r="R1378" s="93"/>
      <c r="S1378" s="93"/>
      <c r="T1378" s="94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T1378" s="18" t="s">
        <v>184</v>
      </c>
      <c r="AU1378" s="18" t="s">
        <v>92</v>
      </c>
    </row>
    <row r="1379" s="2" customFormat="1" ht="21.75" customHeight="1">
      <c r="A1379" s="40"/>
      <c r="B1379" s="41"/>
      <c r="C1379" s="229" t="s">
        <v>2271</v>
      </c>
      <c r="D1379" s="229" t="s">
        <v>174</v>
      </c>
      <c r="E1379" s="230" t="s">
        <v>2272</v>
      </c>
      <c r="F1379" s="231" t="s">
        <v>2273</v>
      </c>
      <c r="G1379" s="232" t="s">
        <v>1528</v>
      </c>
      <c r="H1379" s="233">
        <v>1</v>
      </c>
      <c r="I1379" s="234"/>
      <c r="J1379" s="235">
        <f>ROUND(I1379*H1379,2)</f>
        <v>0</v>
      </c>
      <c r="K1379" s="231" t="s">
        <v>331</v>
      </c>
      <c r="L1379" s="46"/>
      <c r="M1379" s="236" t="s">
        <v>1</v>
      </c>
      <c r="N1379" s="237" t="s">
        <v>48</v>
      </c>
      <c r="O1379" s="93"/>
      <c r="P1379" s="238">
        <f>O1379*H1379</f>
        <v>0</v>
      </c>
      <c r="Q1379" s="238">
        <v>0</v>
      </c>
      <c r="R1379" s="238">
        <f>Q1379*H1379</f>
        <v>0</v>
      </c>
      <c r="S1379" s="238">
        <v>0</v>
      </c>
      <c r="T1379" s="239">
        <f>S1379*H1379</f>
        <v>0</v>
      </c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R1379" s="240" t="s">
        <v>347</v>
      </c>
      <c r="AT1379" s="240" t="s">
        <v>174</v>
      </c>
      <c r="AU1379" s="240" t="s">
        <v>92</v>
      </c>
      <c r="AY1379" s="18" t="s">
        <v>171</v>
      </c>
      <c r="BE1379" s="241">
        <f>IF(N1379="základní",J1379,0)</f>
        <v>0</v>
      </c>
      <c r="BF1379" s="241">
        <f>IF(N1379="snížená",J1379,0)</f>
        <v>0</v>
      </c>
      <c r="BG1379" s="241">
        <f>IF(N1379="zákl. přenesená",J1379,0)</f>
        <v>0</v>
      </c>
      <c r="BH1379" s="241">
        <f>IF(N1379="sníž. přenesená",J1379,0)</f>
        <v>0</v>
      </c>
      <c r="BI1379" s="241">
        <f>IF(N1379="nulová",J1379,0)</f>
        <v>0</v>
      </c>
      <c r="BJ1379" s="18" t="s">
        <v>90</v>
      </c>
      <c r="BK1379" s="241">
        <f>ROUND(I1379*H1379,2)</f>
        <v>0</v>
      </c>
      <c r="BL1379" s="18" t="s">
        <v>347</v>
      </c>
      <c r="BM1379" s="240" t="s">
        <v>2274</v>
      </c>
    </row>
    <row r="1380" s="2" customFormat="1">
      <c r="A1380" s="40"/>
      <c r="B1380" s="41"/>
      <c r="C1380" s="42"/>
      <c r="D1380" s="242" t="s">
        <v>184</v>
      </c>
      <c r="E1380" s="42"/>
      <c r="F1380" s="243" t="s">
        <v>2230</v>
      </c>
      <c r="G1380" s="42"/>
      <c r="H1380" s="42"/>
      <c r="I1380" s="244"/>
      <c r="J1380" s="42"/>
      <c r="K1380" s="42"/>
      <c r="L1380" s="46"/>
      <c r="M1380" s="245"/>
      <c r="N1380" s="246"/>
      <c r="O1380" s="93"/>
      <c r="P1380" s="93"/>
      <c r="Q1380" s="93"/>
      <c r="R1380" s="93"/>
      <c r="S1380" s="93"/>
      <c r="T1380" s="94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T1380" s="18" t="s">
        <v>184</v>
      </c>
      <c r="AU1380" s="18" t="s">
        <v>92</v>
      </c>
    </row>
    <row r="1381" s="2" customFormat="1" ht="21.75" customHeight="1">
      <c r="A1381" s="40"/>
      <c r="B1381" s="41"/>
      <c r="C1381" s="229" t="s">
        <v>2275</v>
      </c>
      <c r="D1381" s="229" t="s">
        <v>174</v>
      </c>
      <c r="E1381" s="230" t="s">
        <v>2276</v>
      </c>
      <c r="F1381" s="231" t="s">
        <v>2277</v>
      </c>
      <c r="G1381" s="232" t="s">
        <v>1528</v>
      </c>
      <c r="H1381" s="233">
        <v>1</v>
      </c>
      <c r="I1381" s="234"/>
      <c r="J1381" s="235">
        <f>ROUND(I1381*H1381,2)</f>
        <v>0</v>
      </c>
      <c r="K1381" s="231" t="s">
        <v>331</v>
      </c>
      <c r="L1381" s="46"/>
      <c r="M1381" s="236" t="s">
        <v>1</v>
      </c>
      <c r="N1381" s="237" t="s">
        <v>48</v>
      </c>
      <c r="O1381" s="93"/>
      <c r="P1381" s="238">
        <f>O1381*H1381</f>
        <v>0</v>
      </c>
      <c r="Q1381" s="238">
        <v>0</v>
      </c>
      <c r="R1381" s="238">
        <f>Q1381*H1381</f>
        <v>0</v>
      </c>
      <c r="S1381" s="238">
        <v>0</v>
      </c>
      <c r="T1381" s="239">
        <f>S1381*H1381</f>
        <v>0</v>
      </c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R1381" s="240" t="s">
        <v>347</v>
      </c>
      <c r="AT1381" s="240" t="s">
        <v>174</v>
      </c>
      <c r="AU1381" s="240" t="s">
        <v>92</v>
      </c>
      <c r="AY1381" s="18" t="s">
        <v>171</v>
      </c>
      <c r="BE1381" s="241">
        <f>IF(N1381="základní",J1381,0)</f>
        <v>0</v>
      </c>
      <c r="BF1381" s="241">
        <f>IF(N1381="snížená",J1381,0)</f>
        <v>0</v>
      </c>
      <c r="BG1381" s="241">
        <f>IF(N1381="zákl. přenesená",J1381,0)</f>
        <v>0</v>
      </c>
      <c r="BH1381" s="241">
        <f>IF(N1381="sníž. přenesená",J1381,0)</f>
        <v>0</v>
      </c>
      <c r="BI1381" s="241">
        <f>IF(N1381="nulová",J1381,0)</f>
        <v>0</v>
      </c>
      <c r="BJ1381" s="18" t="s">
        <v>90</v>
      </c>
      <c r="BK1381" s="241">
        <f>ROUND(I1381*H1381,2)</f>
        <v>0</v>
      </c>
      <c r="BL1381" s="18" t="s">
        <v>347</v>
      </c>
      <c r="BM1381" s="240" t="s">
        <v>2278</v>
      </c>
    </row>
    <row r="1382" s="2" customFormat="1">
      <c r="A1382" s="40"/>
      <c r="B1382" s="41"/>
      <c r="C1382" s="42"/>
      <c r="D1382" s="242" t="s">
        <v>184</v>
      </c>
      <c r="E1382" s="42"/>
      <c r="F1382" s="243" t="s">
        <v>2230</v>
      </c>
      <c r="G1382" s="42"/>
      <c r="H1382" s="42"/>
      <c r="I1382" s="244"/>
      <c r="J1382" s="42"/>
      <c r="K1382" s="42"/>
      <c r="L1382" s="46"/>
      <c r="M1382" s="245"/>
      <c r="N1382" s="246"/>
      <c r="O1382" s="93"/>
      <c r="P1382" s="93"/>
      <c r="Q1382" s="93"/>
      <c r="R1382" s="93"/>
      <c r="S1382" s="93"/>
      <c r="T1382" s="94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T1382" s="18" t="s">
        <v>184</v>
      </c>
      <c r="AU1382" s="18" t="s">
        <v>92</v>
      </c>
    </row>
    <row r="1383" s="2" customFormat="1">
      <c r="A1383" s="40"/>
      <c r="B1383" s="41"/>
      <c r="C1383" s="229" t="s">
        <v>2279</v>
      </c>
      <c r="D1383" s="229" t="s">
        <v>174</v>
      </c>
      <c r="E1383" s="230" t="s">
        <v>2280</v>
      </c>
      <c r="F1383" s="231" t="s">
        <v>2281</v>
      </c>
      <c r="G1383" s="232" t="s">
        <v>1528</v>
      </c>
      <c r="H1383" s="233">
        <v>1</v>
      </c>
      <c r="I1383" s="234"/>
      <c r="J1383" s="235">
        <f>ROUND(I1383*H1383,2)</f>
        <v>0</v>
      </c>
      <c r="K1383" s="231" t="s">
        <v>331</v>
      </c>
      <c r="L1383" s="46"/>
      <c r="M1383" s="236" t="s">
        <v>1</v>
      </c>
      <c r="N1383" s="237" t="s">
        <v>48</v>
      </c>
      <c r="O1383" s="93"/>
      <c r="P1383" s="238">
        <f>O1383*H1383</f>
        <v>0</v>
      </c>
      <c r="Q1383" s="238">
        <v>0</v>
      </c>
      <c r="R1383" s="238">
        <f>Q1383*H1383</f>
        <v>0</v>
      </c>
      <c r="S1383" s="238">
        <v>0</v>
      </c>
      <c r="T1383" s="239">
        <f>S1383*H1383</f>
        <v>0</v>
      </c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R1383" s="240" t="s">
        <v>347</v>
      </c>
      <c r="AT1383" s="240" t="s">
        <v>174</v>
      </c>
      <c r="AU1383" s="240" t="s">
        <v>92</v>
      </c>
      <c r="AY1383" s="18" t="s">
        <v>171</v>
      </c>
      <c r="BE1383" s="241">
        <f>IF(N1383="základní",J1383,0)</f>
        <v>0</v>
      </c>
      <c r="BF1383" s="241">
        <f>IF(N1383="snížená",J1383,0)</f>
        <v>0</v>
      </c>
      <c r="BG1383" s="241">
        <f>IF(N1383="zákl. přenesená",J1383,0)</f>
        <v>0</v>
      </c>
      <c r="BH1383" s="241">
        <f>IF(N1383="sníž. přenesená",J1383,0)</f>
        <v>0</v>
      </c>
      <c r="BI1383" s="241">
        <f>IF(N1383="nulová",J1383,0)</f>
        <v>0</v>
      </c>
      <c r="BJ1383" s="18" t="s">
        <v>90</v>
      </c>
      <c r="BK1383" s="241">
        <f>ROUND(I1383*H1383,2)</f>
        <v>0</v>
      </c>
      <c r="BL1383" s="18" t="s">
        <v>347</v>
      </c>
      <c r="BM1383" s="240" t="s">
        <v>2282</v>
      </c>
    </row>
    <row r="1384" s="2" customFormat="1">
      <c r="A1384" s="40"/>
      <c r="B1384" s="41"/>
      <c r="C1384" s="42"/>
      <c r="D1384" s="242" t="s">
        <v>184</v>
      </c>
      <c r="E1384" s="42"/>
      <c r="F1384" s="243" t="s">
        <v>2230</v>
      </c>
      <c r="G1384" s="42"/>
      <c r="H1384" s="42"/>
      <c r="I1384" s="244"/>
      <c r="J1384" s="42"/>
      <c r="K1384" s="42"/>
      <c r="L1384" s="46"/>
      <c r="M1384" s="245"/>
      <c r="N1384" s="246"/>
      <c r="O1384" s="93"/>
      <c r="P1384" s="93"/>
      <c r="Q1384" s="93"/>
      <c r="R1384" s="93"/>
      <c r="S1384" s="93"/>
      <c r="T1384" s="94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T1384" s="18" t="s">
        <v>184</v>
      </c>
      <c r="AU1384" s="18" t="s">
        <v>92</v>
      </c>
    </row>
    <row r="1385" s="2" customFormat="1" ht="21.75" customHeight="1">
      <c r="A1385" s="40"/>
      <c r="B1385" s="41"/>
      <c r="C1385" s="229" t="s">
        <v>2283</v>
      </c>
      <c r="D1385" s="229" t="s">
        <v>174</v>
      </c>
      <c r="E1385" s="230" t="s">
        <v>2284</v>
      </c>
      <c r="F1385" s="231" t="s">
        <v>2285</v>
      </c>
      <c r="G1385" s="232" t="s">
        <v>1528</v>
      </c>
      <c r="H1385" s="233">
        <v>1</v>
      </c>
      <c r="I1385" s="234"/>
      <c r="J1385" s="235">
        <f>ROUND(I1385*H1385,2)</f>
        <v>0</v>
      </c>
      <c r="K1385" s="231" t="s">
        <v>331</v>
      </c>
      <c r="L1385" s="46"/>
      <c r="M1385" s="236" t="s">
        <v>1</v>
      </c>
      <c r="N1385" s="237" t="s">
        <v>48</v>
      </c>
      <c r="O1385" s="93"/>
      <c r="P1385" s="238">
        <f>O1385*H1385</f>
        <v>0</v>
      </c>
      <c r="Q1385" s="238">
        <v>0</v>
      </c>
      <c r="R1385" s="238">
        <f>Q1385*H1385</f>
        <v>0</v>
      </c>
      <c r="S1385" s="238">
        <v>0</v>
      </c>
      <c r="T1385" s="239">
        <f>S1385*H1385</f>
        <v>0</v>
      </c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R1385" s="240" t="s">
        <v>347</v>
      </c>
      <c r="AT1385" s="240" t="s">
        <v>174</v>
      </c>
      <c r="AU1385" s="240" t="s">
        <v>92</v>
      </c>
      <c r="AY1385" s="18" t="s">
        <v>171</v>
      </c>
      <c r="BE1385" s="241">
        <f>IF(N1385="základní",J1385,0)</f>
        <v>0</v>
      </c>
      <c r="BF1385" s="241">
        <f>IF(N1385="snížená",J1385,0)</f>
        <v>0</v>
      </c>
      <c r="BG1385" s="241">
        <f>IF(N1385="zákl. přenesená",J1385,0)</f>
        <v>0</v>
      </c>
      <c r="BH1385" s="241">
        <f>IF(N1385="sníž. přenesená",J1385,0)</f>
        <v>0</v>
      </c>
      <c r="BI1385" s="241">
        <f>IF(N1385="nulová",J1385,0)</f>
        <v>0</v>
      </c>
      <c r="BJ1385" s="18" t="s">
        <v>90</v>
      </c>
      <c r="BK1385" s="241">
        <f>ROUND(I1385*H1385,2)</f>
        <v>0</v>
      </c>
      <c r="BL1385" s="18" t="s">
        <v>347</v>
      </c>
      <c r="BM1385" s="240" t="s">
        <v>2286</v>
      </c>
    </row>
    <row r="1386" s="2" customFormat="1">
      <c r="A1386" s="40"/>
      <c r="B1386" s="41"/>
      <c r="C1386" s="42"/>
      <c r="D1386" s="242" t="s">
        <v>184</v>
      </c>
      <c r="E1386" s="42"/>
      <c r="F1386" s="243" t="s">
        <v>2230</v>
      </c>
      <c r="G1386" s="42"/>
      <c r="H1386" s="42"/>
      <c r="I1386" s="244"/>
      <c r="J1386" s="42"/>
      <c r="K1386" s="42"/>
      <c r="L1386" s="46"/>
      <c r="M1386" s="245"/>
      <c r="N1386" s="246"/>
      <c r="O1386" s="93"/>
      <c r="P1386" s="93"/>
      <c r="Q1386" s="93"/>
      <c r="R1386" s="93"/>
      <c r="S1386" s="93"/>
      <c r="T1386" s="94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T1386" s="18" t="s">
        <v>184</v>
      </c>
      <c r="AU1386" s="18" t="s">
        <v>92</v>
      </c>
    </row>
    <row r="1387" s="2" customFormat="1">
      <c r="A1387" s="40"/>
      <c r="B1387" s="41"/>
      <c r="C1387" s="229" t="s">
        <v>2287</v>
      </c>
      <c r="D1387" s="229" t="s">
        <v>174</v>
      </c>
      <c r="E1387" s="230" t="s">
        <v>2288</v>
      </c>
      <c r="F1387" s="231" t="s">
        <v>2289</v>
      </c>
      <c r="G1387" s="232" t="s">
        <v>1528</v>
      </c>
      <c r="H1387" s="233">
        <v>1</v>
      </c>
      <c r="I1387" s="234"/>
      <c r="J1387" s="235">
        <f>ROUND(I1387*H1387,2)</f>
        <v>0</v>
      </c>
      <c r="K1387" s="231" t="s">
        <v>331</v>
      </c>
      <c r="L1387" s="46"/>
      <c r="M1387" s="236" t="s">
        <v>1</v>
      </c>
      <c r="N1387" s="237" t="s">
        <v>48</v>
      </c>
      <c r="O1387" s="93"/>
      <c r="P1387" s="238">
        <f>O1387*H1387</f>
        <v>0</v>
      </c>
      <c r="Q1387" s="238">
        <v>0</v>
      </c>
      <c r="R1387" s="238">
        <f>Q1387*H1387</f>
        <v>0</v>
      </c>
      <c r="S1387" s="238">
        <v>0</v>
      </c>
      <c r="T1387" s="239">
        <f>S1387*H1387</f>
        <v>0</v>
      </c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R1387" s="240" t="s">
        <v>347</v>
      </c>
      <c r="AT1387" s="240" t="s">
        <v>174</v>
      </c>
      <c r="AU1387" s="240" t="s">
        <v>92</v>
      </c>
      <c r="AY1387" s="18" t="s">
        <v>171</v>
      </c>
      <c r="BE1387" s="241">
        <f>IF(N1387="základní",J1387,0)</f>
        <v>0</v>
      </c>
      <c r="BF1387" s="241">
        <f>IF(N1387="snížená",J1387,0)</f>
        <v>0</v>
      </c>
      <c r="BG1387" s="241">
        <f>IF(N1387="zákl. přenesená",J1387,0)</f>
        <v>0</v>
      </c>
      <c r="BH1387" s="241">
        <f>IF(N1387="sníž. přenesená",J1387,0)</f>
        <v>0</v>
      </c>
      <c r="BI1387" s="241">
        <f>IF(N1387="nulová",J1387,0)</f>
        <v>0</v>
      </c>
      <c r="BJ1387" s="18" t="s">
        <v>90</v>
      </c>
      <c r="BK1387" s="241">
        <f>ROUND(I1387*H1387,2)</f>
        <v>0</v>
      </c>
      <c r="BL1387" s="18" t="s">
        <v>347</v>
      </c>
      <c r="BM1387" s="240" t="s">
        <v>2290</v>
      </c>
    </row>
    <row r="1388" s="2" customFormat="1">
      <c r="A1388" s="40"/>
      <c r="B1388" s="41"/>
      <c r="C1388" s="42"/>
      <c r="D1388" s="242" t="s">
        <v>184</v>
      </c>
      <c r="E1388" s="42"/>
      <c r="F1388" s="243" t="s">
        <v>2230</v>
      </c>
      <c r="G1388" s="42"/>
      <c r="H1388" s="42"/>
      <c r="I1388" s="244"/>
      <c r="J1388" s="42"/>
      <c r="K1388" s="42"/>
      <c r="L1388" s="46"/>
      <c r="M1388" s="245"/>
      <c r="N1388" s="246"/>
      <c r="O1388" s="93"/>
      <c r="P1388" s="93"/>
      <c r="Q1388" s="93"/>
      <c r="R1388" s="93"/>
      <c r="S1388" s="93"/>
      <c r="T1388" s="94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T1388" s="18" t="s">
        <v>184</v>
      </c>
      <c r="AU1388" s="18" t="s">
        <v>92</v>
      </c>
    </row>
    <row r="1389" s="2" customFormat="1" ht="21.75" customHeight="1">
      <c r="A1389" s="40"/>
      <c r="B1389" s="41"/>
      <c r="C1389" s="229" t="s">
        <v>2291</v>
      </c>
      <c r="D1389" s="229" t="s">
        <v>174</v>
      </c>
      <c r="E1389" s="230" t="s">
        <v>2292</v>
      </c>
      <c r="F1389" s="231" t="s">
        <v>2293</v>
      </c>
      <c r="G1389" s="232" t="s">
        <v>1528</v>
      </c>
      <c r="H1389" s="233">
        <v>1</v>
      </c>
      <c r="I1389" s="234"/>
      <c r="J1389" s="235">
        <f>ROUND(I1389*H1389,2)</f>
        <v>0</v>
      </c>
      <c r="K1389" s="231" t="s">
        <v>331</v>
      </c>
      <c r="L1389" s="46"/>
      <c r="M1389" s="236" t="s">
        <v>1</v>
      </c>
      <c r="N1389" s="237" t="s">
        <v>48</v>
      </c>
      <c r="O1389" s="93"/>
      <c r="P1389" s="238">
        <f>O1389*H1389</f>
        <v>0</v>
      </c>
      <c r="Q1389" s="238">
        <v>0</v>
      </c>
      <c r="R1389" s="238">
        <f>Q1389*H1389</f>
        <v>0</v>
      </c>
      <c r="S1389" s="238">
        <v>0</v>
      </c>
      <c r="T1389" s="239">
        <f>S1389*H1389</f>
        <v>0</v>
      </c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R1389" s="240" t="s">
        <v>347</v>
      </c>
      <c r="AT1389" s="240" t="s">
        <v>174</v>
      </c>
      <c r="AU1389" s="240" t="s">
        <v>92</v>
      </c>
      <c r="AY1389" s="18" t="s">
        <v>171</v>
      </c>
      <c r="BE1389" s="241">
        <f>IF(N1389="základní",J1389,0)</f>
        <v>0</v>
      </c>
      <c r="BF1389" s="241">
        <f>IF(N1389="snížená",J1389,0)</f>
        <v>0</v>
      </c>
      <c r="BG1389" s="241">
        <f>IF(N1389="zákl. přenesená",J1389,0)</f>
        <v>0</v>
      </c>
      <c r="BH1389" s="241">
        <f>IF(N1389="sníž. přenesená",J1389,0)</f>
        <v>0</v>
      </c>
      <c r="BI1389" s="241">
        <f>IF(N1389="nulová",J1389,0)</f>
        <v>0</v>
      </c>
      <c r="BJ1389" s="18" t="s">
        <v>90</v>
      </c>
      <c r="BK1389" s="241">
        <f>ROUND(I1389*H1389,2)</f>
        <v>0</v>
      </c>
      <c r="BL1389" s="18" t="s">
        <v>347</v>
      </c>
      <c r="BM1389" s="240" t="s">
        <v>2294</v>
      </c>
    </row>
    <row r="1390" s="2" customFormat="1">
      <c r="A1390" s="40"/>
      <c r="B1390" s="41"/>
      <c r="C1390" s="42"/>
      <c r="D1390" s="242" t="s">
        <v>184</v>
      </c>
      <c r="E1390" s="42"/>
      <c r="F1390" s="243" t="s">
        <v>2230</v>
      </c>
      <c r="G1390" s="42"/>
      <c r="H1390" s="42"/>
      <c r="I1390" s="244"/>
      <c r="J1390" s="42"/>
      <c r="K1390" s="42"/>
      <c r="L1390" s="46"/>
      <c r="M1390" s="245"/>
      <c r="N1390" s="246"/>
      <c r="O1390" s="93"/>
      <c r="P1390" s="93"/>
      <c r="Q1390" s="93"/>
      <c r="R1390" s="93"/>
      <c r="S1390" s="93"/>
      <c r="T1390" s="94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T1390" s="18" t="s">
        <v>184</v>
      </c>
      <c r="AU1390" s="18" t="s">
        <v>92</v>
      </c>
    </row>
    <row r="1391" s="2" customFormat="1">
      <c r="A1391" s="40"/>
      <c r="B1391" s="41"/>
      <c r="C1391" s="229" t="s">
        <v>2295</v>
      </c>
      <c r="D1391" s="229" t="s">
        <v>174</v>
      </c>
      <c r="E1391" s="230" t="s">
        <v>2296</v>
      </c>
      <c r="F1391" s="231" t="s">
        <v>2297</v>
      </c>
      <c r="G1391" s="232" t="s">
        <v>1528</v>
      </c>
      <c r="H1391" s="233">
        <v>1</v>
      </c>
      <c r="I1391" s="234"/>
      <c r="J1391" s="235">
        <f>ROUND(I1391*H1391,2)</f>
        <v>0</v>
      </c>
      <c r="K1391" s="231" t="s">
        <v>331</v>
      </c>
      <c r="L1391" s="46"/>
      <c r="M1391" s="236" t="s">
        <v>1</v>
      </c>
      <c r="N1391" s="237" t="s">
        <v>48</v>
      </c>
      <c r="O1391" s="93"/>
      <c r="P1391" s="238">
        <f>O1391*H1391</f>
        <v>0</v>
      </c>
      <c r="Q1391" s="238">
        <v>0</v>
      </c>
      <c r="R1391" s="238">
        <f>Q1391*H1391</f>
        <v>0</v>
      </c>
      <c r="S1391" s="238">
        <v>0</v>
      </c>
      <c r="T1391" s="239">
        <f>S1391*H1391</f>
        <v>0</v>
      </c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R1391" s="240" t="s">
        <v>347</v>
      </c>
      <c r="AT1391" s="240" t="s">
        <v>174</v>
      </c>
      <c r="AU1391" s="240" t="s">
        <v>92</v>
      </c>
      <c r="AY1391" s="18" t="s">
        <v>171</v>
      </c>
      <c r="BE1391" s="241">
        <f>IF(N1391="základní",J1391,0)</f>
        <v>0</v>
      </c>
      <c r="BF1391" s="241">
        <f>IF(N1391="snížená",J1391,0)</f>
        <v>0</v>
      </c>
      <c r="BG1391" s="241">
        <f>IF(N1391="zákl. přenesená",J1391,0)</f>
        <v>0</v>
      </c>
      <c r="BH1391" s="241">
        <f>IF(N1391="sníž. přenesená",J1391,0)</f>
        <v>0</v>
      </c>
      <c r="BI1391" s="241">
        <f>IF(N1391="nulová",J1391,0)</f>
        <v>0</v>
      </c>
      <c r="BJ1391" s="18" t="s">
        <v>90</v>
      </c>
      <c r="BK1391" s="241">
        <f>ROUND(I1391*H1391,2)</f>
        <v>0</v>
      </c>
      <c r="BL1391" s="18" t="s">
        <v>347</v>
      </c>
      <c r="BM1391" s="240" t="s">
        <v>2298</v>
      </c>
    </row>
    <row r="1392" s="2" customFormat="1">
      <c r="A1392" s="40"/>
      <c r="B1392" s="41"/>
      <c r="C1392" s="42"/>
      <c r="D1392" s="242" t="s">
        <v>184</v>
      </c>
      <c r="E1392" s="42"/>
      <c r="F1392" s="243" t="s">
        <v>2230</v>
      </c>
      <c r="G1392" s="42"/>
      <c r="H1392" s="42"/>
      <c r="I1392" s="244"/>
      <c r="J1392" s="42"/>
      <c r="K1392" s="42"/>
      <c r="L1392" s="46"/>
      <c r="M1392" s="245"/>
      <c r="N1392" s="246"/>
      <c r="O1392" s="93"/>
      <c r="P1392" s="93"/>
      <c r="Q1392" s="93"/>
      <c r="R1392" s="93"/>
      <c r="S1392" s="93"/>
      <c r="T1392" s="94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T1392" s="18" t="s">
        <v>184</v>
      </c>
      <c r="AU1392" s="18" t="s">
        <v>92</v>
      </c>
    </row>
    <row r="1393" s="2" customFormat="1">
      <c r="A1393" s="40"/>
      <c r="B1393" s="41"/>
      <c r="C1393" s="229" t="s">
        <v>2299</v>
      </c>
      <c r="D1393" s="229" t="s">
        <v>174</v>
      </c>
      <c r="E1393" s="230" t="s">
        <v>2300</v>
      </c>
      <c r="F1393" s="231" t="s">
        <v>2301</v>
      </c>
      <c r="G1393" s="232" t="s">
        <v>1528</v>
      </c>
      <c r="H1393" s="233">
        <v>1</v>
      </c>
      <c r="I1393" s="234"/>
      <c r="J1393" s="235">
        <f>ROUND(I1393*H1393,2)</f>
        <v>0</v>
      </c>
      <c r="K1393" s="231" t="s">
        <v>331</v>
      </c>
      <c r="L1393" s="46"/>
      <c r="M1393" s="236" t="s">
        <v>1</v>
      </c>
      <c r="N1393" s="237" t="s">
        <v>48</v>
      </c>
      <c r="O1393" s="93"/>
      <c r="P1393" s="238">
        <f>O1393*H1393</f>
        <v>0</v>
      </c>
      <c r="Q1393" s="238">
        <v>0</v>
      </c>
      <c r="R1393" s="238">
        <f>Q1393*H1393</f>
        <v>0</v>
      </c>
      <c r="S1393" s="238">
        <v>0</v>
      </c>
      <c r="T1393" s="239">
        <f>S1393*H1393</f>
        <v>0</v>
      </c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R1393" s="240" t="s">
        <v>347</v>
      </c>
      <c r="AT1393" s="240" t="s">
        <v>174</v>
      </c>
      <c r="AU1393" s="240" t="s">
        <v>92</v>
      </c>
      <c r="AY1393" s="18" t="s">
        <v>171</v>
      </c>
      <c r="BE1393" s="241">
        <f>IF(N1393="základní",J1393,0)</f>
        <v>0</v>
      </c>
      <c r="BF1393" s="241">
        <f>IF(N1393="snížená",J1393,0)</f>
        <v>0</v>
      </c>
      <c r="BG1393" s="241">
        <f>IF(N1393="zákl. přenesená",J1393,0)</f>
        <v>0</v>
      </c>
      <c r="BH1393" s="241">
        <f>IF(N1393="sníž. přenesená",J1393,0)</f>
        <v>0</v>
      </c>
      <c r="BI1393" s="241">
        <f>IF(N1393="nulová",J1393,0)</f>
        <v>0</v>
      </c>
      <c r="BJ1393" s="18" t="s">
        <v>90</v>
      </c>
      <c r="BK1393" s="241">
        <f>ROUND(I1393*H1393,2)</f>
        <v>0</v>
      </c>
      <c r="BL1393" s="18" t="s">
        <v>347</v>
      </c>
      <c r="BM1393" s="240" t="s">
        <v>2302</v>
      </c>
    </row>
    <row r="1394" s="2" customFormat="1">
      <c r="A1394" s="40"/>
      <c r="B1394" s="41"/>
      <c r="C1394" s="42"/>
      <c r="D1394" s="242" t="s">
        <v>184</v>
      </c>
      <c r="E1394" s="42"/>
      <c r="F1394" s="243" t="s">
        <v>2230</v>
      </c>
      <c r="G1394" s="42"/>
      <c r="H1394" s="42"/>
      <c r="I1394" s="244"/>
      <c r="J1394" s="42"/>
      <c r="K1394" s="42"/>
      <c r="L1394" s="46"/>
      <c r="M1394" s="245"/>
      <c r="N1394" s="246"/>
      <c r="O1394" s="93"/>
      <c r="P1394" s="93"/>
      <c r="Q1394" s="93"/>
      <c r="R1394" s="93"/>
      <c r="S1394" s="93"/>
      <c r="T1394" s="94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T1394" s="18" t="s">
        <v>184</v>
      </c>
      <c r="AU1394" s="18" t="s">
        <v>92</v>
      </c>
    </row>
    <row r="1395" s="2" customFormat="1" ht="21.75" customHeight="1">
      <c r="A1395" s="40"/>
      <c r="B1395" s="41"/>
      <c r="C1395" s="229" t="s">
        <v>2303</v>
      </c>
      <c r="D1395" s="229" t="s">
        <v>174</v>
      </c>
      <c r="E1395" s="230" t="s">
        <v>2304</v>
      </c>
      <c r="F1395" s="231" t="s">
        <v>2305</v>
      </c>
      <c r="G1395" s="232" t="s">
        <v>1528</v>
      </c>
      <c r="H1395" s="233">
        <v>1</v>
      </c>
      <c r="I1395" s="234"/>
      <c r="J1395" s="235">
        <f>ROUND(I1395*H1395,2)</f>
        <v>0</v>
      </c>
      <c r="K1395" s="231" t="s">
        <v>331</v>
      </c>
      <c r="L1395" s="46"/>
      <c r="M1395" s="236" t="s">
        <v>1</v>
      </c>
      <c r="N1395" s="237" t="s">
        <v>48</v>
      </c>
      <c r="O1395" s="93"/>
      <c r="P1395" s="238">
        <f>O1395*H1395</f>
        <v>0</v>
      </c>
      <c r="Q1395" s="238">
        <v>0</v>
      </c>
      <c r="R1395" s="238">
        <f>Q1395*H1395</f>
        <v>0</v>
      </c>
      <c r="S1395" s="238">
        <v>0</v>
      </c>
      <c r="T1395" s="239">
        <f>S1395*H1395</f>
        <v>0</v>
      </c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R1395" s="240" t="s">
        <v>347</v>
      </c>
      <c r="AT1395" s="240" t="s">
        <v>174</v>
      </c>
      <c r="AU1395" s="240" t="s">
        <v>92</v>
      </c>
      <c r="AY1395" s="18" t="s">
        <v>171</v>
      </c>
      <c r="BE1395" s="241">
        <f>IF(N1395="základní",J1395,0)</f>
        <v>0</v>
      </c>
      <c r="BF1395" s="241">
        <f>IF(N1395="snížená",J1395,0)</f>
        <v>0</v>
      </c>
      <c r="BG1395" s="241">
        <f>IF(N1395="zákl. přenesená",J1395,0)</f>
        <v>0</v>
      </c>
      <c r="BH1395" s="241">
        <f>IF(N1395="sníž. přenesená",J1395,0)</f>
        <v>0</v>
      </c>
      <c r="BI1395" s="241">
        <f>IF(N1395="nulová",J1395,0)</f>
        <v>0</v>
      </c>
      <c r="BJ1395" s="18" t="s">
        <v>90</v>
      </c>
      <c r="BK1395" s="241">
        <f>ROUND(I1395*H1395,2)</f>
        <v>0</v>
      </c>
      <c r="BL1395" s="18" t="s">
        <v>347</v>
      </c>
      <c r="BM1395" s="240" t="s">
        <v>2306</v>
      </c>
    </row>
    <row r="1396" s="2" customFormat="1">
      <c r="A1396" s="40"/>
      <c r="B1396" s="41"/>
      <c r="C1396" s="42"/>
      <c r="D1396" s="242" t="s">
        <v>184</v>
      </c>
      <c r="E1396" s="42"/>
      <c r="F1396" s="243" t="s">
        <v>2230</v>
      </c>
      <c r="G1396" s="42"/>
      <c r="H1396" s="42"/>
      <c r="I1396" s="244"/>
      <c r="J1396" s="42"/>
      <c r="K1396" s="42"/>
      <c r="L1396" s="46"/>
      <c r="M1396" s="245"/>
      <c r="N1396" s="246"/>
      <c r="O1396" s="93"/>
      <c r="P1396" s="93"/>
      <c r="Q1396" s="93"/>
      <c r="R1396" s="93"/>
      <c r="S1396" s="93"/>
      <c r="T1396" s="94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T1396" s="18" t="s">
        <v>184</v>
      </c>
      <c r="AU1396" s="18" t="s">
        <v>92</v>
      </c>
    </row>
    <row r="1397" s="2" customFormat="1" ht="21.75" customHeight="1">
      <c r="A1397" s="40"/>
      <c r="B1397" s="41"/>
      <c r="C1397" s="229" t="s">
        <v>2307</v>
      </c>
      <c r="D1397" s="229" t="s">
        <v>174</v>
      </c>
      <c r="E1397" s="230" t="s">
        <v>2308</v>
      </c>
      <c r="F1397" s="231" t="s">
        <v>2309</v>
      </c>
      <c r="G1397" s="232" t="s">
        <v>1528</v>
      </c>
      <c r="H1397" s="233">
        <v>1</v>
      </c>
      <c r="I1397" s="234"/>
      <c r="J1397" s="235">
        <f>ROUND(I1397*H1397,2)</f>
        <v>0</v>
      </c>
      <c r="K1397" s="231" t="s">
        <v>331</v>
      </c>
      <c r="L1397" s="46"/>
      <c r="M1397" s="236" t="s">
        <v>1</v>
      </c>
      <c r="N1397" s="237" t="s">
        <v>48</v>
      </c>
      <c r="O1397" s="93"/>
      <c r="P1397" s="238">
        <f>O1397*H1397</f>
        <v>0</v>
      </c>
      <c r="Q1397" s="238">
        <v>0</v>
      </c>
      <c r="R1397" s="238">
        <f>Q1397*H1397</f>
        <v>0</v>
      </c>
      <c r="S1397" s="238">
        <v>0</v>
      </c>
      <c r="T1397" s="239">
        <f>S1397*H1397</f>
        <v>0</v>
      </c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R1397" s="240" t="s">
        <v>347</v>
      </c>
      <c r="AT1397" s="240" t="s">
        <v>174</v>
      </c>
      <c r="AU1397" s="240" t="s">
        <v>92</v>
      </c>
      <c r="AY1397" s="18" t="s">
        <v>171</v>
      </c>
      <c r="BE1397" s="241">
        <f>IF(N1397="základní",J1397,0)</f>
        <v>0</v>
      </c>
      <c r="BF1397" s="241">
        <f>IF(N1397="snížená",J1397,0)</f>
        <v>0</v>
      </c>
      <c r="BG1397" s="241">
        <f>IF(N1397="zákl. přenesená",J1397,0)</f>
        <v>0</v>
      </c>
      <c r="BH1397" s="241">
        <f>IF(N1397="sníž. přenesená",J1397,0)</f>
        <v>0</v>
      </c>
      <c r="BI1397" s="241">
        <f>IF(N1397="nulová",J1397,0)</f>
        <v>0</v>
      </c>
      <c r="BJ1397" s="18" t="s">
        <v>90</v>
      </c>
      <c r="BK1397" s="241">
        <f>ROUND(I1397*H1397,2)</f>
        <v>0</v>
      </c>
      <c r="BL1397" s="18" t="s">
        <v>347</v>
      </c>
      <c r="BM1397" s="240" t="s">
        <v>2310</v>
      </c>
    </row>
    <row r="1398" s="2" customFormat="1">
      <c r="A1398" s="40"/>
      <c r="B1398" s="41"/>
      <c r="C1398" s="42"/>
      <c r="D1398" s="242" t="s">
        <v>184</v>
      </c>
      <c r="E1398" s="42"/>
      <c r="F1398" s="243" t="s">
        <v>2230</v>
      </c>
      <c r="G1398" s="42"/>
      <c r="H1398" s="42"/>
      <c r="I1398" s="244"/>
      <c r="J1398" s="42"/>
      <c r="K1398" s="42"/>
      <c r="L1398" s="46"/>
      <c r="M1398" s="245"/>
      <c r="N1398" s="246"/>
      <c r="O1398" s="93"/>
      <c r="P1398" s="93"/>
      <c r="Q1398" s="93"/>
      <c r="R1398" s="93"/>
      <c r="S1398" s="93"/>
      <c r="T1398" s="94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T1398" s="18" t="s">
        <v>184</v>
      </c>
      <c r="AU1398" s="18" t="s">
        <v>92</v>
      </c>
    </row>
    <row r="1399" s="2" customFormat="1">
      <c r="A1399" s="40"/>
      <c r="B1399" s="41"/>
      <c r="C1399" s="229" t="s">
        <v>2311</v>
      </c>
      <c r="D1399" s="229" t="s">
        <v>174</v>
      </c>
      <c r="E1399" s="230" t="s">
        <v>2312</v>
      </c>
      <c r="F1399" s="231" t="s">
        <v>2313</v>
      </c>
      <c r="G1399" s="232" t="s">
        <v>1528</v>
      </c>
      <c r="H1399" s="233">
        <v>1</v>
      </c>
      <c r="I1399" s="234"/>
      <c r="J1399" s="235">
        <f>ROUND(I1399*H1399,2)</f>
        <v>0</v>
      </c>
      <c r="K1399" s="231" t="s">
        <v>331</v>
      </c>
      <c r="L1399" s="46"/>
      <c r="M1399" s="236" t="s">
        <v>1</v>
      </c>
      <c r="N1399" s="237" t="s">
        <v>48</v>
      </c>
      <c r="O1399" s="93"/>
      <c r="P1399" s="238">
        <f>O1399*H1399</f>
        <v>0</v>
      </c>
      <c r="Q1399" s="238">
        <v>0</v>
      </c>
      <c r="R1399" s="238">
        <f>Q1399*H1399</f>
        <v>0</v>
      </c>
      <c r="S1399" s="238">
        <v>0</v>
      </c>
      <c r="T1399" s="239">
        <f>S1399*H1399</f>
        <v>0</v>
      </c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R1399" s="240" t="s">
        <v>347</v>
      </c>
      <c r="AT1399" s="240" t="s">
        <v>174</v>
      </c>
      <c r="AU1399" s="240" t="s">
        <v>92</v>
      </c>
      <c r="AY1399" s="18" t="s">
        <v>171</v>
      </c>
      <c r="BE1399" s="241">
        <f>IF(N1399="základní",J1399,0)</f>
        <v>0</v>
      </c>
      <c r="BF1399" s="241">
        <f>IF(N1399="snížená",J1399,0)</f>
        <v>0</v>
      </c>
      <c r="BG1399" s="241">
        <f>IF(N1399="zákl. přenesená",J1399,0)</f>
        <v>0</v>
      </c>
      <c r="BH1399" s="241">
        <f>IF(N1399="sníž. přenesená",J1399,0)</f>
        <v>0</v>
      </c>
      <c r="BI1399" s="241">
        <f>IF(N1399="nulová",J1399,0)</f>
        <v>0</v>
      </c>
      <c r="BJ1399" s="18" t="s">
        <v>90</v>
      </c>
      <c r="BK1399" s="241">
        <f>ROUND(I1399*H1399,2)</f>
        <v>0</v>
      </c>
      <c r="BL1399" s="18" t="s">
        <v>347</v>
      </c>
      <c r="BM1399" s="240" t="s">
        <v>2314</v>
      </c>
    </row>
    <row r="1400" s="2" customFormat="1">
      <c r="A1400" s="40"/>
      <c r="B1400" s="41"/>
      <c r="C1400" s="42"/>
      <c r="D1400" s="242" t="s">
        <v>184</v>
      </c>
      <c r="E1400" s="42"/>
      <c r="F1400" s="243" t="s">
        <v>2230</v>
      </c>
      <c r="G1400" s="42"/>
      <c r="H1400" s="42"/>
      <c r="I1400" s="244"/>
      <c r="J1400" s="42"/>
      <c r="K1400" s="42"/>
      <c r="L1400" s="46"/>
      <c r="M1400" s="245"/>
      <c r="N1400" s="246"/>
      <c r="O1400" s="93"/>
      <c r="P1400" s="93"/>
      <c r="Q1400" s="93"/>
      <c r="R1400" s="93"/>
      <c r="S1400" s="93"/>
      <c r="T1400" s="94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T1400" s="18" t="s">
        <v>184</v>
      </c>
      <c r="AU1400" s="18" t="s">
        <v>92</v>
      </c>
    </row>
    <row r="1401" s="2" customFormat="1" ht="21.75" customHeight="1">
      <c r="A1401" s="40"/>
      <c r="B1401" s="41"/>
      <c r="C1401" s="229" t="s">
        <v>2315</v>
      </c>
      <c r="D1401" s="229" t="s">
        <v>174</v>
      </c>
      <c r="E1401" s="230" t="s">
        <v>2316</v>
      </c>
      <c r="F1401" s="231" t="s">
        <v>2317</v>
      </c>
      <c r="G1401" s="232" t="s">
        <v>1528</v>
      </c>
      <c r="H1401" s="233">
        <v>1</v>
      </c>
      <c r="I1401" s="234"/>
      <c r="J1401" s="235">
        <f>ROUND(I1401*H1401,2)</f>
        <v>0</v>
      </c>
      <c r="K1401" s="231" t="s">
        <v>331</v>
      </c>
      <c r="L1401" s="46"/>
      <c r="M1401" s="236" t="s">
        <v>1</v>
      </c>
      <c r="N1401" s="237" t="s">
        <v>48</v>
      </c>
      <c r="O1401" s="93"/>
      <c r="P1401" s="238">
        <f>O1401*H1401</f>
        <v>0</v>
      </c>
      <c r="Q1401" s="238">
        <v>0</v>
      </c>
      <c r="R1401" s="238">
        <f>Q1401*H1401</f>
        <v>0</v>
      </c>
      <c r="S1401" s="238">
        <v>0</v>
      </c>
      <c r="T1401" s="239">
        <f>S1401*H1401</f>
        <v>0</v>
      </c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R1401" s="240" t="s">
        <v>347</v>
      </c>
      <c r="AT1401" s="240" t="s">
        <v>174</v>
      </c>
      <c r="AU1401" s="240" t="s">
        <v>92</v>
      </c>
      <c r="AY1401" s="18" t="s">
        <v>171</v>
      </c>
      <c r="BE1401" s="241">
        <f>IF(N1401="základní",J1401,0)</f>
        <v>0</v>
      </c>
      <c r="BF1401" s="241">
        <f>IF(N1401="snížená",J1401,0)</f>
        <v>0</v>
      </c>
      <c r="BG1401" s="241">
        <f>IF(N1401="zákl. přenesená",J1401,0)</f>
        <v>0</v>
      </c>
      <c r="BH1401" s="241">
        <f>IF(N1401="sníž. přenesená",J1401,0)</f>
        <v>0</v>
      </c>
      <c r="BI1401" s="241">
        <f>IF(N1401="nulová",J1401,0)</f>
        <v>0</v>
      </c>
      <c r="BJ1401" s="18" t="s">
        <v>90</v>
      </c>
      <c r="BK1401" s="241">
        <f>ROUND(I1401*H1401,2)</f>
        <v>0</v>
      </c>
      <c r="BL1401" s="18" t="s">
        <v>347</v>
      </c>
      <c r="BM1401" s="240" t="s">
        <v>2318</v>
      </c>
    </row>
    <row r="1402" s="2" customFormat="1">
      <c r="A1402" s="40"/>
      <c r="B1402" s="41"/>
      <c r="C1402" s="42"/>
      <c r="D1402" s="242" t="s">
        <v>184</v>
      </c>
      <c r="E1402" s="42"/>
      <c r="F1402" s="243" t="s">
        <v>2230</v>
      </c>
      <c r="G1402" s="42"/>
      <c r="H1402" s="42"/>
      <c r="I1402" s="244"/>
      <c r="J1402" s="42"/>
      <c r="K1402" s="42"/>
      <c r="L1402" s="46"/>
      <c r="M1402" s="245"/>
      <c r="N1402" s="246"/>
      <c r="O1402" s="93"/>
      <c r="P1402" s="93"/>
      <c r="Q1402" s="93"/>
      <c r="R1402" s="93"/>
      <c r="S1402" s="93"/>
      <c r="T1402" s="94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T1402" s="18" t="s">
        <v>184</v>
      </c>
      <c r="AU1402" s="18" t="s">
        <v>92</v>
      </c>
    </row>
    <row r="1403" s="2" customFormat="1">
      <c r="A1403" s="40"/>
      <c r="B1403" s="41"/>
      <c r="C1403" s="229" t="s">
        <v>2319</v>
      </c>
      <c r="D1403" s="229" t="s">
        <v>174</v>
      </c>
      <c r="E1403" s="230" t="s">
        <v>2320</v>
      </c>
      <c r="F1403" s="231" t="s">
        <v>2321</v>
      </c>
      <c r="G1403" s="232" t="s">
        <v>1528</v>
      </c>
      <c r="H1403" s="233">
        <v>1</v>
      </c>
      <c r="I1403" s="234"/>
      <c r="J1403" s="235">
        <f>ROUND(I1403*H1403,2)</f>
        <v>0</v>
      </c>
      <c r="K1403" s="231" t="s">
        <v>331</v>
      </c>
      <c r="L1403" s="46"/>
      <c r="M1403" s="236" t="s">
        <v>1</v>
      </c>
      <c r="N1403" s="237" t="s">
        <v>48</v>
      </c>
      <c r="O1403" s="93"/>
      <c r="P1403" s="238">
        <f>O1403*H1403</f>
        <v>0</v>
      </c>
      <c r="Q1403" s="238">
        <v>0</v>
      </c>
      <c r="R1403" s="238">
        <f>Q1403*H1403</f>
        <v>0</v>
      </c>
      <c r="S1403" s="238">
        <v>0</v>
      </c>
      <c r="T1403" s="239">
        <f>S1403*H1403</f>
        <v>0</v>
      </c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R1403" s="240" t="s">
        <v>347</v>
      </c>
      <c r="AT1403" s="240" t="s">
        <v>174</v>
      </c>
      <c r="AU1403" s="240" t="s">
        <v>92</v>
      </c>
      <c r="AY1403" s="18" t="s">
        <v>171</v>
      </c>
      <c r="BE1403" s="241">
        <f>IF(N1403="základní",J1403,0)</f>
        <v>0</v>
      </c>
      <c r="BF1403" s="241">
        <f>IF(N1403="snížená",J1403,0)</f>
        <v>0</v>
      </c>
      <c r="BG1403" s="241">
        <f>IF(N1403="zákl. přenesená",J1403,0)</f>
        <v>0</v>
      </c>
      <c r="BH1403" s="241">
        <f>IF(N1403="sníž. přenesená",J1403,0)</f>
        <v>0</v>
      </c>
      <c r="BI1403" s="241">
        <f>IF(N1403="nulová",J1403,0)</f>
        <v>0</v>
      </c>
      <c r="BJ1403" s="18" t="s">
        <v>90</v>
      </c>
      <c r="BK1403" s="241">
        <f>ROUND(I1403*H1403,2)</f>
        <v>0</v>
      </c>
      <c r="BL1403" s="18" t="s">
        <v>347</v>
      </c>
      <c r="BM1403" s="240" t="s">
        <v>2322</v>
      </c>
    </row>
    <row r="1404" s="2" customFormat="1">
      <c r="A1404" s="40"/>
      <c r="B1404" s="41"/>
      <c r="C1404" s="42"/>
      <c r="D1404" s="242" t="s">
        <v>184</v>
      </c>
      <c r="E1404" s="42"/>
      <c r="F1404" s="243" t="s">
        <v>2230</v>
      </c>
      <c r="G1404" s="42"/>
      <c r="H1404" s="42"/>
      <c r="I1404" s="244"/>
      <c r="J1404" s="42"/>
      <c r="K1404" s="42"/>
      <c r="L1404" s="46"/>
      <c r="M1404" s="245"/>
      <c r="N1404" s="246"/>
      <c r="O1404" s="93"/>
      <c r="P1404" s="93"/>
      <c r="Q1404" s="93"/>
      <c r="R1404" s="93"/>
      <c r="S1404" s="93"/>
      <c r="T1404" s="94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T1404" s="18" t="s">
        <v>184</v>
      </c>
      <c r="AU1404" s="18" t="s">
        <v>92</v>
      </c>
    </row>
    <row r="1405" s="2" customFormat="1">
      <c r="A1405" s="40"/>
      <c r="B1405" s="41"/>
      <c r="C1405" s="229" t="s">
        <v>2323</v>
      </c>
      <c r="D1405" s="229" t="s">
        <v>174</v>
      </c>
      <c r="E1405" s="230" t="s">
        <v>2324</v>
      </c>
      <c r="F1405" s="231" t="s">
        <v>2325</v>
      </c>
      <c r="G1405" s="232" t="s">
        <v>1528</v>
      </c>
      <c r="H1405" s="233">
        <v>1</v>
      </c>
      <c r="I1405" s="234"/>
      <c r="J1405" s="235">
        <f>ROUND(I1405*H1405,2)</f>
        <v>0</v>
      </c>
      <c r="K1405" s="231" t="s">
        <v>331</v>
      </c>
      <c r="L1405" s="46"/>
      <c r="M1405" s="236" t="s">
        <v>1</v>
      </c>
      <c r="N1405" s="237" t="s">
        <v>48</v>
      </c>
      <c r="O1405" s="93"/>
      <c r="P1405" s="238">
        <f>O1405*H1405</f>
        <v>0</v>
      </c>
      <c r="Q1405" s="238">
        <v>0</v>
      </c>
      <c r="R1405" s="238">
        <f>Q1405*H1405</f>
        <v>0</v>
      </c>
      <c r="S1405" s="238">
        <v>0</v>
      </c>
      <c r="T1405" s="239">
        <f>S1405*H1405</f>
        <v>0</v>
      </c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R1405" s="240" t="s">
        <v>347</v>
      </c>
      <c r="AT1405" s="240" t="s">
        <v>174</v>
      </c>
      <c r="AU1405" s="240" t="s">
        <v>92</v>
      </c>
      <c r="AY1405" s="18" t="s">
        <v>171</v>
      </c>
      <c r="BE1405" s="241">
        <f>IF(N1405="základní",J1405,0)</f>
        <v>0</v>
      </c>
      <c r="BF1405" s="241">
        <f>IF(N1405="snížená",J1405,0)</f>
        <v>0</v>
      </c>
      <c r="BG1405" s="241">
        <f>IF(N1405="zákl. přenesená",J1405,0)</f>
        <v>0</v>
      </c>
      <c r="BH1405" s="241">
        <f>IF(N1405="sníž. přenesená",J1405,0)</f>
        <v>0</v>
      </c>
      <c r="BI1405" s="241">
        <f>IF(N1405="nulová",J1405,0)</f>
        <v>0</v>
      </c>
      <c r="BJ1405" s="18" t="s">
        <v>90</v>
      </c>
      <c r="BK1405" s="241">
        <f>ROUND(I1405*H1405,2)</f>
        <v>0</v>
      </c>
      <c r="BL1405" s="18" t="s">
        <v>347</v>
      </c>
      <c r="BM1405" s="240" t="s">
        <v>2326</v>
      </c>
    </row>
    <row r="1406" s="2" customFormat="1">
      <c r="A1406" s="40"/>
      <c r="B1406" s="41"/>
      <c r="C1406" s="42"/>
      <c r="D1406" s="242" t="s">
        <v>184</v>
      </c>
      <c r="E1406" s="42"/>
      <c r="F1406" s="243" t="s">
        <v>2230</v>
      </c>
      <c r="G1406" s="42"/>
      <c r="H1406" s="42"/>
      <c r="I1406" s="244"/>
      <c r="J1406" s="42"/>
      <c r="K1406" s="42"/>
      <c r="L1406" s="46"/>
      <c r="M1406" s="245"/>
      <c r="N1406" s="246"/>
      <c r="O1406" s="93"/>
      <c r="P1406" s="93"/>
      <c r="Q1406" s="93"/>
      <c r="R1406" s="93"/>
      <c r="S1406" s="93"/>
      <c r="T1406" s="94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T1406" s="18" t="s">
        <v>184</v>
      </c>
      <c r="AU1406" s="18" t="s">
        <v>92</v>
      </c>
    </row>
    <row r="1407" s="2" customFormat="1" ht="21.75" customHeight="1">
      <c r="A1407" s="40"/>
      <c r="B1407" s="41"/>
      <c r="C1407" s="229" t="s">
        <v>2327</v>
      </c>
      <c r="D1407" s="229" t="s">
        <v>174</v>
      </c>
      <c r="E1407" s="230" t="s">
        <v>2328</v>
      </c>
      <c r="F1407" s="231" t="s">
        <v>2329</v>
      </c>
      <c r="G1407" s="232" t="s">
        <v>1528</v>
      </c>
      <c r="H1407" s="233">
        <v>1</v>
      </c>
      <c r="I1407" s="234"/>
      <c r="J1407" s="235">
        <f>ROUND(I1407*H1407,2)</f>
        <v>0</v>
      </c>
      <c r="K1407" s="231" t="s">
        <v>331</v>
      </c>
      <c r="L1407" s="46"/>
      <c r="M1407" s="236" t="s">
        <v>1</v>
      </c>
      <c r="N1407" s="237" t="s">
        <v>48</v>
      </c>
      <c r="O1407" s="93"/>
      <c r="P1407" s="238">
        <f>O1407*H1407</f>
        <v>0</v>
      </c>
      <c r="Q1407" s="238">
        <v>0</v>
      </c>
      <c r="R1407" s="238">
        <f>Q1407*H1407</f>
        <v>0</v>
      </c>
      <c r="S1407" s="238">
        <v>0</v>
      </c>
      <c r="T1407" s="239">
        <f>S1407*H1407</f>
        <v>0</v>
      </c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R1407" s="240" t="s">
        <v>347</v>
      </c>
      <c r="AT1407" s="240" t="s">
        <v>174</v>
      </c>
      <c r="AU1407" s="240" t="s">
        <v>92</v>
      </c>
      <c r="AY1407" s="18" t="s">
        <v>171</v>
      </c>
      <c r="BE1407" s="241">
        <f>IF(N1407="základní",J1407,0)</f>
        <v>0</v>
      </c>
      <c r="BF1407" s="241">
        <f>IF(N1407="snížená",J1407,0)</f>
        <v>0</v>
      </c>
      <c r="BG1407" s="241">
        <f>IF(N1407="zákl. přenesená",J1407,0)</f>
        <v>0</v>
      </c>
      <c r="BH1407" s="241">
        <f>IF(N1407="sníž. přenesená",J1407,0)</f>
        <v>0</v>
      </c>
      <c r="BI1407" s="241">
        <f>IF(N1407="nulová",J1407,0)</f>
        <v>0</v>
      </c>
      <c r="BJ1407" s="18" t="s">
        <v>90</v>
      </c>
      <c r="BK1407" s="241">
        <f>ROUND(I1407*H1407,2)</f>
        <v>0</v>
      </c>
      <c r="BL1407" s="18" t="s">
        <v>347</v>
      </c>
      <c r="BM1407" s="240" t="s">
        <v>2330</v>
      </c>
    </row>
    <row r="1408" s="2" customFormat="1">
      <c r="A1408" s="40"/>
      <c r="B1408" s="41"/>
      <c r="C1408" s="42"/>
      <c r="D1408" s="242" t="s">
        <v>184</v>
      </c>
      <c r="E1408" s="42"/>
      <c r="F1408" s="243" t="s">
        <v>2230</v>
      </c>
      <c r="G1408" s="42"/>
      <c r="H1408" s="42"/>
      <c r="I1408" s="244"/>
      <c r="J1408" s="42"/>
      <c r="K1408" s="42"/>
      <c r="L1408" s="46"/>
      <c r="M1408" s="245"/>
      <c r="N1408" s="246"/>
      <c r="O1408" s="93"/>
      <c r="P1408" s="93"/>
      <c r="Q1408" s="93"/>
      <c r="R1408" s="93"/>
      <c r="S1408" s="93"/>
      <c r="T1408" s="94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T1408" s="18" t="s">
        <v>184</v>
      </c>
      <c r="AU1408" s="18" t="s">
        <v>92</v>
      </c>
    </row>
    <row r="1409" s="2" customFormat="1">
      <c r="A1409" s="40"/>
      <c r="B1409" s="41"/>
      <c r="C1409" s="229" t="s">
        <v>2331</v>
      </c>
      <c r="D1409" s="229" t="s">
        <v>174</v>
      </c>
      <c r="E1409" s="230" t="s">
        <v>2332</v>
      </c>
      <c r="F1409" s="231" t="s">
        <v>2333</v>
      </c>
      <c r="G1409" s="232" t="s">
        <v>1528</v>
      </c>
      <c r="H1409" s="233">
        <v>1</v>
      </c>
      <c r="I1409" s="234"/>
      <c r="J1409" s="235">
        <f>ROUND(I1409*H1409,2)</f>
        <v>0</v>
      </c>
      <c r="K1409" s="231" t="s">
        <v>331</v>
      </c>
      <c r="L1409" s="46"/>
      <c r="M1409" s="236" t="s">
        <v>1</v>
      </c>
      <c r="N1409" s="237" t="s">
        <v>48</v>
      </c>
      <c r="O1409" s="93"/>
      <c r="P1409" s="238">
        <f>O1409*H1409</f>
        <v>0</v>
      </c>
      <c r="Q1409" s="238">
        <v>0</v>
      </c>
      <c r="R1409" s="238">
        <f>Q1409*H1409</f>
        <v>0</v>
      </c>
      <c r="S1409" s="238">
        <v>0</v>
      </c>
      <c r="T1409" s="239">
        <f>S1409*H1409</f>
        <v>0</v>
      </c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R1409" s="240" t="s">
        <v>347</v>
      </c>
      <c r="AT1409" s="240" t="s">
        <v>174</v>
      </c>
      <c r="AU1409" s="240" t="s">
        <v>92</v>
      </c>
      <c r="AY1409" s="18" t="s">
        <v>171</v>
      </c>
      <c r="BE1409" s="241">
        <f>IF(N1409="základní",J1409,0)</f>
        <v>0</v>
      </c>
      <c r="BF1409" s="241">
        <f>IF(N1409="snížená",J1409,0)</f>
        <v>0</v>
      </c>
      <c r="BG1409" s="241">
        <f>IF(N1409="zákl. přenesená",J1409,0)</f>
        <v>0</v>
      </c>
      <c r="BH1409" s="241">
        <f>IF(N1409="sníž. přenesená",J1409,0)</f>
        <v>0</v>
      </c>
      <c r="BI1409" s="241">
        <f>IF(N1409="nulová",J1409,0)</f>
        <v>0</v>
      </c>
      <c r="BJ1409" s="18" t="s">
        <v>90</v>
      </c>
      <c r="BK1409" s="241">
        <f>ROUND(I1409*H1409,2)</f>
        <v>0</v>
      </c>
      <c r="BL1409" s="18" t="s">
        <v>347</v>
      </c>
      <c r="BM1409" s="240" t="s">
        <v>2334</v>
      </c>
    </row>
    <row r="1410" s="2" customFormat="1">
      <c r="A1410" s="40"/>
      <c r="B1410" s="41"/>
      <c r="C1410" s="42"/>
      <c r="D1410" s="242" t="s">
        <v>184</v>
      </c>
      <c r="E1410" s="42"/>
      <c r="F1410" s="243" t="s">
        <v>2335</v>
      </c>
      <c r="G1410" s="42"/>
      <c r="H1410" s="42"/>
      <c r="I1410" s="244"/>
      <c r="J1410" s="42"/>
      <c r="K1410" s="42"/>
      <c r="L1410" s="46"/>
      <c r="M1410" s="245"/>
      <c r="N1410" s="246"/>
      <c r="O1410" s="93"/>
      <c r="P1410" s="93"/>
      <c r="Q1410" s="93"/>
      <c r="R1410" s="93"/>
      <c r="S1410" s="93"/>
      <c r="T1410" s="94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T1410" s="18" t="s">
        <v>184</v>
      </c>
      <c r="AU1410" s="18" t="s">
        <v>92</v>
      </c>
    </row>
    <row r="1411" s="2" customFormat="1">
      <c r="A1411" s="40"/>
      <c r="B1411" s="41"/>
      <c r="C1411" s="229" t="s">
        <v>2336</v>
      </c>
      <c r="D1411" s="229" t="s">
        <v>174</v>
      </c>
      <c r="E1411" s="230" t="s">
        <v>2337</v>
      </c>
      <c r="F1411" s="231" t="s">
        <v>2338</v>
      </c>
      <c r="G1411" s="232" t="s">
        <v>1528</v>
      </c>
      <c r="H1411" s="233">
        <v>1</v>
      </c>
      <c r="I1411" s="234"/>
      <c r="J1411" s="235">
        <f>ROUND(I1411*H1411,2)</f>
        <v>0</v>
      </c>
      <c r="K1411" s="231" t="s">
        <v>331</v>
      </c>
      <c r="L1411" s="46"/>
      <c r="M1411" s="236" t="s">
        <v>1</v>
      </c>
      <c r="N1411" s="237" t="s">
        <v>48</v>
      </c>
      <c r="O1411" s="93"/>
      <c r="P1411" s="238">
        <f>O1411*H1411</f>
        <v>0</v>
      </c>
      <c r="Q1411" s="238">
        <v>0</v>
      </c>
      <c r="R1411" s="238">
        <f>Q1411*H1411</f>
        <v>0</v>
      </c>
      <c r="S1411" s="238">
        <v>0</v>
      </c>
      <c r="T1411" s="239">
        <f>S1411*H1411</f>
        <v>0</v>
      </c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R1411" s="240" t="s">
        <v>347</v>
      </c>
      <c r="AT1411" s="240" t="s">
        <v>174</v>
      </c>
      <c r="AU1411" s="240" t="s">
        <v>92</v>
      </c>
      <c r="AY1411" s="18" t="s">
        <v>171</v>
      </c>
      <c r="BE1411" s="241">
        <f>IF(N1411="základní",J1411,0)</f>
        <v>0</v>
      </c>
      <c r="BF1411" s="241">
        <f>IF(N1411="snížená",J1411,0)</f>
        <v>0</v>
      </c>
      <c r="BG1411" s="241">
        <f>IF(N1411="zákl. přenesená",J1411,0)</f>
        <v>0</v>
      </c>
      <c r="BH1411" s="241">
        <f>IF(N1411="sníž. přenesená",J1411,0)</f>
        <v>0</v>
      </c>
      <c r="BI1411" s="241">
        <f>IF(N1411="nulová",J1411,0)</f>
        <v>0</v>
      </c>
      <c r="BJ1411" s="18" t="s">
        <v>90</v>
      </c>
      <c r="BK1411" s="241">
        <f>ROUND(I1411*H1411,2)</f>
        <v>0</v>
      </c>
      <c r="BL1411" s="18" t="s">
        <v>347</v>
      </c>
      <c r="BM1411" s="240" t="s">
        <v>2339</v>
      </c>
    </row>
    <row r="1412" s="2" customFormat="1">
      <c r="A1412" s="40"/>
      <c r="B1412" s="41"/>
      <c r="C1412" s="42"/>
      <c r="D1412" s="242" t="s">
        <v>184</v>
      </c>
      <c r="E1412" s="42"/>
      <c r="F1412" s="243" t="s">
        <v>2335</v>
      </c>
      <c r="G1412" s="42"/>
      <c r="H1412" s="42"/>
      <c r="I1412" s="244"/>
      <c r="J1412" s="42"/>
      <c r="K1412" s="42"/>
      <c r="L1412" s="46"/>
      <c r="M1412" s="245"/>
      <c r="N1412" s="246"/>
      <c r="O1412" s="93"/>
      <c r="P1412" s="93"/>
      <c r="Q1412" s="93"/>
      <c r="R1412" s="93"/>
      <c r="S1412" s="93"/>
      <c r="T1412" s="94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T1412" s="18" t="s">
        <v>184</v>
      </c>
      <c r="AU1412" s="18" t="s">
        <v>92</v>
      </c>
    </row>
    <row r="1413" s="2" customFormat="1">
      <c r="A1413" s="40"/>
      <c r="B1413" s="41"/>
      <c r="C1413" s="229" t="s">
        <v>2340</v>
      </c>
      <c r="D1413" s="229" t="s">
        <v>174</v>
      </c>
      <c r="E1413" s="230" t="s">
        <v>2341</v>
      </c>
      <c r="F1413" s="231" t="s">
        <v>2342</v>
      </c>
      <c r="G1413" s="232" t="s">
        <v>1528</v>
      </c>
      <c r="H1413" s="233">
        <v>4</v>
      </c>
      <c r="I1413" s="234"/>
      <c r="J1413" s="235">
        <f>ROUND(I1413*H1413,2)</f>
        <v>0</v>
      </c>
      <c r="K1413" s="231" t="s">
        <v>331</v>
      </c>
      <c r="L1413" s="46"/>
      <c r="M1413" s="236" t="s">
        <v>1</v>
      </c>
      <c r="N1413" s="237" t="s">
        <v>48</v>
      </c>
      <c r="O1413" s="93"/>
      <c r="P1413" s="238">
        <f>O1413*H1413</f>
        <v>0</v>
      </c>
      <c r="Q1413" s="238">
        <v>0</v>
      </c>
      <c r="R1413" s="238">
        <f>Q1413*H1413</f>
        <v>0</v>
      </c>
      <c r="S1413" s="238">
        <v>0</v>
      </c>
      <c r="T1413" s="239">
        <f>S1413*H1413</f>
        <v>0</v>
      </c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R1413" s="240" t="s">
        <v>347</v>
      </c>
      <c r="AT1413" s="240" t="s">
        <v>174</v>
      </c>
      <c r="AU1413" s="240" t="s">
        <v>92</v>
      </c>
      <c r="AY1413" s="18" t="s">
        <v>171</v>
      </c>
      <c r="BE1413" s="241">
        <f>IF(N1413="základní",J1413,0)</f>
        <v>0</v>
      </c>
      <c r="BF1413" s="241">
        <f>IF(N1413="snížená",J1413,0)</f>
        <v>0</v>
      </c>
      <c r="BG1413" s="241">
        <f>IF(N1413="zákl. přenesená",J1413,0)</f>
        <v>0</v>
      </c>
      <c r="BH1413" s="241">
        <f>IF(N1413="sníž. přenesená",J1413,0)</f>
        <v>0</v>
      </c>
      <c r="BI1413" s="241">
        <f>IF(N1413="nulová",J1413,0)</f>
        <v>0</v>
      </c>
      <c r="BJ1413" s="18" t="s">
        <v>90</v>
      </c>
      <c r="BK1413" s="241">
        <f>ROUND(I1413*H1413,2)</f>
        <v>0</v>
      </c>
      <c r="BL1413" s="18" t="s">
        <v>347</v>
      </c>
      <c r="BM1413" s="240" t="s">
        <v>2343</v>
      </c>
    </row>
    <row r="1414" s="2" customFormat="1">
      <c r="A1414" s="40"/>
      <c r="B1414" s="41"/>
      <c r="C1414" s="42"/>
      <c r="D1414" s="242" t="s">
        <v>184</v>
      </c>
      <c r="E1414" s="42"/>
      <c r="F1414" s="243" t="s">
        <v>2344</v>
      </c>
      <c r="G1414" s="42"/>
      <c r="H1414" s="42"/>
      <c r="I1414" s="244"/>
      <c r="J1414" s="42"/>
      <c r="K1414" s="42"/>
      <c r="L1414" s="46"/>
      <c r="M1414" s="245"/>
      <c r="N1414" s="246"/>
      <c r="O1414" s="93"/>
      <c r="P1414" s="93"/>
      <c r="Q1414" s="93"/>
      <c r="R1414" s="93"/>
      <c r="S1414" s="93"/>
      <c r="T1414" s="94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T1414" s="18" t="s">
        <v>184</v>
      </c>
      <c r="AU1414" s="18" t="s">
        <v>92</v>
      </c>
    </row>
    <row r="1415" s="2" customFormat="1">
      <c r="A1415" s="40"/>
      <c r="B1415" s="41"/>
      <c r="C1415" s="229" t="s">
        <v>2345</v>
      </c>
      <c r="D1415" s="229" t="s">
        <v>174</v>
      </c>
      <c r="E1415" s="230" t="s">
        <v>2346</v>
      </c>
      <c r="F1415" s="231" t="s">
        <v>2347</v>
      </c>
      <c r="G1415" s="232" t="s">
        <v>1528</v>
      </c>
      <c r="H1415" s="233">
        <v>1</v>
      </c>
      <c r="I1415" s="234"/>
      <c r="J1415" s="235">
        <f>ROUND(I1415*H1415,2)</f>
        <v>0</v>
      </c>
      <c r="K1415" s="231" t="s">
        <v>331</v>
      </c>
      <c r="L1415" s="46"/>
      <c r="M1415" s="236" t="s">
        <v>1</v>
      </c>
      <c r="N1415" s="237" t="s">
        <v>48</v>
      </c>
      <c r="O1415" s="93"/>
      <c r="P1415" s="238">
        <f>O1415*H1415</f>
        <v>0</v>
      </c>
      <c r="Q1415" s="238">
        <v>0</v>
      </c>
      <c r="R1415" s="238">
        <f>Q1415*H1415</f>
        <v>0</v>
      </c>
      <c r="S1415" s="238">
        <v>0</v>
      </c>
      <c r="T1415" s="239">
        <f>S1415*H1415</f>
        <v>0</v>
      </c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R1415" s="240" t="s">
        <v>347</v>
      </c>
      <c r="AT1415" s="240" t="s">
        <v>174</v>
      </c>
      <c r="AU1415" s="240" t="s">
        <v>92</v>
      </c>
      <c r="AY1415" s="18" t="s">
        <v>171</v>
      </c>
      <c r="BE1415" s="241">
        <f>IF(N1415="základní",J1415,0)</f>
        <v>0</v>
      </c>
      <c r="BF1415" s="241">
        <f>IF(N1415="snížená",J1415,0)</f>
        <v>0</v>
      </c>
      <c r="BG1415" s="241">
        <f>IF(N1415="zákl. přenesená",J1415,0)</f>
        <v>0</v>
      </c>
      <c r="BH1415" s="241">
        <f>IF(N1415="sníž. přenesená",J1415,0)</f>
        <v>0</v>
      </c>
      <c r="BI1415" s="241">
        <f>IF(N1415="nulová",J1415,0)</f>
        <v>0</v>
      </c>
      <c r="BJ1415" s="18" t="s">
        <v>90</v>
      </c>
      <c r="BK1415" s="241">
        <f>ROUND(I1415*H1415,2)</f>
        <v>0</v>
      </c>
      <c r="BL1415" s="18" t="s">
        <v>347</v>
      </c>
      <c r="BM1415" s="240" t="s">
        <v>2348</v>
      </c>
    </row>
    <row r="1416" s="2" customFormat="1">
      <c r="A1416" s="40"/>
      <c r="B1416" s="41"/>
      <c r="C1416" s="42"/>
      <c r="D1416" s="242" t="s">
        <v>184</v>
      </c>
      <c r="E1416" s="42"/>
      <c r="F1416" s="243" t="s">
        <v>2349</v>
      </c>
      <c r="G1416" s="42"/>
      <c r="H1416" s="42"/>
      <c r="I1416" s="244"/>
      <c r="J1416" s="42"/>
      <c r="K1416" s="42"/>
      <c r="L1416" s="46"/>
      <c r="M1416" s="245"/>
      <c r="N1416" s="246"/>
      <c r="O1416" s="93"/>
      <c r="P1416" s="93"/>
      <c r="Q1416" s="93"/>
      <c r="R1416" s="93"/>
      <c r="S1416" s="93"/>
      <c r="T1416" s="94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T1416" s="18" t="s">
        <v>184</v>
      </c>
      <c r="AU1416" s="18" t="s">
        <v>92</v>
      </c>
    </row>
    <row r="1417" s="2" customFormat="1" ht="16.5" customHeight="1">
      <c r="A1417" s="40"/>
      <c r="B1417" s="41"/>
      <c r="C1417" s="229" t="s">
        <v>2350</v>
      </c>
      <c r="D1417" s="229" t="s">
        <v>174</v>
      </c>
      <c r="E1417" s="230" t="s">
        <v>2351</v>
      </c>
      <c r="F1417" s="231" t="s">
        <v>2352</v>
      </c>
      <c r="G1417" s="232" t="s">
        <v>1146</v>
      </c>
      <c r="H1417" s="304"/>
      <c r="I1417" s="234"/>
      <c r="J1417" s="235">
        <f>ROUND(I1417*H1417,2)</f>
        <v>0</v>
      </c>
      <c r="K1417" s="231" t="s">
        <v>178</v>
      </c>
      <c r="L1417" s="46"/>
      <c r="M1417" s="236" t="s">
        <v>1</v>
      </c>
      <c r="N1417" s="237" t="s">
        <v>48</v>
      </c>
      <c r="O1417" s="93"/>
      <c r="P1417" s="238">
        <f>O1417*H1417</f>
        <v>0</v>
      </c>
      <c r="Q1417" s="238">
        <v>0</v>
      </c>
      <c r="R1417" s="238">
        <f>Q1417*H1417</f>
        <v>0</v>
      </c>
      <c r="S1417" s="238">
        <v>0</v>
      </c>
      <c r="T1417" s="239">
        <f>S1417*H1417</f>
        <v>0</v>
      </c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R1417" s="240" t="s">
        <v>347</v>
      </c>
      <c r="AT1417" s="240" t="s">
        <v>174</v>
      </c>
      <c r="AU1417" s="240" t="s">
        <v>92</v>
      </c>
      <c r="AY1417" s="18" t="s">
        <v>171</v>
      </c>
      <c r="BE1417" s="241">
        <f>IF(N1417="základní",J1417,0)</f>
        <v>0</v>
      </c>
      <c r="BF1417" s="241">
        <f>IF(N1417="snížená",J1417,0)</f>
        <v>0</v>
      </c>
      <c r="BG1417" s="241">
        <f>IF(N1417="zákl. přenesená",J1417,0)</f>
        <v>0</v>
      </c>
      <c r="BH1417" s="241">
        <f>IF(N1417="sníž. přenesená",J1417,0)</f>
        <v>0</v>
      </c>
      <c r="BI1417" s="241">
        <f>IF(N1417="nulová",J1417,0)</f>
        <v>0</v>
      </c>
      <c r="BJ1417" s="18" t="s">
        <v>90</v>
      </c>
      <c r="BK1417" s="241">
        <f>ROUND(I1417*H1417,2)</f>
        <v>0</v>
      </c>
      <c r="BL1417" s="18" t="s">
        <v>347</v>
      </c>
      <c r="BM1417" s="240" t="s">
        <v>2353</v>
      </c>
    </row>
    <row r="1418" s="12" customFormat="1" ht="22.8" customHeight="1">
      <c r="A1418" s="12"/>
      <c r="B1418" s="213"/>
      <c r="C1418" s="214"/>
      <c r="D1418" s="215" t="s">
        <v>82</v>
      </c>
      <c r="E1418" s="227" t="s">
        <v>2354</v>
      </c>
      <c r="F1418" s="227" t="s">
        <v>2355</v>
      </c>
      <c r="G1418" s="214"/>
      <c r="H1418" s="214"/>
      <c r="I1418" s="217"/>
      <c r="J1418" s="228">
        <f>BK1418</f>
        <v>0</v>
      </c>
      <c r="K1418" s="214"/>
      <c r="L1418" s="219"/>
      <c r="M1418" s="220"/>
      <c r="N1418" s="221"/>
      <c r="O1418" s="221"/>
      <c r="P1418" s="222">
        <f>SUM(P1419:P1525)</f>
        <v>0</v>
      </c>
      <c r="Q1418" s="221"/>
      <c r="R1418" s="222">
        <f>SUM(R1419:R1525)</f>
        <v>0</v>
      </c>
      <c r="S1418" s="221"/>
      <c r="T1418" s="223">
        <f>SUM(T1419:T1525)</f>
        <v>0</v>
      </c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R1418" s="224" t="s">
        <v>92</v>
      </c>
      <c r="AT1418" s="225" t="s">
        <v>82</v>
      </c>
      <c r="AU1418" s="225" t="s">
        <v>90</v>
      </c>
      <c r="AY1418" s="224" t="s">
        <v>171</v>
      </c>
      <c r="BK1418" s="226">
        <f>SUM(BK1419:BK1525)</f>
        <v>0</v>
      </c>
    </row>
    <row r="1419" s="2" customFormat="1" ht="16.5" customHeight="1">
      <c r="A1419" s="40"/>
      <c r="B1419" s="41"/>
      <c r="C1419" s="229" t="s">
        <v>2356</v>
      </c>
      <c r="D1419" s="229" t="s">
        <v>174</v>
      </c>
      <c r="E1419" s="230" t="s">
        <v>2357</v>
      </c>
      <c r="F1419" s="231" t="s">
        <v>2358</v>
      </c>
      <c r="G1419" s="232" t="s">
        <v>2359</v>
      </c>
      <c r="H1419" s="233">
        <v>85.799999999999997</v>
      </c>
      <c r="I1419" s="234"/>
      <c r="J1419" s="235">
        <f>ROUND(I1419*H1419,2)</f>
        <v>0</v>
      </c>
      <c r="K1419" s="231" t="s">
        <v>331</v>
      </c>
      <c r="L1419" s="46"/>
      <c r="M1419" s="236" t="s">
        <v>1</v>
      </c>
      <c r="N1419" s="237" t="s">
        <v>48</v>
      </c>
      <c r="O1419" s="93"/>
      <c r="P1419" s="238">
        <f>O1419*H1419</f>
        <v>0</v>
      </c>
      <c r="Q1419" s="238">
        <v>0</v>
      </c>
      <c r="R1419" s="238">
        <f>Q1419*H1419</f>
        <v>0</v>
      </c>
      <c r="S1419" s="238">
        <v>0</v>
      </c>
      <c r="T1419" s="239">
        <f>S1419*H1419</f>
        <v>0</v>
      </c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R1419" s="240" t="s">
        <v>347</v>
      </c>
      <c r="AT1419" s="240" t="s">
        <v>174</v>
      </c>
      <c r="AU1419" s="240" t="s">
        <v>92</v>
      </c>
      <c r="AY1419" s="18" t="s">
        <v>171</v>
      </c>
      <c r="BE1419" s="241">
        <f>IF(N1419="základní",J1419,0)</f>
        <v>0</v>
      </c>
      <c r="BF1419" s="241">
        <f>IF(N1419="snížená",J1419,0)</f>
        <v>0</v>
      </c>
      <c r="BG1419" s="241">
        <f>IF(N1419="zákl. přenesená",J1419,0)</f>
        <v>0</v>
      </c>
      <c r="BH1419" s="241">
        <f>IF(N1419="sníž. přenesená",J1419,0)</f>
        <v>0</v>
      </c>
      <c r="BI1419" s="241">
        <f>IF(N1419="nulová",J1419,0)</f>
        <v>0</v>
      </c>
      <c r="BJ1419" s="18" t="s">
        <v>90</v>
      </c>
      <c r="BK1419" s="241">
        <f>ROUND(I1419*H1419,2)</f>
        <v>0</v>
      </c>
      <c r="BL1419" s="18" t="s">
        <v>347</v>
      </c>
      <c r="BM1419" s="240" t="s">
        <v>2360</v>
      </c>
    </row>
    <row r="1420" s="2" customFormat="1">
      <c r="A1420" s="40"/>
      <c r="B1420" s="41"/>
      <c r="C1420" s="42"/>
      <c r="D1420" s="242" t="s">
        <v>184</v>
      </c>
      <c r="E1420" s="42"/>
      <c r="F1420" s="243" t="s">
        <v>2361</v>
      </c>
      <c r="G1420" s="42"/>
      <c r="H1420" s="42"/>
      <c r="I1420" s="244"/>
      <c r="J1420" s="42"/>
      <c r="K1420" s="42"/>
      <c r="L1420" s="46"/>
      <c r="M1420" s="245"/>
      <c r="N1420" s="246"/>
      <c r="O1420" s="93"/>
      <c r="P1420" s="93"/>
      <c r="Q1420" s="93"/>
      <c r="R1420" s="93"/>
      <c r="S1420" s="93"/>
      <c r="T1420" s="94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T1420" s="18" t="s">
        <v>184</v>
      </c>
      <c r="AU1420" s="18" t="s">
        <v>92</v>
      </c>
    </row>
    <row r="1421" s="2" customFormat="1" ht="21.75" customHeight="1">
      <c r="A1421" s="40"/>
      <c r="B1421" s="41"/>
      <c r="C1421" s="229" t="s">
        <v>2362</v>
      </c>
      <c r="D1421" s="229" t="s">
        <v>174</v>
      </c>
      <c r="E1421" s="230" t="s">
        <v>2363</v>
      </c>
      <c r="F1421" s="231" t="s">
        <v>2364</v>
      </c>
      <c r="G1421" s="232" t="s">
        <v>458</v>
      </c>
      <c r="H1421" s="233">
        <v>6.9199999999999999</v>
      </c>
      <c r="I1421" s="234"/>
      <c r="J1421" s="235">
        <f>ROUND(I1421*H1421,2)</f>
        <v>0</v>
      </c>
      <c r="K1421" s="231" t="s">
        <v>331</v>
      </c>
      <c r="L1421" s="46"/>
      <c r="M1421" s="236" t="s">
        <v>1</v>
      </c>
      <c r="N1421" s="237" t="s">
        <v>48</v>
      </c>
      <c r="O1421" s="93"/>
      <c r="P1421" s="238">
        <f>O1421*H1421</f>
        <v>0</v>
      </c>
      <c r="Q1421" s="238">
        <v>0</v>
      </c>
      <c r="R1421" s="238">
        <f>Q1421*H1421</f>
        <v>0</v>
      </c>
      <c r="S1421" s="238">
        <v>0</v>
      </c>
      <c r="T1421" s="239">
        <f>S1421*H1421</f>
        <v>0</v>
      </c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R1421" s="240" t="s">
        <v>347</v>
      </c>
      <c r="AT1421" s="240" t="s">
        <v>174</v>
      </c>
      <c r="AU1421" s="240" t="s">
        <v>92</v>
      </c>
      <c r="AY1421" s="18" t="s">
        <v>171</v>
      </c>
      <c r="BE1421" s="241">
        <f>IF(N1421="základní",J1421,0)</f>
        <v>0</v>
      </c>
      <c r="BF1421" s="241">
        <f>IF(N1421="snížená",J1421,0)</f>
        <v>0</v>
      </c>
      <c r="BG1421" s="241">
        <f>IF(N1421="zákl. přenesená",J1421,0)</f>
        <v>0</v>
      </c>
      <c r="BH1421" s="241">
        <f>IF(N1421="sníž. přenesená",J1421,0)</f>
        <v>0</v>
      </c>
      <c r="BI1421" s="241">
        <f>IF(N1421="nulová",J1421,0)</f>
        <v>0</v>
      </c>
      <c r="BJ1421" s="18" t="s">
        <v>90</v>
      </c>
      <c r="BK1421" s="241">
        <f>ROUND(I1421*H1421,2)</f>
        <v>0</v>
      </c>
      <c r="BL1421" s="18" t="s">
        <v>347</v>
      </c>
      <c r="BM1421" s="240" t="s">
        <v>2365</v>
      </c>
    </row>
    <row r="1422" s="2" customFormat="1">
      <c r="A1422" s="40"/>
      <c r="B1422" s="41"/>
      <c r="C1422" s="42"/>
      <c r="D1422" s="242" t="s">
        <v>184</v>
      </c>
      <c r="E1422" s="42"/>
      <c r="F1422" s="243" t="s">
        <v>2361</v>
      </c>
      <c r="G1422" s="42"/>
      <c r="H1422" s="42"/>
      <c r="I1422" s="244"/>
      <c r="J1422" s="42"/>
      <c r="K1422" s="42"/>
      <c r="L1422" s="46"/>
      <c r="M1422" s="245"/>
      <c r="N1422" s="246"/>
      <c r="O1422" s="93"/>
      <c r="P1422" s="93"/>
      <c r="Q1422" s="93"/>
      <c r="R1422" s="93"/>
      <c r="S1422" s="93"/>
      <c r="T1422" s="94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T1422" s="18" t="s">
        <v>184</v>
      </c>
      <c r="AU1422" s="18" t="s">
        <v>92</v>
      </c>
    </row>
    <row r="1423" s="2" customFormat="1" ht="16.5" customHeight="1">
      <c r="A1423" s="40"/>
      <c r="B1423" s="41"/>
      <c r="C1423" s="229" t="s">
        <v>2366</v>
      </c>
      <c r="D1423" s="229" t="s">
        <v>174</v>
      </c>
      <c r="E1423" s="230" t="s">
        <v>2367</v>
      </c>
      <c r="F1423" s="231" t="s">
        <v>2368</v>
      </c>
      <c r="G1423" s="232" t="s">
        <v>2359</v>
      </c>
      <c r="H1423" s="233">
        <v>74</v>
      </c>
      <c r="I1423" s="234"/>
      <c r="J1423" s="235">
        <f>ROUND(I1423*H1423,2)</f>
        <v>0</v>
      </c>
      <c r="K1423" s="231" t="s">
        <v>331</v>
      </c>
      <c r="L1423" s="46"/>
      <c r="M1423" s="236" t="s">
        <v>1</v>
      </c>
      <c r="N1423" s="237" t="s">
        <v>48</v>
      </c>
      <c r="O1423" s="93"/>
      <c r="P1423" s="238">
        <f>O1423*H1423</f>
        <v>0</v>
      </c>
      <c r="Q1423" s="238">
        <v>0</v>
      </c>
      <c r="R1423" s="238">
        <f>Q1423*H1423</f>
        <v>0</v>
      </c>
      <c r="S1423" s="238">
        <v>0</v>
      </c>
      <c r="T1423" s="239">
        <f>S1423*H1423</f>
        <v>0</v>
      </c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R1423" s="240" t="s">
        <v>347</v>
      </c>
      <c r="AT1423" s="240" t="s">
        <v>174</v>
      </c>
      <c r="AU1423" s="240" t="s">
        <v>92</v>
      </c>
      <c r="AY1423" s="18" t="s">
        <v>171</v>
      </c>
      <c r="BE1423" s="241">
        <f>IF(N1423="základní",J1423,0)</f>
        <v>0</v>
      </c>
      <c r="BF1423" s="241">
        <f>IF(N1423="snížená",J1423,0)</f>
        <v>0</v>
      </c>
      <c r="BG1423" s="241">
        <f>IF(N1423="zákl. přenesená",J1423,0)</f>
        <v>0</v>
      </c>
      <c r="BH1423" s="241">
        <f>IF(N1423="sníž. přenesená",J1423,0)</f>
        <v>0</v>
      </c>
      <c r="BI1423" s="241">
        <f>IF(N1423="nulová",J1423,0)</f>
        <v>0</v>
      </c>
      <c r="BJ1423" s="18" t="s">
        <v>90</v>
      </c>
      <c r="BK1423" s="241">
        <f>ROUND(I1423*H1423,2)</f>
        <v>0</v>
      </c>
      <c r="BL1423" s="18" t="s">
        <v>347</v>
      </c>
      <c r="BM1423" s="240" t="s">
        <v>2369</v>
      </c>
    </row>
    <row r="1424" s="2" customFormat="1">
      <c r="A1424" s="40"/>
      <c r="B1424" s="41"/>
      <c r="C1424" s="42"/>
      <c r="D1424" s="242" t="s">
        <v>184</v>
      </c>
      <c r="E1424" s="42"/>
      <c r="F1424" s="243" t="s">
        <v>2361</v>
      </c>
      <c r="G1424" s="42"/>
      <c r="H1424" s="42"/>
      <c r="I1424" s="244"/>
      <c r="J1424" s="42"/>
      <c r="K1424" s="42"/>
      <c r="L1424" s="46"/>
      <c r="M1424" s="245"/>
      <c r="N1424" s="246"/>
      <c r="O1424" s="93"/>
      <c r="P1424" s="93"/>
      <c r="Q1424" s="93"/>
      <c r="R1424" s="93"/>
      <c r="S1424" s="93"/>
      <c r="T1424" s="94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T1424" s="18" t="s">
        <v>184</v>
      </c>
      <c r="AU1424" s="18" t="s">
        <v>92</v>
      </c>
    </row>
    <row r="1425" s="2" customFormat="1" ht="21.75" customHeight="1">
      <c r="A1425" s="40"/>
      <c r="B1425" s="41"/>
      <c r="C1425" s="229" t="s">
        <v>2370</v>
      </c>
      <c r="D1425" s="229" t="s">
        <v>174</v>
      </c>
      <c r="E1425" s="230" t="s">
        <v>2371</v>
      </c>
      <c r="F1425" s="231" t="s">
        <v>2372</v>
      </c>
      <c r="G1425" s="232" t="s">
        <v>1528</v>
      </c>
      <c r="H1425" s="233">
        <v>1</v>
      </c>
      <c r="I1425" s="234"/>
      <c r="J1425" s="235">
        <f>ROUND(I1425*H1425,2)</f>
        <v>0</v>
      </c>
      <c r="K1425" s="231" t="s">
        <v>331</v>
      </c>
      <c r="L1425" s="46"/>
      <c r="M1425" s="236" t="s">
        <v>1</v>
      </c>
      <c r="N1425" s="237" t="s">
        <v>48</v>
      </c>
      <c r="O1425" s="93"/>
      <c r="P1425" s="238">
        <f>O1425*H1425</f>
        <v>0</v>
      </c>
      <c r="Q1425" s="238">
        <v>0</v>
      </c>
      <c r="R1425" s="238">
        <f>Q1425*H1425</f>
        <v>0</v>
      </c>
      <c r="S1425" s="238">
        <v>0</v>
      </c>
      <c r="T1425" s="239">
        <f>S1425*H1425</f>
        <v>0</v>
      </c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R1425" s="240" t="s">
        <v>347</v>
      </c>
      <c r="AT1425" s="240" t="s">
        <v>174</v>
      </c>
      <c r="AU1425" s="240" t="s">
        <v>92</v>
      </c>
      <c r="AY1425" s="18" t="s">
        <v>171</v>
      </c>
      <c r="BE1425" s="241">
        <f>IF(N1425="základní",J1425,0)</f>
        <v>0</v>
      </c>
      <c r="BF1425" s="241">
        <f>IF(N1425="snížená",J1425,0)</f>
        <v>0</v>
      </c>
      <c r="BG1425" s="241">
        <f>IF(N1425="zákl. přenesená",J1425,0)</f>
        <v>0</v>
      </c>
      <c r="BH1425" s="241">
        <f>IF(N1425="sníž. přenesená",J1425,0)</f>
        <v>0</v>
      </c>
      <c r="BI1425" s="241">
        <f>IF(N1425="nulová",J1425,0)</f>
        <v>0</v>
      </c>
      <c r="BJ1425" s="18" t="s">
        <v>90</v>
      </c>
      <c r="BK1425" s="241">
        <f>ROUND(I1425*H1425,2)</f>
        <v>0</v>
      </c>
      <c r="BL1425" s="18" t="s">
        <v>347</v>
      </c>
      <c r="BM1425" s="240" t="s">
        <v>2373</v>
      </c>
    </row>
    <row r="1426" s="2" customFormat="1">
      <c r="A1426" s="40"/>
      <c r="B1426" s="41"/>
      <c r="C1426" s="42"/>
      <c r="D1426" s="242" t="s">
        <v>184</v>
      </c>
      <c r="E1426" s="42"/>
      <c r="F1426" s="243" t="s">
        <v>2361</v>
      </c>
      <c r="G1426" s="42"/>
      <c r="H1426" s="42"/>
      <c r="I1426" s="244"/>
      <c r="J1426" s="42"/>
      <c r="K1426" s="42"/>
      <c r="L1426" s="46"/>
      <c r="M1426" s="245"/>
      <c r="N1426" s="246"/>
      <c r="O1426" s="93"/>
      <c r="P1426" s="93"/>
      <c r="Q1426" s="93"/>
      <c r="R1426" s="93"/>
      <c r="S1426" s="93"/>
      <c r="T1426" s="94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T1426" s="18" t="s">
        <v>184</v>
      </c>
      <c r="AU1426" s="18" t="s">
        <v>92</v>
      </c>
    </row>
    <row r="1427" s="2" customFormat="1" ht="21.75" customHeight="1">
      <c r="A1427" s="40"/>
      <c r="B1427" s="41"/>
      <c r="C1427" s="229" t="s">
        <v>2374</v>
      </c>
      <c r="D1427" s="229" t="s">
        <v>174</v>
      </c>
      <c r="E1427" s="230" t="s">
        <v>2375</v>
      </c>
      <c r="F1427" s="231" t="s">
        <v>2376</v>
      </c>
      <c r="G1427" s="232" t="s">
        <v>1528</v>
      </c>
      <c r="H1427" s="233">
        <v>1</v>
      </c>
      <c r="I1427" s="234"/>
      <c r="J1427" s="235">
        <f>ROUND(I1427*H1427,2)</f>
        <v>0</v>
      </c>
      <c r="K1427" s="231" t="s">
        <v>331</v>
      </c>
      <c r="L1427" s="46"/>
      <c r="M1427" s="236" t="s">
        <v>1</v>
      </c>
      <c r="N1427" s="237" t="s">
        <v>48</v>
      </c>
      <c r="O1427" s="93"/>
      <c r="P1427" s="238">
        <f>O1427*H1427</f>
        <v>0</v>
      </c>
      <c r="Q1427" s="238">
        <v>0</v>
      </c>
      <c r="R1427" s="238">
        <f>Q1427*H1427</f>
        <v>0</v>
      </c>
      <c r="S1427" s="238">
        <v>0</v>
      </c>
      <c r="T1427" s="239">
        <f>S1427*H1427</f>
        <v>0</v>
      </c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R1427" s="240" t="s">
        <v>347</v>
      </c>
      <c r="AT1427" s="240" t="s">
        <v>174</v>
      </c>
      <c r="AU1427" s="240" t="s">
        <v>92</v>
      </c>
      <c r="AY1427" s="18" t="s">
        <v>171</v>
      </c>
      <c r="BE1427" s="241">
        <f>IF(N1427="základní",J1427,0)</f>
        <v>0</v>
      </c>
      <c r="BF1427" s="241">
        <f>IF(N1427="snížená",J1427,0)</f>
        <v>0</v>
      </c>
      <c r="BG1427" s="241">
        <f>IF(N1427="zákl. přenesená",J1427,0)</f>
        <v>0</v>
      </c>
      <c r="BH1427" s="241">
        <f>IF(N1427="sníž. přenesená",J1427,0)</f>
        <v>0</v>
      </c>
      <c r="BI1427" s="241">
        <f>IF(N1427="nulová",J1427,0)</f>
        <v>0</v>
      </c>
      <c r="BJ1427" s="18" t="s">
        <v>90</v>
      </c>
      <c r="BK1427" s="241">
        <f>ROUND(I1427*H1427,2)</f>
        <v>0</v>
      </c>
      <c r="BL1427" s="18" t="s">
        <v>347</v>
      </c>
      <c r="BM1427" s="240" t="s">
        <v>2377</v>
      </c>
    </row>
    <row r="1428" s="2" customFormat="1">
      <c r="A1428" s="40"/>
      <c r="B1428" s="41"/>
      <c r="C1428" s="42"/>
      <c r="D1428" s="242" t="s">
        <v>184</v>
      </c>
      <c r="E1428" s="42"/>
      <c r="F1428" s="243" t="s">
        <v>2361</v>
      </c>
      <c r="G1428" s="42"/>
      <c r="H1428" s="42"/>
      <c r="I1428" s="244"/>
      <c r="J1428" s="42"/>
      <c r="K1428" s="42"/>
      <c r="L1428" s="46"/>
      <c r="M1428" s="245"/>
      <c r="N1428" s="246"/>
      <c r="O1428" s="93"/>
      <c r="P1428" s="93"/>
      <c r="Q1428" s="93"/>
      <c r="R1428" s="93"/>
      <c r="S1428" s="93"/>
      <c r="T1428" s="94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T1428" s="18" t="s">
        <v>184</v>
      </c>
      <c r="AU1428" s="18" t="s">
        <v>92</v>
      </c>
    </row>
    <row r="1429" s="2" customFormat="1" ht="16.5" customHeight="1">
      <c r="A1429" s="40"/>
      <c r="B1429" s="41"/>
      <c r="C1429" s="229" t="s">
        <v>2378</v>
      </c>
      <c r="D1429" s="229" t="s">
        <v>174</v>
      </c>
      <c r="E1429" s="230" t="s">
        <v>2379</v>
      </c>
      <c r="F1429" s="231" t="s">
        <v>2380</v>
      </c>
      <c r="G1429" s="232" t="s">
        <v>1528</v>
      </c>
      <c r="H1429" s="233">
        <v>1</v>
      </c>
      <c r="I1429" s="234"/>
      <c r="J1429" s="235">
        <f>ROUND(I1429*H1429,2)</f>
        <v>0</v>
      </c>
      <c r="K1429" s="231" t="s">
        <v>331</v>
      </c>
      <c r="L1429" s="46"/>
      <c r="M1429" s="236" t="s">
        <v>1</v>
      </c>
      <c r="N1429" s="237" t="s">
        <v>48</v>
      </c>
      <c r="O1429" s="93"/>
      <c r="P1429" s="238">
        <f>O1429*H1429</f>
        <v>0</v>
      </c>
      <c r="Q1429" s="238">
        <v>0</v>
      </c>
      <c r="R1429" s="238">
        <f>Q1429*H1429</f>
        <v>0</v>
      </c>
      <c r="S1429" s="238">
        <v>0</v>
      </c>
      <c r="T1429" s="239">
        <f>S1429*H1429</f>
        <v>0</v>
      </c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R1429" s="240" t="s">
        <v>347</v>
      </c>
      <c r="AT1429" s="240" t="s">
        <v>174</v>
      </c>
      <c r="AU1429" s="240" t="s">
        <v>92</v>
      </c>
      <c r="AY1429" s="18" t="s">
        <v>171</v>
      </c>
      <c r="BE1429" s="241">
        <f>IF(N1429="základní",J1429,0)</f>
        <v>0</v>
      </c>
      <c r="BF1429" s="241">
        <f>IF(N1429="snížená",J1429,0)</f>
        <v>0</v>
      </c>
      <c r="BG1429" s="241">
        <f>IF(N1429="zákl. přenesená",J1429,0)</f>
        <v>0</v>
      </c>
      <c r="BH1429" s="241">
        <f>IF(N1429="sníž. přenesená",J1429,0)</f>
        <v>0</v>
      </c>
      <c r="BI1429" s="241">
        <f>IF(N1429="nulová",J1429,0)</f>
        <v>0</v>
      </c>
      <c r="BJ1429" s="18" t="s">
        <v>90</v>
      </c>
      <c r="BK1429" s="241">
        <f>ROUND(I1429*H1429,2)</f>
        <v>0</v>
      </c>
      <c r="BL1429" s="18" t="s">
        <v>347</v>
      </c>
      <c r="BM1429" s="240" t="s">
        <v>2381</v>
      </c>
    </row>
    <row r="1430" s="2" customFormat="1">
      <c r="A1430" s="40"/>
      <c r="B1430" s="41"/>
      <c r="C1430" s="42"/>
      <c r="D1430" s="242" t="s">
        <v>184</v>
      </c>
      <c r="E1430" s="42"/>
      <c r="F1430" s="243" t="s">
        <v>2361</v>
      </c>
      <c r="G1430" s="42"/>
      <c r="H1430" s="42"/>
      <c r="I1430" s="244"/>
      <c r="J1430" s="42"/>
      <c r="K1430" s="42"/>
      <c r="L1430" s="46"/>
      <c r="M1430" s="245"/>
      <c r="N1430" s="246"/>
      <c r="O1430" s="93"/>
      <c r="P1430" s="93"/>
      <c r="Q1430" s="93"/>
      <c r="R1430" s="93"/>
      <c r="S1430" s="93"/>
      <c r="T1430" s="94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T1430" s="18" t="s">
        <v>184</v>
      </c>
      <c r="AU1430" s="18" t="s">
        <v>92</v>
      </c>
    </row>
    <row r="1431" s="2" customFormat="1">
      <c r="A1431" s="40"/>
      <c r="B1431" s="41"/>
      <c r="C1431" s="229" t="s">
        <v>2382</v>
      </c>
      <c r="D1431" s="229" t="s">
        <v>174</v>
      </c>
      <c r="E1431" s="230" t="s">
        <v>2383</v>
      </c>
      <c r="F1431" s="231" t="s">
        <v>2384</v>
      </c>
      <c r="G1431" s="232" t="s">
        <v>1528</v>
      </c>
      <c r="H1431" s="233">
        <v>1</v>
      </c>
      <c r="I1431" s="234"/>
      <c r="J1431" s="235">
        <f>ROUND(I1431*H1431,2)</f>
        <v>0</v>
      </c>
      <c r="K1431" s="231" t="s">
        <v>331</v>
      </c>
      <c r="L1431" s="46"/>
      <c r="M1431" s="236" t="s">
        <v>1</v>
      </c>
      <c r="N1431" s="237" t="s">
        <v>48</v>
      </c>
      <c r="O1431" s="93"/>
      <c r="P1431" s="238">
        <f>O1431*H1431</f>
        <v>0</v>
      </c>
      <c r="Q1431" s="238">
        <v>0</v>
      </c>
      <c r="R1431" s="238">
        <f>Q1431*H1431</f>
        <v>0</v>
      </c>
      <c r="S1431" s="238">
        <v>0</v>
      </c>
      <c r="T1431" s="239">
        <f>S1431*H1431</f>
        <v>0</v>
      </c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R1431" s="240" t="s">
        <v>347</v>
      </c>
      <c r="AT1431" s="240" t="s">
        <v>174</v>
      </c>
      <c r="AU1431" s="240" t="s">
        <v>92</v>
      </c>
      <c r="AY1431" s="18" t="s">
        <v>171</v>
      </c>
      <c r="BE1431" s="241">
        <f>IF(N1431="základní",J1431,0)</f>
        <v>0</v>
      </c>
      <c r="BF1431" s="241">
        <f>IF(N1431="snížená",J1431,0)</f>
        <v>0</v>
      </c>
      <c r="BG1431" s="241">
        <f>IF(N1431="zákl. přenesená",J1431,0)</f>
        <v>0</v>
      </c>
      <c r="BH1431" s="241">
        <f>IF(N1431="sníž. přenesená",J1431,0)</f>
        <v>0</v>
      </c>
      <c r="BI1431" s="241">
        <f>IF(N1431="nulová",J1431,0)</f>
        <v>0</v>
      </c>
      <c r="BJ1431" s="18" t="s">
        <v>90</v>
      </c>
      <c r="BK1431" s="241">
        <f>ROUND(I1431*H1431,2)</f>
        <v>0</v>
      </c>
      <c r="BL1431" s="18" t="s">
        <v>347</v>
      </c>
      <c r="BM1431" s="240" t="s">
        <v>2385</v>
      </c>
    </row>
    <row r="1432" s="2" customFormat="1">
      <c r="A1432" s="40"/>
      <c r="B1432" s="41"/>
      <c r="C1432" s="42"/>
      <c r="D1432" s="242" t="s">
        <v>184</v>
      </c>
      <c r="E1432" s="42"/>
      <c r="F1432" s="243" t="s">
        <v>1572</v>
      </c>
      <c r="G1432" s="42"/>
      <c r="H1432" s="42"/>
      <c r="I1432" s="244"/>
      <c r="J1432" s="42"/>
      <c r="K1432" s="42"/>
      <c r="L1432" s="46"/>
      <c r="M1432" s="245"/>
      <c r="N1432" s="246"/>
      <c r="O1432" s="93"/>
      <c r="P1432" s="93"/>
      <c r="Q1432" s="93"/>
      <c r="R1432" s="93"/>
      <c r="S1432" s="93"/>
      <c r="T1432" s="94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T1432" s="18" t="s">
        <v>184</v>
      </c>
      <c r="AU1432" s="18" t="s">
        <v>92</v>
      </c>
    </row>
    <row r="1433" s="2" customFormat="1">
      <c r="A1433" s="40"/>
      <c r="B1433" s="41"/>
      <c r="C1433" s="229" t="s">
        <v>2386</v>
      </c>
      <c r="D1433" s="229" t="s">
        <v>174</v>
      </c>
      <c r="E1433" s="230" t="s">
        <v>2387</v>
      </c>
      <c r="F1433" s="231" t="s">
        <v>2388</v>
      </c>
      <c r="G1433" s="232" t="s">
        <v>1528</v>
      </c>
      <c r="H1433" s="233">
        <v>1</v>
      </c>
      <c r="I1433" s="234"/>
      <c r="J1433" s="235">
        <f>ROUND(I1433*H1433,2)</f>
        <v>0</v>
      </c>
      <c r="K1433" s="231" t="s">
        <v>331</v>
      </c>
      <c r="L1433" s="46"/>
      <c r="M1433" s="236" t="s">
        <v>1</v>
      </c>
      <c r="N1433" s="237" t="s">
        <v>48</v>
      </c>
      <c r="O1433" s="93"/>
      <c r="P1433" s="238">
        <f>O1433*H1433</f>
        <v>0</v>
      </c>
      <c r="Q1433" s="238">
        <v>0</v>
      </c>
      <c r="R1433" s="238">
        <f>Q1433*H1433</f>
        <v>0</v>
      </c>
      <c r="S1433" s="238">
        <v>0</v>
      </c>
      <c r="T1433" s="239">
        <f>S1433*H1433</f>
        <v>0</v>
      </c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R1433" s="240" t="s">
        <v>347</v>
      </c>
      <c r="AT1433" s="240" t="s">
        <v>174</v>
      </c>
      <c r="AU1433" s="240" t="s">
        <v>92</v>
      </c>
      <c r="AY1433" s="18" t="s">
        <v>171</v>
      </c>
      <c r="BE1433" s="241">
        <f>IF(N1433="základní",J1433,0)</f>
        <v>0</v>
      </c>
      <c r="BF1433" s="241">
        <f>IF(N1433="snížená",J1433,0)</f>
        <v>0</v>
      </c>
      <c r="BG1433" s="241">
        <f>IF(N1433="zákl. přenesená",J1433,0)</f>
        <v>0</v>
      </c>
      <c r="BH1433" s="241">
        <f>IF(N1433="sníž. přenesená",J1433,0)</f>
        <v>0</v>
      </c>
      <c r="BI1433" s="241">
        <f>IF(N1433="nulová",J1433,0)</f>
        <v>0</v>
      </c>
      <c r="BJ1433" s="18" t="s">
        <v>90</v>
      </c>
      <c r="BK1433" s="241">
        <f>ROUND(I1433*H1433,2)</f>
        <v>0</v>
      </c>
      <c r="BL1433" s="18" t="s">
        <v>347</v>
      </c>
      <c r="BM1433" s="240" t="s">
        <v>2389</v>
      </c>
    </row>
    <row r="1434" s="2" customFormat="1">
      <c r="A1434" s="40"/>
      <c r="B1434" s="41"/>
      <c r="C1434" s="42"/>
      <c r="D1434" s="242" t="s">
        <v>184</v>
      </c>
      <c r="E1434" s="42"/>
      <c r="F1434" s="243" t="s">
        <v>1572</v>
      </c>
      <c r="G1434" s="42"/>
      <c r="H1434" s="42"/>
      <c r="I1434" s="244"/>
      <c r="J1434" s="42"/>
      <c r="K1434" s="42"/>
      <c r="L1434" s="46"/>
      <c r="M1434" s="245"/>
      <c r="N1434" s="246"/>
      <c r="O1434" s="93"/>
      <c r="P1434" s="93"/>
      <c r="Q1434" s="93"/>
      <c r="R1434" s="93"/>
      <c r="S1434" s="93"/>
      <c r="T1434" s="94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T1434" s="18" t="s">
        <v>184</v>
      </c>
      <c r="AU1434" s="18" t="s">
        <v>92</v>
      </c>
    </row>
    <row r="1435" s="2" customFormat="1">
      <c r="A1435" s="40"/>
      <c r="B1435" s="41"/>
      <c r="C1435" s="229" t="s">
        <v>2390</v>
      </c>
      <c r="D1435" s="229" t="s">
        <v>174</v>
      </c>
      <c r="E1435" s="230" t="s">
        <v>2391</v>
      </c>
      <c r="F1435" s="231" t="s">
        <v>2392</v>
      </c>
      <c r="G1435" s="232" t="s">
        <v>1528</v>
      </c>
      <c r="H1435" s="233">
        <v>1</v>
      </c>
      <c r="I1435" s="234"/>
      <c r="J1435" s="235">
        <f>ROUND(I1435*H1435,2)</f>
        <v>0</v>
      </c>
      <c r="K1435" s="231" t="s">
        <v>331</v>
      </c>
      <c r="L1435" s="46"/>
      <c r="M1435" s="236" t="s">
        <v>1</v>
      </c>
      <c r="N1435" s="237" t="s">
        <v>48</v>
      </c>
      <c r="O1435" s="93"/>
      <c r="P1435" s="238">
        <f>O1435*H1435</f>
        <v>0</v>
      </c>
      <c r="Q1435" s="238">
        <v>0</v>
      </c>
      <c r="R1435" s="238">
        <f>Q1435*H1435</f>
        <v>0</v>
      </c>
      <c r="S1435" s="238">
        <v>0</v>
      </c>
      <c r="T1435" s="239">
        <f>S1435*H1435</f>
        <v>0</v>
      </c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R1435" s="240" t="s">
        <v>347</v>
      </c>
      <c r="AT1435" s="240" t="s">
        <v>174</v>
      </c>
      <c r="AU1435" s="240" t="s">
        <v>92</v>
      </c>
      <c r="AY1435" s="18" t="s">
        <v>171</v>
      </c>
      <c r="BE1435" s="241">
        <f>IF(N1435="základní",J1435,0)</f>
        <v>0</v>
      </c>
      <c r="BF1435" s="241">
        <f>IF(N1435="snížená",J1435,0)</f>
        <v>0</v>
      </c>
      <c r="BG1435" s="241">
        <f>IF(N1435="zákl. přenesená",J1435,0)</f>
        <v>0</v>
      </c>
      <c r="BH1435" s="241">
        <f>IF(N1435="sníž. přenesená",J1435,0)</f>
        <v>0</v>
      </c>
      <c r="BI1435" s="241">
        <f>IF(N1435="nulová",J1435,0)</f>
        <v>0</v>
      </c>
      <c r="BJ1435" s="18" t="s">
        <v>90</v>
      </c>
      <c r="BK1435" s="241">
        <f>ROUND(I1435*H1435,2)</f>
        <v>0</v>
      </c>
      <c r="BL1435" s="18" t="s">
        <v>347</v>
      </c>
      <c r="BM1435" s="240" t="s">
        <v>2393</v>
      </c>
    </row>
    <row r="1436" s="2" customFormat="1">
      <c r="A1436" s="40"/>
      <c r="B1436" s="41"/>
      <c r="C1436" s="42"/>
      <c r="D1436" s="242" t="s">
        <v>184</v>
      </c>
      <c r="E1436" s="42"/>
      <c r="F1436" s="243" t="s">
        <v>1572</v>
      </c>
      <c r="G1436" s="42"/>
      <c r="H1436" s="42"/>
      <c r="I1436" s="244"/>
      <c r="J1436" s="42"/>
      <c r="K1436" s="42"/>
      <c r="L1436" s="46"/>
      <c r="M1436" s="245"/>
      <c r="N1436" s="246"/>
      <c r="O1436" s="93"/>
      <c r="P1436" s="93"/>
      <c r="Q1436" s="93"/>
      <c r="R1436" s="93"/>
      <c r="S1436" s="93"/>
      <c r="T1436" s="94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T1436" s="18" t="s">
        <v>184</v>
      </c>
      <c r="AU1436" s="18" t="s">
        <v>92</v>
      </c>
    </row>
    <row r="1437" s="2" customFormat="1">
      <c r="A1437" s="40"/>
      <c r="B1437" s="41"/>
      <c r="C1437" s="229" t="s">
        <v>2394</v>
      </c>
      <c r="D1437" s="229" t="s">
        <v>174</v>
      </c>
      <c r="E1437" s="230" t="s">
        <v>2395</v>
      </c>
      <c r="F1437" s="231" t="s">
        <v>2396</v>
      </c>
      <c r="G1437" s="232" t="s">
        <v>1528</v>
      </c>
      <c r="H1437" s="233">
        <v>1</v>
      </c>
      <c r="I1437" s="234"/>
      <c r="J1437" s="235">
        <f>ROUND(I1437*H1437,2)</f>
        <v>0</v>
      </c>
      <c r="K1437" s="231" t="s">
        <v>331</v>
      </c>
      <c r="L1437" s="46"/>
      <c r="M1437" s="236" t="s">
        <v>1</v>
      </c>
      <c r="N1437" s="237" t="s">
        <v>48</v>
      </c>
      <c r="O1437" s="93"/>
      <c r="P1437" s="238">
        <f>O1437*H1437</f>
        <v>0</v>
      </c>
      <c r="Q1437" s="238">
        <v>0</v>
      </c>
      <c r="R1437" s="238">
        <f>Q1437*H1437</f>
        <v>0</v>
      </c>
      <c r="S1437" s="238">
        <v>0</v>
      </c>
      <c r="T1437" s="239">
        <f>S1437*H1437</f>
        <v>0</v>
      </c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R1437" s="240" t="s">
        <v>347</v>
      </c>
      <c r="AT1437" s="240" t="s">
        <v>174</v>
      </c>
      <c r="AU1437" s="240" t="s">
        <v>92</v>
      </c>
      <c r="AY1437" s="18" t="s">
        <v>171</v>
      </c>
      <c r="BE1437" s="241">
        <f>IF(N1437="základní",J1437,0)</f>
        <v>0</v>
      </c>
      <c r="BF1437" s="241">
        <f>IF(N1437="snížená",J1437,0)</f>
        <v>0</v>
      </c>
      <c r="BG1437" s="241">
        <f>IF(N1437="zákl. přenesená",J1437,0)</f>
        <v>0</v>
      </c>
      <c r="BH1437" s="241">
        <f>IF(N1437="sníž. přenesená",J1437,0)</f>
        <v>0</v>
      </c>
      <c r="BI1437" s="241">
        <f>IF(N1437="nulová",J1437,0)</f>
        <v>0</v>
      </c>
      <c r="BJ1437" s="18" t="s">
        <v>90</v>
      </c>
      <c r="BK1437" s="241">
        <f>ROUND(I1437*H1437,2)</f>
        <v>0</v>
      </c>
      <c r="BL1437" s="18" t="s">
        <v>347</v>
      </c>
      <c r="BM1437" s="240" t="s">
        <v>2397</v>
      </c>
    </row>
    <row r="1438" s="2" customFormat="1">
      <c r="A1438" s="40"/>
      <c r="B1438" s="41"/>
      <c r="C1438" s="42"/>
      <c r="D1438" s="242" t="s">
        <v>184</v>
      </c>
      <c r="E1438" s="42"/>
      <c r="F1438" s="243" t="s">
        <v>1572</v>
      </c>
      <c r="G1438" s="42"/>
      <c r="H1438" s="42"/>
      <c r="I1438" s="244"/>
      <c r="J1438" s="42"/>
      <c r="K1438" s="42"/>
      <c r="L1438" s="46"/>
      <c r="M1438" s="245"/>
      <c r="N1438" s="246"/>
      <c r="O1438" s="93"/>
      <c r="P1438" s="93"/>
      <c r="Q1438" s="93"/>
      <c r="R1438" s="93"/>
      <c r="S1438" s="93"/>
      <c r="T1438" s="94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T1438" s="18" t="s">
        <v>184</v>
      </c>
      <c r="AU1438" s="18" t="s">
        <v>92</v>
      </c>
    </row>
    <row r="1439" s="2" customFormat="1">
      <c r="A1439" s="40"/>
      <c r="B1439" s="41"/>
      <c r="C1439" s="229" t="s">
        <v>2398</v>
      </c>
      <c r="D1439" s="229" t="s">
        <v>174</v>
      </c>
      <c r="E1439" s="230" t="s">
        <v>2399</v>
      </c>
      <c r="F1439" s="231" t="s">
        <v>2400</v>
      </c>
      <c r="G1439" s="232" t="s">
        <v>1528</v>
      </c>
      <c r="H1439" s="233">
        <v>1</v>
      </c>
      <c r="I1439" s="234"/>
      <c r="J1439" s="235">
        <f>ROUND(I1439*H1439,2)</f>
        <v>0</v>
      </c>
      <c r="K1439" s="231" t="s">
        <v>331</v>
      </c>
      <c r="L1439" s="46"/>
      <c r="M1439" s="236" t="s">
        <v>1</v>
      </c>
      <c r="N1439" s="237" t="s">
        <v>48</v>
      </c>
      <c r="O1439" s="93"/>
      <c r="P1439" s="238">
        <f>O1439*H1439</f>
        <v>0</v>
      </c>
      <c r="Q1439" s="238">
        <v>0</v>
      </c>
      <c r="R1439" s="238">
        <f>Q1439*H1439</f>
        <v>0</v>
      </c>
      <c r="S1439" s="238">
        <v>0</v>
      </c>
      <c r="T1439" s="239">
        <f>S1439*H1439</f>
        <v>0</v>
      </c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R1439" s="240" t="s">
        <v>347</v>
      </c>
      <c r="AT1439" s="240" t="s">
        <v>174</v>
      </c>
      <c r="AU1439" s="240" t="s">
        <v>92</v>
      </c>
      <c r="AY1439" s="18" t="s">
        <v>171</v>
      </c>
      <c r="BE1439" s="241">
        <f>IF(N1439="základní",J1439,0)</f>
        <v>0</v>
      </c>
      <c r="BF1439" s="241">
        <f>IF(N1439="snížená",J1439,0)</f>
        <v>0</v>
      </c>
      <c r="BG1439" s="241">
        <f>IF(N1439="zákl. přenesená",J1439,0)</f>
        <v>0</v>
      </c>
      <c r="BH1439" s="241">
        <f>IF(N1439="sníž. přenesená",J1439,0)</f>
        <v>0</v>
      </c>
      <c r="BI1439" s="241">
        <f>IF(N1439="nulová",J1439,0)</f>
        <v>0</v>
      </c>
      <c r="BJ1439" s="18" t="s">
        <v>90</v>
      </c>
      <c r="BK1439" s="241">
        <f>ROUND(I1439*H1439,2)</f>
        <v>0</v>
      </c>
      <c r="BL1439" s="18" t="s">
        <v>347</v>
      </c>
      <c r="BM1439" s="240" t="s">
        <v>2401</v>
      </c>
    </row>
    <row r="1440" s="2" customFormat="1">
      <c r="A1440" s="40"/>
      <c r="B1440" s="41"/>
      <c r="C1440" s="42"/>
      <c r="D1440" s="242" t="s">
        <v>184</v>
      </c>
      <c r="E1440" s="42"/>
      <c r="F1440" s="243" t="s">
        <v>1572</v>
      </c>
      <c r="G1440" s="42"/>
      <c r="H1440" s="42"/>
      <c r="I1440" s="244"/>
      <c r="J1440" s="42"/>
      <c r="K1440" s="42"/>
      <c r="L1440" s="46"/>
      <c r="M1440" s="245"/>
      <c r="N1440" s="246"/>
      <c r="O1440" s="93"/>
      <c r="P1440" s="93"/>
      <c r="Q1440" s="93"/>
      <c r="R1440" s="93"/>
      <c r="S1440" s="93"/>
      <c r="T1440" s="94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T1440" s="18" t="s">
        <v>184</v>
      </c>
      <c r="AU1440" s="18" t="s">
        <v>92</v>
      </c>
    </row>
    <row r="1441" s="2" customFormat="1">
      <c r="A1441" s="40"/>
      <c r="B1441" s="41"/>
      <c r="C1441" s="229" t="s">
        <v>2402</v>
      </c>
      <c r="D1441" s="229" t="s">
        <v>174</v>
      </c>
      <c r="E1441" s="230" t="s">
        <v>2403</v>
      </c>
      <c r="F1441" s="231" t="s">
        <v>2404</v>
      </c>
      <c r="G1441" s="232" t="s">
        <v>1528</v>
      </c>
      <c r="H1441" s="233">
        <v>1</v>
      </c>
      <c r="I1441" s="234"/>
      <c r="J1441" s="235">
        <f>ROUND(I1441*H1441,2)</f>
        <v>0</v>
      </c>
      <c r="K1441" s="231" t="s">
        <v>331</v>
      </c>
      <c r="L1441" s="46"/>
      <c r="M1441" s="236" t="s">
        <v>1</v>
      </c>
      <c r="N1441" s="237" t="s">
        <v>48</v>
      </c>
      <c r="O1441" s="93"/>
      <c r="P1441" s="238">
        <f>O1441*H1441</f>
        <v>0</v>
      </c>
      <c r="Q1441" s="238">
        <v>0</v>
      </c>
      <c r="R1441" s="238">
        <f>Q1441*H1441</f>
        <v>0</v>
      </c>
      <c r="S1441" s="238">
        <v>0</v>
      </c>
      <c r="T1441" s="239">
        <f>S1441*H1441</f>
        <v>0</v>
      </c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R1441" s="240" t="s">
        <v>347</v>
      </c>
      <c r="AT1441" s="240" t="s">
        <v>174</v>
      </c>
      <c r="AU1441" s="240" t="s">
        <v>92</v>
      </c>
      <c r="AY1441" s="18" t="s">
        <v>171</v>
      </c>
      <c r="BE1441" s="241">
        <f>IF(N1441="základní",J1441,0)</f>
        <v>0</v>
      </c>
      <c r="BF1441" s="241">
        <f>IF(N1441="snížená",J1441,0)</f>
        <v>0</v>
      </c>
      <c r="BG1441" s="241">
        <f>IF(N1441="zákl. přenesená",J1441,0)</f>
        <v>0</v>
      </c>
      <c r="BH1441" s="241">
        <f>IF(N1441="sníž. přenesená",J1441,0)</f>
        <v>0</v>
      </c>
      <c r="BI1441" s="241">
        <f>IF(N1441="nulová",J1441,0)</f>
        <v>0</v>
      </c>
      <c r="BJ1441" s="18" t="s">
        <v>90</v>
      </c>
      <c r="BK1441" s="241">
        <f>ROUND(I1441*H1441,2)</f>
        <v>0</v>
      </c>
      <c r="BL1441" s="18" t="s">
        <v>347</v>
      </c>
      <c r="BM1441" s="240" t="s">
        <v>2405</v>
      </c>
    </row>
    <row r="1442" s="2" customFormat="1">
      <c r="A1442" s="40"/>
      <c r="B1442" s="41"/>
      <c r="C1442" s="42"/>
      <c r="D1442" s="242" t="s">
        <v>184</v>
      </c>
      <c r="E1442" s="42"/>
      <c r="F1442" s="243" t="s">
        <v>1572</v>
      </c>
      <c r="G1442" s="42"/>
      <c r="H1442" s="42"/>
      <c r="I1442" s="244"/>
      <c r="J1442" s="42"/>
      <c r="K1442" s="42"/>
      <c r="L1442" s="46"/>
      <c r="M1442" s="245"/>
      <c r="N1442" s="246"/>
      <c r="O1442" s="93"/>
      <c r="P1442" s="93"/>
      <c r="Q1442" s="93"/>
      <c r="R1442" s="93"/>
      <c r="S1442" s="93"/>
      <c r="T1442" s="94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T1442" s="18" t="s">
        <v>184</v>
      </c>
      <c r="AU1442" s="18" t="s">
        <v>92</v>
      </c>
    </row>
    <row r="1443" s="2" customFormat="1">
      <c r="A1443" s="40"/>
      <c r="B1443" s="41"/>
      <c r="C1443" s="229" t="s">
        <v>2406</v>
      </c>
      <c r="D1443" s="229" t="s">
        <v>174</v>
      </c>
      <c r="E1443" s="230" t="s">
        <v>2407</v>
      </c>
      <c r="F1443" s="231" t="s">
        <v>2408</v>
      </c>
      <c r="G1443" s="232" t="s">
        <v>1528</v>
      </c>
      <c r="H1443" s="233">
        <v>1</v>
      </c>
      <c r="I1443" s="234"/>
      <c r="J1443" s="235">
        <f>ROUND(I1443*H1443,2)</f>
        <v>0</v>
      </c>
      <c r="K1443" s="231" t="s">
        <v>331</v>
      </c>
      <c r="L1443" s="46"/>
      <c r="M1443" s="236" t="s">
        <v>1</v>
      </c>
      <c r="N1443" s="237" t="s">
        <v>48</v>
      </c>
      <c r="O1443" s="93"/>
      <c r="P1443" s="238">
        <f>O1443*H1443</f>
        <v>0</v>
      </c>
      <c r="Q1443" s="238">
        <v>0</v>
      </c>
      <c r="R1443" s="238">
        <f>Q1443*H1443</f>
        <v>0</v>
      </c>
      <c r="S1443" s="238">
        <v>0</v>
      </c>
      <c r="T1443" s="239">
        <f>S1443*H1443</f>
        <v>0</v>
      </c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R1443" s="240" t="s">
        <v>347</v>
      </c>
      <c r="AT1443" s="240" t="s">
        <v>174</v>
      </c>
      <c r="AU1443" s="240" t="s">
        <v>92</v>
      </c>
      <c r="AY1443" s="18" t="s">
        <v>171</v>
      </c>
      <c r="BE1443" s="241">
        <f>IF(N1443="základní",J1443,0)</f>
        <v>0</v>
      </c>
      <c r="BF1443" s="241">
        <f>IF(N1443="snížená",J1443,0)</f>
        <v>0</v>
      </c>
      <c r="BG1443" s="241">
        <f>IF(N1443="zákl. přenesená",J1443,0)</f>
        <v>0</v>
      </c>
      <c r="BH1443" s="241">
        <f>IF(N1443="sníž. přenesená",J1443,0)</f>
        <v>0</v>
      </c>
      <c r="BI1443" s="241">
        <f>IF(N1443="nulová",J1443,0)</f>
        <v>0</v>
      </c>
      <c r="BJ1443" s="18" t="s">
        <v>90</v>
      </c>
      <c r="BK1443" s="241">
        <f>ROUND(I1443*H1443,2)</f>
        <v>0</v>
      </c>
      <c r="BL1443" s="18" t="s">
        <v>347</v>
      </c>
      <c r="BM1443" s="240" t="s">
        <v>2409</v>
      </c>
    </row>
    <row r="1444" s="2" customFormat="1">
      <c r="A1444" s="40"/>
      <c r="B1444" s="41"/>
      <c r="C1444" s="42"/>
      <c r="D1444" s="242" t="s">
        <v>184</v>
      </c>
      <c r="E1444" s="42"/>
      <c r="F1444" s="243" t="s">
        <v>1572</v>
      </c>
      <c r="G1444" s="42"/>
      <c r="H1444" s="42"/>
      <c r="I1444" s="244"/>
      <c r="J1444" s="42"/>
      <c r="K1444" s="42"/>
      <c r="L1444" s="46"/>
      <c r="M1444" s="245"/>
      <c r="N1444" s="246"/>
      <c r="O1444" s="93"/>
      <c r="P1444" s="93"/>
      <c r="Q1444" s="93"/>
      <c r="R1444" s="93"/>
      <c r="S1444" s="93"/>
      <c r="T1444" s="94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T1444" s="18" t="s">
        <v>184</v>
      </c>
      <c r="AU1444" s="18" t="s">
        <v>92</v>
      </c>
    </row>
    <row r="1445" s="2" customFormat="1" ht="16.5" customHeight="1">
      <c r="A1445" s="40"/>
      <c r="B1445" s="41"/>
      <c r="C1445" s="229" t="s">
        <v>2410</v>
      </c>
      <c r="D1445" s="229" t="s">
        <v>174</v>
      </c>
      <c r="E1445" s="230" t="s">
        <v>2411</v>
      </c>
      <c r="F1445" s="231" t="s">
        <v>2412</v>
      </c>
      <c r="G1445" s="232" t="s">
        <v>1528</v>
      </c>
      <c r="H1445" s="233">
        <v>1</v>
      </c>
      <c r="I1445" s="234"/>
      <c r="J1445" s="235">
        <f>ROUND(I1445*H1445,2)</f>
        <v>0</v>
      </c>
      <c r="K1445" s="231" t="s">
        <v>331</v>
      </c>
      <c r="L1445" s="46"/>
      <c r="M1445" s="236" t="s">
        <v>1</v>
      </c>
      <c r="N1445" s="237" t="s">
        <v>48</v>
      </c>
      <c r="O1445" s="93"/>
      <c r="P1445" s="238">
        <f>O1445*H1445</f>
        <v>0</v>
      </c>
      <c r="Q1445" s="238">
        <v>0</v>
      </c>
      <c r="R1445" s="238">
        <f>Q1445*H1445</f>
        <v>0</v>
      </c>
      <c r="S1445" s="238">
        <v>0</v>
      </c>
      <c r="T1445" s="239">
        <f>S1445*H1445</f>
        <v>0</v>
      </c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R1445" s="240" t="s">
        <v>347</v>
      </c>
      <c r="AT1445" s="240" t="s">
        <v>174</v>
      </c>
      <c r="AU1445" s="240" t="s">
        <v>92</v>
      </c>
      <c r="AY1445" s="18" t="s">
        <v>171</v>
      </c>
      <c r="BE1445" s="241">
        <f>IF(N1445="základní",J1445,0)</f>
        <v>0</v>
      </c>
      <c r="BF1445" s="241">
        <f>IF(N1445="snížená",J1445,0)</f>
        <v>0</v>
      </c>
      <c r="BG1445" s="241">
        <f>IF(N1445="zákl. přenesená",J1445,0)</f>
        <v>0</v>
      </c>
      <c r="BH1445" s="241">
        <f>IF(N1445="sníž. přenesená",J1445,0)</f>
        <v>0</v>
      </c>
      <c r="BI1445" s="241">
        <f>IF(N1445="nulová",J1445,0)</f>
        <v>0</v>
      </c>
      <c r="BJ1445" s="18" t="s">
        <v>90</v>
      </c>
      <c r="BK1445" s="241">
        <f>ROUND(I1445*H1445,2)</f>
        <v>0</v>
      </c>
      <c r="BL1445" s="18" t="s">
        <v>347</v>
      </c>
      <c r="BM1445" s="240" t="s">
        <v>2413</v>
      </c>
    </row>
    <row r="1446" s="2" customFormat="1">
      <c r="A1446" s="40"/>
      <c r="B1446" s="41"/>
      <c r="C1446" s="42"/>
      <c r="D1446" s="242" t="s">
        <v>184</v>
      </c>
      <c r="E1446" s="42"/>
      <c r="F1446" s="243" t="s">
        <v>1572</v>
      </c>
      <c r="G1446" s="42"/>
      <c r="H1446" s="42"/>
      <c r="I1446" s="244"/>
      <c r="J1446" s="42"/>
      <c r="K1446" s="42"/>
      <c r="L1446" s="46"/>
      <c r="M1446" s="245"/>
      <c r="N1446" s="246"/>
      <c r="O1446" s="93"/>
      <c r="P1446" s="93"/>
      <c r="Q1446" s="93"/>
      <c r="R1446" s="93"/>
      <c r="S1446" s="93"/>
      <c r="T1446" s="94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T1446" s="18" t="s">
        <v>184</v>
      </c>
      <c r="AU1446" s="18" t="s">
        <v>92</v>
      </c>
    </row>
    <row r="1447" s="2" customFormat="1">
      <c r="A1447" s="40"/>
      <c r="B1447" s="41"/>
      <c r="C1447" s="229" t="s">
        <v>2414</v>
      </c>
      <c r="D1447" s="229" t="s">
        <v>174</v>
      </c>
      <c r="E1447" s="230" t="s">
        <v>2415</v>
      </c>
      <c r="F1447" s="231" t="s">
        <v>2416</v>
      </c>
      <c r="G1447" s="232" t="s">
        <v>1528</v>
      </c>
      <c r="H1447" s="233">
        <v>1</v>
      </c>
      <c r="I1447" s="234"/>
      <c r="J1447" s="235">
        <f>ROUND(I1447*H1447,2)</f>
        <v>0</v>
      </c>
      <c r="K1447" s="231" t="s">
        <v>331</v>
      </c>
      <c r="L1447" s="46"/>
      <c r="M1447" s="236" t="s">
        <v>1</v>
      </c>
      <c r="N1447" s="237" t="s">
        <v>48</v>
      </c>
      <c r="O1447" s="93"/>
      <c r="P1447" s="238">
        <f>O1447*H1447</f>
        <v>0</v>
      </c>
      <c r="Q1447" s="238">
        <v>0</v>
      </c>
      <c r="R1447" s="238">
        <f>Q1447*H1447</f>
        <v>0</v>
      </c>
      <c r="S1447" s="238">
        <v>0</v>
      </c>
      <c r="T1447" s="239">
        <f>S1447*H1447</f>
        <v>0</v>
      </c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R1447" s="240" t="s">
        <v>347</v>
      </c>
      <c r="AT1447" s="240" t="s">
        <v>174</v>
      </c>
      <c r="AU1447" s="240" t="s">
        <v>92</v>
      </c>
      <c r="AY1447" s="18" t="s">
        <v>171</v>
      </c>
      <c r="BE1447" s="241">
        <f>IF(N1447="základní",J1447,0)</f>
        <v>0</v>
      </c>
      <c r="BF1447" s="241">
        <f>IF(N1447="snížená",J1447,0)</f>
        <v>0</v>
      </c>
      <c r="BG1447" s="241">
        <f>IF(N1447="zákl. přenesená",J1447,0)</f>
        <v>0</v>
      </c>
      <c r="BH1447" s="241">
        <f>IF(N1447="sníž. přenesená",J1447,0)</f>
        <v>0</v>
      </c>
      <c r="BI1447" s="241">
        <f>IF(N1447="nulová",J1447,0)</f>
        <v>0</v>
      </c>
      <c r="BJ1447" s="18" t="s">
        <v>90</v>
      </c>
      <c r="BK1447" s="241">
        <f>ROUND(I1447*H1447,2)</f>
        <v>0</v>
      </c>
      <c r="BL1447" s="18" t="s">
        <v>347</v>
      </c>
      <c r="BM1447" s="240" t="s">
        <v>2417</v>
      </c>
    </row>
    <row r="1448" s="2" customFormat="1">
      <c r="A1448" s="40"/>
      <c r="B1448" s="41"/>
      <c r="C1448" s="42"/>
      <c r="D1448" s="242" t="s">
        <v>184</v>
      </c>
      <c r="E1448" s="42"/>
      <c r="F1448" s="243" t="s">
        <v>2418</v>
      </c>
      <c r="G1448" s="42"/>
      <c r="H1448" s="42"/>
      <c r="I1448" s="244"/>
      <c r="J1448" s="42"/>
      <c r="K1448" s="42"/>
      <c r="L1448" s="46"/>
      <c r="M1448" s="245"/>
      <c r="N1448" s="246"/>
      <c r="O1448" s="93"/>
      <c r="P1448" s="93"/>
      <c r="Q1448" s="93"/>
      <c r="R1448" s="93"/>
      <c r="S1448" s="93"/>
      <c r="T1448" s="94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T1448" s="18" t="s">
        <v>184</v>
      </c>
      <c r="AU1448" s="18" t="s">
        <v>92</v>
      </c>
    </row>
    <row r="1449" s="2" customFormat="1">
      <c r="A1449" s="40"/>
      <c r="B1449" s="41"/>
      <c r="C1449" s="229" t="s">
        <v>2419</v>
      </c>
      <c r="D1449" s="229" t="s">
        <v>174</v>
      </c>
      <c r="E1449" s="230" t="s">
        <v>2420</v>
      </c>
      <c r="F1449" s="231" t="s">
        <v>2421</v>
      </c>
      <c r="G1449" s="232" t="s">
        <v>1528</v>
      </c>
      <c r="H1449" s="233">
        <v>1</v>
      </c>
      <c r="I1449" s="234"/>
      <c r="J1449" s="235">
        <f>ROUND(I1449*H1449,2)</f>
        <v>0</v>
      </c>
      <c r="K1449" s="231" t="s">
        <v>331</v>
      </c>
      <c r="L1449" s="46"/>
      <c r="M1449" s="236" t="s">
        <v>1</v>
      </c>
      <c r="N1449" s="237" t="s">
        <v>48</v>
      </c>
      <c r="O1449" s="93"/>
      <c r="P1449" s="238">
        <f>O1449*H1449</f>
        <v>0</v>
      </c>
      <c r="Q1449" s="238">
        <v>0</v>
      </c>
      <c r="R1449" s="238">
        <f>Q1449*H1449</f>
        <v>0</v>
      </c>
      <c r="S1449" s="238">
        <v>0</v>
      </c>
      <c r="T1449" s="239">
        <f>S1449*H1449</f>
        <v>0</v>
      </c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R1449" s="240" t="s">
        <v>347</v>
      </c>
      <c r="AT1449" s="240" t="s">
        <v>174</v>
      </c>
      <c r="AU1449" s="240" t="s">
        <v>92</v>
      </c>
      <c r="AY1449" s="18" t="s">
        <v>171</v>
      </c>
      <c r="BE1449" s="241">
        <f>IF(N1449="základní",J1449,0)</f>
        <v>0</v>
      </c>
      <c r="BF1449" s="241">
        <f>IF(N1449="snížená",J1449,0)</f>
        <v>0</v>
      </c>
      <c r="BG1449" s="241">
        <f>IF(N1449="zákl. přenesená",J1449,0)</f>
        <v>0</v>
      </c>
      <c r="BH1449" s="241">
        <f>IF(N1449="sníž. přenesená",J1449,0)</f>
        <v>0</v>
      </c>
      <c r="BI1449" s="241">
        <f>IF(N1449="nulová",J1449,0)</f>
        <v>0</v>
      </c>
      <c r="BJ1449" s="18" t="s">
        <v>90</v>
      </c>
      <c r="BK1449" s="241">
        <f>ROUND(I1449*H1449,2)</f>
        <v>0</v>
      </c>
      <c r="BL1449" s="18" t="s">
        <v>347</v>
      </c>
      <c r="BM1449" s="240" t="s">
        <v>2422</v>
      </c>
    </row>
    <row r="1450" s="2" customFormat="1">
      <c r="A1450" s="40"/>
      <c r="B1450" s="41"/>
      <c r="C1450" s="42"/>
      <c r="D1450" s="242" t="s">
        <v>184</v>
      </c>
      <c r="E1450" s="42"/>
      <c r="F1450" s="243" t="s">
        <v>2418</v>
      </c>
      <c r="G1450" s="42"/>
      <c r="H1450" s="42"/>
      <c r="I1450" s="244"/>
      <c r="J1450" s="42"/>
      <c r="K1450" s="42"/>
      <c r="L1450" s="46"/>
      <c r="M1450" s="245"/>
      <c r="N1450" s="246"/>
      <c r="O1450" s="93"/>
      <c r="P1450" s="93"/>
      <c r="Q1450" s="93"/>
      <c r="R1450" s="93"/>
      <c r="S1450" s="93"/>
      <c r="T1450" s="94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T1450" s="18" t="s">
        <v>184</v>
      </c>
      <c r="AU1450" s="18" t="s">
        <v>92</v>
      </c>
    </row>
    <row r="1451" s="2" customFormat="1" ht="16.5" customHeight="1">
      <c r="A1451" s="40"/>
      <c r="B1451" s="41"/>
      <c r="C1451" s="229" t="s">
        <v>2423</v>
      </c>
      <c r="D1451" s="229" t="s">
        <v>174</v>
      </c>
      <c r="E1451" s="230" t="s">
        <v>2424</v>
      </c>
      <c r="F1451" s="231" t="s">
        <v>2425</v>
      </c>
      <c r="G1451" s="232" t="s">
        <v>1528</v>
      </c>
      <c r="H1451" s="233">
        <v>1</v>
      </c>
      <c r="I1451" s="234"/>
      <c r="J1451" s="235">
        <f>ROUND(I1451*H1451,2)</f>
        <v>0</v>
      </c>
      <c r="K1451" s="231" t="s">
        <v>331</v>
      </c>
      <c r="L1451" s="46"/>
      <c r="M1451" s="236" t="s">
        <v>1</v>
      </c>
      <c r="N1451" s="237" t="s">
        <v>48</v>
      </c>
      <c r="O1451" s="93"/>
      <c r="P1451" s="238">
        <f>O1451*H1451</f>
        <v>0</v>
      </c>
      <c r="Q1451" s="238">
        <v>0</v>
      </c>
      <c r="R1451" s="238">
        <f>Q1451*H1451</f>
        <v>0</v>
      </c>
      <c r="S1451" s="238">
        <v>0</v>
      </c>
      <c r="T1451" s="239">
        <f>S1451*H1451</f>
        <v>0</v>
      </c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R1451" s="240" t="s">
        <v>347</v>
      </c>
      <c r="AT1451" s="240" t="s">
        <v>174</v>
      </c>
      <c r="AU1451" s="240" t="s">
        <v>92</v>
      </c>
      <c r="AY1451" s="18" t="s">
        <v>171</v>
      </c>
      <c r="BE1451" s="241">
        <f>IF(N1451="základní",J1451,0)</f>
        <v>0</v>
      </c>
      <c r="BF1451" s="241">
        <f>IF(N1451="snížená",J1451,0)</f>
        <v>0</v>
      </c>
      <c r="BG1451" s="241">
        <f>IF(N1451="zákl. přenesená",J1451,0)</f>
        <v>0</v>
      </c>
      <c r="BH1451" s="241">
        <f>IF(N1451="sníž. přenesená",J1451,0)</f>
        <v>0</v>
      </c>
      <c r="BI1451" s="241">
        <f>IF(N1451="nulová",J1451,0)</f>
        <v>0</v>
      </c>
      <c r="BJ1451" s="18" t="s">
        <v>90</v>
      </c>
      <c r="BK1451" s="241">
        <f>ROUND(I1451*H1451,2)</f>
        <v>0</v>
      </c>
      <c r="BL1451" s="18" t="s">
        <v>347</v>
      </c>
      <c r="BM1451" s="240" t="s">
        <v>2426</v>
      </c>
    </row>
    <row r="1452" s="2" customFormat="1">
      <c r="A1452" s="40"/>
      <c r="B1452" s="41"/>
      <c r="C1452" s="42"/>
      <c r="D1452" s="242" t="s">
        <v>184</v>
      </c>
      <c r="E1452" s="42"/>
      <c r="F1452" s="243" t="s">
        <v>1593</v>
      </c>
      <c r="G1452" s="42"/>
      <c r="H1452" s="42"/>
      <c r="I1452" s="244"/>
      <c r="J1452" s="42"/>
      <c r="K1452" s="42"/>
      <c r="L1452" s="46"/>
      <c r="M1452" s="245"/>
      <c r="N1452" s="246"/>
      <c r="O1452" s="93"/>
      <c r="P1452" s="93"/>
      <c r="Q1452" s="93"/>
      <c r="R1452" s="93"/>
      <c r="S1452" s="93"/>
      <c r="T1452" s="94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T1452" s="18" t="s">
        <v>184</v>
      </c>
      <c r="AU1452" s="18" t="s">
        <v>92</v>
      </c>
    </row>
    <row r="1453" s="2" customFormat="1" ht="16.5" customHeight="1">
      <c r="A1453" s="40"/>
      <c r="B1453" s="41"/>
      <c r="C1453" s="229" t="s">
        <v>2427</v>
      </c>
      <c r="D1453" s="229" t="s">
        <v>174</v>
      </c>
      <c r="E1453" s="230" t="s">
        <v>2428</v>
      </c>
      <c r="F1453" s="231" t="s">
        <v>2429</v>
      </c>
      <c r="G1453" s="232" t="s">
        <v>1528</v>
      </c>
      <c r="H1453" s="233">
        <v>1</v>
      </c>
      <c r="I1453" s="234"/>
      <c r="J1453" s="235">
        <f>ROUND(I1453*H1453,2)</f>
        <v>0</v>
      </c>
      <c r="K1453" s="231" t="s">
        <v>331</v>
      </c>
      <c r="L1453" s="46"/>
      <c r="M1453" s="236" t="s">
        <v>1</v>
      </c>
      <c r="N1453" s="237" t="s">
        <v>48</v>
      </c>
      <c r="O1453" s="93"/>
      <c r="P1453" s="238">
        <f>O1453*H1453</f>
        <v>0</v>
      </c>
      <c r="Q1453" s="238">
        <v>0</v>
      </c>
      <c r="R1453" s="238">
        <f>Q1453*H1453</f>
        <v>0</v>
      </c>
      <c r="S1453" s="238">
        <v>0</v>
      </c>
      <c r="T1453" s="239">
        <f>S1453*H1453</f>
        <v>0</v>
      </c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R1453" s="240" t="s">
        <v>347</v>
      </c>
      <c r="AT1453" s="240" t="s">
        <v>174</v>
      </c>
      <c r="AU1453" s="240" t="s">
        <v>92</v>
      </c>
      <c r="AY1453" s="18" t="s">
        <v>171</v>
      </c>
      <c r="BE1453" s="241">
        <f>IF(N1453="základní",J1453,0)</f>
        <v>0</v>
      </c>
      <c r="BF1453" s="241">
        <f>IF(N1453="snížená",J1453,0)</f>
        <v>0</v>
      </c>
      <c r="BG1453" s="241">
        <f>IF(N1453="zákl. přenesená",J1453,0)</f>
        <v>0</v>
      </c>
      <c r="BH1453" s="241">
        <f>IF(N1453="sníž. přenesená",J1453,0)</f>
        <v>0</v>
      </c>
      <c r="BI1453" s="241">
        <f>IF(N1453="nulová",J1453,0)</f>
        <v>0</v>
      </c>
      <c r="BJ1453" s="18" t="s">
        <v>90</v>
      </c>
      <c r="BK1453" s="241">
        <f>ROUND(I1453*H1453,2)</f>
        <v>0</v>
      </c>
      <c r="BL1453" s="18" t="s">
        <v>347</v>
      </c>
      <c r="BM1453" s="240" t="s">
        <v>2430</v>
      </c>
    </row>
    <row r="1454" s="2" customFormat="1">
      <c r="A1454" s="40"/>
      <c r="B1454" s="41"/>
      <c r="C1454" s="42"/>
      <c r="D1454" s="242" t="s">
        <v>184</v>
      </c>
      <c r="E1454" s="42"/>
      <c r="F1454" s="243" t="s">
        <v>1593</v>
      </c>
      <c r="G1454" s="42"/>
      <c r="H1454" s="42"/>
      <c r="I1454" s="244"/>
      <c r="J1454" s="42"/>
      <c r="K1454" s="42"/>
      <c r="L1454" s="46"/>
      <c r="M1454" s="245"/>
      <c r="N1454" s="246"/>
      <c r="O1454" s="93"/>
      <c r="P1454" s="93"/>
      <c r="Q1454" s="93"/>
      <c r="R1454" s="93"/>
      <c r="S1454" s="93"/>
      <c r="T1454" s="94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T1454" s="18" t="s">
        <v>184</v>
      </c>
      <c r="AU1454" s="18" t="s">
        <v>92</v>
      </c>
    </row>
    <row r="1455" s="2" customFormat="1">
      <c r="A1455" s="40"/>
      <c r="B1455" s="41"/>
      <c r="C1455" s="229" t="s">
        <v>2431</v>
      </c>
      <c r="D1455" s="229" t="s">
        <v>174</v>
      </c>
      <c r="E1455" s="230" t="s">
        <v>2432</v>
      </c>
      <c r="F1455" s="231" t="s">
        <v>2433</v>
      </c>
      <c r="G1455" s="232" t="s">
        <v>1528</v>
      </c>
      <c r="H1455" s="233">
        <v>1</v>
      </c>
      <c r="I1455" s="234"/>
      <c r="J1455" s="235">
        <f>ROUND(I1455*H1455,2)</f>
        <v>0</v>
      </c>
      <c r="K1455" s="231" t="s">
        <v>331</v>
      </c>
      <c r="L1455" s="46"/>
      <c r="M1455" s="236" t="s">
        <v>1</v>
      </c>
      <c r="N1455" s="237" t="s">
        <v>48</v>
      </c>
      <c r="O1455" s="93"/>
      <c r="P1455" s="238">
        <f>O1455*H1455</f>
        <v>0</v>
      </c>
      <c r="Q1455" s="238">
        <v>0</v>
      </c>
      <c r="R1455" s="238">
        <f>Q1455*H1455</f>
        <v>0</v>
      </c>
      <c r="S1455" s="238">
        <v>0</v>
      </c>
      <c r="T1455" s="239">
        <f>S1455*H1455</f>
        <v>0</v>
      </c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R1455" s="240" t="s">
        <v>347</v>
      </c>
      <c r="AT1455" s="240" t="s">
        <v>174</v>
      </c>
      <c r="AU1455" s="240" t="s">
        <v>92</v>
      </c>
      <c r="AY1455" s="18" t="s">
        <v>171</v>
      </c>
      <c r="BE1455" s="241">
        <f>IF(N1455="základní",J1455,0)</f>
        <v>0</v>
      </c>
      <c r="BF1455" s="241">
        <f>IF(N1455="snížená",J1455,0)</f>
        <v>0</v>
      </c>
      <c r="BG1455" s="241">
        <f>IF(N1455="zákl. přenesená",J1455,0)</f>
        <v>0</v>
      </c>
      <c r="BH1455" s="241">
        <f>IF(N1455="sníž. přenesená",J1455,0)</f>
        <v>0</v>
      </c>
      <c r="BI1455" s="241">
        <f>IF(N1455="nulová",J1455,0)</f>
        <v>0</v>
      </c>
      <c r="BJ1455" s="18" t="s">
        <v>90</v>
      </c>
      <c r="BK1455" s="241">
        <f>ROUND(I1455*H1455,2)</f>
        <v>0</v>
      </c>
      <c r="BL1455" s="18" t="s">
        <v>347</v>
      </c>
      <c r="BM1455" s="240" t="s">
        <v>2434</v>
      </c>
    </row>
    <row r="1456" s="2" customFormat="1">
      <c r="A1456" s="40"/>
      <c r="B1456" s="41"/>
      <c r="C1456" s="42"/>
      <c r="D1456" s="242" t="s">
        <v>184</v>
      </c>
      <c r="E1456" s="42"/>
      <c r="F1456" s="243" t="s">
        <v>1593</v>
      </c>
      <c r="G1456" s="42"/>
      <c r="H1456" s="42"/>
      <c r="I1456" s="244"/>
      <c r="J1456" s="42"/>
      <c r="K1456" s="42"/>
      <c r="L1456" s="46"/>
      <c r="M1456" s="245"/>
      <c r="N1456" s="246"/>
      <c r="O1456" s="93"/>
      <c r="P1456" s="93"/>
      <c r="Q1456" s="93"/>
      <c r="R1456" s="93"/>
      <c r="S1456" s="93"/>
      <c r="T1456" s="94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T1456" s="18" t="s">
        <v>184</v>
      </c>
      <c r="AU1456" s="18" t="s">
        <v>92</v>
      </c>
    </row>
    <row r="1457" s="2" customFormat="1" ht="21.75" customHeight="1">
      <c r="A1457" s="40"/>
      <c r="B1457" s="41"/>
      <c r="C1457" s="229" t="s">
        <v>2435</v>
      </c>
      <c r="D1457" s="229" t="s">
        <v>174</v>
      </c>
      <c r="E1457" s="230" t="s">
        <v>2436</v>
      </c>
      <c r="F1457" s="231" t="s">
        <v>2437</v>
      </c>
      <c r="G1457" s="232" t="s">
        <v>1528</v>
      </c>
      <c r="H1457" s="233">
        <v>1</v>
      </c>
      <c r="I1457" s="234"/>
      <c r="J1457" s="235">
        <f>ROUND(I1457*H1457,2)</f>
        <v>0</v>
      </c>
      <c r="K1457" s="231" t="s">
        <v>331</v>
      </c>
      <c r="L1457" s="46"/>
      <c r="M1457" s="236" t="s">
        <v>1</v>
      </c>
      <c r="N1457" s="237" t="s">
        <v>48</v>
      </c>
      <c r="O1457" s="93"/>
      <c r="P1457" s="238">
        <f>O1457*H1457</f>
        <v>0</v>
      </c>
      <c r="Q1457" s="238">
        <v>0</v>
      </c>
      <c r="R1457" s="238">
        <f>Q1457*H1457</f>
        <v>0</v>
      </c>
      <c r="S1457" s="238">
        <v>0</v>
      </c>
      <c r="T1457" s="239">
        <f>S1457*H1457</f>
        <v>0</v>
      </c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R1457" s="240" t="s">
        <v>347</v>
      </c>
      <c r="AT1457" s="240" t="s">
        <v>174</v>
      </c>
      <c r="AU1457" s="240" t="s">
        <v>92</v>
      </c>
      <c r="AY1457" s="18" t="s">
        <v>171</v>
      </c>
      <c r="BE1457" s="241">
        <f>IF(N1457="základní",J1457,0)</f>
        <v>0</v>
      </c>
      <c r="BF1457" s="241">
        <f>IF(N1457="snížená",J1457,0)</f>
        <v>0</v>
      </c>
      <c r="BG1457" s="241">
        <f>IF(N1457="zákl. přenesená",J1457,0)</f>
        <v>0</v>
      </c>
      <c r="BH1457" s="241">
        <f>IF(N1457="sníž. přenesená",J1457,0)</f>
        <v>0</v>
      </c>
      <c r="BI1457" s="241">
        <f>IF(N1457="nulová",J1457,0)</f>
        <v>0</v>
      </c>
      <c r="BJ1457" s="18" t="s">
        <v>90</v>
      </c>
      <c r="BK1457" s="241">
        <f>ROUND(I1457*H1457,2)</f>
        <v>0</v>
      </c>
      <c r="BL1457" s="18" t="s">
        <v>347</v>
      </c>
      <c r="BM1457" s="240" t="s">
        <v>2438</v>
      </c>
    </row>
    <row r="1458" s="2" customFormat="1">
      <c r="A1458" s="40"/>
      <c r="B1458" s="41"/>
      <c r="C1458" s="42"/>
      <c r="D1458" s="242" t="s">
        <v>184</v>
      </c>
      <c r="E1458" s="42"/>
      <c r="F1458" s="243" t="s">
        <v>1606</v>
      </c>
      <c r="G1458" s="42"/>
      <c r="H1458" s="42"/>
      <c r="I1458" s="244"/>
      <c r="J1458" s="42"/>
      <c r="K1458" s="42"/>
      <c r="L1458" s="46"/>
      <c r="M1458" s="245"/>
      <c r="N1458" s="246"/>
      <c r="O1458" s="93"/>
      <c r="P1458" s="93"/>
      <c r="Q1458" s="93"/>
      <c r="R1458" s="93"/>
      <c r="S1458" s="93"/>
      <c r="T1458" s="94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T1458" s="18" t="s">
        <v>184</v>
      </c>
      <c r="AU1458" s="18" t="s">
        <v>92</v>
      </c>
    </row>
    <row r="1459" s="2" customFormat="1" ht="21.75" customHeight="1">
      <c r="A1459" s="40"/>
      <c r="B1459" s="41"/>
      <c r="C1459" s="229" t="s">
        <v>2439</v>
      </c>
      <c r="D1459" s="229" t="s">
        <v>174</v>
      </c>
      <c r="E1459" s="230" t="s">
        <v>2440</v>
      </c>
      <c r="F1459" s="231" t="s">
        <v>2441</v>
      </c>
      <c r="G1459" s="232" t="s">
        <v>1528</v>
      </c>
      <c r="H1459" s="233">
        <v>1</v>
      </c>
      <c r="I1459" s="234"/>
      <c r="J1459" s="235">
        <f>ROUND(I1459*H1459,2)</f>
        <v>0</v>
      </c>
      <c r="K1459" s="231" t="s">
        <v>331</v>
      </c>
      <c r="L1459" s="46"/>
      <c r="M1459" s="236" t="s">
        <v>1</v>
      </c>
      <c r="N1459" s="237" t="s">
        <v>48</v>
      </c>
      <c r="O1459" s="93"/>
      <c r="P1459" s="238">
        <f>O1459*H1459</f>
        <v>0</v>
      </c>
      <c r="Q1459" s="238">
        <v>0</v>
      </c>
      <c r="R1459" s="238">
        <f>Q1459*H1459</f>
        <v>0</v>
      </c>
      <c r="S1459" s="238">
        <v>0</v>
      </c>
      <c r="T1459" s="239">
        <f>S1459*H1459</f>
        <v>0</v>
      </c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R1459" s="240" t="s">
        <v>347</v>
      </c>
      <c r="AT1459" s="240" t="s">
        <v>174</v>
      </c>
      <c r="AU1459" s="240" t="s">
        <v>92</v>
      </c>
      <c r="AY1459" s="18" t="s">
        <v>171</v>
      </c>
      <c r="BE1459" s="241">
        <f>IF(N1459="základní",J1459,0)</f>
        <v>0</v>
      </c>
      <c r="BF1459" s="241">
        <f>IF(N1459="snížená",J1459,0)</f>
        <v>0</v>
      </c>
      <c r="BG1459" s="241">
        <f>IF(N1459="zákl. přenesená",J1459,0)</f>
        <v>0</v>
      </c>
      <c r="BH1459" s="241">
        <f>IF(N1459="sníž. přenesená",J1459,0)</f>
        <v>0</v>
      </c>
      <c r="BI1459" s="241">
        <f>IF(N1459="nulová",J1459,0)</f>
        <v>0</v>
      </c>
      <c r="BJ1459" s="18" t="s">
        <v>90</v>
      </c>
      <c r="BK1459" s="241">
        <f>ROUND(I1459*H1459,2)</f>
        <v>0</v>
      </c>
      <c r="BL1459" s="18" t="s">
        <v>347</v>
      </c>
      <c r="BM1459" s="240" t="s">
        <v>2442</v>
      </c>
    </row>
    <row r="1460" s="2" customFormat="1">
      <c r="A1460" s="40"/>
      <c r="B1460" s="41"/>
      <c r="C1460" s="42"/>
      <c r="D1460" s="242" t="s">
        <v>184</v>
      </c>
      <c r="E1460" s="42"/>
      <c r="F1460" s="243" t="s">
        <v>1606</v>
      </c>
      <c r="G1460" s="42"/>
      <c r="H1460" s="42"/>
      <c r="I1460" s="244"/>
      <c r="J1460" s="42"/>
      <c r="K1460" s="42"/>
      <c r="L1460" s="46"/>
      <c r="M1460" s="245"/>
      <c r="N1460" s="246"/>
      <c r="O1460" s="93"/>
      <c r="P1460" s="93"/>
      <c r="Q1460" s="93"/>
      <c r="R1460" s="93"/>
      <c r="S1460" s="93"/>
      <c r="T1460" s="94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T1460" s="18" t="s">
        <v>184</v>
      </c>
      <c r="AU1460" s="18" t="s">
        <v>92</v>
      </c>
    </row>
    <row r="1461" s="2" customFormat="1" ht="21.75" customHeight="1">
      <c r="A1461" s="40"/>
      <c r="B1461" s="41"/>
      <c r="C1461" s="229" t="s">
        <v>2443</v>
      </c>
      <c r="D1461" s="229" t="s">
        <v>174</v>
      </c>
      <c r="E1461" s="230" t="s">
        <v>2444</v>
      </c>
      <c r="F1461" s="231" t="s">
        <v>2445</v>
      </c>
      <c r="G1461" s="232" t="s">
        <v>1528</v>
      </c>
      <c r="H1461" s="233">
        <v>1</v>
      </c>
      <c r="I1461" s="234"/>
      <c r="J1461" s="235">
        <f>ROUND(I1461*H1461,2)</f>
        <v>0</v>
      </c>
      <c r="K1461" s="231" t="s">
        <v>331</v>
      </c>
      <c r="L1461" s="46"/>
      <c r="M1461" s="236" t="s">
        <v>1</v>
      </c>
      <c r="N1461" s="237" t="s">
        <v>48</v>
      </c>
      <c r="O1461" s="93"/>
      <c r="P1461" s="238">
        <f>O1461*H1461</f>
        <v>0</v>
      </c>
      <c r="Q1461" s="238">
        <v>0</v>
      </c>
      <c r="R1461" s="238">
        <f>Q1461*H1461</f>
        <v>0</v>
      </c>
      <c r="S1461" s="238">
        <v>0</v>
      </c>
      <c r="T1461" s="239">
        <f>S1461*H1461</f>
        <v>0</v>
      </c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R1461" s="240" t="s">
        <v>347</v>
      </c>
      <c r="AT1461" s="240" t="s">
        <v>174</v>
      </c>
      <c r="AU1461" s="240" t="s">
        <v>92</v>
      </c>
      <c r="AY1461" s="18" t="s">
        <v>171</v>
      </c>
      <c r="BE1461" s="241">
        <f>IF(N1461="základní",J1461,0)</f>
        <v>0</v>
      </c>
      <c r="BF1461" s="241">
        <f>IF(N1461="snížená",J1461,0)</f>
        <v>0</v>
      </c>
      <c r="BG1461" s="241">
        <f>IF(N1461="zákl. přenesená",J1461,0)</f>
        <v>0</v>
      </c>
      <c r="BH1461" s="241">
        <f>IF(N1461="sníž. přenesená",J1461,0)</f>
        <v>0</v>
      </c>
      <c r="BI1461" s="241">
        <f>IF(N1461="nulová",J1461,0)</f>
        <v>0</v>
      </c>
      <c r="BJ1461" s="18" t="s">
        <v>90</v>
      </c>
      <c r="BK1461" s="241">
        <f>ROUND(I1461*H1461,2)</f>
        <v>0</v>
      </c>
      <c r="BL1461" s="18" t="s">
        <v>347</v>
      </c>
      <c r="BM1461" s="240" t="s">
        <v>2446</v>
      </c>
    </row>
    <row r="1462" s="2" customFormat="1">
      <c r="A1462" s="40"/>
      <c r="B1462" s="41"/>
      <c r="C1462" s="42"/>
      <c r="D1462" s="242" t="s">
        <v>184</v>
      </c>
      <c r="E1462" s="42"/>
      <c r="F1462" s="243" t="s">
        <v>1606</v>
      </c>
      <c r="G1462" s="42"/>
      <c r="H1462" s="42"/>
      <c r="I1462" s="244"/>
      <c r="J1462" s="42"/>
      <c r="K1462" s="42"/>
      <c r="L1462" s="46"/>
      <c r="M1462" s="245"/>
      <c r="N1462" s="246"/>
      <c r="O1462" s="93"/>
      <c r="P1462" s="93"/>
      <c r="Q1462" s="93"/>
      <c r="R1462" s="93"/>
      <c r="S1462" s="93"/>
      <c r="T1462" s="94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T1462" s="18" t="s">
        <v>184</v>
      </c>
      <c r="AU1462" s="18" t="s">
        <v>92</v>
      </c>
    </row>
    <row r="1463" s="2" customFormat="1" ht="21.75" customHeight="1">
      <c r="A1463" s="40"/>
      <c r="B1463" s="41"/>
      <c r="C1463" s="229" t="s">
        <v>2447</v>
      </c>
      <c r="D1463" s="229" t="s">
        <v>174</v>
      </c>
      <c r="E1463" s="230" t="s">
        <v>2448</v>
      </c>
      <c r="F1463" s="231" t="s">
        <v>2449</v>
      </c>
      <c r="G1463" s="232" t="s">
        <v>1528</v>
      </c>
      <c r="H1463" s="233">
        <v>1</v>
      </c>
      <c r="I1463" s="234"/>
      <c r="J1463" s="235">
        <f>ROUND(I1463*H1463,2)</f>
        <v>0</v>
      </c>
      <c r="K1463" s="231" t="s">
        <v>331</v>
      </c>
      <c r="L1463" s="46"/>
      <c r="M1463" s="236" t="s">
        <v>1</v>
      </c>
      <c r="N1463" s="237" t="s">
        <v>48</v>
      </c>
      <c r="O1463" s="93"/>
      <c r="P1463" s="238">
        <f>O1463*H1463</f>
        <v>0</v>
      </c>
      <c r="Q1463" s="238">
        <v>0</v>
      </c>
      <c r="R1463" s="238">
        <f>Q1463*H1463</f>
        <v>0</v>
      </c>
      <c r="S1463" s="238">
        <v>0</v>
      </c>
      <c r="T1463" s="239">
        <f>S1463*H1463</f>
        <v>0</v>
      </c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R1463" s="240" t="s">
        <v>347</v>
      </c>
      <c r="AT1463" s="240" t="s">
        <v>174</v>
      </c>
      <c r="AU1463" s="240" t="s">
        <v>92</v>
      </c>
      <c r="AY1463" s="18" t="s">
        <v>171</v>
      </c>
      <c r="BE1463" s="241">
        <f>IF(N1463="základní",J1463,0)</f>
        <v>0</v>
      </c>
      <c r="BF1463" s="241">
        <f>IF(N1463="snížená",J1463,0)</f>
        <v>0</v>
      </c>
      <c r="BG1463" s="241">
        <f>IF(N1463="zákl. přenesená",J1463,0)</f>
        <v>0</v>
      </c>
      <c r="BH1463" s="241">
        <f>IF(N1463="sníž. přenesená",J1463,0)</f>
        <v>0</v>
      </c>
      <c r="BI1463" s="241">
        <f>IF(N1463="nulová",J1463,0)</f>
        <v>0</v>
      </c>
      <c r="BJ1463" s="18" t="s">
        <v>90</v>
      </c>
      <c r="BK1463" s="241">
        <f>ROUND(I1463*H1463,2)</f>
        <v>0</v>
      </c>
      <c r="BL1463" s="18" t="s">
        <v>347</v>
      </c>
      <c r="BM1463" s="240" t="s">
        <v>2450</v>
      </c>
    </row>
    <row r="1464" s="2" customFormat="1">
      <c r="A1464" s="40"/>
      <c r="B1464" s="41"/>
      <c r="C1464" s="42"/>
      <c r="D1464" s="242" t="s">
        <v>184</v>
      </c>
      <c r="E1464" s="42"/>
      <c r="F1464" s="243" t="s">
        <v>1606</v>
      </c>
      <c r="G1464" s="42"/>
      <c r="H1464" s="42"/>
      <c r="I1464" s="244"/>
      <c r="J1464" s="42"/>
      <c r="K1464" s="42"/>
      <c r="L1464" s="46"/>
      <c r="M1464" s="245"/>
      <c r="N1464" s="246"/>
      <c r="O1464" s="93"/>
      <c r="P1464" s="93"/>
      <c r="Q1464" s="93"/>
      <c r="R1464" s="93"/>
      <c r="S1464" s="93"/>
      <c r="T1464" s="94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T1464" s="18" t="s">
        <v>184</v>
      </c>
      <c r="AU1464" s="18" t="s">
        <v>92</v>
      </c>
    </row>
    <row r="1465" s="2" customFormat="1" ht="21.75" customHeight="1">
      <c r="A1465" s="40"/>
      <c r="B1465" s="41"/>
      <c r="C1465" s="229" t="s">
        <v>2451</v>
      </c>
      <c r="D1465" s="229" t="s">
        <v>174</v>
      </c>
      <c r="E1465" s="230" t="s">
        <v>2452</v>
      </c>
      <c r="F1465" s="231" t="s">
        <v>2453</v>
      </c>
      <c r="G1465" s="232" t="s">
        <v>1528</v>
      </c>
      <c r="H1465" s="233">
        <v>1</v>
      </c>
      <c r="I1465" s="234"/>
      <c r="J1465" s="235">
        <f>ROUND(I1465*H1465,2)</f>
        <v>0</v>
      </c>
      <c r="K1465" s="231" t="s">
        <v>331</v>
      </c>
      <c r="L1465" s="46"/>
      <c r="M1465" s="236" t="s">
        <v>1</v>
      </c>
      <c r="N1465" s="237" t="s">
        <v>48</v>
      </c>
      <c r="O1465" s="93"/>
      <c r="P1465" s="238">
        <f>O1465*H1465</f>
        <v>0</v>
      </c>
      <c r="Q1465" s="238">
        <v>0</v>
      </c>
      <c r="R1465" s="238">
        <f>Q1465*H1465</f>
        <v>0</v>
      </c>
      <c r="S1465" s="238">
        <v>0</v>
      </c>
      <c r="T1465" s="239">
        <f>S1465*H1465</f>
        <v>0</v>
      </c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R1465" s="240" t="s">
        <v>347</v>
      </c>
      <c r="AT1465" s="240" t="s">
        <v>174</v>
      </c>
      <c r="AU1465" s="240" t="s">
        <v>92</v>
      </c>
      <c r="AY1465" s="18" t="s">
        <v>171</v>
      </c>
      <c r="BE1465" s="241">
        <f>IF(N1465="základní",J1465,0)</f>
        <v>0</v>
      </c>
      <c r="BF1465" s="241">
        <f>IF(N1465="snížená",J1465,0)</f>
        <v>0</v>
      </c>
      <c r="BG1465" s="241">
        <f>IF(N1465="zákl. přenesená",J1465,0)</f>
        <v>0</v>
      </c>
      <c r="BH1465" s="241">
        <f>IF(N1465="sníž. přenesená",J1465,0)</f>
        <v>0</v>
      </c>
      <c r="BI1465" s="241">
        <f>IF(N1465="nulová",J1465,0)</f>
        <v>0</v>
      </c>
      <c r="BJ1465" s="18" t="s">
        <v>90</v>
      </c>
      <c r="BK1465" s="241">
        <f>ROUND(I1465*H1465,2)</f>
        <v>0</v>
      </c>
      <c r="BL1465" s="18" t="s">
        <v>347</v>
      </c>
      <c r="BM1465" s="240" t="s">
        <v>2454</v>
      </c>
    </row>
    <row r="1466" s="2" customFormat="1">
      <c r="A1466" s="40"/>
      <c r="B1466" s="41"/>
      <c r="C1466" s="42"/>
      <c r="D1466" s="242" t="s">
        <v>184</v>
      </c>
      <c r="E1466" s="42"/>
      <c r="F1466" s="243" t="s">
        <v>1606</v>
      </c>
      <c r="G1466" s="42"/>
      <c r="H1466" s="42"/>
      <c r="I1466" s="244"/>
      <c r="J1466" s="42"/>
      <c r="K1466" s="42"/>
      <c r="L1466" s="46"/>
      <c r="M1466" s="245"/>
      <c r="N1466" s="246"/>
      <c r="O1466" s="93"/>
      <c r="P1466" s="93"/>
      <c r="Q1466" s="93"/>
      <c r="R1466" s="93"/>
      <c r="S1466" s="93"/>
      <c r="T1466" s="94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T1466" s="18" t="s">
        <v>184</v>
      </c>
      <c r="AU1466" s="18" t="s">
        <v>92</v>
      </c>
    </row>
    <row r="1467" s="2" customFormat="1">
      <c r="A1467" s="40"/>
      <c r="B1467" s="41"/>
      <c r="C1467" s="229" t="s">
        <v>2455</v>
      </c>
      <c r="D1467" s="229" t="s">
        <v>174</v>
      </c>
      <c r="E1467" s="230" t="s">
        <v>2456</v>
      </c>
      <c r="F1467" s="231" t="s">
        <v>2457</v>
      </c>
      <c r="G1467" s="232" t="s">
        <v>1528</v>
      </c>
      <c r="H1467" s="233">
        <v>1</v>
      </c>
      <c r="I1467" s="234"/>
      <c r="J1467" s="235">
        <f>ROUND(I1467*H1467,2)</f>
        <v>0</v>
      </c>
      <c r="K1467" s="231" t="s">
        <v>331</v>
      </c>
      <c r="L1467" s="46"/>
      <c r="M1467" s="236" t="s">
        <v>1</v>
      </c>
      <c r="N1467" s="237" t="s">
        <v>48</v>
      </c>
      <c r="O1467" s="93"/>
      <c r="P1467" s="238">
        <f>O1467*H1467</f>
        <v>0</v>
      </c>
      <c r="Q1467" s="238">
        <v>0</v>
      </c>
      <c r="R1467" s="238">
        <f>Q1467*H1467</f>
        <v>0</v>
      </c>
      <c r="S1467" s="238">
        <v>0</v>
      </c>
      <c r="T1467" s="239">
        <f>S1467*H1467</f>
        <v>0</v>
      </c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R1467" s="240" t="s">
        <v>347</v>
      </c>
      <c r="AT1467" s="240" t="s">
        <v>174</v>
      </c>
      <c r="AU1467" s="240" t="s">
        <v>92</v>
      </c>
      <c r="AY1467" s="18" t="s">
        <v>171</v>
      </c>
      <c r="BE1467" s="241">
        <f>IF(N1467="základní",J1467,0)</f>
        <v>0</v>
      </c>
      <c r="BF1467" s="241">
        <f>IF(N1467="snížená",J1467,0)</f>
        <v>0</v>
      </c>
      <c r="BG1467" s="241">
        <f>IF(N1467="zákl. přenesená",J1467,0)</f>
        <v>0</v>
      </c>
      <c r="BH1467" s="241">
        <f>IF(N1467="sníž. přenesená",J1467,0)</f>
        <v>0</v>
      </c>
      <c r="BI1467" s="241">
        <f>IF(N1467="nulová",J1467,0)</f>
        <v>0</v>
      </c>
      <c r="BJ1467" s="18" t="s">
        <v>90</v>
      </c>
      <c r="BK1467" s="241">
        <f>ROUND(I1467*H1467,2)</f>
        <v>0</v>
      </c>
      <c r="BL1467" s="18" t="s">
        <v>347</v>
      </c>
      <c r="BM1467" s="240" t="s">
        <v>2458</v>
      </c>
    </row>
    <row r="1468" s="2" customFormat="1">
      <c r="A1468" s="40"/>
      <c r="B1468" s="41"/>
      <c r="C1468" s="42"/>
      <c r="D1468" s="242" t="s">
        <v>184</v>
      </c>
      <c r="E1468" s="42"/>
      <c r="F1468" s="243" t="s">
        <v>1615</v>
      </c>
      <c r="G1468" s="42"/>
      <c r="H1468" s="42"/>
      <c r="I1468" s="244"/>
      <c r="J1468" s="42"/>
      <c r="K1468" s="42"/>
      <c r="L1468" s="46"/>
      <c r="M1468" s="245"/>
      <c r="N1468" s="246"/>
      <c r="O1468" s="93"/>
      <c r="P1468" s="93"/>
      <c r="Q1468" s="93"/>
      <c r="R1468" s="93"/>
      <c r="S1468" s="93"/>
      <c r="T1468" s="94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T1468" s="18" t="s">
        <v>184</v>
      </c>
      <c r="AU1468" s="18" t="s">
        <v>92</v>
      </c>
    </row>
    <row r="1469" s="2" customFormat="1" ht="16.5" customHeight="1">
      <c r="A1469" s="40"/>
      <c r="B1469" s="41"/>
      <c r="C1469" s="229" t="s">
        <v>2459</v>
      </c>
      <c r="D1469" s="229" t="s">
        <v>174</v>
      </c>
      <c r="E1469" s="230" t="s">
        <v>2460</v>
      </c>
      <c r="F1469" s="231" t="s">
        <v>2461</v>
      </c>
      <c r="G1469" s="232" t="s">
        <v>1528</v>
      </c>
      <c r="H1469" s="233">
        <v>1</v>
      </c>
      <c r="I1469" s="234"/>
      <c r="J1469" s="235">
        <f>ROUND(I1469*H1469,2)</f>
        <v>0</v>
      </c>
      <c r="K1469" s="231" t="s">
        <v>331</v>
      </c>
      <c r="L1469" s="46"/>
      <c r="M1469" s="236" t="s">
        <v>1</v>
      </c>
      <c r="N1469" s="237" t="s">
        <v>48</v>
      </c>
      <c r="O1469" s="93"/>
      <c r="P1469" s="238">
        <f>O1469*H1469</f>
        <v>0</v>
      </c>
      <c r="Q1469" s="238">
        <v>0</v>
      </c>
      <c r="R1469" s="238">
        <f>Q1469*H1469</f>
        <v>0</v>
      </c>
      <c r="S1469" s="238">
        <v>0</v>
      </c>
      <c r="T1469" s="239">
        <f>S1469*H1469</f>
        <v>0</v>
      </c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R1469" s="240" t="s">
        <v>347</v>
      </c>
      <c r="AT1469" s="240" t="s">
        <v>174</v>
      </c>
      <c r="AU1469" s="240" t="s">
        <v>92</v>
      </c>
      <c r="AY1469" s="18" t="s">
        <v>171</v>
      </c>
      <c r="BE1469" s="241">
        <f>IF(N1469="základní",J1469,0)</f>
        <v>0</v>
      </c>
      <c r="BF1469" s="241">
        <f>IF(N1469="snížená",J1469,0)</f>
        <v>0</v>
      </c>
      <c r="BG1469" s="241">
        <f>IF(N1469="zákl. přenesená",J1469,0)</f>
        <v>0</v>
      </c>
      <c r="BH1469" s="241">
        <f>IF(N1469="sníž. přenesená",J1469,0)</f>
        <v>0</v>
      </c>
      <c r="BI1469" s="241">
        <f>IF(N1469="nulová",J1469,0)</f>
        <v>0</v>
      </c>
      <c r="BJ1469" s="18" t="s">
        <v>90</v>
      </c>
      <c r="BK1469" s="241">
        <f>ROUND(I1469*H1469,2)</f>
        <v>0</v>
      </c>
      <c r="BL1469" s="18" t="s">
        <v>347</v>
      </c>
      <c r="BM1469" s="240" t="s">
        <v>2462</v>
      </c>
    </row>
    <row r="1470" s="2" customFormat="1">
      <c r="A1470" s="40"/>
      <c r="B1470" s="41"/>
      <c r="C1470" s="42"/>
      <c r="D1470" s="242" t="s">
        <v>184</v>
      </c>
      <c r="E1470" s="42"/>
      <c r="F1470" s="243" t="s">
        <v>1615</v>
      </c>
      <c r="G1470" s="42"/>
      <c r="H1470" s="42"/>
      <c r="I1470" s="244"/>
      <c r="J1470" s="42"/>
      <c r="K1470" s="42"/>
      <c r="L1470" s="46"/>
      <c r="M1470" s="245"/>
      <c r="N1470" s="246"/>
      <c r="O1470" s="93"/>
      <c r="P1470" s="93"/>
      <c r="Q1470" s="93"/>
      <c r="R1470" s="93"/>
      <c r="S1470" s="93"/>
      <c r="T1470" s="94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T1470" s="18" t="s">
        <v>184</v>
      </c>
      <c r="AU1470" s="18" t="s">
        <v>92</v>
      </c>
    </row>
    <row r="1471" s="2" customFormat="1" ht="16.5" customHeight="1">
      <c r="A1471" s="40"/>
      <c r="B1471" s="41"/>
      <c r="C1471" s="229" t="s">
        <v>2463</v>
      </c>
      <c r="D1471" s="229" t="s">
        <v>174</v>
      </c>
      <c r="E1471" s="230" t="s">
        <v>2464</v>
      </c>
      <c r="F1471" s="231" t="s">
        <v>2465</v>
      </c>
      <c r="G1471" s="232" t="s">
        <v>1528</v>
      </c>
      <c r="H1471" s="233">
        <v>1</v>
      </c>
      <c r="I1471" s="234"/>
      <c r="J1471" s="235">
        <f>ROUND(I1471*H1471,2)</f>
        <v>0</v>
      </c>
      <c r="K1471" s="231" t="s">
        <v>331</v>
      </c>
      <c r="L1471" s="46"/>
      <c r="M1471" s="236" t="s">
        <v>1</v>
      </c>
      <c r="N1471" s="237" t="s">
        <v>48</v>
      </c>
      <c r="O1471" s="93"/>
      <c r="P1471" s="238">
        <f>O1471*H1471</f>
        <v>0</v>
      </c>
      <c r="Q1471" s="238">
        <v>0</v>
      </c>
      <c r="R1471" s="238">
        <f>Q1471*H1471</f>
        <v>0</v>
      </c>
      <c r="S1471" s="238">
        <v>0</v>
      </c>
      <c r="T1471" s="239">
        <f>S1471*H1471</f>
        <v>0</v>
      </c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R1471" s="240" t="s">
        <v>347</v>
      </c>
      <c r="AT1471" s="240" t="s">
        <v>174</v>
      </c>
      <c r="AU1471" s="240" t="s">
        <v>92</v>
      </c>
      <c r="AY1471" s="18" t="s">
        <v>171</v>
      </c>
      <c r="BE1471" s="241">
        <f>IF(N1471="základní",J1471,0)</f>
        <v>0</v>
      </c>
      <c r="BF1471" s="241">
        <f>IF(N1471="snížená",J1471,0)</f>
        <v>0</v>
      </c>
      <c r="BG1471" s="241">
        <f>IF(N1471="zákl. přenesená",J1471,0)</f>
        <v>0</v>
      </c>
      <c r="BH1471" s="241">
        <f>IF(N1471="sníž. přenesená",J1471,0)</f>
        <v>0</v>
      </c>
      <c r="BI1471" s="241">
        <f>IF(N1471="nulová",J1471,0)</f>
        <v>0</v>
      </c>
      <c r="BJ1471" s="18" t="s">
        <v>90</v>
      </c>
      <c r="BK1471" s="241">
        <f>ROUND(I1471*H1471,2)</f>
        <v>0</v>
      </c>
      <c r="BL1471" s="18" t="s">
        <v>347</v>
      </c>
      <c r="BM1471" s="240" t="s">
        <v>2466</v>
      </c>
    </row>
    <row r="1472" s="2" customFormat="1">
      <c r="A1472" s="40"/>
      <c r="B1472" s="41"/>
      <c r="C1472" s="42"/>
      <c r="D1472" s="242" t="s">
        <v>184</v>
      </c>
      <c r="E1472" s="42"/>
      <c r="F1472" s="243" t="s">
        <v>1615</v>
      </c>
      <c r="G1472" s="42"/>
      <c r="H1472" s="42"/>
      <c r="I1472" s="244"/>
      <c r="J1472" s="42"/>
      <c r="K1472" s="42"/>
      <c r="L1472" s="46"/>
      <c r="M1472" s="245"/>
      <c r="N1472" s="246"/>
      <c r="O1472" s="93"/>
      <c r="P1472" s="93"/>
      <c r="Q1472" s="93"/>
      <c r="R1472" s="93"/>
      <c r="S1472" s="93"/>
      <c r="T1472" s="94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T1472" s="18" t="s">
        <v>184</v>
      </c>
      <c r="AU1472" s="18" t="s">
        <v>92</v>
      </c>
    </row>
    <row r="1473" s="2" customFormat="1" ht="16.5" customHeight="1">
      <c r="A1473" s="40"/>
      <c r="B1473" s="41"/>
      <c r="C1473" s="229" t="s">
        <v>2467</v>
      </c>
      <c r="D1473" s="229" t="s">
        <v>174</v>
      </c>
      <c r="E1473" s="230" t="s">
        <v>2468</v>
      </c>
      <c r="F1473" s="231" t="s">
        <v>2469</v>
      </c>
      <c r="G1473" s="232" t="s">
        <v>1528</v>
      </c>
      <c r="H1473" s="233">
        <v>1</v>
      </c>
      <c r="I1473" s="234"/>
      <c r="J1473" s="235">
        <f>ROUND(I1473*H1473,2)</f>
        <v>0</v>
      </c>
      <c r="K1473" s="231" t="s">
        <v>331</v>
      </c>
      <c r="L1473" s="46"/>
      <c r="M1473" s="236" t="s">
        <v>1</v>
      </c>
      <c r="N1473" s="237" t="s">
        <v>48</v>
      </c>
      <c r="O1473" s="93"/>
      <c r="P1473" s="238">
        <f>O1473*H1473</f>
        <v>0</v>
      </c>
      <c r="Q1473" s="238">
        <v>0</v>
      </c>
      <c r="R1473" s="238">
        <f>Q1473*H1473</f>
        <v>0</v>
      </c>
      <c r="S1473" s="238">
        <v>0</v>
      </c>
      <c r="T1473" s="239">
        <f>S1473*H1473</f>
        <v>0</v>
      </c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R1473" s="240" t="s">
        <v>347</v>
      </c>
      <c r="AT1473" s="240" t="s">
        <v>174</v>
      </c>
      <c r="AU1473" s="240" t="s">
        <v>92</v>
      </c>
      <c r="AY1473" s="18" t="s">
        <v>171</v>
      </c>
      <c r="BE1473" s="241">
        <f>IF(N1473="základní",J1473,0)</f>
        <v>0</v>
      </c>
      <c r="BF1473" s="241">
        <f>IF(N1473="snížená",J1473,0)</f>
        <v>0</v>
      </c>
      <c r="BG1473" s="241">
        <f>IF(N1473="zákl. přenesená",J1473,0)</f>
        <v>0</v>
      </c>
      <c r="BH1473" s="241">
        <f>IF(N1473="sníž. přenesená",J1473,0)</f>
        <v>0</v>
      </c>
      <c r="BI1473" s="241">
        <f>IF(N1473="nulová",J1473,0)</f>
        <v>0</v>
      </c>
      <c r="BJ1473" s="18" t="s">
        <v>90</v>
      </c>
      <c r="BK1473" s="241">
        <f>ROUND(I1473*H1473,2)</f>
        <v>0</v>
      </c>
      <c r="BL1473" s="18" t="s">
        <v>347</v>
      </c>
      <c r="BM1473" s="240" t="s">
        <v>2470</v>
      </c>
    </row>
    <row r="1474" s="2" customFormat="1">
      <c r="A1474" s="40"/>
      <c r="B1474" s="41"/>
      <c r="C1474" s="42"/>
      <c r="D1474" s="242" t="s">
        <v>184</v>
      </c>
      <c r="E1474" s="42"/>
      <c r="F1474" s="243" t="s">
        <v>1656</v>
      </c>
      <c r="G1474" s="42"/>
      <c r="H1474" s="42"/>
      <c r="I1474" s="244"/>
      <c r="J1474" s="42"/>
      <c r="K1474" s="42"/>
      <c r="L1474" s="46"/>
      <c r="M1474" s="245"/>
      <c r="N1474" s="246"/>
      <c r="O1474" s="93"/>
      <c r="P1474" s="93"/>
      <c r="Q1474" s="93"/>
      <c r="R1474" s="93"/>
      <c r="S1474" s="93"/>
      <c r="T1474" s="94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T1474" s="18" t="s">
        <v>184</v>
      </c>
      <c r="AU1474" s="18" t="s">
        <v>92</v>
      </c>
    </row>
    <row r="1475" s="2" customFormat="1">
      <c r="A1475" s="40"/>
      <c r="B1475" s="41"/>
      <c r="C1475" s="229" t="s">
        <v>2471</v>
      </c>
      <c r="D1475" s="229" t="s">
        <v>174</v>
      </c>
      <c r="E1475" s="230" t="s">
        <v>2472</v>
      </c>
      <c r="F1475" s="231" t="s">
        <v>2473</v>
      </c>
      <c r="G1475" s="232" t="s">
        <v>1528</v>
      </c>
      <c r="H1475" s="233">
        <v>1</v>
      </c>
      <c r="I1475" s="234"/>
      <c r="J1475" s="235">
        <f>ROUND(I1475*H1475,2)</f>
        <v>0</v>
      </c>
      <c r="K1475" s="231" t="s">
        <v>331</v>
      </c>
      <c r="L1475" s="46"/>
      <c r="M1475" s="236" t="s">
        <v>1</v>
      </c>
      <c r="N1475" s="237" t="s">
        <v>48</v>
      </c>
      <c r="O1475" s="93"/>
      <c r="P1475" s="238">
        <f>O1475*H1475</f>
        <v>0</v>
      </c>
      <c r="Q1475" s="238">
        <v>0</v>
      </c>
      <c r="R1475" s="238">
        <f>Q1475*H1475</f>
        <v>0</v>
      </c>
      <c r="S1475" s="238">
        <v>0</v>
      </c>
      <c r="T1475" s="239">
        <f>S1475*H1475</f>
        <v>0</v>
      </c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R1475" s="240" t="s">
        <v>347</v>
      </c>
      <c r="AT1475" s="240" t="s">
        <v>174</v>
      </c>
      <c r="AU1475" s="240" t="s">
        <v>92</v>
      </c>
      <c r="AY1475" s="18" t="s">
        <v>171</v>
      </c>
      <c r="BE1475" s="241">
        <f>IF(N1475="základní",J1475,0)</f>
        <v>0</v>
      </c>
      <c r="BF1475" s="241">
        <f>IF(N1475="snížená",J1475,0)</f>
        <v>0</v>
      </c>
      <c r="BG1475" s="241">
        <f>IF(N1475="zákl. přenesená",J1475,0)</f>
        <v>0</v>
      </c>
      <c r="BH1475" s="241">
        <f>IF(N1475="sníž. přenesená",J1475,0)</f>
        <v>0</v>
      </c>
      <c r="BI1475" s="241">
        <f>IF(N1475="nulová",J1475,0)</f>
        <v>0</v>
      </c>
      <c r="BJ1475" s="18" t="s">
        <v>90</v>
      </c>
      <c r="BK1475" s="241">
        <f>ROUND(I1475*H1475,2)</f>
        <v>0</v>
      </c>
      <c r="BL1475" s="18" t="s">
        <v>347</v>
      </c>
      <c r="BM1475" s="240" t="s">
        <v>2474</v>
      </c>
    </row>
    <row r="1476" s="2" customFormat="1">
      <c r="A1476" s="40"/>
      <c r="B1476" s="41"/>
      <c r="C1476" s="42"/>
      <c r="D1476" s="242" t="s">
        <v>184</v>
      </c>
      <c r="E1476" s="42"/>
      <c r="F1476" s="243" t="s">
        <v>1656</v>
      </c>
      <c r="G1476" s="42"/>
      <c r="H1476" s="42"/>
      <c r="I1476" s="244"/>
      <c r="J1476" s="42"/>
      <c r="K1476" s="42"/>
      <c r="L1476" s="46"/>
      <c r="M1476" s="245"/>
      <c r="N1476" s="246"/>
      <c r="O1476" s="93"/>
      <c r="P1476" s="93"/>
      <c r="Q1476" s="93"/>
      <c r="R1476" s="93"/>
      <c r="S1476" s="93"/>
      <c r="T1476" s="94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T1476" s="18" t="s">
        <v>184</v>
      </c>
      <c r="AU1476" s="18" t="s">
        <v>92</v>
      </c>
    </row>
    <row r="1477" s="2" customFormat="1">
      <c r="A1477" s="40"/>
      <c r="B1477" s="41"/>
      <c r="C1477" s="229" t="s">
        <v>2475</v>
      </c>
      <c r="D1477" s="229" t="s">
        <v>174</v>
      </c>
      <c r="E1477" s="230" t="s">
        <v>2476</v>
      </c>
      <c r="F1477" s="231" t="s">
        <v>2477</v>
      </c>
      <c r="G1477" s="232" t="s">
        <v>1528</v>
      </c>
      <c r="H1477" s="233">
        <v>1</v>
      </c>
      <c r="I1477" s="234"/>
      <c r="J1477" s="235">
        <f>ROUND(I1477*H1477,2)</f>
        <v>0</v>
      </c>
      <c r="K1477" s="231" t="s">
        <v>331</v>
      </c>
      <c r="L1477" s="46"/>
      <c r="M1477" s="236" t="s">
        <v>1</v>
      </c>
      <c r="N1477" s="237" t="s">
        <v>48</v>
      </c>
      <c r="O1477" s="93"/>
      <c r="P1477" s="238">
        <f>O1477*H1477</f>
        <v>0</v>
      </c>
      <c r="Q1477" s="238">
        <v>0</v>
      </c>
      <c r="R1477" s="238">
        <f>Q1477*H1477</f>
        <v>0</v>
      </c>
      <c r="S1477" s="238">
        <v>0</v>
      </c>
      <c r="T1477" s="239">
        <f>S1477*H1477</f>
        <v>0</v>
      </c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R1477" s="240" t="s">
        <v>347</v>
      </c>
      <c r="AT1477" s="240" t="s">
        <v>174</v>
      </c>
      <c r="AU1477" s="240" t="s">
        <v>92</v>
      </c>
      <c r="AY1477" s="18" t="s">
        <v>171</v>
      </c>
      <c r="BE1477" s="241">
        <f>IF(N1477="základní",J1477,0)</f>
        <v>0</v>
      </c>
      <c r="BF1477" s="241">
        <f>IF(N1477="snížená",J1477,0)</f>
        <v>0</v>
      </c>
      <c r="BG1477" s="241">
        <f>IF(N1477="zákl. přenesená",J1477,0)</f>
        <v>0</v>
      </c>
      <c r="BH1477" s="241">
        <f>IF(N1477="sníž. přenesená",J1477,0)</f>
        <v>0</v>
      </c>
      <c r="BI1477" s="241">
        <f>IF(N1477="nulová",J1477,0)</f>
        <v>0</v>
      </c>
      <c r="BJ1477" s="18" t="s">
        <v>90</v>
      </c>
      <c r="BK1477" s="241">
        <f>ROUND(I1477*H1477,2)</f>
        <v>0</v>
      </c>
      <c r="BL1477" s="18" t="s">
        <v>347</v>
      </c>
      <c r="BM1477" s="240" t="s">
        <v>2478</v>
      </c>
    </row>
    <row r="1478" s="2" customFormat="1">
      <c r="A1478" s="40"/>
      <c r="B1478" s="41"/>
      <c r="C1478" s="42"/>
      <c r="D1478" s="242" t="s">
        <v>184</v>
      </c>
      <c r="E1478" s="42"/>
      <c r="F1478" s="243" t="s">
        <v>1656</v>
      </c>
      <c r="G1478" s="42"/>
      <c r="H1478" s="42"/>
      <c r="I1478" s="244"/>
      <c r="J1478" s="42"/>
      <c r="K1478" s="42"/>
      <c r="L1478" s="46"/>
      <c r="M1478" s="245"/>
      <c r="N1478" s="246"/>
      <c r="O1478" s="93"/>
      <c r="P1478" s="93"/>
      <c r="Q1478" s="93"/>
      <c r="R1478" s="93"/>
      <c r="S1478" s="93"/>
      <c r="T1478" s="94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T1478" s="18" t="s">
        <v>184</v>
      </c>
      <c r="AU1478" s="18" t="s">
        <v>92</v>
      </c>
    </row>
    <row r="1479" s="2" customFormat="1">
      <c r="A1479" s="40"/>
      <c r="B1479" s="41"/>
      <c r="C1479" s="229" t="s">
        <v>2479</v>
      </c>
      <c r="D1479" s="229" t="s">
        <v>174</v>
      </c>
      <c r="E1479" s="230" t="s">
        <v>2480</v>
      </c>
      <c r="F1479" s="231" t="s">
        <v>2481</v>
      </c>
      <c r="G1479" s="232" t="s">
        <v>1528</v>
      </c>
      <c r="H1479" s="233">
        <v>1</v>
      </c>
      <c r="I1479" s="234"/>
      <c r="J1479" s="235">
        <f>ROUND(I1479*H1479,2)</f>
        <v>0</v>
      </c>
      <c r="K1479" s="231" t="s">
        <v>331</v>
      </c>
      <c r="L1479" s="46"/>
      <c r="M1479" s="236" t="s">
        <v>1</v>
      </c>
      <c r="N1479" s="237" t="s">
        <v>48</v>
      </c>
      <c r="O1479" s="93"/>
      <c r="P1479" s="238">
        <f>O1479*H1479</f>
        <v>0</v>
      </c>
      <c r="Q1479" s="238">
        <v>0</v>
      </c>
      <c r="R1479" s="238">
        <f>Q1479*H1479</f>
        <v>0</v>
      </c>
      <c r="S1479" s="238">
        <v>0</v>
      </c>
      <c r="T1479" s="239">
        <f>S1479*H1479</f>
        <v>0</v>
      </c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R1479" s="240" t="s">
        <v>347</v>
      </c>
      <c r="AT1479" s="240" t="s">
        <v>174</v>
      </c>
      <c r="AU1479" s="240" t="s">
        <v>92</v>
      </c>
      <c r="AY1479" s="18" t="s">
        <v>171</v>
      </c>
      <c r="BE1479" s="241">
        <f>IF(N1479="základní",J1479,0)</f>
        <v>0</v>
      </c>
      <c r="BF1479" s="241">
        <f>IF(N1479="snížená",J1479,0)</f>
        <v>0</v>
      </c>
      <c r="BG1479" s="241">
        <f>IF(N1479="zákl. přenesená",J1479,0)</f>
        <v>0</v>
      </c>
      <c r="BH1479" s="241">
        <f>IF(N1479="sníž. přenesená",J1479,0)</f>
        <v>0</v>
      </c>
      <c r="BI1479" s="241">
        <f>IF(N1479="nulová",J1479,0)</f>
        <v>0</v>
      </c>
      <c r="BJ1479" s="18" t="s">
        <v>90</v>
      </c>
      <c r="BK1479" s="241">
        <f>ROUND(I1479*H1479,2)</f>
        <v>0</v>
      </c>
      <c r="BL1479" s="18" t="s">
        <v>347</v>
      </c>
      <c r="BM1479" s="240" t="s">
        <v>2482</v>
      </c>
    </row>
    <row r="1480" s="2" customFormat="1">
      <c r="A1480" s="40"/>
      <c r="B1480" s="41"/>
      <c r="C1480" s="42"/>
      <c r="D1480" s="242" t="s">
        <v>184</v>
      </c>
      <c r="E1480" s="42"/>
      <c r="F1480" s="243" t="s">
        <v>1656</v>
      </c>
      <c r="G1480" s="42"/>
      <c r="H1480" s="42"/>
      <c r="I1480" s="244"/>
      <c r="J1480" s="42"/>
      <c r="K1480" s="42"/>
      <c r="L1480" s="46"/>
      <c r="M1480" s="245"/>
      <c r="N1480" s="246"/>
      <c r="O1480" s="93"/>
      <c r="P1480" s="93"/>
      <c r="Q1480" s="93"/>
      <c r="R1480" s="93"/>
      <c r="S1480" s="93"/>
      <c r="T1480" s="94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T1480" s="18" t="s">
        <v>184</v>
      </c>
      <c r="AU1480" s="18" t="s">
        <v>92</v>
      </c>
    </row>
    <row r="1481" s="2" customFormat="1">
      <c r="A1481" s="40"/>
      <c r="B1481" s="41"/>
      <c r="C1481" s="229" t="s">
        <v>2483</v>
      </c>
      <c r="D1481" s="229" t="s">
        <v>174</v>
      </c>
      <c r="E1481" s="230" t="s">
        <v>2484</v>
      </c>
      <c r="F1481" s="231" t="s">
        <v>2485</v>
      </c>
      <c r="G1481" s="232" t="s">
        <v>1528</v>
      </c>
      <c r="H1481" s="233">
        <v>1</v>
      </c>
      <c r="I1481" s="234"/>
      <c r="J1481" s="235">
        <f>ROUND(I1481*H1481,2)</f>
        <v>0</v>
      </c>
      <c r="K1481" s="231" t="s">
        <v>331</v>
      </c>
      <c r="L1481" s="46"/>
      <c r="M1481" s="236" t="s">
        <v>1</v>
      </c>
      <c r="N1481" s="237" t="s">
        <v>48</v>
      </c>
      <c r="O1481" s="93"/>
      <c r="P1481" s="238">
        <f>O1481*H1481</f>
        <v>0</v>
      </c>
      <c r="Q1481" s="238">
        <v>0</v>
      </c>
      <c r="R1481" s="238">
        <f>Q1481*H1481</f>
        <v>0</v>
      </c>
      <c r="S1481" s="238">
        <v>0</v>
      </c>
      <c r="T1481" s="239">
        <f>S1481*H1481</f>
        <v>0</v>
      </c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R1481" s="240" t="s">
        <v>347</v>
      </c>
      <c r="AT1481" s="240" t="s">
        <v>174</v>
      </c>
      <c r="AU1481" s="240" t="s">
        <v>92</v>
      </c>
      <c r="AY1481" s="18" t="s">
        <v>171</v>
      </c>
      <c r="BE1481" s="241">
        <f>IF(N1481="základní",J1481,0)</f>
        <v>0</v>
      </c>
      <c r="BF1481" s="241">
        <f>IF(N1481="snížená",J1481,0)</f>
        <v>0</v>
      </c>
      <c r="BG1481" s="241">
        <f>IF(N1481="zákl. přenesená",J1481,0)</f>
        <v>0</v>
      </c>
      <c r="BH1481" s="241">
        <f>IF(N1481="sníž. přenesená",J1481,0)</f>
        <v>0</v>
      </c>
      <c r="BI1481" s="241">
        <f>IF(N1481="nulová",J1481,0)</f>
        <v>0</v>
      </c>
      <c r="BJ1481" s="18" t="s">
        <v>90</v>
      </c>
      <c r="BK1481" s="241">
        <f>ROUND(I1481*H1481,2)</f>
        <v>0</v>
      </c>
      <c r="BL1481" s="18" t="s">
        <v>347</v>
      </c>
      <c r="BM1481" s="240" t="s">
        <v>2486</v>
      </c>
    </row>
    <row r="1482" s="2" customFormat="1">
      <c r="A1482" s="40"/>
      <c r="B1482" s="41"/>
      <c r="C1482" s="42"/>
      <c r="D1482" s="242" t="s">
        <v>184</v>
      </c>
      <c r="E1482" s="42"/>
      <c r="F1482" s="243" t="s">
        <v>1656</v>
      </c>
      <c r="G1482" s="42"/>
      <c r="H1482" s="42"/>
      <c r="I1482" s="244"/>
      <c r="J1482" s="42"/>
      <c r="K1482" s="42"/>
      <c r="L1482" s="46"/>
      <c r="M1482" s="245"/>
      <c r="N1482" s="246"/>
      <c r="O1482" s="93"/>
      <c r="P1482" s="93"/>
      <c r="Q1482" s="93"/>
      <c r="R1482" s="93"/>
      <c r="S1482" s="93"/>
      <c r="T1482" s="94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T1482" s="18" t="s">
        <v>184</v>
      </c>
      <c r="AU1482" s="18" t="s">
        <v>92</v>
      </c>
    </row>
    <row r="1483" s="2" customFormat="1" ht="21.75" customHeight="1">
      <c r="A1483" s="40"/>
      <c r="B1483" s="41"/>
      <c r="C1483" s="229" t="s">
        <v>2487</v>
      </c>
      <c r="D1483" s="229" t="s">
        <v>174</v>
      </c>
      <c r="E1483" s="230" t="s">
        <v>2488</v>
      </c>
      <c r="F1483" s="231" t="s">
        <v>2489</v>
      </c>
      <c r="G1483" s="232" t="s">
        <v>1528</v>
      </c>
      <c r="H1483" s="233">
        <v>1</v>
      </c>
      <c r="I1483" s="234"/>
      <c r="J1483" s="235">
        <f>ROUND(I1483*H1483,2)</f>
        <v>0</v>
      </c>
      <c r="K1483" s="231" t="s">
        <v>331</v>
      </c>
      <c r="L1483" s="46"/>
      <c r="M1483" s="236" t="s">
        <v>1</v>
      </c>
      <c r="N1483" s="237" t="s">
        <v>48</v>
      </c>
      <c r="O1483" s="93"/>
      <c r="P1483" s="238">
        <f>O1483*H1483</f>
        <v>0</v>
      </c>
      <c r="Q1483" s="238">
        <v>0</v>
      </c>
      <c r="R1483" s="238">
        <f>Q1483*H1483</f>
        <v>0</v>
      </c>
      <c r="S1483" s="238">
        <v>0</v>
      </c>
      <c r="T1483" s="239">
        <f>S1483*H1483</f>
        <v>0</v>
      </c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R1483" s="240" t="s">
        <v>347</v>
      </c>
      <c r="AT1483" s="240" t="s">
        <v>174</v>
      </c>
      <c r="AU1483" s="240" t="s">
        <v>92</v>
      </c>
      <c r="AY1483" s="18" t="s">
        <v>171</v>
      </c>
      <c r="BE1483" s="241">
        <f>IF(N1483="základní",J1483,0)</f>
        <v>0</v>
      </c>
      <c r="BF1483" s="241">
        <f>IF(N1483="snížená",J1483,0)</f>
        <v>0</v>
      </c>
      <c r="BG1483" s="241">
        <f>IF(N1483="zákl. přenesená",J1483,0)</f>
        <v>0</v>
      </c>
      <c r="BH1483" s="241">
        <f>IF(N1483="sníž. přenesená",J1483,0)</f>
        <v>0</v>
      </c>
      <c r="BI1483" s="241">
        <f>IF(N1483="nulová",J1483,0)</f>
        <v>0</v>
      </c>
      <c r="BJ1483" s="18" t="s">
        <v>90</v>
      </c>
      <c r="BK1483" s="241">
        <f>ROUND(I1483*H1483,2)</f>
        <v>0</v>
      </c>
      <c r="BL1483" s="18" t="s">
        <v>347</v>
      </c>
      <c r="BM1483" s="240" t="s">
        <v>2490</v>
      </c>
    </row>
    <row r="1484" s="2" customFormat="1">
      <c r="A1484" s="40"/>
      <c r="B1484" s="41"/>
      <c r="C1484" s="42"/>
      <c r="D1484" s="242" t="s">
        <v>184</v>
      </c>
      <c r="E1484" s="42"/>
      <c r="F1484" s="243" t="s">
        <v>1656</v>
      </c>
      <c r="G1484" s="42"/>
      <c r="H1484" s="42"/>
      <c r="I1484" s="244"/>
      <c r="J1484" s="42"/>
      <c r="K1484" s="42"/>
      <c r="L1484" s="46"/>
      <c r="M1484" s="245"/>
      <c r="N1484" s="246"/>
      <c r="O1484" s="93"/>
      <c r="P1484" s="93"/>
      <c r="Q1484" s="93"/>
      <c r="R1484" s="93"/>
      <c r="S1484" s="93"/>
      <c r="T1484" s="94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T1484" s="18" t="s">
        <v>184</v>
      </c>
      <c r="AU1484" s="18" t="s">
        <v>92</v>
      </c>
    </row>
    <row r="1485" s="2" customFormat="1" ht="21.75" customHeight="1">
      <c r="A1485" s="40"/>
      <c r="B1485" s="41"/>
      <c r="C1485" s="229" t="s">
        <v>2491</v>
      </c>
      <c r="D1485" s="229" t="s">
        <v>174</v>
      </c>
      <c r="E1485" s="230" t="s">
        <v>2492</v>
      </c>
      <c r="F1485" s="231" t="s">
        <v>2493</v>
      </c>
      <c r="G1485" s="232" t="s">
        <v>1528</v>
      </c>
      <c r="H1485" s="233">
        <v>1</v>
      </c>
      <c r="I1485" s="234"/>
      <c r="J1485" s="235">
        <f>ROUND(I1485*H1485,2)</f>
        <v>0</v>
      </c>
      <c r="K1485" s="231" t="s">
        <v>331</v>
      </c>
      <c r="L1485" s="46"/>
      <c r="M1485" s="236" t="s">
        <v>1</v>
      </c>
      <c r="N1485" s="237" t="s">
        <v>48</v>
      </c>
      <c r="O1485" s="93"/>
      <c r="P1485" s="238">
        <f>O1485*H1485</f>
        <v>0</v>
      </c>
      <c r="Q1485" s="238">
        <v>0</v>
      </c>
      <c r="R1485" s="238">
        <f>Q1485*H1485</f>
        <v>0</v>
      </c>
      <c r="S1485" s="238">
        <v>0</v>
      </c>
      <c r="T1485" s="239">
        <f>S1485*H1485</f>
        <v>0</v>
      </c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R1485" s="240" t="s">
        <v>347</v>
      </c>
      <c r="AT1485" s="240" t="s">
        <v>174</v>
      </c>
      <c r="AU1485" s="240" t="s">
        <v>92</v>
      </c>
      <c r="AY1485" s="18" t="s">
        <v>171</v>
      </c>
      <c r="BE1485" s="241">
        <f>IF(N1485="základní",J1485,0)</f>
        <v>0</v>
      </c>
      <c r="BF1485" s="241">
        <f>IF(N1485="snížená",J1485,0)</f>
        <v>0</v>
      </c>
      <c r="BG1485" s="241">
        <f>IF(N1485="zákl. přenesená",J1485,0)</f>
        <v>0</v>
      </c>
      <c r="BH1485" s="241">
        <f>IF(N1485="sníž. přenesená",J1485,0)</f>
        <v>0</v>
      </c>
      <c r="BI1485" s="241">
        <f>IF(N1485="nulová",J1485,0)</f>
        <v>0</v>
      </c>
      <c r="BJ1485" s="18" t="s">
        <v>90</v>
      </c>
      <c r="BK1485" s="241">
        <f>ROUND(I1485*H1485,2)</f>
        <v>0</v>
      </c>
      <c r="BL1485" s="18" t="s">
        <v>347</v>
      </c>
      <c r="BM1485" s="240" t="s">
        <v>2494</v>
      </c>
    </row>
    <row r="1486" s="2" customFormat="1">
      <c r="A1486" s="40"/>
      <c r="B1486" s="41"/>
      <c r="C1486" s="42"/>
      <c r="D1486" s="242" t="s">
        <v>184</v>
      </c>
      <c r="E1486" s="42"/>
      <c r="F1486" s="243" t="s">
        <v>1656</v>
      </c>
      <c r="G1486" s="42"/>
      <c r="H1486" s="42"/>
      <c r="I1486" s="244"/>
      <c r="J1486" s="42"/>
      <c r="K1486" s="42"/>
      <c r="L1486" s="46"/>
      <c r="M1486" s="245"/>
      <c r="N1486" s="246"/>
      <c r="O1486" s="93"/>
      <c r="P1486" s="93"/>
      <c r="Q1486" s="93"/>
      <c r="R1486" s="93"/>
      <c r="S1486" s="93"/>
      <c r="T1486" s="94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T1486" s="18" t="s">
        <v>184</v>
      </c>
      <c r="AU1486" s="18" t="s">
        <v>92</v>
      </c>
    </row>
    <row r="1487" s="2" customFormat="1" ht="16.5" customHeight="1">
      <c r="A1487" s="40"/>
      <c r="B1487" s="41"/>
      <c r="C1487" s="229" t="s">
        <v>2495</v>
      </c>
      <c r="D1487" s="229" t="s">
        <v>174</v>
      </c>
      <c r="E1487" s="230" t="s">
        <v>2496</v>
      </c>
      <c r="F1487" s="231" t="s">
        <v>2497</v>
      </c>
      <c r="G1487" s="232" t="s">
        <v>1528</v>
      </c>
      <c r="H1487" s="233">
        <v>1</v>
      </c>
      <c r="I1487" s="234"/>
      <c r="J1487" s="235">
        <f>ROUND(I1487*H1487,2)</f>
        <v>0</v>
      </c>
      <c r="K1487" s="231" t="s">
        <v>331</v>
      </c>
      <c r="L1487" s="46"/>
      <c r="M1487" s="236" t="s">
        <v>1</v>
      </c>
      <c r="N1487" s="237" t="s">
        <v>48</v>
      </c>
      <c r="O1487" s="93"/>
      <c r="P1487" s="238">
        <f>O1487*H1487</f>
        <v>0</v>
      </c>
      <c r="Q1487" s="238">
        <v>0</v>
      </c>
      <c r="R1487" s="238">
        <f>Q1487*H1487</f>
        <v>0</v>
      </c>
      <c r="S1487" s="238">
        <v>0</v>
      </c>
      <c r="T1487" s="239">
        <f>S1487*H1487</f>
        <v>0</v>
      </c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R1487" s="240" t="s">
        <v>347</v>
      </c>
      <c r="AT1487" s="240" t="s">
        <v>174</v>
      </c>
      <c r="AU1487" s="240" t="s">
        <v>92</v>
      </c>
      <c r="AY1487" s="18" t="s">
        <v>171</v>
      </c>
      <c r="BE1487" s="241">
        <f>IF(N1487="základní",J1487,0)</f>
        <v>0</v>
      </c>
      <c r="BF1487" s="241">
        <f>IF(N1487="snížená",J1487,0)</f>
        <v>0</v>
      </c>
      <c r="BG1487" s="241">
        <f>IF(N1487="zákl. přenesená",J1487,0)</f>
        <v>0</v>
      </c>
      <c r="BH1487" s="241">
        <f>IF(N1487="sníž. přenesená",J1487,0)</f>
        <v>0</v>
      </c>
      <c r="BI1487" s="241">
        <f>IF(N1487="nulová",J1487,0)</f>
        <v>0</v>
      </c>
      <c r="BJ1487" s="18" t="s">
        <v>90</v>
      </c>
      <c r="BK1487" s="241">
        <f>ROUND(I1487*H1487,2)</f>
        <v>0</v>
      </c>
      <c r="BL1487" s="18" t="s">
        <v>347</v>
      </c>
      <c r="BM1487" s="240" t="s">
        <v>2498</v>
      </c>
    </row>
    <row r="1488" s="2" customFormat="1">
      <c r="A1488" s="40"/>
      <c r="B1488" s="41"/>
      <c r="C1488" s="42"/>
      <c r="D1488" s="242" t="s">
        <v>184</v>
      </c>
      <c r="E1488" s="42"/>
      <c r="F1488" s="243" t="s">
        <v>1656</v>
      </c>
      <c r="G1488" s="42"/>
      <c r="H1488" s="42"/>
      <c r="I1488" s="244"/>
      <c r="J1488" s="42"/>
      <c r="K1488" s="42"/>
      <c r="L1488" s="46"/>
      <c r="M1488" s="245"/>
      <c r="N1488" s="246"/>
      <c r="O1488" s="93"/>
      <c r="P1488" s="93"/>
      <c r="Q1488" s="93"/>
      <c r="R1488" s="93"/>
      <c r="S1488" s="93"/>
      <c r="T1488" s="94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T1488" s="18" t="s">
        <v>184</v>
      </c>
      <c r="AU1488" s="18" t="s">
        <v>92</v>
      </c>
    </row>
    <row r="1489" s="2" customFormat="1" ht="16.5" customHeight="1">
      <c r="A1489" s="40"/>
      <c r="B1489" s="41"/>
      <c r="C1489" s="229" t="s">
        <v>2499</v>
      </c>
      <c r="D1489" s="229" t="s">
        <v>174</v>
      </c>
      <c r="E1489" s="230" t="s">
        <v>2500</v>
      </c>
      <c r="F1489" s="231" t="s">
        <v>2501</v>
      </c>
      <c r="G1489" s="232" t="s">
        <v>1528</v>
      </c>
      <c r="H1489" s="233">
        <v>1</v>
      </c>
      <c r="I1489" s="234"/>
      <c r="J1489" s="235">
        <f>ROUND(I1489*H1489,2)</f>
        <v>0</v>
      </c>
      <c r="K1489" s="231" t="s">
        <v>331</v>
      </c>
      <c r="L1489" s="46"/>
      <c r="M1489" s="236" t="s">
        <v>1</v>
      </c>
      <c r="N1489" s="237" t="s">
        <v>48</v>
      </c>
      <c r="O1489" s="93"/>
      <c r="P1489" s="238">
        <f>O1489*H1489</f>
        <v>0</v>
      </c>
      <c r="Q1489" s="238">
        <v>0</v>
      </c>
      <c r="R1489" s="238">
        <f>Q1489*H1489</f>
        <v>0</v>
      </c>
      <c r="S1489" s="238">
        <v>0</v>
      </c>
      <c r="T1489" s="239">
        <f>S1489*H1489</f>
        <v>0</v>
      </c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R1489" s="240" t="s">
        <v>347</v>
      </c>
      <c r="AT1489" s="240" t="s">
        <v>174</v>
      </c>
      <c r="AU1489" s="240" t="s">
        <v>92</v>
      </c>
      <c r="AY1489" s="18" t="s">
        <v>171</v>
      </c>
      <c r="BE1489" s="241">
        <f>IF(N1489="základní",J1489,0)</f>
        <v>0</v>
      </c>
      <c r="BF1489" s="241">
        <f>IF(N1489="snížená",J1489,0)</f>
        <v>0</v>
      </c>
      <c r="BG1489" s="241">
        <f>IF(N1489="zákl. přenesená",J1489,0)</f>
        <v>0</v>
      </c>
      <c r="BH1489" s="241">
        <f>IF(N1489="sníž. přenesená",J1489,0)</f>
        <v>0</v>
      </c>
      <c r="BI1489" s="241">
        <f>IF(N1489="nulová",J1489,0)</f>
        <v>0</v>
      </c>
      <c r="BJ1489" s="18" t="s">
        <v>90</v>
      </c>
      <c r="BK1489" s="241">
        <f>ROUND(I1489*H1489,2)</f>
        <v>0</v>
      </c>
      <c r="BL1489" s="18" t="s">
        <v>347</v>
      </c>
      <c r="BM1489" s="240" t="s">
        <v>2502</v>
      </c>
    </row>
    <row r="1490" s="2" customFormat="1">
      <c r="A1490" s="40"/>
      <c r="B1490" s="41"/>
      <c r="C1490" s="42"/>
      <c r="D1490" s="242" t="s">
        <v>184</v>
      </c>
      <c r="E1490" s="42"/>
      <c r="F1490" s="243" t="s">
        <v>2503</v>
      </c>
      <c r="G1490" s="42"/>
      <c r="H1490" s="42"/>
      <c r="I1490" s="244"/>
      <c r="J1490" s="42"/>
      <c r="K1490" s="42"/>
      <c r="L1490" s="46"/>
      <c r="M1490" s="245"/>
      <c r="N1490" s="246"/>
      <c r="O1490" s="93"/>
      <c r="P1490" s="93"/>
      <c r="Q1490" s="93"/>
      <c r="R1490" s="93"/>
      <c r="S1490" s="93"/>
      <c r="T1490" s="94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T1490" s="18" t="s">
        <v>184</v>
      </c>
      <c r="AU1490" s="18" t="s">
        <v>92</v>
      </c>
    </row>
    <row r="1491" s="14" customFormat="1">
      <c r="A1491" s="14"/>
      <c r="B1491" s="261"/>
      <c r="C1491" s="262"/>
      <c r="D1491" s="242" t="s">
        <v>284</v>
      </c>
      <c r="E1491" s="263" t="s">
        <v>1</v>
      </c>
      <c r="F1491" s="264" t="s">
        <v>2504</v>
      </c>
      <c r="G1491" s="262"/>
      <c r="H1491" s="265">
        <v>1</v>
      </c>
      <c r="I1491" s="266"/>
      <c r="J1491" s="262"/>
      <c r="K1491" s="262"/>
      <c r="L1491" s="267"/>
      <c r="M1491" s="268"/>
      <c r="N1491" s="269"/>
      <c r="O1491" s="269"/>
      <c r="P1491" s="269"/>
      <c r="Q1491" s="269"/>
      <c r="R1491" s="269"/>
      <c r="S1491" s="269"/>
      <c r="T1491" s="270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71" t="s">
        <v>284</v>
      </c>
      <c r="AU1491" s="271" t="s">
        <v>92</v>
      </c>
      <c r="AV1491" s="14" t="s">
        <v>92</v>
      </c>
      <c r="AW1491" s="14" t="s">
        <v>38</v>
      </c>
      <c r="AX1491" s="14" t="s">
        <v>83</v>
      </c>
      <c r="AY1491" s="271" t="s">
        <v>171</v>
      </c>
    </row>
    <row r="1492" s="15" customFormat="1">
      <c r="A1492" s="15"/>
      <c r="B1492" s="272"/>
      <c r="C1492" s="273"/>
      <c r="D1492" s="242" t="s">
        <v>284</v>
      </c>
      <c r="E1492" s="274" t="s">
        <v>1</v>
      </c>
      <c r="F1492" s="275" t="s">
        <v>287</v>
      </c>
      <c r="G1492" s="273"/>
      <c r="H1492" s="276">
        <v>1</v>
      </c>
      <c r="I1492" s="277"/>
      <c r="J1492" s="273"/>
      <c r="K1492" s="273"/>
      <c r="L1492" s="278"/>
      <c r="M1492" s="279"/>
      <c r="N1492" s="280"/>
      <c r="O1492" s="280"/>
      <c r="P1492" s="280"/>
      <c r="Q1492" s="280"/>
      <c r="R1492" s="280"/>
      <c r="S1492" s="280"/>
      <c r="T1492" s="281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T1492" s="282" t="s">
        <v>284</v>
      </c>
      <c r="AU1492" s="282" t="s">
        <v>92</v>
      </c>
      <c r="AV1492" s="15" t="s">
        <v>192</v>
      </c>
      <c r="AW1492" s="15" t="s">
        <v>38</v>
      </c>
      <c r="AX1492" s="15" t="s">
        <v>90</v>
      </c>
      <c r="AY1492" s="282" t="s">
        <v>171</v>
      </c>
    </row>
    <row r="1493" s="2" customFormat="1" ht="16.5" customHeight="1">
      <c r="A1493" s="40"/>
      <c r="B1493" s="41"/>
      <c r="C1493" s="229" t="s">
        <v>2505</v>
      </c>
      <c r="D1493" s="229" t="s">
        <v>174</v>
      </c>
      <c r="E1493" s="230" t="s">
        <v>2506</v>
      </c>
      <c r="F1493" s="231" t="s">
        <v>2507</v>
      </c>
      <c r="G1493" s="232" t="s">
        <v>1528</v>
      </c>
      <c r="H1493" s="233">
        <v>1</v>
      </c>
      <c r="I1493" s="234"/>
      <c r="J1493" s="235">
        <f>ROUND(I1493*H1493,2)</f>
        <v>0</v>
      </c>
      <c r="K1493" s="231" t="s">
        <v>331</v>
      </c>
      <c r="L1493" s="46"/>
      <c r="M1493" s="236" t="s">
        <v>1</v>
      </c>
      <c r="N1493" s="237" t="s">
        <v>48</v>
      </c>
      <c r="O1493" s="93"/>
      <c r="P1493" s="238">
        <f>O1493*H1493</f>
        <v>0</v>
      </c>
      <c r="Q1493" s="238">
        <v>0</v>
      </c>
      <c r="R1493" s="238">
        <f>Q1493*H1493</f>
        <v>0</v>
      </c>
      <c r="S1493" s="238">
        <v>0</v>
      </c>
      <c r="T1493" s="239">
        <f>S1493*H1493</f>
        <v>0</v>
      </c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R1493" s="240" t="s">
        <v>347</v>
      </c>
      <c r="AT1493" s="240" t="s">
        <v>174</v>
      </c>
      <c r="AU1493" s="240" t="s">
        <v>92</v>
      </c>
      <c r="AY1493" s="18" t="s">
        <v>171</v>
      </c>
      <c r="BE1493" s="241">
        <f>IF(N1493="základní",J1493,0)</f>
        <v>0</v>
      </c>
      <c r="BF1493" s="241">
        <f>IF(N1493="snížená",J1493,0)</f>
        <v>0</v>
      </c>
      <c r="BG1493" s="241">
        <f>IF(N1493="zákl. přenesená",J1493,0)</f>
        <v>0</v>
      </c>
      <c r="BH1493" s="241">
        <f>IF(N1493="sníž. přenesená",J1493,0)</f>
        <v>0</v>
      </c>
      <c r="BI1493" s="241">
        <f>IF(N1493="nulová",J1493,0)</f>
        <v>0</v>
      </c>
      <c r="BJ1493" s="18" t="s">
        <v>90</v>
      </c>
      <c r="BK1493" s="241">
        <f>ROUND(I1493*H1493,2)</f>
        <v>0</v>
      </c>
      <c r="BL1493" s="18" t="s">
        <v>347</v>
      </c>
      <c r="BM1493" s="240" t="s">
        <v>2508</v>
      </c>
    </row>
    <row r="1494" s="2" customFormat="1">
      <c r="A1494" s="40"/>
      <c r="B1494" s="41"/>
      <c r="C1494" s="42"/>
      <c r="D1494" s="242" t="s">
        <v>184</v>
      </c>
      <c r="E1494" s="42"/>
      <c r="F1494" s="243" t="s">
        <v>2503</v>
      </c>
      <c r="G1494" s="42"/>
      <c r="H1494" s="42"/>
      <c r="I1494" s="244"/>
      <c r="J1494" s="42"/>
      <c r="K1494" s="42"/>
      <c r="L1494" s="46"/>
      <c r="M1494" s="245"/>
      <c r="N1494" s="246"/>
      <c r="O1494" s="93"/>
      <c r="P1494" s="93"/>
      <c r="Q1494" s="93"/>
      <c r="R1494" s="93"/>
      <c r="S1494" s="93"/>
      <c r="T1494" s="94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T1494" s="18" t="s">
        <v>184</v>
      </c>
      <c r="AU1494" s="18" t="s">
        <v>92</v>
      </c>
    </row>
    <row r="1495" s="14" customFormat="1">
      <c r="A1495" s="14"/>
      <c r="B1495" s="261"/>
      <c r="C1495" s="262"/>
      <c r="D1495" s="242" t="s">
        <v>284</v>
      </c>
      <c r="E1495" s="263" t="s">
        <v>1</v>
      </c>
      <c r="F1495" s="264" t="s">
        <v>2504</v>
      </c>
      <c r="G1495" s="262"/>
      <c r="H1495" s="265">
        <v>1</v>
      </c>
      <c r="I1495" s="266"/>
      <c r="J1495" s="262"/>
      <c r="K1495" s="262"/>
      <c r="L1495" s="267"/>
      <c r="M1495" s="268"/>
      <c r="N1495" s="269"/>
      <c r="O1495" s="269"/>
      <c r="P1495" s="269"/>
      <c r="Q1495" s="269"/>
      <c r="R1495" s="269"/>
      <c r="S1495" s="269"/>
      <c r="T1495" s="270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71" t="s">
        <v>284</v>
      </c>
      <c r="AU1495" s="271" t="s">
        <v>92</v>
      </c>
      <c r="AV1495" s="14" t="s">
        <v>92</v>
      </c>
      <c r="AW1495" s="14" t="s">
        <v>38</v>
      </c>
      <c r="AX1495" s="14" t="s">
        <v>83</v>
      </c>
      <c r="AY1495" s="271" t="s">
        <v>171</v>
      </c>
    </row>
    <row r="1496" s="15" customFormat="1">
      <c r="A1496" s="15"/>
      <c r="B1496" s="272"/>
      <c r="C1496" s="273"/>
      <c r="D1496" s="242" t="s">
        <v>284</v>
      </c>
      <c r="E1496" s="274" t="s">
        <v>1</v>
      </c>
      <c r="F1496" s="275" t="s">
        <v>287</v>
      </c>
      <c r="G1496" s="273"/>
      <c r="H1496" s="276">
        <v>1</v>
      </c>
      <c r="I1496" s="277"/>
      <c r="J1496" s="273"/>
      <c r="K1496" s="273"/>
      <c r="L1496" s="278"/>
      <c r="M1496" s="279"/>
      <c r="N1496" s="280"/>
      <c r="O1496" s="280"/>
      <c r="P1496" s="280"/>
      <c r="Q1496" s="280"/>
      <c r="R1496" s="280"/>
      <c r="S1496" s="280"/>
      <c r="T1496" s="281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T1496" s="282" t="s">
        <v>284</v>
      </c>
      <c r="AU1496" s="282" t="s">
        <v>92</v>
      </c>
      <c r="AV1496" s="15" t="s">
        <v>192</v>
      </c>
      <c r="AW1496" s="15" t="s">
        <v>38</v>
      </c>
      <c r="AX1496" s="15" t="s">
        <v>90</v>
      </c>
      <c r="AY1496" s="282" t="s">
        <v>171</v>
      </c>
    </row>
    <row r="1497" s="2" customFormat="1" ht="16.5" customHeight="1">
      <c r="A1497" s="40"/>
      <c r="B1497" s="41"/>
      <c r="C1497" s="229" t="s">
        <v>2509</v>
      </c>
      <c r="D1497" s="229" t="s">
        <v>174</v>
      </c>
      <c r="E1497" s="230" t="s">
        <v>2510</v>
      </c>
      <c r="F1497" s="231" t="s">
        <v>2511</v>
      </c>
      <c r="G1497" s="232" t="s">
        <v>1528</v>
      </c>
      <c r="H1497" s="233">
        <v>1</v>
      </c>
      <c r="I1497" s="234"/>
      <c r="J1497" s="235">
        <f>ROUND(I1497*H1497,2)</f>
        <v>0</v>
      </c>
      <c r="K1497" s="231" t="s">
        <v>331</v>
      </c>
      <c r="L1497" s="46"/>
      <c r="M1497" s="236" t="s">
        <v>1</v>
      </c>
      <c r="N1497" s="237" t="s">
        <v>48</v>
      </c>
      <c r="O1497" s="93"/>
      <c r="P1497" s="238">
        <f>O1497*H1497</f>
        <v>0</v>
      </c>
      <c r="Q1497" s="238">
        <v>0</v>
      </c>
      <c r="R1497" s="238">
        <f>Q1497*H1497</f>
        <v>0</v>
      </c>
      <c r="S1497" s="238">
        <v>0</v>
      </c>
      <c r="T1497" s="239">
        <f>S1497*H1497</f>
        <v>0</v>
      </c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R1497" s="240" t="s">
        <v>347</v>
      </c>
      <c r="AT1497" s="240" t="s">
        <v>174</v>
      </c>
      <c r="AU1497" s="240" t="s">
        <v>92</v>
      </c>
      <c r="AY1497" s="18" t="s">
        <v>171</v>
      </c>
      <c r="BE1497" s="241">
        <f>IF(N1497="základní",J1497,0)</f>
        <v>0</v>
      </c>
      <c r="BF1497" s="241">
        <f>IF(N1497="snížená",J1497,0)</f>
        <v>0</v>
      </c>
      <c r="BG1497" s="241">
        <f>IF(N1497="zákl. přenesená",J1497,0)</f>
        <v>0</v>
      </c>
      <c r="BH1497" s="241">
        <f>IF(N1497="sníž. přenesená",J1497,0)</f>
        <v>0</v>
      </c>
      <c r="BI1497" s="241">
        <f>IF(N1497="nulová",J1497,0)</f>
        <v>0</v>
      </c>
      <c r="BJ1497" s="18" t="s">
        <v>90</v>
      </c>
      <c r="BK1497" s="241">
        <f>ROUND(I1497*H1497,2)</f>
        <v>0</v>
      </c>
      <c r="BL1497" s="18" t="s">
        <v>347</v>
      </c>
      <c r="BM1497" s="240" t="s">
        <v>2512</v>
      </c>
    </row>
    <row r="1498" s="2" customFormat="1">
      <c r="A1498" s="40"/>
      <c r="B1498" s="41"/>
      <c r="C1498" s="42"/>
      <c r="D1498" s="242" t="s">
        <v>184</v>
      </c>
      <c r="E1498" s="42"/>
      <c r="F1498" s="243" t="s">
        <v>2503</v>
      </c>
      <c r="G1498" s="42"/>
      <c r="H1498" s="42"/>
      <c r="I1498" s="244"/>
      <c r="J1498" s="42"/>
      <c r="K1498" s="42"/>
      <c r="L1498" s="46"/>
      <c r="M1498" s="245"/>
      <c r="N1498" s="246"/>
      <c r="O1498" s="93"/>
      <c r="P1498" s="93"/>
      <c r="Q1498" s="93"/>
      <c r="R1498" s="93"/>
      <c r="S1498" s="93"/>
      <c r="T1498" s="94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T1498" s="18" t="s">
        <v>184</v>
      </c>
      <c r="AU1498" s="18" t="s">
        <v>92</v>
      </c>
    </row>
    <row r="1499" s="14" customFormat="1">
      <c r="A1499" s="14"/>
      <c r="B1499" s="261"/>
      <c r="C1499" s="262"/>
      <c r="D1499" s="242" t="s">
        <v>284</v>
      </c>
      <c r="E1499" s="263" t="s">
        <v>1</v>
      </c>
      <c r="F1499" s="264" t="s">
        <v>2504</v>
      </c>
      <c r="G1499" s="262"/>
      <c r="H1499" s="265">
        <v>1</v>
      </c>
      <c r="I1499" s="266"/>
      <c r="J1499" s="262"/>
      <c r="K1499" s="262"/>
      <c r="L1499" s="267"/>
      <c r="M1499" s="268"/>
      <c r="N1499" s="269"/>
      <c r="O1499" s="269"/>
      <c r="P1499" s="269"/>
      <c r="Q1499" s="269"/>
      <c r="R1499" s="269"/>
      <c r="S1499" s="269"/>
      <c r="T1499" s="270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71" t="s">
        <v>284</v>
      </c>
      <c r="AU1499" s="271" t="s">
        <v>92</v>
      </c>
      <c r="AV1499" s="14" t="s">
        <v>92</v>
      </c>
      <c r="AW1499" s="14" t="s">
        <v>38</v>
      </c>
      <c r="AX1499" s="14" t="s">
        <v>83</v>
      </c>
      <c r="AY1499" s="271" t="s">
        <v>171</v>
      </c>
    </row>
    <row r="1500" s="15" customFormat="1">
      <c r="A1500" s="15"/>
      <c r="B1500" s="272"/>
      <c r="C1500" s="273"/>
      <c r="D1500" s="242" t="s">
        <v>284</v>
      </c>
      <c r="E1500" s="274" t="s">
        <v>1</v>
      </c>
      <c r="F1500" s="275" t="s">
        <v>287</v>
      </c>
      <c r="G1500" s="273"/>
      <c r="H1500" s="276">
        <v>1</v>
      </c>
      <c r="I1500" s="277"/>
      <c r="J1500" s="273"/>
      <c r="K1500" s="273"/>
      <c r="L1500" s="278"/>
      <c r="M1500" s="279"/>
      <c r="N1500" s="280"/>
      <c r="O1500" s="280"/>
      <c r="P1500" s="280"/>
      <c r="Q1500" s="280"/>
      <c r="R1500" s="280"/>
      <c r="S1500" s="280"/>
      <c r="T1500" s="281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T1500" s="282" t="s">
        <v>284</v>
      </c>
      <c r="AU1500" s="282" t="s">
        <v>92</v>
      </c>
      <c r="AV1500" s="15" t="s">
        <v>192</v>
      </c>
      <c r="AW1500" s="15" t="s">
        <v>38</v>
      </c>
      <c r="AX1500" s="15" t="s">
        <v>90</v>
      </c>
      <c r="AY1500" s="282" t="s">
        <v>171</v>
      </c>
    </row>
    <row r="1501" s="2" customFormat="1">
      <c r="A1501" s="40"/>
      <c r="B1501" s="41"/>
      <c r="C1501" s="229" t="s">
        <v>2513</v>
      </c>
      <c r="D1501" s="229" t="s">
        <v>174</v>
      </c>
      <c r="E1501" s="230" t="s">
        <v>2514</v>
      </c>
      <c r="F1501" s="231" t="s">
        <v>2515</v>
      </c>
      <c r="G1501" s="232" t="s">
        <v>1528</v>
      </c>
      <c r="H1501" s="233">
        <v>1</v>
      </c>
      <c r="I1501" s="234"/>
      <c r="J1501" s="235">
        <f>ROUND(I1501*H1501,2)</f>
        <v>0</v>
      </c>
      <c r="K1501" s="231" t="s">
        <v>331</v>
      </c>
      <c r="L1501" s="46"/>
      <c r="M1501" s="236" t="s">
        <v>1</v>
      </c>
      <c r="N1501" s="237" t="s">
        <v>48</v>
      </c>
      <c r="O1501" s="93"/>
      <c r="P1501" s="238">
        <f>O1501*H1501</f>
        <v>0</v>
      </c>
      <c r="Q1501" s="238">
        <v>0</v>
      </c>
      <c r="R1501" s="238">
        <f>Q1501*H1501</f>
        <v>0</v>
      </c>
      <c r="S1501" s="238">
        <v>0</v>
      </c>
      <c r="T1501" s="239">
        <f>S1501*H1501</f>
        <v>0</v>
      </c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R1501" s="240" t="s">
        <v>347</v>
      </c>
      <c r="AT1501" s="240" t="s">
        <v>174</v>
      </c>
      <c r="AU1501" s="240" t="s">
        <v>92</v>
      </c>
      <c r="AY1501" s="18" t="s">
        <v>171</v>
      </c>
      <c r="BE1501" s="241">
        <f>IF(N1501="základní",J1501,0)</f>
        <v>0</v>
      </c>
      <c r="BF1501" s="241">
        <f>IF(N1501="snížená",J1501,0)</f>
        <v>0</v>
      </c>
      <c r="BG1501" s="241">
        <f>IF(N1501="zákl. přenesená",J1501,0)</f>
        <v>0</v>
      </c>
      <c r="BH1501" s="241">
        <f>IF(N1501="sníž. přenesená",J1501,0)</f>
        <v>0</v>
      </c>
      <c r="BI1501" s="241">
        <f>IF(N1501="nulová",J1501,0)</f>
        <v>0</v>
      </c>
      <c r="BJ1501" s="18" t="s">
        <v>90</v>
      </c>
      <c r="BK1501" s="241">
        <f>ROUND(I1501*H1501,2)</f>
        <v>0</v>
      </c>
      <c r="BL1501" s="18" t="s">
        <v>347</v>
      </c>
      <c r="BM1501" s="240" t="s">
        <v>2516</v>
      </c>
    </row>
    <row r="1502" s="2" customFormat="1">
      <c r="A1502" s="40"/>
      <c r="B1502" s="41"/>
      <c r="C1502" s="42"/>
      <c r="D1502" s="242" t="s">
        <v>184</v>
      </c>
      <c r="E1502" s="42"/>
      <c r="F1502" s="243" t="s">
        <v>1769</v>
      </c>
      <c r="G1502" s="42"/>
      <c r="H1502" s="42"/>
      <c r="I1502" s="244"/>
      <c r="J1502" s="42"/>
      <c r="K1502" s="42"/>
      <c r="L1502" s="46"/>
      <c r="M1502" s="245"/>
      <c r="N1502" s="246"/>
      <c r="O1502" s="93"/>
      <c r="P1502" s="93"/>
      <c r="Q1502" s="93"/>
      <c r="R1502" s="93"/>
      <c r="S1502" s="93"/>
      <c r="T1502" s="94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T1502" s="18" t="s">
        <v>184</v>
      </c>
      <c r="AU1502" s="18" t="s">
        <v>92</v>
      </c>
    </row>
    <row r="1503" s="2" customFormat="1">
      <c r="A1503" s="40"/>
      <c r="B1503" s="41"/>
      <c r="C1503" s="229" t="s">
        <v>2517</v>
      </c>
      <c r="D1503" s="229" t="s">
        <v>174</v>
      </c>
      <c r="E1503" s="230" t="s">
        <v>2518</v>
      </c>
      <c r="F1503" s="231" t="s">
        <v>2519</v>
      </c>
      <c r="G1503" s="232" t="s">
        <v>1528</v>
      </c>
      <c r="H1503" s="233">
        <v>1</v>
      </c>
      <c r="I1503" s="234"/>
      <c r="J1503" s="235">
        <f>ROUND(I1503*H1503,2)</f>
        <v>0</v>
      </c>
      <c r="K1503" s="231" t="s">
        <v>331</v>
      </c>
      <c r="L1503" s="46"/>
      <c r="M1503" s="236" t="s">
        <v>1</v>
      </c>
      <c r="N1503" s="237" t="s">
        <v>48</v>
      </c>
      <c r="O1503" s="93"/>
      <c r="P1503" s="238">
        <f>O1503*H1503</f>
        <v>0</v>
      </c>
      <c r="Q1503" s="238">
        <v>0</v>
      </c>
      <c r="R1503" s="238">
        <f>Q1503*H1503</f>
        <v>0</v>
      </c>
      <c r="S1503" s="238">
        <v>0</v>
      </c>
      <c r="T1503" s="239">
        <f>S1503*H1503</f>
        <v>0</v>
      </c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R1503" s="240" t="s">
        <v>347</v>
      </c>
      <c r="AT1503" s="240" t="s">
        <v>174</v>
      </c>
      <c r="AU1503" s="240" t="s">
        <v>92</v>
      </c>
      <c r="AY1503" s="18" t="s">
        <v>171</v>
      </c>
      <c r="BE1503" s="241">
        <f>IF(N1503="základní",J1503,0)</f>
        <v>0</v>
      </c>
      <c r="BF1503" s="241">
        <f>IF(N1503="snížená",J1503,0)</f>
        <v>0</v>
      </c>
      <c r="BG1503" s="241">
        <f>IF(N1503="zákl. přenesená",J1503,0)</f>
        <v>0</v>
      </c>
      <c r="BH1503" s="241">
        <f>IF(N1503="sníž. přenesená",J1503,0)</f>
        <v>0</v>
      </c>
      <c r="BI1503" s="241">
        <f>IF(N1503="nulová",J1503,0)</f>
        <v>0</v>
      </c>
      <c r="BJ1503" s="18" t="s">
        <v>90</v>
      </c>
      <c r="BK1503" s="241">
        <f>ROUND(I1503*H1503,2)</f>
        <v>0</v>
      </c>
      <c r="BL1503" s="18" t="s">
        <v>347</v>
      </c>
      <c r="BM1503" s="240" t="s">
        <v>2520</v>
      </c>
    </row>
    <row r="1504" s="2" customFormat="1">
      <c r="A1504" s="40"/>
      <c r="B1504" s="41"/>
      <c r="C1504" s="42"/>
      <c r="D1504" s="242" t="s">
        <v>184</v>
      </c>
      <c r="E1504" s="42"/>
      <c r="F1504" s="243" t="s">
        <v>1769</v>
      </c>
      <c r="G1504" s="42"/>
      <c r="H1504" s="42"/>
      <c r="I1504" s="244"/>
      <c r="J1504" s="42"/>
      <c r="K1504" s="42"/>
      <c r="L1504" s="46"/>
      <c r="M1504" s="245"/>
      <c r="N1504" s="246"/>
      <c r="O1504" s="93"/>
      <c r="P1504" s="93"/>
      <c r="Q1504" s="93"/>
      <c r="R1504" s="93"/>
      <c r="S1504" s="93"/>
      <c r="T1504" s="94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T1504" s="18" t="s">
        <v>184</v>
      </c>
      <c r="AU1504" s="18" t="s">
        <v>92</v>
      </c>
    </row>
    <row r="1505" s="2" customFormat="1" ht="16.5" customHeight="1">
      <c r="A1505" s="40"/>
      <c r="B1505" s="41"/>
      <c r="C1505" s="229" t="s">
        <v>2521</v>
      </c>
      <c r="D1505" s="229" t="s">
        <v>174</v>
      </c>
      <c r="E1505" s="230" t="s">
        <v>2522</v>
      </c>
      <c r="F1505" s="231" t="s">
        <v>2523</v>
      </c>
      <c r="G1505" s="232" t="s">
        <v>1528</v>
      </c>
      <c r="H1505" s="233">
        <v>1</v>
      </c>
      <c r="I1505" s="234"/>
      <c r="J1505" s="235">
        <f>ROUND(I1505*H1505,2)</f>
        <v>0</v>
      </c>
      <c r="K1505" s="231" t="s">
        <v>331</v>
      </c>
      <c r="L1505" s="46"/>
      <c r="M1505" s="236" t="s">
        <v>1</v>
      </c>
      <c r="N1505" s="237" t="s">
        <v>48</v>
      </c>
      <c r="O1505" s="93"/>
      <c r="P1505" s="238">
        <f>O1505*H1505</f>
        <v>0</v>
      </c>
      <c r="Q1505" s="238">
        <v>0</v>
      </c>
      <c r="R1505" s="238">
        <f>Q1505*H1505</f>
        <v>0</v>
      </c>
      <c r="S1505" s="238">
        <v>0</v>
      </c>
      <c r="T1505" s="239">
        <f>S1505*H1505</f>
        <v>0</v>
      </c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R1505" s="240" t="s">
        <v>347</v>
      </c>
      <c r="AT1505" s="240" t="s">
        <v>174</v>
      </c>
      <c r="AU1505" s="240" t="s">
        <v>92</v>
      </c>
      <c r="AY1505" s="18" t="s">
        <v>171</v>
      </c>
      <c r="BE1505" s="241">
        <f>IF(N1505="základní",J1505,0)</f>
        <v>0</v>
      </c>
      <c r="BF1505" s="241">
        <f>IF(N1505="snížená",J1505,0)</f>
        <v>0</v>
      </c>
      <c r="BG1505" s="241">
        <f>IF(N1505="zákl. přenesená",J1505,0)</f>
        <v>0</v>
      </c>
      <c r="BH1505" s="241">
        <f>IF(N1505="sníž. přenesená",J1505,0)</f>
        <v>0</v>
      </c>
      <c r="BI1505" s="241">
        <f>IF(N1505="nulová",J1505,0)</f>
        <v>0</v>
      </c>
      <c r="BJ1505" s="18" t="s">
        <v>90</v>
      </c>
      <c r="BK1505" s="241">
        <f>ROUND(I1505*H1505,2)</f>
        <v>0</v>
      </c>
      <c r="BL1505" s="18" t="s">
        <v>347</v>
      </c>
      <c r="BM1505" s="240" t="s">
        <v>2524</v>
      </c>
    </row>
    <row r="1506" s="2" customFormat="1">
      <c r="A1506" s="40"/>
      <c r="B1506" s="41"/>
      <c r="C1506" s="42"/>
      <c r="D1506" s="242" t="s">
        <v>184</v>
      </c>
      <c r="E1506" s="42"/>
      <c r="F1506" s="243" t="s">
        <v>1769</v>
      </c>
      <c r="G1506" s="42"/>
      <c r="H1506" s="42"/>
      <c r="I1506" s="244"/>
      <c r="J1506" s="42"/>
      <c r="K1506" s="42"/>
      <c r="L1506" s="46"/>
      <c r="M1506" s="245"/>
      <c r="N1506" s="246"/>
      <c r="O1506" s="93"/>
      <c r="P1506" s="93"/>
      <c r="Q1506" s="93"/>
      <c r="R1506" s="93"/>
      <c r="S1506" s="93"/>
      <c r="T1506" s="94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T1506" s="18" t="s">
        <v>184</v>
      </c>
      <c r="AU1506" s="18" t="s">
        <v>92</v>
      </c>
    </row>
    <row r="1507" s="2" customFormat="1" ht="16.5" customHeight="1">
      <c r="A1507" s="40"/>
      <c r="B1507" s="41"/>
      <c r="C1507" s="229" t="s">
        <v>2525</v>
      </c>
      <c r="D1507" s="229" t="s">
        <v>174</v>
      </c>
      <c r="E1507" s="230" t="s">
        <v>2526</v>
      </c>
      <c r="F1507" s="231" t="s">
        <v>2527</v>
      </c>
      <c r="G1507" s="232" t="s">
        <v>1528</v>
      </c>
      <c r="H1507" s="233">
        <v>1</v>
      </c>
      <c r="I1507" s="234"/>
      <c r="J1507" s="235">
        <f>ROUND(I1507*H1507,2)</f>
        <v>0</v>
      </c>
      <c r="K1507" s="231" t="s">
        <v>331</v>
      </c>
      <c r="L1507" s="46"/>
      <c r="M1507" s="236" t="s">
        <v>1</v>
      </c>
      <c r="N1507" s="237" t="s">
        <v>48</v>
      </c>
      <c r="O1507" s="93"/>
      <c r="P1507" s="238">
        <f>O1507*H1507</f>
        <v>0</v>
      </c>
      <c r="Q1507" s="238">
        <v>0</v>
      </c>
      <c r="R1507" s="238">
        <f>Q1507*H1507</f>
        <v>0</v>
      </c>
      <c r="S1507" s="238">
        <v>0</v>
      </c>
      <c r="T1507" s="239">
        <f>S1507*H1507</f>
        <v>0</v>
      </c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R1507" s="240" t="s">
        <v>347</v>
      </c>
      <c r="AT1507" s="240" t="s">
        <v>174</v>
      </c>
      <c r="AU1507" s="240" t="s">
        <v>92</v>
      </c>
      <c r="AY1507" s="18" t="s">
        <v>171</v>
      </c>
      <c r="BE1507" s="241">
        <f>IF(N1507="základní",J1507,0)</f>
        <v>0</v>
      </c>
      <c r="BF1507" s="241">
        <f>IF(N1507="snížená",J1507,0)</f>
        <v>0</v>
      </c>
      <c r="BG1507" s="241">
        <f>IF(N1507="zákl. přenesená",J1507,0)</f>
        <v>0</v>
      </c>
      <c r="BH1507" s="241">
        <f>IF(N1507="sníž. přenesená",J1507,0)</f>
        <v>0</v>
      </c>
      <c r="BI1507" s="241">
        <f>IF(N1507="nulová",J1507,0)</f>
        <v>0</v>
      </c>
      <c r="BJ1507" s="18" t="s">
        <v>90</v>
      </c>
      <c r="BK1507" s="241">
        <f>ROUND(I1507*H1507,2)</f>
        <v>0</v>
      </c>
      <c r="BL1507" s="18" t="s">
        <v>347</v>
      </c>
      <c r="BM1507" s="240" t="s">
        <v>2528</v>
      </c>
    </row>
    <row r="1508" s="2" customFormat="1">
      <c r="A1508" s="40"/>
      <c r="B1508" s="41"/>
      <c r="C1508" s="42"/>
      <c r="D1508" s="242" t="s">
        <v>184</v>
      </c>
      <c r="E1508" s="42"/>
      <c r="F1508" s="243" t="s">
        <v>1769</v>
      </c>
      <c r="G1508" s="42"/>
      <c r="H1508" s="42"/>
      <c r="I1508" s="244"/>
      <c r="J1508" s="42"/>
      <c r="K1508" s="42"/>
      <c r="L1508" s="46"/>
      <c r="M1508" s="245"/>
      <c r="N1508" s="246"/>
      <c r="O1508" s="93"/>
      <c r="P1508" s="93"/>
      <c r="Q1508" s="93"/>
      <c r="R1508" s="93"/>
      <c r="S1508" s="93"/>
      <c r="T1508" s="94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T1508" s="18" t="s">
        <v>184</v>
      </c>
      <c r="AU1508" s="18" t="s">
        <v>92</v>
      </c>
    </row>
    <row r="1509" s="2" customFormat="1">
      <c r="A1509" s="40"/>
      <c r="B1509" s="41"/>
      <c r="C1509" s="229" t="s">
        <v>2529</v>
      </c>
      <c r="D1509" s="229" t="s">
        <v>174</v>
      </c>
      <c r="E1509" s="230" t="s">
        <v>2530</v>
      </c>
      <c r="F1509" s="231" t="s">
        <v>2531</v>
      </c>
      <c r="G1509" s="232" t="s">
        <v>1528</v>
      </c>
      <c r="H1509" s="233">
        <v>1</v>
      </c>
      <c r="I1509" s="234"/>
      <c r="J1509" s="235">
        <f>ROUND(I1509*H1509,2)</f>
        <v>0</v>
      </c>
      <c r="K1509" s="231" t="s">
        <v>331</v>
      </c>
      <c r="L1509" s="46"/>
      <c r="M1509" s="236" t="s">
        <v>1</v>
      </c>
      <c r="N1509" s="237" t="s">
        <v>48</v>
      </c>
      <c r="O1509" s="93"/>
      <c r="P1509" s="238">
        <f>O1509*H1509</f>
        <v>0</v>
      </c>
      <c r="Q1509" s="238">
        <v>0</v>
      </c>
      <c r="R1509" s="238">
        <f>Q1509*H1509</f>
        <v>0</v>
      </c>
      <c r="S1509" s="238">
        <v>0</v>
      </c>
      <c r="T1509" s="239">
        <f>S1509*H1509</f>
        <v>0</v>
      </c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R1509" s="240" t="s">
        <v>347</v>
      </c>
      <c r="AT1509" s="240" t="s">
        <v>174</v>
      </c>
      <c r="AU1509" s="240" t="s">
        <v>92</v>
      </c>
      <c r="AY1509" s="18" t="s">
        <v>171</v>
      </c>
      <c r="BE1509" s="241">
        <f>IF(N1509="základní",J1509,0)</f>
        <v>0</v>
      </c>
      <c r="BF1509" s="241">
        <f>IF(N1509="snížená",J1509,0)</f>
        <v>0</v>
      </c>
      <c r="BG1509" s="241">
        <f>IF(N1509="zákl. přenesená",J1509,0)</f>
        <v>0</v>
      </c>
      <c r="BH1509" s="241">
        <f>IF(N1509="sníž. přenesená",J1509,0)</f>
        <v>0</v>
      </c>
      <c r="BI1509" s="241">
        <f>IF(N1509="nulová",J1509,0)</f>
        <v>0</v>
      </c>
      <c r="BJ1509" s="18" t="s">
        <v>90</v>
      </c>
      <c r="BK1509" s="241">
        <f>ROUND(I1509*H1509,2)</f>
        <v>0</v>
      </c>
      <c r="BL1509" s="18" t="s">
        <v>347</v>
      </c>
      <c r="BM1509" s="240" t="s">
        <v>2532</v>
      </c>
    </row>
    <row r="1510" s="2" customFormat="1">
      <c r="A1510" s="40"/>
      <c r="B1510" s="41"/>
      <c r="C1510" s="42"/>
      <c r="D1510" s="242" t="s">
        <v>184</v>
      </c>
      <c r="E1510" s="42"/>
      <c r="F1510" s="243" t="s">
        <v>2533</v>
      </c>
      <c r="G1510" s="42"/>
      <c r="H1510" s="42"/>
      <c r="I1510" s="244"/>
      <c r="J1510" s="42"/>
      <c r="K1510" s="42"/>
      <c r="L1510" s="46"/>
      <c r="M1510" s="245"/>
      <c r="N1510" s="246"/>
      <c r="O1510" s="93"/>
      <c r="P1510" s="93"/>
      <c r="Q1510" s="93"/>
      <c r="R1510" s="93"/>
      <c r="S1510" s="93"/>
      <c r="T1510" s="94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T1510" s="18" t="s">
        <v>184</v>
      </c>
      <c r="AU1510" s="18" t="s">
        <v>92</v>
      </c>
    </row>
    <row r="1511" s="2" customFormat="1">
      <c r="A1511" s="40"/>
      <c r="B1511" s="41"/>
      <c r="C1511" s="229" t="s">
        <v>2534</v>
      </c>
      <c r="D1511" s="229" t="s">
        <v>174</v>
      </c>
      <c r="E1511" s="230" t="s">
        <v>2535</v>
      </c>
      <c r="F1511" s="231" t="s">
        <v>2536</v>
      </c>
      <c r="G1511" s="232" t="s">
        <v>1528</v>
      </c>
      <c r="H1511" s="233">
        <v>1</v>
      </c>
      <c r="I1511" s="234"/>
      <c r="J1511" s="235">
        <f>ROUND(I1511*H1511,2)</f>
        <v>0</v>
      </c>
      <c r="K1511" s="231" t="s">
        <v>331</v>
      </c>
      <c r="L1511" s="46"/>
      <c r="M1511" s="236" t="s">
        <v>1</v>
      </c>
      <c r="N1511" s="237" t="s">
        <v>48</v>
      </c>
      <c r="O1511" s="93"/>
      <c r="P1511" s="238">
        <f>O1511*H1511</f>
        <v>0</v>
      </c>
      <c r="Q1511" s="238">
        <v>0</v>
      </c>
      <c r="R1511" s="238">
        <f>Q1511*H1511</f>
        <v>0</v>
      </c>
      <c r="S1511" s="238">
        <v>0</v>
      </c>
      <c r="T1511" s="239">
        <f>S1511*H1511</f>
        <v>0</v>
      </c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R1511" s="240" t="s">
        <v>347</v>
      </c>
      <c r="AT1511" s="240" t="s">
        <v>174</v>
      </c>
      <c r="AU1511" s="240" t="s">
        <v>92</v>
      </c>
      <c r="AY1511" s="18" t="s">
        <v>171</v>
      </c>
      <c r="BE1511" s="241">
        <f>IF(N1511="základní",J1511,0)</f>
        <v>0</v>
      </c>
      <c r="BF1511" s="241">
        <f>IF(N1511="snížená",J1511,0)</f>
        <v>0</v>
      </c>
      <c r="BG1511" s="241">
        <f>IF(N1511="zákl. přenesená",J1511,0)</f>
        <v>0</v>
      </c>
      <c r="BH1511" s="241">
        <f>IF(N1511="sníž. přenesená",J1511,0)</f>
        <v>0</v>
      </c>
      <c r="BI1511" s="241">
        <f>IF(N1511="nulová",J1511,0)</f>
        <v>0</v>
      </c>
      <c r="BJ1511" s="18" t="s">
        <v>90</v>
      </c>
      <c r="BK1511" s="241">
        <f>ROUND(I1511*H1511,2)</f>
        <v>0</v>
      </c>
      <c r="BL1511" s="18" t="s">
        <v>347</v>
      </c>
      <c r="BM1511" s="240" t="s">
        <v>2537</v>
      </c>
    </row>
    <row r="1512" s="2" customFormat="1">
      <c r="A1512" s="40"/>
      <c r="B1512" s="41"/>
      <c r="C1512" s="42"/>
      <c r="D1512" s="242" t="s">
        <v>184</v>
      </c>
      <c r="E1512" s="42"/>
      <c r="F1512" s="243" t="s">
        <v>2533</v>
      </c>
      <c r="G1512" s="42"/>
      <c r="H1512" s="42"/>
      <c r="I1512" s="244"/>
      <c r="J1512" s="42"/>
      <c r="K1512" s="42"/>
      <c r="L1512" s="46"/>
      <c r="M1512" s="245"/>
      <c r="N1512" s="246"/>
      <c r="O1512" s="93"/>
      <c r="P1512" s="93"/>
      <c r="Q1512" s="93"/>
      <c r="R1512" s="93"/>
      <c r="S1512" s="93"/>
      <c r="T1512" s="94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T1512" s="18" t="s">
        <v>184</v>
      </c>
      <c r="AU1512" s="18" t="s">
        <v>92</v>
      </c>
    </row>
    <row r="1513" s="2" customFormat="1">
      <c r="A1513" s="40"/>
      <c r="B1513" s="41"/>
      <c r="C1513" s="229" t="s">
        <v>2538</v>
      </c>
      <c r="D1513" s="229" t="s">
        <v>174</v>
      </c>
      <c r="E1513" s="230" t="s">
        <v>2539</v>
      </c>
      <c r="F1513" s="231" t="s">
        <v>2540</v>
      </c>
      <c r="G1513" s="232" t="s">
        <v>1528</v>
      </c>
      <c r="H1513" s="233">
        <v>1</v>
      </c>
      <c r="I1513" s="234"/>
      <c r="J1513" s="235">
        <f>ROUND(I1513*H1513,2)</f>
        <v>0</v>
      </c>
      <c r="K1513" s="231" t="s">
        <v>331</v>
      </c>
      <c r="L1513" s="46"/>
      <c r="M1513" s="236" t="s">
        <v>1</v>
      </c>
      <c r="N1513" s="237" t="s">
        <v>48</v>
      </c>
      <c r="O1513" s="93"/>
      <c r="P1513" s="238">
        <f>O1513*H1513</f>
        <v>0</v>
      </c>
      <c r="Q1513" s="238">
        <v>0</v>
      </c>
      <c r="R1513" s="238">
        <f>Q1513*H1513</f>
        <v>0</v>
      </c>
      <c r="S1513" s="238">
        <v>0</v>
      </c>
      <c r="T1513" s="239">
        <f>S1513*H1513</f>
        <v>0</v>
      </c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R1513" s="240" t="s">
        <v>347</v>
      </c>
      <c r="AT1513" s="240" t="s">
        <v>174</v>
      </c>
      <c r="AU1513" s="240" t="s">
        <v>92</v>
      </c>
      <c r="AY1513" s="18" t="s">
        <v>171</v>
      </c>
      <c r="BE1513" s="241">
        <f>IF(N1513="základní",J1513,0)</f>
        <v>0</v>
      </c>
      <c r="BF1513" s="241">
        <f>IF(N1513="snížená",J1513,0)</f>
        <v>0</v>
      </c>
      <c r="BG1513" s="241">
        <f>IF(N1513="zákl. přenesená",J1513,0)</f>
        <v>0</v>
      </c>
      <c r="BH1513" s="241">
        <f>IF(N1513="sníž. přenesená",J1513,0)</f>
        <v>0</v>
      </c>
      <c r="BI1513" s="241">
        <f>IF(N1513="nulová",J1513,0)</f>
        <v>0</v>
      </c>
      <c r="BJ1513" s="18" t="s">
        <v>90</v>
      </c>
      <c r="BK1513" s="241">
        <f>ROUND(I1513*H1513,2)</f>
        <v>0</v>
      </c>
      <c r="BL1513" s="18" t="s">
        <v>347</v>
      </c>
      <c r="BM1513" s="240" t="s">
        <v>2541</v>
      </c>
    </row>
    <row r="1514" s="2" customFormat="1">
      <c r="A1514" s="40"/>
      <c r="B1514" s="41"/>
      <c r="C1514" s="42"/>
      <c r="D1514" s="242" t="s">
        <v>184</v>
      </c>
      <c r="E1514" s="42"/>
      <c r="F1514" s="243" t="s">
        <v>2533</v>
      </c>
      <c r="G1514" s="42"/>
      <c r="H1514" s="42"/>
      <c r="I1514" s="244"/>
      <c r="J1514" s="42"/>
      <c r="K1514" s="42"/>
      <c r="L1514" s="46"/>
      <c r="M1514" s="245"/>
      <c r="N1514" s="246"/>
      <c r="O1514" s="93"/>
      <c r="P1514" s="93"/>
      <c r="Q1514" s="93"/>
      <c r="R1514" s="93"/>
      <c r="S1514" s="93"/>
      <c r="T1514" s="94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T1514" s="18" t="s">
        <v>184</v>
      </c>
      <c r="AU1514" s="18" t="s">
        <v>92</v>
      </c>
    </row>
    <row r="1515" s="2" customFormat="1">
      <c r="A1515" s="40"/>
      <c r="B1515" s="41"/>
      <c r="C1515" s="229" t="s">
        <v>2542</v>
      </c>
      <c r="D1515" s="229" t="s">
        <v>174</v>
      </c>
      <c r="E1515" s="230" t="s">
        <v>2543</v>
      </c>
      <c r="F1515" s="231" t="s">
        <v>2544</v>
      </c>
      <c r="G1515" s="232" t="s">
        <v>1528</v>
      </c>
      <c r="H1515" s="233">
        <v>1</v>
      </c>
      <c r="I1515" s="234"/>
      <c r="J1515" s="235">
        <f>ROUND(I1515*H1515,2)</f>
        <v>0</v>
      </c>
      <c r="K1515" s="231" t="s">
        <v>331</v>
      </c>
      <c r="L1515" s="46"/>
      <c r="M1515" s="236" t="s">
        <v>1</v>
      </c>
      <c r="N1515" s="237" t="s">
        <v>48</v>
      </c>
      <c r="O1515" s="93"/>
      <c r="P1515" s="238">
        <f>O1515*H1515</f>
        <v>0</v>
      </c>
      <c r="Q1515" s="238">
        <v>0</v>
      </c>
      <c r="R1515" s="238">
        <f>Q1515*H1515</f>
        <v>0</v>
      </c>
      <c r="S1515" s="238">
        <v>0</v>
      </c>
      <c r="T1515" s="239">
        <f>S1515*H1515</f>
        <v>0</v>
      </c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R1515" s="240" t="s">
        <v>347</v>
      </c>
      <c r="AT1515" s="240" t="s">
        <v>174</v>
      </c>
      <c r="AU1515" s="240" t="s">
        <v>92</v>
      </c>
      <c r="AY1515" s="18" t="s">
        <v>171</v>
      </c>
      <c r="BE1515" s="241">
        <f>IF(N1515="základní",J1515,0)</f>
        <v>0</v>
      </c>
      <c r="BF1515" s="241">
        <f>IF(N1515="snížená",J1515,0)</f>
        <v>0</v>
      </c>
      <c r="BG1515" s="241">
        <f>IF(N1515="zákl. přenesená",J1515,0)</f>
        <v>0</v>
      </c>
      <c r="BH1515" s="241">
        <f>IF(N1515="sníž. přenesená",J1515,0)</f>
        <v>0</v>
      </c>
      <c r="BI1515" s="241">
        <f>IF(N1515="nulová",J1515,0)</f>
        <v>0</v>
      </c>
      <c r="BJ1515" s="18" t="s">
        <v>90</v>
      </c>
      <c r="BK1515" s="241">
        <f>ROUND(I1515*H1515,2)</f>
        <v>0</v>
      </c>
      <c r="BL1515" s="18" t="s">
        <v>347</v>
      </c>
      <c r="BM1515" s="240" t="s">
        <v>2545</v>
      </c>
    </row>
    <row r="1516" s="2" customFormat="1">
      <c r="A1516" s="40"/>
      <c r="B1516" s="41"/>
      <c r="C1516" s="42"/>
      <c r="D1516" s="242" t="s">
        <v>184</v>
      </c>
      <c r="E1516" s="42"/>
      <c r="F1516" s="243" t="s">
        <v>2533</v>
      </c>
      <c r="G1516" s="42"/>
      <c r="H1516" s="42"/>
      <c r="I1516" s="244"/>
      <c r="J1516" s="42"/>
      <c r="K1516" s="42"/>
      <c r="L1516" s="46"/>
      <c r="M1516" s="245"/>
      <c r="N1516" s="246"/>
      <c r="O1516" s="93"/>
      <c r="P1516" s="93"/>
      <c r="Q1516" s="93"/>
      <c r="R1516" s="93"/>
      <c r="S1516" s="93"/>
      <c r="T1516" s="94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T1516" s="18" t="s">
        <v>184</v>
      </c>
      <c r="AU1516" s="18" t="s">
        <v>92</v>
      </c>
    </row>
    <row r="1517" s="2" customFormat="1">
      <c r="A1517" s="40"/>
      <c r="B1517" s="41"/>
      <c r="C1517" s="229" t="s">
        <v>2546</v>
      </c>
      <c r="D1517" s="229" t="s">
        <v>174</v>
      </c>
      <c r="E1517" s="230" t="s">
        <v>2547</v>
      </c>
      <c r="F1517" s="231" t="s">
        <v>2548</v>
      </c>
      <c r="G1517" s="232" t="s">
        <v>1528</v>
      </c>
      <c r="H1517" s="233">
        <v>1</v>
      </c>
      <c r="I1517" s="234"/>
      <c r="J1517" s="235">
        <f>ROUND(I1517*H1517,2)</f>
        <v>0</v>
      </c>
      <c r="K1517" s="231" t="s">
        <v>331</v>
      </c>
      <c r="L1517" s="46"/>
      <c r="M1517" s="236" t="s">
        <v>1</v>
      </c>
      <c r="N1517" s="237" t="s">
        <v>48</v>
      </c>
      <c r="O1517" s="93"/>
      <c r="P1517" s="238">
        <f>O1517*H1517</f>
        <v>0</v>
      </c>
      <c r="Q1517" s="238">
        <v>0</v>
      </c>
      <c r="R1517" s="238">
        <f>Q1517*H1517</f>
        <v>0</v>
      </c>
      <c r="S1517" s="238">
        <v>0</v>
      </c>
      <c r="T1517" s="239">
        <f>S1517*H1517</f>
        <v>0</v>
      </c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R1517" s="240" t="s">
        <v>347</v>
      </c>
      <c r="AT1517" s="240" t="s">
        <v>174</v>
      </c>
      <c r="AU1517" s="240" t="s">
        <v>92</v>
      </c>
      <c r="AY1517" s="18" t="s">
        <v>171</v>
      </c>
      <c r="BE1517" s="241">
        <f>IF(N1517="základní",J1517,0)</f>
        <v>0</v>
      </c>
      <c r="BF1517" s="241">
        <f>IF(N1517="snížená",J1517,0)</f>
        <v>0</v>
      </c>
      <c r="BG1517" s="241">
        <f>IF(N1517="zákl. přenesená",J1517,0)</f>
        <v>0</v>
      </c>
      <c r="BH1517" s="241">
        <f>IF(N1517="sníž. přenesená",J1517,0)</f>
        <v>0</v>
      </c>
      <c r="BI1517" s="241">
        <f>IF(N1517="nulová",J1517,0)</f>
        <v>0</v>
      </c>
      <c r="BJ1517" s="18" t="s">
        <v>90</v>
      </c>
      <c r="BK1517" s="241">
        <f>ROUND(I1517*H1517,2)</f>
        <v>0</v>
      </c>
      <c r="BL1517" s="18" t="s">
        <v>347</v>
      </c>
      <c r="BM1517" s="240" t="s">
        <v>2549</v>
      </c>
    </row>
    <row r="1518" s="2" customFormat="1">
      <c r="A1518" s="40"/>
      <c r="B1518" s="41"/>
      <c r="C1518" s="42"/>
      <c r="D1518" s="242" t="s">
        <v>184</v>
      </c>
      <c r="E1518" s="42"/>
      <c r="F1518" s="243" t="s">
        <v>2060</v>
      </c>
      <c r="G1518" s="42"/>
      <c r="H1518" s="42"/>
      <c r="I1518" s="244"/>
      <c r="J1518" s="42"/>
      <c r="K1518" s="42"/>
      <c r="L1518" s="46"/>
      <c r="M1518" s="245"/>
      <c r="N1518" s="246"/>
      <c r="O1518" s="93"/>
      <c r="P1518" s="93"/>
      <c r="Q1518" s="93"/>
      <c r="R1518" s="93"/>
      <c r="S1518" s="93"/>
      <c r="T1518" s="94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T1518" s="18" t="s">
        <v>184</v>
      </c>
      <c r="AU1518" s="18" t="s">
        <v>92</v>
      </c>
    </row>
    <row r="1519" s="2" customFormat="1">
      <c r="A1519" s="40"/>
      <c r="B1519" s="41"/>
      <c r="C1519" s="229" t="s">
        <v>2550</v>
      </c>
      <c r="D1519" s="229" t="s">
        <v>174</v>
      </c>
      <c r="E1519" s="230" t="s">
        <v>2551</v>
      </c>
      <c r="F1519" s="231" t="s">
        <v>2552</v>
      </c>
      <c r="G1519" s="232" t="s">
        <v>1528</v>
      </c>
      <c r="H1519" s="233">
        <v>1</v>
      </c>
      <c r="I1519" s="234"/>
      <c r="J1519" s="235">
        <f>ROUND(I1519*H1519,2)</f>
        <v>0</v>
      </c>
      <c r="K1519" s="231" t="s">
        <v>331</v>
      </c>
      <c r="L1519" s="46"/>
      <c r="M1519" s="236" t="s">
        <v>1</v>
      </c>
      <c r="N1519" s="237" t="s">
        <v>48</v>
      </c>
      <c r="O1519" s="93"/>
      <c r="P1519" s="238">
        <f>O1519*H1519</f>
        <v>0</v>
      </c>
      <c r="Q1519" s="238">
        <v>0</v>
      </c>
      <c r="R1519" s="238">
        <f>Q1519*H1519</f>
        <v>0</v>
      </c>
      <c r="S1519" s="238">
        <v>0</v>
      </c>
      <c r="T1519" s="239">
        <f>S1519*H1519</f>
        <v>0</v>
      </c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R1519" s="240" t="s">
        <v>347</v>
      </c>
      <c r="AT1519" s="240" t="s">
        <v>174</v>
      </c>
      <c r="AU1519" s="240" t="s">
        <v>92</v>
      </c>
      <c r="AY1519" s="18" t="s">
        <v>171</v>
      </c>
      <c r="BE1519" s="241">
        <f>IF(N1519="základní",J1519,0)</f>
        <v>0</v>
      </c>
      <c r="BF1519" s="241">
        <f>IF(N1519="snížená",J1519,0)</f>
        <v>0</v>
      </c>
      <c r="BG1519" s="241">
        <f>IF(N1519="zákl. přenesená",J1519,0)</f>
        <v>0</v>
      </c>
      <c r="BH1519" s="241">
        <f>IF(N1519="sníž. přenesená",J1519,0)</f>
        <v>0</v>
      </c>
      <c r="BI1519" s="241">
        <f>IF(N1519="nulová",J1519,0)</f>
        <v>0</v>
      </c>
      <c r="BJ1519" s="18" t="s">
        <v>90</v>
      </c>
      <c r="BK1519" s="241">
        <f>ROUND(I1519*H1519,2)</f>
        <v>0</v>
      </c>
      <c r="BL1519" s="18" t="s">
        <v>347</v>
      </c>
      <c r="BM1519" s="240" t="s">
        <v>2553</v>
      </c>
    </row>
    <row r="1520" s="2" customFormat="1">
      <c r="A1520" s="40"/>
      <c r="B1520" s="41"/>
      <c r="C1520" s="42"/>
      <c r="D1520" s="242" t="s">
        <v>184</v>
      </c>
      <c r="E1520" s="42"/>
      <c r="F1520" s="243" t="s">
        <v>2060</v>
      </c>
      <c r="G1520" s="42"/>
      <c r="H1520" s="42"/>
      <c r="I1520" s="244"/>
      <c r="J1520" s="42"/>
      <c r="K1520" s="42"/>
      <c r="L1520" s="46"/>
      <c r="M1520" s="245"/>
      <c r="N1520" s="246"/>
      <c r="O1520" s="93"/>
      <c r="P1520" s="93"/>
      <c r="Q1520" s="93"/>
      <c r="R1520" s="93"/>
      <c r="S1520" s="93"/>
      <c r="T1520" s="94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T1520" s="18" t="s">
        <v>184</v>
      </c>
      <c r="AU1520" s="18" t="s">
        <v>92</v>
      </c>
    </row>
    <row r="1521" s="2" customFormat="1" ht="21.75" customHeight="1">
      <c r="A1521" s="40"/>
      <c r="B1521" s="41"/>
      <c r="C1521" s="229" t="s">
        <v>2554</v>
      </c>
      <c r="D1521" s="229" t="s">
        <v>174</v>
      </c>
      <c r="E1521" s="230" t="s">
        <v>2555</v>
      </c>
      <c r="F1521" s="231" t="s">
        <v>2556</v>
      </c>
      <c r="G1521" s="232" t="s">
        <v>1528</v>
      </c>
      <c r="H1521" s="233">
        <v>1</v>
      </c>
      <c r="I1521" s="234"/>
      <c r="J1521" s="235">
        <f>ROUND(I1521*H1521,2)</f>
        <v>0</v>
      </c>
      <c r="K1521" s="231" t="s">
        <v>331</v>
      </c>
      <c r="L1521" s="46"/>
      <c r="M1521" s="236" t="s">
        <v>1</v>
      </c>
      <c r="N1521" s="237" t="s">
        <v>48</v>
      </c>
      <c r="O1521" s="93"/>
      <c r="P1521" s="238">
        <f>O1521*H1521</f>
        <v>0</v>
      </c>
      <c r="Q1521" s="238">
        <v>0</v>
      </c>
      <c r="R1521" s="238">
        <f>Q1521*H1521</f>
        <v>0</v>
      </c>
      <c r="S1521" s="238">
        <v>0</v>
      </c>
      <c r="T1521" s="239">
        <f>S1521*H1521</f>
        <v>0</v>
      </c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R1521" s="240" t="s">
        <v>347</v>
      </c>
      <c r="AT1521" s="240" t="s">
        <v>174</v>
      </c>
      <c r="AU1521" s="240" t="s">
        <v>92</v>
      </c>
      <c r="AY1521" s="18" t="s">
        <v>171</v>
      </c>
      <c r="BE1521" s="241">
        <f>IF(N1521="základní",J1521,0)</f>
        <v>0</v>
      </c>
      <c r="BF1521" s="241">
        <f>IF(N1521="snížená",J1521,0)</f>
        <v>0</v>
      </c>
      <c r="BG1521" s="241">
        <f>IF(N1521="zákl. přenesená",J1521,0)</f>
        <v>0</v>
      </c>
      <c r="BH1521" s="241">
        <f>IF(N1521="sníž. přenesená",J1521,0)</f>
        <v>0</v>
      </c>
      <c r="BI1521" s="241">
        <f>IF(N1521="nulová",J1521,0)</f>
        <v>0</v>
      </c>
      <c r="BJ1521" s="18" t="s">
        <v>90</v>
      </c>
      <c r="BK1521" s="241">
        <f>ROUND(I1521*H1521,2)</f>
        <v>0</v>
      </c>
      <c r="BL1521" s="18" t="s">
        <v>347</v>
      </c>
      <c r="BM1521" s="240" t="s">
        <v>2557</v>
      </c>
    </row>
    <row r="1522" s="2" customFormat="1">
      <c r="A1522" s="40"/>
      <c r="B1522" s="41"/>
      <c r="C1522" s="42"/>
      <c r="D1522" s="242" t="s">
        <v>184</v>
      </c>
      <c r="E1522" s="42"/>
      <c r="F1522" s="243" t="s">
        <v>2060</v>
      </c>
      <c r="G1522" s="42"/>
      <c r="H1522" s="42"/>
      <c r="I1522" s="244"/>
      <c r="J1522" s="42"/>
      <c r="K1522" s="42"/>
      <c r="L1522" s="46"/>
      <c r="M1522" s="245"/>
      <c r="N1522" s="246"/>
      <c r="O1522" s="93"/>
      <c r="P1522" s="93"/>
      <c r="Q1522" s="93"/>
      <c r="R1522" s="93"/>
      <c r="S1522" s="93"/>
      <c r="T1522" s="94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T1522" s="18" t="s">
        <v>184</v>
      </c>
      <c r="AU1522" s="18" t="s">
        <v>92</v>
      </c>
    </row>
    <row r="1523" s="2" customFormat="1">
      <c r="A1523" s="40"/>
      <c r="B1523" s="41"/>
      <c r="C1523" s="229" t="s">
        <v>2558</v>
      </c>
      <c r="D1523" s="229" t="s">
        <v>174</v>
      </c>
      <c r="E1523" s="230" t="s">
        <v>2559</v>
      </c>
      <c r="F1523" s="231" t="s">
        <v>2560</v>
      </c>
      <c r="G1523" s="232" t="s">
        <v>1528</v>
      </c>
      <c r="H1523" s="233">
        <v>1</v>
      </c>
      <c r="I1523" s="234"/>
      <c r="J1523" s="235">
        <f>ROUND(I1523*H1523,2)</f>
        <v>0</v>
      </c>
      <c r="K1523" s="231" t="s">
        <v>331</v>
      </c>
      <c r="L1523" s="46"/>
      <c r="M1523" s="236" t="s">
        <v>1</v>
      </c>
      <c r="N1523" s="237" t="s">
        <v>48</v>
      </c>
      <c r="O1523" s="93"/>
      <c r="P1523" s="238">
        <f>O1523*H1523</f>
        <v>0</v>
      </c>
      <c r="Q1523" s="238">
        <v>0</v>
      </c>
      <c r="R1523" s="238">
        <f>Q1523*H1523</f>
        <v>0</v>
      </c>
      <c r="S1523" s="238">
        <v>0</v>
      </c>
      <c r="T1523" s="239">
        <f>S1523*H1523</f>
        <v>0</v>
      </c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R1523" s="240" t="s">
        <v>347</v>
      </c>
      <c r="AT1523" s="240" t="s">
        <v>174</v>
      </c>
      <c r="AU1523" s="240" t="s">
        <v>92</v>
      </c>
      <c r="AY1523" s="18" t="s">
        <v>171</v>
      </c>
      <c r="BE1523" s="241">
        <f>IF(N1523="základní",J1523,0)</f>
        <v>0</v>
      </c>
      <c r="BF1523" s="241">
        <f>IF(N1523="snížená",J1523,0)</f>
        <v>0</v>
      </c>
      <c r="BG1523" s="241">
        <f>IF(N1523="zákl. přenesená",J1523,0)</f>
        <v>0</v>
      </c>
      <c r="BH1523" s="241">
        <f>IF(N1523="sníž. přenesená",J1523,0)</f>
        <v>0</v>
      </c>
      <c r="BI1523" s="241">
        <f>IF(N1523="nulová",J1523,0)</f>
        <v>0</v>
      </c>
      <c r="BJ1523" s="18" t="s">
        <v>90</v>
      </c>
      <c r="BK1523" s="241">
        <f>ROUND(I1523*H1523,2)</f>
        <v>0</v>
      </c>
      <c r="BL1523" s="18" t="s">
        <v>347</v>
      </c>
      <c r="BM1523" s="240" t="s">
        <v>2561</v>
      </c>
    </row>
    <row r="1524" s="2" customFormat="1">
      <c r="A1524" s="40"/>
      <c r="B1524" s="41"/>
      <c r="C1524" s="42"/>
      <c r="D1524" s="242" t="s">
        <v>184</v>
      </c>
      <c r="E1524" s="42"/>
      <c r="F1524" s="243" t="s">
        <v>2349</v>
      </c>
      <c r="G1524" s="42"/>
      <c r="H1524" s="42"/>
      <c r="I1524" s="244"/>
      <c r="J1524" s="42"/>
      <c r="K1524" s="42"/>
      <c r="L1524" s="46"/>
      <c r="M1524" s="245"/>
      <c r="N1524" s="246"/>
      <c r="O1524" s="93"/>
      <c r="P1524" s="93"/>
      <c r="Q1524" s="93"/>
      <c r="R1524" s="93"/>
      <c r="S1524" s="93"/>
      <c r="T1524" s="94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T1524" s="18" t="s">
        <v>184</v>
      </c>
      <c r="AU1524" s="18" t="s">
        <v>92</v>
      </c>
    </row>
    <row r="1525" s="2" customFormat="1" ht="16.5" customHeight="1">
      <c r="A1525" s="40"/>
      <c r="B1525" s="41"/>
      <c r="C1525" s="229" t="s">
        <v>2562</v>
      </c>
      <c r="D1525" s="229" t="s">
        <v>174</v>
      </c>
      <c r="E1525" s="230" t="s">
        <v>2563</v>
      </c>
      <c r="F1525" s="231" t="s">
        <v>2564</v>
      </c>
      <c r="G1525" s="232" t="s">
        <v>1146</v>
      </c>
      <c r="H1525" s="304"/>
      <c r="I1525" s="234"/>
      <c r="J1525" s="235">
        <f>ROUND(I1525*H1525,2)</f>
        <v>0</v>
      </c>
      <c r="K1525" s="231" t="s">
        <v>178</v>
      </c>
      <c r="L1525" s="46"/>
      <c r="M1525" s="236" t="s">
        <v>1</v>
      </c>
      <c r="N1525" s="237" t="s">
        <v>48</v>
      </c>
      <c r="O1525" s="93"/>
      <c r="P1525" s="238">
        <f>O1525*H1525</f>
        <v>0</v>
      </c>
      <c r="Q1525" s="238">
        <v>0</v>
      </c>
      <c r="R1525" s="238">
        <f>Q1525*H1525</f>
        <v>0</v>
      </c>
      <c r="S1525" s="238">
        <v>0</v>
      </c>
      <c r="T1525" s="239">
        <f>S1525*H1525</f>
        <v>0</v>
      </c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R1525" s="240" t="s">
        <v>347</v>
      </c>
      <c r="AT1525" s="240" t="s">
        <v>174</v>
      </c>
      <c r="AU1525" s="240" t="s">
        <v>92</v>
      </c>
      <c r="AY1525" s="18" t="s">
        <v>171</v>
      </c>
      <c r="BE1525" s="241">
        <f>IF(N1525="základní",J1525,0)</f>
        <v>0</v>
      </c>
      <c r="BF1525" s="241">
        <f>IF(N1525="snížená",J1525,0)</f>
        <v>0</v>
      </c>
      <c r="BG1525" s="241">
        <f>IF(N1525="zákl. přenesená",J1525,0)</f>
        <v>0</v>
      </c>
      <c r="BH1525" s="241">
        <f>IF(N1525="sníž. přenesená",J1525,0)</f>
        <v>0</v>
      </c>
      <c r="BI1525" s="241">
        <f>IF(N1525="nulová",J1525,0)</f>
        <v>0</v>
      </c>
      <c r="BJ1525" s="18" t="s">
        <v>90</v>
      </c>
      <c r="BK1525" s="241">
        <f>ROUND(I1525*H1525,2)</f>
        <v>0</v>
      </c>
      <c r="BL1525" s="18" t="s">
        <v>347</v>
      </c>
      <c r="BM1525" s="240" t="s">
        <v>2565</v>
      </c>
    </row>
    <row r="1526" s="12" customFormat="1" ht="22.8" customHeight="1">
      <c r="A1526" s="12"/>
      <c r="B1526" s="213"/>
      <c r="C1526" s="214"/>
      <c r="D1526" s="215" t="s">
        <v>82</v>
      </c>
      <c r="E1526" s="227" t="s">
        <v>2566</v>
      </c>
      <c r="F1526" s="227" t="s">
        <v>2567</v>
      </c>
      <c r="G1526" s="214"/>
      <c r="H1526" s="214"/>
      <c r="I1526" s="217"/>
      <c r="J1526" s="228">
        <f>BK1526</f>
        <v>0</v>
      </c>
      <c r="K1526" s="214"/>
      <c r="L1526" s="219"/>
      <c r="M1526" s="220"/>
      <c r="N1526" s="221"/>
      <c r="O1526" s="221"/>
      <c r="P1526" s="222">
        <f>SUM(P1527:P1569)</f>
        <v>0</v>
      </c>
      <c r="Q1526" s="221"/>
      <c r="R1526" s="222">
        <f>SUM(R1527:R1569)</f>
        <v>17.689558399999999</v>
      </c>
      <c r="S1526" s="221"/>
      <c r="T1526" s="223">
        <f>SUM(T1527:T1569)</f>
        <v>0</v>
      </c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R1526" s="224" t="s">
        <v>92</v>
      </c>
      <c r="AT1526" s="225" t="s">
        <v>82</v>
      </c>
      <c r="AU1526" s="225" t="s">
        <v>90</v>
      </c>
      <c r="AY1526" s="224" t="s">
        <v>171</v>
      </c>
      <c r="BK1526" s="226">
        <f>SUM(BK1527:BK1569)</f>
        <v>0</v>
      </c>
    </row>
    <row r="1527" s="2" customFormat="1" ht="16.5" customHeight="1">
      <c r="A1527" s="40"/>
      <c r="B1527" s="41"/>
      <c r="C1527" s="229" t="s">
        <v>2568</v>
      </c>
      <c r="D1527" s="229" t="s">
        <v>174</v>
      </c>
      <c r="E1527" s="230" t="s">
        <v>2569</v>
      </c>
      <c r="F1527" s="231" t="s">
        <v>2570</v>
      </c>
      <c r="G1527" s="232" t="s">
        <v>278</v>
      </c>
      <c r="H1527" s="233">
        <v>493.56999999999999</v>
      </c>
      <c r="I1527" s="234"/>
      <c r="J1527" s="235">
        <f>ROUND(I1527*H1527,2)</f>
        <v>0</v>
      </c>
      <c r="K1527" s="231" t="s">
        <v>178</v>
      </c>
      <c r="L1527" s="46"/>
      <c r="M1527" s="236" t="s">
        <v>1</v>
      </c>
      <c r="N1527" s="237" t="s">
        <v>48</v>
      </c>
      <c r="O1527" s="93"/>
      <c r="P1527" s="238">
        <f>O1527*H1527</f>
        <v>0</v>
      </c>
      <c r="Q1527" s="238">
        <v>0</v>
      </c>
      <c r="R1527" s="238">
        <f>Q1527*H1527</f>
        <v>0</v>
      </c>
      <c r="S1527" s="238">
        <v>0</v>
      </c>
      <c r="T1527" s="239">
        <f>S1527*H1527</f>
        <v>0</v>
      </c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R1527" s="240" t="s">
        <v>347</v>
      </c>
      <c r="AT1527" s="240" t="s">
        <v>174</v>
      </c>
      <c r="AU1527" s="240" t="s">
        <v>92</v>
      </c>
      <c r="AY1527" s="18" t="s">
        <v>171</v>
      </c>
      <c r="BE1527" s="241">
        <f>IF(N1527="základní",J1527,0)</f>
        <v>0</v>
      </c>
      <c r="BF1527" s="241">
        <f>IF(N1527="snížená",J1527,0)</f>
        <v>0</v>
      </c>
      <c r="BG1527" s="241">
        <f>IF(N1527="zákl. přenesená",J1527,0)</f>
        <v>0</v>
      </c>
      <c r="BH1527" s="241">
        <f>IF(N1527="sníž. přenesená",J1527,0)</f>
        <v>0</v>
      </c>
      <c r="BI1527" s="241">
        <f>IF(N1527="nulová",J1527,0)</f>
        <v>0</v>
      </c>
      <c r="BJ1527" s="18" t="s">
        <v>90</v>
      </c>
      <c r="BK1527" s="241">
        <f>ROUND(I1527*H1527,2)</f>
        <v>0</v>
      </c>
      <c r="BL1527" s="18" t="s">
        <v>347</v>
      </c>
      <c r="BM1527" s="240" t="s">
        <v>2571</v>
      </c>
    </row>
    <row r="1528" s="13" customFormat="1">
      <c r="A1528" s="13"/>
      <c r="B1528" s="251"/>
      <c r="C1528" s="252"/>
      <c r="D1528" s="242" t="s">
        <v>284</v>
      </c>
      <c r="E1528" s="253" t="s">
        <v>1</v>
      </c>
      <c r="F1528" s="254" t="s">
        <v>295</v>
      </c>
      <c r="G1528" s="252"/>
      <c r="H1528" s="253" t="s">
        <v>1</v>
      </c>
      <c r="I1528" s="255"/>
      <c r="J1528" s="252"/>
      <c r="K1528" s="252"/>
      <c r="L1528" s="256"/>
      <c r="M1528" s="257"/>
      <c r="N1528" s="258"/>
      <c r="O1528" s="258"/>
      <c r="P1528" s="258"/>
      <c r="Q1528" s="258"/>
      <c r="R1528" s="258"/>
      <c r="S1528" s="258"/>
      <c r="T1528" s="259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60" t="s">
        <v>284</v>
      </c>
      <c r="AU1528" s="260" t="s">
        <v>92</v>
      </c>
      <c r="AV1528" s="13" t="s">
        <v>90</v>
      </c>
      <c r="AW1528" s="13" t="s">
        <v>38</v>
      </c>
      <c r="AX1528" s="13" t="s">
        <v>83</v>
      </c>
      <c r="AY1528" s="260" t="s">
        <v>171</v>
      </c>
    </row>
    <row r="1529" s="14" customFormat="1">
      <c r="A1529" s="14"/>
      <c r="B1529" s="261"/>
      <c r="C1529" s="262"/>
      <c r="D1529" s="242" t="s">
        <v>284</v>
      </c>
      <c r="E1529" s="263" t="s">
        <v>1</v>
      </c>
      <c r="F1529" s="264" t="s">
        <v>2572</v>
      </c>
      <c r="G1529" s="262"/>
      <c r="H1529" s="265">
        <v>119.26000000000001</v>
      </c>
      <c r="I1529" s="266"/>
      <c r="J1529" s="262"/>
      <c r="K1529" s="262"/>
      <c r="L1529" s="267"/>
      <c r="M1529" s="268"/>
      <c r="N1529" s="269"/>
      <c r="O1529" s="269"/>
      <c r="P1529" s="269"/>
      <c r="Q1529" s="269"/>
      <c r="R1529" s="269"/>
      <c r="S1529" s="269"/>
      <c r="T1529" s="270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71" t="s">
        <v>284</v>
      </c>
      <c r="AU1529" s="271" t="s">
        <v>92</v>
      </c>
      <c r="AV1529" s="14" t="s">
        <v>92</v>
      </c>
      <c r="AW1529" s="14" t="s">
        <v>38</v>
      </c>
      <c r="AX1529" s="14" t="s">
        <v>83</v>
      </c>
      <c r="AY1529" s="271" t="s">
        <v>171</v>
      </c>
    </row>
    <row r="1530" s="14" customFormat="1">
      <c r="A1530" s="14"/>
      <c r="B1530" s="261"/>
      <c r="C1530" s="262"/>
      <c r="D1530" s="242" t="s">
        <v>284</v>
      </c>
      <c r="E1530" s="263" t="s">
        <v>1</v>
      </c>
      <c r="F1530" s="264" t="s">
        <v>2573</v>
      </c>
      <c r="G1530" s="262"/>
      <c r="H1530" s="265">
        <v>73.939999999999998</v>
      </c>
      <c r="I1530" s="266"/>
      <c r="J1530" s="262"/>
      <c r="K1530" s="262"/>
      <c r="L1530" s="267"/>
      <c r="M1530" s="268"/>
      <c r="N1530" s="269"/>
      <c r="O1530" s="269"/>
      <c r="P1530" s="269"/>
      <c r="Q1530" s="269"/>
      <c r="R1530" s="269"/>
      <c r="S1530" s="269"/>
      <c r="T1530" s="270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71" t="s">
        <v>284</v>
      </c>
      <c r="AU1530" s="271" t="s">
        <v>92</v>
      </c>
      <c r="AV1530" s="14" t="s">
        <v>92</v>
      </c>
      <c r="AW1530" s="14" t="s">
        <v>38</v>
      </c>
      <c r="AX1530" s="14" t="s">
        <v>83</v>
      </c>
      <c r="AY1530" s="271" t="s">
        <v>171</v>
      </c>
    </row>
    <row r="1531" s="14" customFormat="1">
      <c r="A1531" s="14"/>
      <c r="B1531" s="261"/>
      <c r="C1531" s="262"/>
      <c r="D1531" s="242" t="s">
        <v>284</v>
      </c>
      <c r="E1531" s="263" t="s">
        <v>1</v>
      </c>
      <c r="F1531" s="264" t="s">
        <v>2574</v>
      </c>
      <c r="G1531" s="262"/>
      <c r="H1531" s="265">
        <v>149.15000000000001</v>
      </c>
      <c r="I1531" s="266"/>
      <c r="J1531" s="262"/>
      <c r="K1531" s="262"/>
      <c r="L1531" s="267"/>
      <c r="M1531" s="268"/>
      <c r="N1531" s="269"/>
      <c r="O1531" s="269"/>
      <c r="P1531" s="269"/>
      <c r="Q1531" s="269"/>
      <c r="R1531" s="269"/>
      <c r="S1531" s="269"/>
      <c r="T1531" s="270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71" t="s">
        <v>284</v>
      </c>
      <c r="AU1531" s="271" t="s">
        <v>92</v>
      </c>
      <c r="AV1531" s="14" t="s">
        <v>92</v>
      </c>
      <c r="AW1531" s="14" t="s">
        <v>38</v>
      </c>
      <c r="AX1531" s="14" t="s">
        <v>83</v>
      </c>
      <c r="AY1531" s="271" t="s">
        <v>171</v>
      </c>
    </row>
    <row r="1532" s="14" customFormat="1">
      <c r="A1532" s="14"/>
      <c r="B1532" s="261"/>
      <c r="C1532" s="262"/>
      <c r="D1532" s="242" t="s">
        <v>284</v>
      </c>
      <c r="E1532" s="263" t="s">
        <v>1</v>
      </c>
      <c r="F1532" s="264" t="s">
        <v>2575</v>
      </c>
      <c r="G1532" s="262"/>
      <c r="H1532" s="265">
        <v>106.34999999999999</v>
      </c>
      <c r="I1532" s="266"/>
      <c r="J1532" s="262"/>
      <c r="K1532" s="262"/>
      <c r="L1532" s="267"/>
      <c r="M1532" s="268"/>
      <c r="N1532" s="269"/>
      <c r="O1532" s="269"/>
      <c r="P1532" s="269"/>
      <c r="Q1532" s="269"/>
      <c r="R1532" s="269"/>
      <c r="S1532" s="269"/>
      <c r="T1532" s="270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71" t="s">
        <v>284</v>
      </c>
      <c r="AU1532" s="271" t="s">
        <v>92</v>
      </c>
      <c r="AV1532" s="14" t="s">
        <v>92</v>
      </c>
      <c r="AW1532" s="14" t="s">
        <v>38</v>
      </c>
      <c r="AX1532" s="14" t="s">
        <v>83</v>
      </c>
      <c r="AY1532" s="271" t="s">
        <v>171</v>
      </c>
    </row>
    <row r="1533" s="16" customFormat="1">
      <c r="A1533" s="16"/>
      <c r="B1533" s="293"/>
      <c r="C1533" s="294"/>
      <c r="D1533" s="242" t="s">
        <v>284</v>
      </c>
      <c r="E1533" s="295" t="s">
        <v>1</v>
      </c>
      <c r="F1533" s="296" t="s">
        <v>418</v>
      </c>
      <c r="G1533" s="294"/>
      <c r="H1533" s="297">
        <v>448.69999999999999</v>
      </c>
      <c r="I1533" s="298"/>
      <c r="J1533" s="294"/>
      <c r="K1533" s="294"/>
      <c r="L1533" s="299"/>
      <c r="M1533" s="300"/>
      <c r="N1533" s="301"/>
      <c r="O1533" s="301"/>
      <c r="P1533" s="301"/>
      <c r="Q1533" s="301"/>
      <c r="R1533" s="301"/>
      <c r="S1533" s="301"/>
      <c r="T1533" s="302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T1533" s="303" t="s">
        <v>284</v>
      </c>
      <c r="AU1533" s="303" t="s">
        <v>92</v>
      </c>
      <c r="AV1533" s="16" t="s">
        <v>118</v>
      </c>
      <c r="AW1533" s="16" t="s">
        <v>38</v>
      </c>
      <c r="AX1533" s="16" t="s">
        <v>83</v>
      </c>
      <c r="AY1533" s="303" t="s">
        <v>171</v>
      </c>
    </row>
    <row r="1534" s="14" customFormat="1">
      <c r="A1534" s="14"/>
      <c r="B1534" s="261"/>
      <c r="C1534" s="262"/>
      <c r="D1534" s="242" t="s">
        <v>284</v>
      </c>
      <c r="E1534" s="263" t="s">
        <v>1</v>
      </c>
      <c r="F1534" s="264" t="s">
        <v>2576</v>
      </c>
      <c r="G1534" s="262"/>
      <c r="H1534" s="265">
        <v>44.869999999999997</v>
      </c>
      <c r="I1534" s="266"/>
      <c r="J1534" s="262"/>
      <c r="K1534" s="262"/>
      <c r="L1534" s="267"/>
      <c r="M1534" s="268"/>
      <c r="N1534" s="269"/>
      <c r="O1534" s="269"/>
      <c r="P1534" s="269"/>
      <c r="Q1534" s="269"/>
      <c r="R1534" s="269"/>
      <c r="S1534" s="269"/>
      <c r="T1534" s="270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71" t="s">
        <v>284</v>
      </c>
      <c r="AU1534" s="271" t="s">
        <v>92</v>
      </c>
      <c r="AV1534" s="14" t="s">
        <v>92</v>
      </c>
      <c r="AW1534" s="14" t="s">
        <v>38</v>
      </c>
      <c r="AX1534" s="14" t="s">
        <v>83</v>
      </c>
      <c r="AY1534" s="271" t="s">
        <v>171</v>
      </c>
    </row>
    <row r="1535" s="15" customFormat="1">
      <c r="A1535" s="15"/>
      <c r="B1535" s="272"/>
      <c r="C1535" s="273"/>
      <c r="D1535" s="242" t="s">
        <v>284</v>
      </c>
      <c r="E1535" s="274" t="s">
        <v>1</v>
      </c>
      <c r="F1535" s="275" t="s">
        <v>287</v>
      </c>
      <c r="G1535" s="273"/>
      <c r="H1535" s="276">
        <v>493.56999999999999</v>
      </c>
      <c r="I1535" s="277"/>
      <c r="J1535" s="273"/>
      <c r="K1535" s="273"/>
      <c r="L1535" s="278"/>
      <c r="M1535" s="279"/>
      <c r="N1535" s="280"/>
      <c r="O1535" s="280"/>
      <c r="P1535" s="280"/>
      <c r="Q1535" s="280"/>
      <c r="R1535" s="280"/>
      <c r="S1535" s="280"/>
      <c r="T1535" s="281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T1535" s="282" t="s">
        <v>284</v>
      </c>
      <c r="AU1535" s="282" t="s">
        <v>92</v>
      </c>
      <c r="AV1535" s="15" t="s">
        <v>192</v>
      </c>
      <c r="AW1535" s="15" t="s">
        <v>38</v>
      </c>
      <c r="AX1535" s="15" t="s">
        <v>90</v>
      </c>
      <c r="AY1535" s="282" t="s">
        <v>171</v>
      </c>
    </row>
    <row r="1536" s="2" customFormat="1" ht="16.5" customHeight="1">
      <c r="A1536" s="40"/>
      <c r="B1536" s="41"/>
      <c r="C1536" s="229" t="s">
        <v>2577</v>
      </c>
      <c r="D1536" s="229" t="s">
        <v>174</v>
      </c>
      <c r="E1536" s="230" t="s">
        <v>2578</v>
      </c>
      <c r="F1536" s="231" t="s">
        <v>2579</v>
      </c>
      <c r="G1536" s="232" t="s">
        <v>278</v>
      </c>
      <c r="H1536" s="233">
        <v>493.56999999999999</v>
      </c>
      <c r="I1536" s="234"/>
      <c r="J1536" s="235">
        <f>ROUND(I1536*H1536,2)</f>
        <v>0</v>
      </c>
      <c r="K1536" s="231" t="s">
        <v>178</v>
      </c>
      <c r="L1536" s="46"/>
      <c r="M1536" s="236" t="s">
        <v>1</v>
      </c>
      <c r="N1536" s="237" t="s">
        <v>48</v>
      </c>
      <c r="O1536" s="93"/>
      <c r="P1536" s="238">
        <f>O1536*H1536</f>
        <v>0</v>
      </c>
      <c r="Q1536" s="238">
        <v>0.00029999999999999997</v>
      </c>
      <c r="R1536" s="238">
        <f>Q1536*H1536</f>
        <v>0.14807099999999998</v>
      </c>
      <c r="S1536" s="238">
        <v>0</v>
      </c>
      <c r="T1536" s="239">
        <f>S1536*H1536</f>
        <v>0</v>
      </c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R1536" s="240" t="s">
        <v>347</v>
      </c>
      <c r="AT1536" s="240" t="s">
        <v>174</v>
      </c>
      <c r="AU1536" s="240" t="s">
        <v>92</v>
      </c>
      <c r="AY1536" s="18" t="s">
        <v>171</v>
      </c>
      <c r="BE1536" s="241">
        <f>IF(N1536="základní",J1536,0)</f>
        <v>0</v>
      </c>
      <c r="BF1536" s="241">
        <f>IF(N1536="snížená",J1536,0)</f>
        <v>0</v>
      </c>
      <c r="BG1536" s="241">
        <f>IF(N1536="zákl. přenesená",J1536,0)</f>
        <v>0</v>
      </c>
      <c r="BH1536" s="241">
        <f>IF(N1536="sníž. přenesená",J1536,0)</f>
        <v>0</v>
      </c>
      <c r="BI1536" s="241">
        <f>IF(N1536="nulová",J1536,0)</f>
        <v>0</v>
      </c>
      <c r="BJ1536" s="18" t="s">
        <v>90</v>
      </c>
      <c r="BK1536" s="241">
        <f>ROUND(I1536*H1536,2)</f>
        <v>0</v>
      </c>
      <c r="BL1536" s="18" t="s">
        <v>347</v>
      </c>
      <c r="BM1536" s="240" t="s">
        <v>2580</v>
      </c>
    </row>
    <row r="1537" s="13" customFormat="1">
      <c r="A1537" s="13"/>
      <c r="B1537" s="251"/>
      <c r="C1537" s="252"/>
      <c r="D1537" s="242" t="s">
        <v>284</v>
      </c>
      <c r="E1537" s="253" t="s">
        <v>1</v>
      </c>
      <c r="F1537" s="254" t="s">
        <v>295</v>
      </c>
      <c r="G1537" s="252"/>
      <c r="H1537" s="253" t="s">
        <v>1</v>
      </c>
      <c r="I1537" s="255"/>
      <c r="J1537" s="252"/>
      <c r="K1537" s="252"/>
      <c r="L1537" s="256"/>
      <c r="M1537" s="257"/>
      <c r="N1537" s="258"/>
      <c r="O1537" s="258"/>
      <c r="P1537" s="258"/>
      <c r="Q1537" s="258"/>
      <c r="R1537" s="258"/>
      <c r="S1537" s="258"/>
      <c r="T1537" s="259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60" t="s">
        <v>284</v>
      </c>
      <c r="AU1537" s="260" t="s">
        <v>92</v>
      </c>
      <c r="AV1537" s="13" t="s">
        <v>90</v>
      </c>
      <c r="AW1537" s="13" t="s">
        <v>38</v>
      </c>
      <c r="AX1537" s="13" t="s">
        <v>83</v>
      </c>
      <c r="AY1537" s="260" t="s">
        <v>171</v>
      </c>
    </row>
    <row r="1538" s="14" customFormat="1">
      <c r="A1538" s="14"/>
      <c r="B1538" s="261"/>
      <c r="C1538" s="262"/>
      <c r="D1538" s="242" t="s">
        <v>284</v>
      </c>
      <c r="E1538" s="263" t="s">
        <v>1</v>
      </c>
      <c r="F1538" s="264" t="s">
        <v>2572</v>
      </c>
      <c r="G1538" s="262"/>
      <c r="H1538" s="265">
        <v>119.26000000000001</v>
      </c>
      <c r="I1538" s="266"/>
      <c r="J1538" s="262"/>
      <c r="K1538" s="262"/>
      <c r="L1538" s="267"/>
      <c r="M1538" s="268"/>
      <c r="N1538" s="269"/>
      <c r="O1538" s="269"/>
      <c r="P1538" s="269"/>
      <c r="Q1538" s="269"/>
      <c r="R1538" s="269"/>
      <c r="S1538" s="269"/>
      <c r="T1538" s="270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71" t="s">
        <v>284</v>
      </c>
      <c r="AU1538" s="271" t="s">
        <v>92</v>
      </c>
      <c r="AV1538" s="14" t="s">
        <v>92</v>
      </c>
      <c r="AW1538" s="14" t="s">
        <v>38</v>
      </c>
      <c r="AX1538" s="14" t="s">
        <v>83</v>
      </c>
      <c r="AY1538" s="271" t="s">
        <v>171</v>
      </c>
    </row>
    <row r="1539" s="14" customFormat="1">
      <c r="A1539" s="14"/>
      <c r="B1539" s="261"/>
      <c r="C1539" s="262"/>
      <c r="D1539" s="242" t="s">
        <v>284</v>
      </c>
      <c r="E1539" s="263" t="s">
        <v>1</v>
      </c>
      <c r="F1539" s="264" t="s">
        <v>2573</v>
      </c>
      <c r="G1539" s="262"/>
      <c r="H1539" s="265">
        <v>73.939999999999998</v>
      </c>
      <c r="I1539" s="266"/>
      <c r="J1539" s="262"/>
      <c r="K1539" s="262"/>
      <c r="L1539" s="267"/>
      <c r="M1539" s="268"/>
      <c r="N1539" s="269"/>
      <c r="O1539" s="269"/>
      <c r="P1539" s="269"/>
      <c r="Q1539" s="269"/>
      <c r="R1539" s="269"/>
      <c r="S1539" s="269"/>
      <c r="T1539" s="270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71" t="s">
        <v>284</v>
      </c>
      <c r="AU1539" s="271" t="s">
        <v>92</v>
      </c>
      <c r="AV1539" s="14" t="s">
        <v>92</v>
      </c>
      <c r="AW1539" s="14" t="s">
        <v>38</v>
      </c>
      <c r="AX1539" s="14" t="s">
        <v>83</v>
      </c>
      <c r="AY1539" s="271" t="s">
        <v>171</v>
      </c>
    </row>
    <row r="1540" s="14" customFormat="1">
      <c r="A1540" s="14"/>
      <c r="B1540" s="261"/>
      <c r="C1540" s="262"/>
      <c r="D1540" s="242" t="s">
        <v>284</v>
      </c>
      <c r="E1540" s="263" t="s">
        <v>1</v>
      </c>
      <c r="F1540" s="264" t="s">
        <v>2574</v>
      </c>
      <c r="G1540" s="262"/>
      <c r="H1540" s="265">
        <v>149.15000000000001</v>
      </c>
      <c r="I1540" s="266"/>
      <c r="J1540" s="262"/>
      <c r="K1540" s="262"/>
      <c r="L1540" s="267"/>
      <c r="M1540" s="268"/>
      <c r="N1540" s="269"/>
      <c r="O1540" s="269"/>
      <c r="P1540" s="269"/>
      <c r="Q1540" s="269"/>
      <c r="R1540" s="269"/>
      <c r="S1540" s="269"/>
      <c r="T1540" s="270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71" t="s">
        <v>284</v>
      </c>
      <c r="AU1540" s="271" t="s">
        <v>92</v>
      </c>
      <c r="AV1540" s="14" t="s">
        <v>92</v>
      </c>
      <c r="AW1540" s="14" t="s">
        <v>38</v>
      </c>
      <c r="AX1540" s="14" t="s">
        <v>83</v>
      </c>
      <c r="AY1540" s="271" t="s">
        <v>171</v>
      </c>
    </row>
    <row r="1541" s="14" customFormat="1">
      <c r="A1541" s="14"/>
      <c r="B1541" s="261"/>
      <c r="C1541" s="262"/>
      <c r="D1541" s="242" t="s">
        <v>284</v>
      </c>
      <c r="E1541" s="263" t="s">
        <v>1</v>
      </c>
      <c r="F1541" s="264" t="s">
        <v>2575</v>
      </c>
      <c r="G1541" s="262"/>
      <c r="H1541" s="265">
        <v>106.34999999999999</v>
      </c>
      <c r="I1541" s="266"/>
      <c r="J1541" s="262"/>
      <c r="K1541" s="262"/>
      <c r="L1541" s="267"/>
      <c r="M1541" s="268"/>
      <c r="N1541" s="269"/>
      <c r="O1541" s="269"/>
      <c r="P1541" s="269"/>
      <c r="Q1541" s="269"/>
      <c r="R1541" s="269"/>
      <c r="S1541" s="269"/>
      <c r="T1541" s="270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71" t="s">
        <v>284</v>
      </c>
      <c r="AU1541" s="271" t="s">
        <v>92</v>
      </c>
      <c r="AV1541" s="14" t="s">
        <v>92</v>
      </c>
      <c r="AW1541" s="14" t="s">
        <v>38</v>
      </c>
      <c r="AX1541" s="14" t="s">
        <v>83</v>
      </c>
      <c r="AY1541" s="271" t="s">
        <v>171</v>
      </c>
    </row>
    <row r="1542" s="16" customFormat="1">
      <c r="A1542" s="16"/>
      <c r="B1542" s="293"/>
      <c r="C1542" s="294"/>
      <c r="D1542" s="242" t="s">
        <v>284</v>
      </c>
      <c r="E1542" s="295" t="s">
        <v>1</v>
      </c>
      <c r="F1542" s="296" t="s">
        <v>418</v>
      </c>
      <c r="G1542" s="294"/>
      <c r="H1542" s="297">
        <v>448.69999999999999</v>
      </c>
      <c r="I1542" s="298"/>
      <c r="J1542" s="294"/>
      <c r="K1542" s="294"/>
      <c r="L1542" s="299"/>
      <c r="M1542" s="300"/>
      <c r="N1542" s="301"/>
      <c r="O1542" s="301"/>
      <c r="P1542" s="301"/>
      <c r="Q1542" s="301"/>
      <c r="R1542" s="301"/>
      <c r="S1542" s="301"/>
      <c r="T1542" s="302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T1542" s="303" t="s">
        <v>284</v>
      </c>
      <c r="AU1542" s="303" t="s">
        <v>92</v>
      </c>
      <c r="AV1542" s="16" t="s">
        <v>118</v>
      </c>
      <c r="AW1542" s="16" t="s">
        <v>38</v>
      </c>
      <c r="AX1542" s="16" t="s">
        <v>83</v>
      </c>
      <c r="AY1542" s="303" t="s">
        <v>171</v>
      </c>
    </row>
    <row r="1543" s="14" customFormat="1">
      <c r="A1543" s="14"/>
      <c r="B1543" s="261"/>
      <c r="C1543" s="262"/>
      <c r="D1543" s="242" t="s">
        <v>284</v>
      </c>
      <c r="E1543" s="263" t="s">
        <v>1</v>
      </c>
      <c r="F1543" s="264" t="s">
        <v>2576</v>
      </c>
      <c r="G1543" s="262"/>
      <c r="H1543" s="265">
        <v>44.869999999999997</v>
      </c>
      <c r="I1543" s="266"/>
      <c r="J1543" s="262"/>
      <c r="K1543" s="262"/>
      <c r="L1543" s="267"/>
      <c r="M1543" s="268"/>
      <c r="N1543" s="269"/>
      <c r="O1543" s="269"/>
      <c r="P1543" s="269"/>
      <c r="Q1543" s="269"/>
      <c r="R1543" s="269"/>
      <c r="S1543" s="269"/>
      <c r="T1543" s="270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71" t="s">
        <v>284</v>
      </c>
      <c r="AU1543" s="271" t="s">
        <v>92</v>
      </c>
      <c r="AV1543" s="14" t="s">
        <v>92</v>
      </c>
      <c r="AW1543" s="14" t="s">
        <v>38</v>
      </c>
      <c r="AX1543" s="14" t="s">
        <v>83</v>
      </c>
      <c r="AY1543" s="271" t="s">
        <v>171</v>
      </c>
    </row>
    <row r="1544" s="15" customFormat="1">
      <c r="A1544" s="15"/>
      <c r="B1544" s="272"/>
      <c r="C1544" s="273"/>
      <c r="D1544" s="242" t="s">
        <v>284</v>
      </c>
      <c r="E1544" s="274" t="s">
        <v>1</v>
      </c>
      <c r="F1544" s="275" t="s">
        <v>287</v>
      </c>
      <c r="G1544" s="273"/>
      <c r="H1544" s="276">
        <v>493.56999999999999</v>
      </c>
      <c r="I1544" s="277"/>
      <c r="J1544" s="273"/>
      <c r="K1544" s="273"/>
      <c r="L1544" s="278"/>
      <c r="M1544" s="279"/>
      <c r="N1544" s="280"/>
      <c r="O1544" s="280"/>
      <c r="P1544" s="280"/>
      <c r="Q1544" s="280"/>
      <c r="R1544" s="280"/>
      <c r="S1544" s="280"/>
      <c r="T1544" s="281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T1544" s="282" t="s">
        <v>284</v>
      </c>
      <c r="AU1544" s="282" t="s">
        <v>92</v>
      </c>
      <c r="AV1544" s="15" t="s">
        <v>192</v>
      </c>
      <c r="AW1544" s="15" t="s">
        <v>38</v>
      </c>
      <c r="AX1544" s="15" t="s">
        <v>90</v>
      </c>
      <c r="AY1544" s="282" t="s">
        <v>171</v>
      </c>
    </row>
    <row r="1545" s="2" customFormat="1" ht="16.5" customHeight="1">
      <c r="A1545" s="40"/>
      <c r="B1545" s="41"/>
      <c r="C1545" s="229" t="s">
        <v>2581</v>
      </c>
      <c r="D1545" s="229" t="s">
        <v>174</v>
      </c>
      <c r="E1545" s="230" t="s">
        <v>2582</v>
      </c>
      <c r="F1545" s="231" t="s">
        <v>2583</v>
      </c>
      <c r="G1545" s="232" t="s">
        <v>278</v>
      </c>
      <c r="H1545" s="233">
        <v>493.56999999999999</v>
      </c>
      <c r="I1545" s="234"/>
      <c r="J1545" s="235">
        <f>ROUND(I1545*H1545,2)</f>
        <v>0</v>
      </c>
      <c r="K1545" s="231" t="s">
        <v>178</v>
      </c>
      <c r="L1545" s="46"/>
      <c r="M1545" s="236" t="s">
        <v>1</v>
      </c>
      <c r="N1545" s="237" t="s">
        <v>48</v>
      </c>
      <c r="O1545" s="93"/>
      <c r="P1545" s="238">
        <f>O1545*H1545</f>
        <v>0</v>
      </c>
      <c r="Q1545" s="238">
        <v>0.0075799999999999999</v>
      </c>
      <c r="R1545" s="238">
        <f>Q1545*H1545</f>
        <v>3.7412605999999999</v>
      </c>
      <c r="S1545" s="238">
        <v>0</v>
      </c>
      <c r="T1545" s="239">
        <f>S1545*H1545</f>
        <v>0</v>
      </c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R1545" s="240" t="s">
        <v>347</v>
      </c>
      <c r="AT1545" s="240" t="s">
        <v>174</v>
      </c>
      <c r="AU1545" s="240" t="s">
        <v>92</v>
      </c>
      <c r="AY1545" s="18" t="s">
        <v>171</v>
      </c>
      <c r="BE1545" s="241">
        <f>IF(N1545="základní",J1545,0)</f>
        <v>0</v>
      </c>
      <c r="BF1545" s="241">
        <f>IF(N1545="snížená",J1545,0)</f>
        <v>0</v>
      </c>
      <c r="BG1545" s="241">
        <f>IF(N1545="zákl. přenesená",J1545,0)</f>
        <v>0</v>
      </c>
      <c r="BH1545" s="241">
        <f>IF(N1545="sníž. přenesená",J1545,0)</f>
        <v>0</v>
      </c>
      <c r="BI1545" s="241">
        <f>IF(N1545="nulová",J1545,0)</f>
        <v>0</v>
      </c>
      <c r="BJ1545" s="18" t="s">
        <v>90</v>
      </c>
      <c r="BK1545" s="241">
        <f>ROUND(I1545*H1545,2)</f>
        <v>0</v>
      </c>
      <c r="BL1545" s="18" t="s">
        <v>347</v>
      </c>
      <c r="BM1545" s="240" t="s">
        <v>2584</v>
      </c>
    </row>
    <row r="1546" s="13" customFormat="1">
      <c r="A1546" s="13"/>
      <c r="B1546" s="251"/>
      <c r="C1546" s="252"/>
      <c r="D1546" s="242" t="s">
        <v>284</v>
      </c>
      <c r="E1546" s="253" t="s">
        <v>1</v>
      </c>
      <c r="F1546" s="254" t="s">
        <v>295</v>
      </c>
      <c r="G1546" s="252"/>
      <c r="H1546" s="253" t="s">
        <v>1</v>
      </c>
      <c r="I1546" s="255"/>
      <c r="J1546" s="252"/>
      <c r="K1546" s="252"/>
      <c r="L1546" s="256"/>
      <c r="M1546" s="257"/>
      <c r="N1546" s="258"/>
      <c r="O1546" s="258"/>
      <c r="P1546" s="258"/>
      <c r="Q1546" s="258"/>
      <c r="R1546" s="258"/>
      <c r="S1546" s="258"/>
      <c r="T1546" s="259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60" t="s">
        <v>284</v>
      </c>
      <c r="AU1546" s="260" t="s">
        <v>92</v>
      </c>
      <c r="AV1546" s="13" t="s">
        <v>90</v>
      </c>
      <c r="AW1546" s="13" t="s">
        <v>38</v>
      </c>
      <c r="AX1546" s="13" t="s">
        <v>83</v>
      </c>
      <c r="AY1546" s="260" t="s">
        <v>171</v>
      </c>
    </row>
    <row r="1547" s="14" customFormat="1">
      <c r="A1547" s="14"/>
      <c r="B1547" s="261"/>
      <c r="C1547" s="262"/>
      <c r="D1547" s="242" t="s">
        <v>284</v>
      </c>
      <c r="E1547" s="263" t="s">
        <v>1</v>
      </c>
      <c r="F1547" s="264" t="s">
        <v>2572</v>
      </c>
      <c r="G1547" s="262"/>
      <c r="H1547" s="265">
        <v>119.26000000000001</v>
      </c>
      <c r="I1547" s="266"/>
      <c r="J1547" s="262"/>
      <c r="K1547" s="262"/>
      <c r="L1547" s="267"/>
      <c r="M1547" s="268"/>
      <c r="N1547" s="269"/>
      <c r="O1547" s="269"/>
      <c r="P1547" s="269"/>
      <c r="Q1547" s="269"/>
      <c r="R1547" s="269"/>
      <c r="S1547" s="269"/>
      <c r="T1547" s="270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71" t="s">
        <v>284</v>
      </c>
      <c r="AU1547" s="271" t="s">
        <v>92</v>
      </c>
      <c r="AV1547" s="14" t="s">
        <v>92</v>
      </c>
      <c r="AW1547" s="14" t="s">
        <v>38</v>
      </c>
      <c r="AX1547" s="14" t="s">
        <v>83</v>
      </c>
      <c r="AY1547" s="271" t="s">
        <v>171</v>
      </c>
    </row>
    <row r="1548" s="14" customFormat="1">
      <c r="A1548" s="14"/>
      <c r="B1548" s="261"/>
      <c r="C1548" s="262"/>
      <c r="D1548" s="242" t="s">
        <v>284</v>
      </c>
      <c r="E1548" s="263" t="s">
        <v>1</v>
      </c>
      <c r="F1548" s="264" t="s">
        <v>2573</v>
      </c>
      <c r="G1548" s="262"/>
      <c r="H1548" s="265">
        <v>73.939999999999998</v>
      </c>
      <c r="I1548" s="266"/>
      <c r="J1548" s="262"/>
      <c r="K1548" s="262"/>
      <c r="L1548" s="267"/>
      <c r="M1548" s="268"/>
      <c r="N1548" s="269"/>
      <c r="O1548" s="269"/>
      <c r="P1548" s="269"/>
      <c r="Q1548" s="269"/>
      <c r="R1548" s="269"/>
      <c r="S1548" s="269"/>
      <c r="T1548" s="270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71" t="s">
        <v>284</v>
      </c>
      <c r="AU1548" s="271" t="s">
        <v>92</v>
      </c>
      <c r="AV1548" s="14" t="s">
        <v>92</v>
      </c>
      <c r="AW1548" s="14" t="s">
        <v>38</v>
      </c>
      <c r="AX1548" s="14" t="s">
        <v>83</v>
      </c>
      <c r="AY1548" s="271" t="s">
        <v>171</v>
      </c>
    </row>
    <row r="1549" s="14" customFormat="1">
      <c r="A1549" s="14"/>
      <c r="B1549" s="261"/>
      <c r="C1549" s="262"/>
      <c r="D1549" s="242" t="s">
        <v>284</v>
      </c>
      <c r="E1549" s="263" t="s">
        <v>1</v>
      </c>
      <c r="F1549" s="264" t="s">
        <v>2574</v>
      </c>
      <c r="G1549" s="262"/>
      <c r="H1549" s="265">
        <v>149.15000000000001</v>
      </c>
      <c r="I1549" s="266"/>
      <c r="J1549" s="262"/>
      <c r="K1549" s="262"/>
      <c r="L1549" s="267"/>
      <c r="M1549" s="268"/>
      <c r="N1549" s="269"/>
      <c r="O1549" s="269"/>
      <c r="P1549" s="269"/>
      <c r="Q1549" s="269"/>
      <c r="R1549" s="269"/>
      <c r="S1549" s="269"/>
      <c r="T1549" s="270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71" t="s">
        <v>284</v>
      </c>
      <c r="AU1549" s="271" t="s">
        <v>92</v>
      </c>
      <c r="AV1549" s="14" t="s">
        <v>92</v>
      </c>
      <c r="AW1549" s="14" t="s">
        <v>38</v>
      </c>
      <c r="AX1549" s="14" t="s">
        <v>83</v>
      </c>
      <c r="AY1549" s="271" t="s">
        <v>171</v>
      </c>
    </row>
    <row r="1550" s="14" customFormat="1">
      <c r="A1550" s="14"/>
      <c r="B1550" s="261"/>
      <c r="C1550" s="262"/>
      <c r="D1550" s="242" t="s">
        <v>284</v>
      </c>
      <c r="E1550" s="263" t="s">
        <v>1</v>
      </c>
      <c r="F1550" s="264" t="s">
        <v>2575</v>
      </c>
      <c r="G1550" s="262"/>
      <c r="H1550" s="265">
        <v>106.34999999999999</v>
      </c>
      <c r="I1550" s="266"/>
      <c r="J1550" s="262"/>
      <c r="K1550" s="262"/>
      <c r="L1550" s="267"/>
      <c r="M1550" s="268"/>
      <c r="N1550" s="269"/>
      <c r="O1550" s="269"/>
      <c r="P1550" s="269"/>
      <c r="Q1550" s="269"/>
      <c r="R1550" s="269"/>
      <c r="S1550" s="269"/>
      <c r="T1550" s="270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71" t="s">
        <v>284</v>
      </c>
      <c r="AU1550" s="271" t="s">
        <v>92</v>
      </c>
      <c r="AV1550" s="14" t="s">
        <v>92</v>
      </c>
      <c r="AW1550" s="14" t="s">
        <v>38</v>
      </c>
      <c r="AX1550" s="14" t="s">
        <v>83</v>
      </c>
      <c r="AY1550" s="271" t="s">
        <v>171</v>
      </c>
    </row>
    <row r="1551" s="16" customFormat="1">
      <c r="A1551" s="16"/>
      <c r="B1551" s="293"/>
      <c r="C1551" s="294"/>
      <c r="D1551" s="242" t="s">
        <v>284</v>
      </c>
      <c r="E1551" s="295" t="s">
        <v>1</v>
      </c>
      <c r="F1551" s="296" t="s">
        <v>418</v>
      </c>
      <c r="G1551" s="294"/>
      <c r="H1551" s="297">
        <v>448.69999999999999</v>
      </c>
      <c r="I1551" s="298"/>
      <c r="J1551" s="294"/>
      <c r="K1551" s="294"/>
      <c r="L1551" s="299"/>
      <c r="M1551" s="300"/>
      <c r="N1551" s="301"/>
      <c r="O1551" s="301"/>
      <c r="P1551" s="301"/>
      <c r="Q1551" s="301"/>
      <c r="R1551" s="301"/>
      <c r="S1551" s="301"/>
      <c r="T1551" s="302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T1551" s="303" t="s">
        <v>284</v>
      </c>
      <c r="AU1551" s="303" t="s">
        <v>92</v>
      </c>
      <c r="AV1551" s="16" t="s">
        <v>118</v>
      </c>
      <c r="AW1551" s="16" t="s">
        <v>38</v>
      </c>
      <c r="AX1551" s="16" t="s">
        <v>83</v>
      </c>
      <c r="AY1551" s="303" t="s">
        <v>171</v>
      </c>
    </row>
    <row r="1552" s="14" customFormat="1">
      <c r="A1552" s="14"/>
      <c r="B1552" s="261"/>
      <c r="C1552" s="262"/>
      <c r="D1552" s="242" t="s">
        <v>284</v>
      </c>
      <c r="E1552" s="263" t="s">
        <v>1</v>
      </c>
      <c r="F1552" s="264" t="s">
        <v>2576</v>
      </c>
      <c r="G1552" s="262"/>
      <c r="H1552" s="265">
        <v>44.869999999999997</v>
      </c>
      <c r="I1552" s="266"/>
      <c r="J1552" s="262"/>
      <c r="K1552" s="262"/>
      <c r="L1552" s="267"/>
      <c r="M1552" s="268"/>
      <c r="N1552" s="269"/>
      <c r="O1552" s="269"/>
      <c r="P1552" s="269"/>
      <c r="Q1552" s="269"/>
      <c r="R1552" s="269"/>
      <c r="S1552" s="269"/>
      <c r="T1552" s="270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71" t="s">
        <v>284</v>
      </c>
      <c r="AU1552" s="271" t="s">
        <v>92</v>
      </c>
      <c r="AV1552" s="14" t="s">
        <v>92</v>
      </c>
      <c r="AW1552" s="14" t="s">
        <v>38</v>
      </c>
      <c r="AX1552" s="14" t="s">
        <v>83</v>
      </c>
      <c r="AY1552" s="271" t="s">
        <v>171</v>
      </c>
    </row>
    <row r="1553" s="15" customFormat="1">
      <c r="A1553" s="15"/>
      <c r="B1553" s="272"/>
      <c r="C1553" s="273"/>
      <c r="D1553" s="242" t="s">
        <v>284</v>
      </c>
      <c r="E1553" s="274" t="s">
        <v>1</v>
      </c>
      <c r="F1553" s="275" t="s">
        <v>287</v>
      </c>
      <c r="G1553" s="273"/>
      <c r="H1553" s="276">
        <v>493.56999999999999</v>
      </c>
      <c r="I1553" s="277"/>
      <c r="J1553" s="273"/>
      <c r="K1553" s="273"/>
      <c r="L1553" s="278"/>
      <c r="M1553" s="279"/>
      <c r="N1553" s="280"/>
      <c r="O1553" s="280"/>
      <c r="P1553" s="280"/>
      <c r="Q1553" s="280"/>
      <c r="R1553" s="280"/>
      <c r="S1553" s="280"/>
      <c r="T1553" s="281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T1553" s="282" t="s">
        <v>284</v>
      </c>
      <c r="AU1553" s="282" t="s">
        <v>92</v>
      </c>
      <c r="AV1553" s="15" t="s">
        <v>192</v>
      </c>
      <c r="AW1553" s="15" t="s">
        <v>38</v>
      </c>
      <c r="AX1553" s="15" t="s">
        <v>90</v>
      </c>
      <c r="AY1553" s="282" t="s">
        <v>171</v>
      </c>
    </row>
    <row r="1554" s="2" customFormat="1" ht="16.5" customHeight="1">
      <c r="A1554" s="40"/>
      <c r="B1554" s="41"/>
      <c r="C1554" s="229" t="s">
        <v>2585</v>
      </c>
      <c r="D1554" s="229" t="s">
        <v>174</v>
      </c>
      <c r="E1554" s="230" t="s">
        <v>2586</v>
      </c>
      <c r="F1554" s="231" t="s">
        <v>2587</v>
      </c>
      <c r="G1554" s="232" t="s">
        <v>278</v>
      </c>
      <c r="H1554" s="233">
        <v>493.56999999999999</v>
      </c>
      <c r="I1554" s="234"/>
      <c r="J1554" s="235">
        <f>ROUND(I1554*H1554,2)</f>
        <v>0</v>
      </c>
      <c r="K1554" s="231" t="s">
        <v>2588</v>
      </c>
      <c r="L1554" s="46"/>
      <c r="M1554" s="236" t="s">
        <v>1</v>
      </c>
      <c r="N1554" s="237" t="s">
        <v>48</v>
      </c>
      <c r="O1554" s="93"/>
      <c r="P1554" s="238">
        <f>O1554*H1554</f>
        <v>0</v>
      </c>
      <c r="Q1554" s="238">
        <v>0.0058799999999999998</v>
      </c>
      <c r="R1554" s="238">
        <f>Q1554*H1554</f>
        <v>2.9021915999999996</v>
      </c>
      <c r="S1554" s="238">
        <v>0</v>
      </c>
      <c r="T1554" s="239">
        <f>S1554*H1554</f>
        <v>0</v>
      </c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R1554" s="240" t="s">
        <v>347</v>
      </c>
      <c r="AT1554" s="240" t="s">
        <v>174</v>
      </c>
      <c r="AU1554" s="240" t="s">
        <v>92</v>
      </c>
      <c r="AY1554" s="18" t="s">
        <v>171</v>
      </c>
      <c r="BE1554" s="241">
        <f>IF(N1554="základní",J1554,0)</f>
        <v>0</v>
      </c>
      <c r="BF1554" s="241">
        <f>IF(N1554="snížená",J1554,0)</f>
        <v>0</v>
      </c>
      <c r="BG1554" s="241">
        <f>IF(N1554="zákl. přenesená",J1554,0)</f>
        <v>0</v>
      </c>
      <c r="BH1554" s="241">
        <f>IF(N1554="sníž. přenesená",J1554,0)</f>
        <v>0</v>
      </c>
      <c r="BI1554" s="241">
        <f>IF(N1554="nulová",J1554,0)</f>
        <v>0</v>
      </c>
      <c r="BJ1554" s="18" t="s">
        <v>90</v>
      </c>
      <c r="BK1554" s="241">
        <f>ROUND(I1554*H1554,2)</f>
        <v>0</v>
      </c>
      <c r="BL1554" s="18" t="s">
        <v>347</v>
      </c>
      <c r="BM1554" s="240" t="s">
        <v>2589</v>
      </c>
    </row>
    <row r="1555" s="2" customFormat="1">
      <c r="A1555" s="40"/>
      <c r="B1555" s="41"/>
      <c r="C1555" s="42"/>
      <c r="D1555" s="242" t="s">
        <v>184</v>
      </c>
      <c r="E1555" s="42"/>
      <c r="F1555" s="243" t="s">
        <v>2590</v>
      </c>
      <c r="G1555" s="42"/>
      <c r="H1555" s="42"/>
      <c r="I1555" s="244"/>
      <c r="J1555" s="42"/>
      <c r="K1555" s="42"/>
      <c r="L1555" s="46"/>
      <c r="M1555" s="245"/>
      <c r="N1555" s="246"/>
      <c r="O1555" s="93"/>
      <c r="P1555" s="93"/>
      <c r="Q1555" s="93"/>
      <c r="R1555" s="93"/>
      <c r="S1555" s="93"/>
      <c r="T1555" s="94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T1555" s="18" t="s">
        <v>184</v>
      </c>
      <c r="AU1555" s="18" t="s">
        <v>92</v>
      </c>
    </row>
    <row r="1556" s="13" customFormat="1">
      <c r="A1556" s="13"/>
      <c r="B1556" s="251"/>
      <c r="C1556" s="252"/>
      <c r="D1556" s="242" t="s">
        <v>284</v>
      </c>
      <c r="E1556" s="253" t="s">
        <v>1</v>
      </c>
      <c r="F1556" s="254" t="s">
        <v>295</v>
      </c>
      <c r="G1556" s="252"/>
      <c r="H1556" s="253" t="s">
        <v>1</v>
      </c>
      <c r="I1556" s="255"/>
      <c r="J1556" s="252"/>
      <c r="K1556" s="252"/>
      <c r="L1556" s="256"/>
      <c r="M1556" s="257"/>
      <c r="N1556" s="258"/>
      <c r="O1556" s="258"/>
      <c r="P1556" s="258"/>
      <c r="Q1556" s="258"/>
      <c r="R1556" s="258"/>
      <c r="S1556" s="258"/>
      <c r="T1556" s="259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60" t="s">
        <v>284</v>
      </c>
      <c r="AU1556" s="260" t="s">
        <v>92</v>
      </c>
      <c r="AV1556" s="13" t="s">
        <v>90</v>
      </c>
      <c r="AW1556" s="13" t="s">
        <v>38</v>
      </c>
      <c r="AX1556" s="13" t="s">
        <v>83</v>
      </c>
      <c r="AY1556" s="260" t="s">
        <v>171</v>
      </c>
    </row>
    <row r="1557" s="14" customFormat="1">
      <c r="A1557" s="14"/>
      <c r="B1557" s="261"/>
      <c r="C1557" s="262"/>
      <c r="D1557" s="242" t="s">
        <v>284</v>
      </c>
      <c r="E1557" s="263" t="s">
        <v>1</v>
      </c>
      <c r="F1557" s="264" t="s">
        <v>2572</v>
      </c>
      <c r="G1557" s="262"/>
      <c r="H1557" s="265">
        <v>119.26000000000001</v>
      </c>
      <c r="I1557" s="266"/>
      <c r="J1557" s="262"/>
      <c r="K1557" s="262"/>
      <c r="L1557" s="267"/>
      <c r="M1557" s="268"/>
      <c r="N1557" s="269"/>
      <c r="O1557" s="269"/>
      <c r="P1557" s="269"/>
      <c r="Q1557" s="269"/>
      <c r="R1557" s="269"/>
      <c r="S1557" s="269"/>
      <c r="T1557" s="270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71" t="s">
        <v>284</v>
      </c>
      <c r="AU1557" s="271" t="s">
        <v>92</v>
      </c>
      <c r="AV1557" s="14" t="s">
        <v>92</v>
      </c>
      <c r="AW1557" s="14" t="s">
        <v>38</v>
      </c>
      <c r="AX1557" s="14" t="s">
        <v>83</v>
      </c>
      <c r="AY1557" s="271" t="s">
        <v>171</v>
      </c>
    </row>
    <row r="1558" s="14" customFormat="1">
      <c r="A1558" s="14"/>
      <c r="B1558" s="261"/>
      <c r="C1558" s="262"/>
      <c r="D1558" s="242" t="s">
        <v>284</v>
      </c>
      <c r="E1558" s="263" t="s">
        <v>1</v>
      </c>
      <c r="F1558" s="264" t="s">
        <v>2573</v>
      </c>
      <c r="G1558" s="262"/>
      <c r="H1558" s="265">
        <v>73.939999999999998</v>
      </c>
      <c r="I1558" s="266"/>
      <c r="J1558" s="262"/>
      <c r="K1558" s="262"/>
      <c r="L1558" s="267"/>
      <c r="M1558" s="268"/>
      <c r="N1558" s="269"/>
      <c r="O1558" s="269"/>
      <c r="P1558" s="269"/>
      <c r="Q1558" s="269"/>
      <c r="R1558" s="269"/>
      <c r="S1558" s="269"/>
      <c r="T1558" s="270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71" t="s">
        <v>284</v>
      </c>
      <c r="AU1558" s="271" t="s">
        <v>92</v>
      </c>
      <c r="AV1558" s="14" t="s">
        <v>92</v>
      </c>
      <c r="AW1558" s="14" t="s">
        <v>38</v>
      </c>
      <c r="AX1558" s="14" t="s">
        <v>83</v>
      </c>
      <c r="AY1558" s="271" t="s">
        <v>171</v>
      </c>
    </row>
    <row r="1559" s="14" customFormat="1">
      <c r="A1559" s="14"/>
      <c r="B1559" s="261"/>
      <c r="C1559" s="262"/>
      <c r="D1559" s="242" t="s">
        <v>284</v>
      </c>
      <c r="E1559" s="263" t="s">
        <v>1</v>
      </c>
      <c r="F1559" s="264" t="s">
        <v>2574</v>
      </c>
      <c r="G1559" s="262"/>
      <c r="H1559" s="265">
        <v>149.15000000000001</v>
      </c>
      <c r="I1559" s="266"/>
      <c r="J1559" s="262"/>
      <c r="K1559" s="262"/>
      <c r="L1559" s="267"/>
      <c r="M1559" s="268"/>
      <c r="N1559" s="269"/>
      <c r="O1559" s="269"/>
      <c r="P1559" s="269"/>
      <c r="Q1559" s="269"/>
      <c r="R1559" s="269"/>
      <c r="S1559" s="269"/>
      <c r="T1559" s="270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71" t="s">
        <v>284</v>
      </c>
      <c r="AU1559" s="271" t="s">
        <v>92</v>
      </c>
      <c r="AV1559" s="14" t="s">
        <v>92</v>
      </c>
      <c r="AW1559" s="14" t="s">
        <v>38</v>
      </c>
      <c r="AX1559" s="14" t="s">
        <v>83</v>
      </c>
      <c r="AY1559" s="271" t="s">
        <v>171</v>
      </c>
    </row>
    <row r="1560" s="14" customFormat="1">
      <c r="A1560" s="14"/>
      <c r="B1560" s="261"/>
      <c r="C1560" s="262"/>
      <c r="D1560" s="242" t="s">
        <v>284</v>
      </c>
      <c r="E1560" s="263" t="s">
        <v>1</v>
      </c>
      <c r="F1560" s="264" t="s">
        <v>2575</v>
      </c>
      <c r="G1560" s="262"/>
      <c r="H1560" s="265">
        <v>106.34999999999999</v>
      </c>
      <c r="I1560" s="266"/>
      <c r="J1560" s="262"/>
      <c r="K1560" s="262"/>
      <c r="L1560" s="267"/>
      <c r="M1560" s="268"/>
      <c r="N1560" s="269"/>
      <c r="O1560" s="269"/>
      <c r="P1560" s="269"/>
      <c r="Q1560" s="269"/>
      <c r="R1560" s="269"/>
      <c r="S1560" s="269"/>
      <c r="T1560" s="270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71" t="s">
        <v>284</v>
      </c>
      <c r="AU1560" s="271" t="s">
        <v>92</v>
      </c>
      <c r="AV1560" s="14" t="s">
        <v>92</v>
      </c>
      <c r="AW1560" s="14" t="s">
        <v>38</v>
      </c>
      <c r="AX1560" s="14" t="s">
        <v>83</v>
      </c>
      <c r="AY1560" s="271" t="s">
        <v>171</v>
      </c>
    </row>
    <row r="1561" s="16" customFormat="1">
      <c r="A1561" s="16"/>
      <c r="B1561" s="293"/>
      <c r="C1561" s="294"/>
      <c r="D1561" s="242" t="s">
        <v>284</v>
      </c>
      <c r="E1561" s="295" t="s">
        <v>1</v>
      </c>
      <c r="F1561" s="296" t="s">
        <v>418</v>
      </c>
      <c r="G1561" s="294"/>
      <c r="H1561" s="297">
        <v>448.69999999999999</v>
      </c>
      <c r="I1561" s="298"/>
      <c r="J1561" s="294"/>
      <c r="K1561" s="294"/>
      <c r="L1561" s="299"/>
      <c r="M1561" s="300"/>
      <c r="N1561" s="301"/>
      <c r="O1561" s="301"/>
      <c r="P1561" s="301"/>
      <c r="Q1561" s="301"/>
      <c r="R1561" s="301"/>
      <c r="S1561" s="301"/>
      <c r="T1561" s="302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T1561" s="303" t="s">
        <v>284</v>
      </c>
      <c r="AU1561" s="303" t="s">
        <v>92</v>
      </c>
      <c r="AV1561" s="16" t="s">
        <v>118</v>
      </c>
      <c r="AW1561" s="16" t="s">
        <v>38</v>
      </c>
      <c r="AX1561" s="16" t="s">
        <v>83</v>
      </c>
      <c r="AY1561" s="303" t="s">
        <v>171</v>
      </c>
    </row>
    <row r="1562" s="14" customFormat="1">
      <c r="A1562" s="14"/>
      <c r="B1562" s="261"/>
      <c r="C1562" s="262"/>
      <c r="D1562" s="242" t="s">
        <v>284</v>
      </c>
      <c r="E1562" s="263" t="s">
        <v>1</v>
      </c>
      <c r="F1562" s="264" t="s">
        <v>2576</v>
      </c>
      <c r="G1562" s="262"/>
      <c r="H1562" s="265">
        <v>44.869999999999997</v>
      </c>
      <c r="I1562" s="266"/>
      <c r="J1562" s="262"/>
      <c r="K1562" s="262"/>
      <c r="L1562" s="267"/>
      <c r="M1562" s="268"/>
      <c r="N1562" s="269"/>
      <c r="O1562" s="269"/>
      <c r="P1562" s="269"/>
      <c r="Q1562" s="269"/>
      <c r="R1562" s="269"/>
      <c r="S1562" s="269"/>
      <c r="T1562" s="270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71" t="s">
        <v>284</v>
      </c>
      <c r="AU1562" s="271" t="s">
        <v>92</v>
      </c>
      <c r="AV1562" s="14" t="s">
        <v>92</v>
      </c>
      <c r="AW1562" s="14" t="s">
        <v>38</v>
      </c>
      <c r="AX1562" s="14" t="s">
        <v>83</v>
      </c>
      <c r="AY1562" s="271" t="s">
        <v>171</v>
      </c>
    </row>
    <row r="1563" s="15" customFormat="1">
      <c r="A1563" s="15"/>
      <c r="B1563" s="272"/>
      <c r="C1563" s="273"/>
      <c r="D1563" s="242" t="s">
        <v>284</v>
      </c>
      <c r="E1563" s="274" t="s">
        <v>1</v>
      </c>
      <c r="F1563" s="275" t="s">
        <v>287</v>
      </c>
      <c r="G1563" s="273"/>
      <c r="H1563" s="276">
        <v>493.56999999999999</v>
      </c>
      <c r="I1563" s="277"/>
      <c r="J1563" s="273"/>
      <c r="K1563" s="273"/>
      <c r="L1563" s="278"/>
      <c r="M1563" s="279"/>
      <c r="N1563" s="280"/>
      <c r="O1563" s="280"/>
      <c r="P1563" s="280"/>
      <c r="Q1563" s="280"/>
      <c r="R1563" s="280"/>
      <c r="S1563" s="280"/>
      <c r="T1563" s="281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T1563" s="282" t="s">
        <v>284</v>
      </c>
      <c r="AU1563" s="282" t="s">
        <v>92</v>
      </c>
      <c r="AV1563" s="15" t="s">
        <v>192</v>
      </c>
      <c r="AW1563" s="15" t="s">
        <v>38</v>
      </c>
      <c r="AX1563" s="15" t="s">
        <v>90</v>
      </c>
      <c r="AY1563" s="282" t="s">
        <v>171</v>
      </c>
    </row>
    <row r="1564" s="2" customFormat="1" ht="16.5" customHeight="1">
      <c r="A1564" s="40"/>
      <c r="B1564" s="41"/>
      <c r="C1564" s="283" t="s">
        <v>2591</v>
      </c>
      <c r="D1564" s="283" t="s">
        <v>342</v>
      </c>
      <c r="E1564" s="284" t="s">
        <v>2592</v>
      </c>
      <c r="F1564" s="285" t="s">
        <v>2593</v>
      </c>
      <c r="G1564" s="286" t="s">
        <v>278</v>
      </c>
      <c r="H1564" s="287">
        <v>567.60599999999999</v>
      </c>
      <c r="I1564" s="288"/>
      <c r="J1564" s="289">
        <f>ROUND(I1564*H1564,2)</f>
        <v>0</v>
      </c>
      <c r="K1564" s="285" t="s">
        <v>331</v>
      </c>
      <c r="L1564" s="290"/>
      <c r="M1564" s="291" t="s">
        <v>1</v>
      </c>
      <c r="N1564" s="292" t="s">
        <v>48</v>
      </c>
      <c r="O1564" s="93"/>
      <c r="P1564" s="238">
        <f>O1564*H1564</f>
        <v>0</v>
      </c>
      <c r="Q1564" s="238">
        <v>0.019199999999999998</v>
      </c>
      <c r="R1564" s="238">
        <f>Q1564*H1564</f>
        <v>10.898035199999999</v>
      </c>
      <c r="S1564" s="238">
        <v>0</v>
      </c>
      <c r="T1564" s="239">
        <f>S1564*H1564</f>
        <v>0</v>
      </c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R1564" s="240" t="s">
        <v>430</v>
      </c>
      <c r="AT1564" s="240" t="s">
        <v>342</v>
      </c>
      <c r="AU1564" s="240" t="s">
        <v>92</v>
      </c>
      <c r="AY1564" s="18" t="s">
        <v>171</v>
      </c>
      <c r="BE1564" s="241">
        <f>IF(N1564="základní",J1564,0)</f>
        <v>0</v>
      </c>
      <c r="BF1564" s="241">
        <f>IF(N1564="snížená",J1564,0)</f>
        <v>0</v>
      </c>
      <c r="BG1564" s="241">
        <f>IF(N1564="zákl. přenesená",J1564,0)</f>
        <v>0</v>
      </c>
      <c r="BH1564" s="241">
        <f>IF(N1564="sníž. přenesená",J1564,0)</f>
        <v>0</v>
      </c>
      <c r="BI1564" s="241">
        <f>IF(N1564="nulová",J1564,0)</f>
        <v>0</v>
      </c>
      <c r="BJ1564" s="18" t="s">
        <v>90</v>
      </c>
      <c r="BK1564" s="241">
        <f>ROUND(I1564*H1564,2)</f>
        <v>0</v>
      </c>
      <c r="BL1564" s="18" t="s">
        <v>347</v>
      </c>
      <c r="BM1564" s="240" t="s">
        <v>2594</v>
      </c>
    </row>
    <row r="1565" s="2" customFormat="1">
      <c r="A1565" s="40"/>
      <c r="B1565" s="41"/>
      <c r="C1565" s="42"/>
      <c r="D1565" s="242" t="s">
        <v>184</v>
      </c>
      <c r="E1565" s="42"/>
      <c r="F1565" s="243" t="s">
        <v>2595</v>
      </c>
      <c r="G1565" s="42"/>
      <c r="H1565" s="42"/>
      <c r="I1565" s="244"/>
      <c r="J1565" s="42"/>
      <c r="K1565" s="42"/>
      <c r="L1565" s="46"/>
      <c r="M1565" s="245"/>
      <c r="N1565" s="246"/>
      <c r="O1565" s="93"/>
      <c r="P1565" s="93"/>
      <c r="Q1565" s="93"/>
      <c r="R1565" s="93"/>
      <c r="S1565" s="93"/>
      <c r="T1565" s="94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T1565" s="18" t="s">
        <v>184</v>
      </c>
      <c r="AU1565" s="18" t="s">
        <v>92</v>
      </c>
    </row>
    <row r="1566" s="14" customFormat="1">
      <c r="A1566" s="14"/>
      <c r="B1566" s="261"/>
      <c r="C1566" s="262"/>
      <c r="D1566" s="242" t="s">
        <v>284</v>
      </c>
      <c r="E1566" s="262"/>
      <c r="F1566" s="264" t="s">
        <v>2596</v>
      </c>
      <c r="G1566" s="262"/>
      <c r="H1566" s="265">
        <v>567.60599999999999</v>
      </c>
      <c r="I1566" s="266"/>
      <c r="J1566" s="262"/>
      <c r="K1566" s="262"/>
      <c r="L1566" s="267"/>
      <c r="M1566" s="268"/>
      <c r="N1566" s="269"/>
      <c r="O1566" s="269"/>
      <c r="P1566" s="269"/>
      <c r="Q1566" s="269"/>
      <c r="R1566" s="269"/>
      <c r="S1566" s="269"/>
      <c r="T1566" s="270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71" t="s">
        <v>284</v>
      </c>
      <c r="AU1566" s="271" t="s">
        <v>92</v>
      </c>
      <c r="AV1566" s="14" t="s">
        <v>92</v>
      </c>
      <c r="AW1566" s="14" t="s">
        <v>4</v>
      </c>
      <c r="AX1566" s="14" t="s">
        <v>90</v>
      </c>
      <c r="AY1566" s="271" t="s">
        <v>171</v>
      </c>
    </row>
    <row r="1567" s="2" customFormat="1" ht="16.5" customHeight="1">
      <c r="A1567" s="40"/>
      <c r="B1567" s="41"/>
      <c r="C1567" s="229" t="s">
        <v>2597</v>
      </c>
      <c r="D1567" s="229" t="s">
        <v>174</v>
      </c>
      <c r="E1567" s="230" t="s">
        <v>2598</v>
      </c>
      <c r="F1567" s="231" t="s">
        <v>2599</v>
      </c>
      <c r="G1567" s="232" t="s">
        <v>278</v>
      </c>
      <c r="H1567" s="233">
        <v>493.56999999999999</v>
      </c>
      <c r="I1567" s="234"/>
      <c r="J1567" s="235">
        <f>ROUND(I1567*H1567,2)</f>
        <v>0</v>
      </c>
      <c r="K1567" s="231" t="s">
        <v>331</v>
      </c>
      <c r="L1567" s="46"/>
      <c r="M1567" s="236" t="s">
        <v>1</v>
      </c>
      <c r="N1567" s="237" t="s">
        <v>48</v>
      </c>
      <c r="O1567" s="93"/>
      <c r="P1567" s="238">
        <f>O1567*H1567</f>
        <v>0</v>
      </c>
      <c r="Q1567" s="238">
        <v>0</v>
      </c>
      <c r="R1567" s="238">
        <f>Q1567*H1567</f>
        <v>0</v>
      </c>
      <c r="S1567" s="238">
        <v>0</v>
      </c>
      <c r="T1567" s="239">
        <f>S1567*H1567</f>
        <v>0</v>
      </c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R1567" s="240" t="s">
        <v>347</v>
      </c>
      <c r="AT1567" s="240" t="s">
        <v>174</v>
      </c>
      <c r="AU1567" s="240" t="s">
        <v>92</v>
      </c>
      <c r="AY1567" s="18" t="s">
        <v>171</v>
      </c>
      <c r="BE1567" s="241">
        <f>IF(N1567="základní",J1567,0)</f>
        <v>0</v>
      </c>
      <c r="BF1567" s="241">
        <f>IF(N1567="snížená",J1567,0)</f>
        <v>0</v>
      </c>
      <c r="BG1567" s="241">
        <f>IF(N1567="zákl. přenesená",J1567,0)</f>
        <v>0</v>
      </c>
      <c r="BH1567" s="241">
        <f>IF(N1567="sníž. přenesená",J1567,0)</f>
        <v>0</v>
      </c>
      <c r="BI1567" s="241">
        <f>IF(N1567="nulová",J1567,0)</f>
        <v>0</v>
      </c>
      <c r="BJ1567" s="18" t="s">
        <v>90</v>
      </c>
      <c r="BK1567" s="241">
        <f>ROUND(I1567*H1567,2)</f>
        <v>0</v>
      </c>
      <c r="BL1567" s="18" t="s">
        <v>347</v>
      </c>
      <c r="BM1567" s="240" t="s">
        <v>2600</v>
      </c>
    </row>
    <row r="1568" s="2" customFormat="1">
      <c r="A1568" s="40"/>
      <c r="B1568" s="41"/>
      <c r="C1568" s="42"/>
      <c r="D1568" s="242" t="s">
        <v>184</v>
      </c>
      <c r="E1568" s="42"/>
      <c r="F1568" s="243" t="s">
        <v>2601</v>
      </c>
      <c r="G1568" s="42"/>
      <c r="H1568" s="42"/>
      <c r="I1568" s="244"/>
      <c r="J1568" s="42"/>
      <c r="K1568" s="42"/>
      <c r="L1568" s="46"/>
      <c r="M1568" s="245"/>
      <c r="N1568" s="246"/>
      <c r="O1568" s="93"/>
      <c r="P1568" s="93"/>
      <c r="Q1568" s="93"/>
      <c r="R1568" s="93"/>
      <c r="S1568" s="93"/>
      <c r="T1568" s="94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T1568" s="18" t="s">
        <v>184</v>
      </c>
      <c r="AU1568" s="18" t="s">
        <v>92</v>
      </c>
    </row>
    <row r="1569" s="2" customFormat="1" ht="16.5" customHeight="1">
      <c r="A1569" s="40"/>
      <c r="B1569" s="41"/>
      <c r="C1569" s="229" t="s">
        <v>2602</v>
      </c>
      <c r="D1569" s="229" t="s">
        <v>174</v>
      </c>
      <c r="E1569" s="230" t="s">
        <v>2603</v>
      </c>
      <c r="F1569" s="231" t="s">
        <v>2604</v>
      </c>
      <c r="G1569" s="232" t="s">
        <v>1146</v>
      </c>
      <c r="H1569" s="304"/>
      <c r="I1569" s="234"/>
      <c r="J1569" s="235">
        <f>ROUND(I1569*H1569,2)</f>
        <v>0</v>
      </c>
      <c r="K1569" s="231" t="s">
        <v>178</v>
      </c>
      <c r="L1569" s="46"/>
      <c r="M1569" s="236" t="s">
        <v>1</v>
      </c>
      <c r="N1569" s="237" t="s">
        <v>48</v>
      </c>
      <c r="O1569" s="93"/>
      <c r="P1569" s="238">
        <f>O1569*H1569</f>
        <v>0</v>
      </c>
      <c r="Q1569" s="238">
        <v>0</v>
      </c>
      <c r="R1569" s="238">
        <f>Q1569*H1569</f>
        <v>0</v>
      </c>
      <c r="S1569" s="238">
        <v>0</v>
      </c>
      <c r="T1569" s="239">
        <f>S1569*H1569</f>
        <v>0</v>
      </c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R1569" s="240" t="s">
        <v>347</v>
      </c>
      <c r="AT1569" s="240" t="s">
        <v>174</v>
      </c>
      <c r="AU1569" s="240" t="s">
        <v>92</v>
      </c>
      <c r="AY1569" s="18" t="s">
        <v>171</v>
      </c>
      <c r="BE1569" s="241">
        <f>IF(N1569="základní",J1569,0)</f>
        <v>0</v>
      </c>
      <c r="BF1569" s="241">
        <f>IF(N1569="snížená",J1569,0)</f>
        <v>0</v>
      </c>
      <c r="BG1569" s="241">
        <f>IF(N1569="zákl. přenesená",J1569,0)</f>
        <v>0</v>
      </c>
      <c r="BH1569" s="241">
        <f>IF(N1569="sníž. přenesená",J1569,0)</f>
        <v>0</v>
      </c>
      <c r="BI1569" s="241">
        <f>IF(N1569="nulová",J1569,0)</f>
        <v>0</v>
      </c>
      <c r="BJ1569" s="18" t="s">
        <v>90</v>
      </c>
      <c r="BK1569" s="241">
        <f>ROUND(I1569*H1569,2)</f>
        <v>0</v>
      </c>
      <c r="BL1569" s="18" t="s">
        <v>347</v>
      </c>
      <c r="BM1569" s="240" t="s">
        <v>2605</v>
      </c>
    </row>
    <row r="1570" s="12" customFormat="1" ht="22.8" customHeight="1">
      <c r="A1570" s="12"/>
      <c r="B1570" s="213"/>
      <c r="C1570" s="214"/>
      <c r="D1570" s="215" t="s">
        <v>82</v>
      </c>
      <c r="E1570" s="227" t="s">
        <v>2606</v>
      </c>
      <c r="F1570" s="227" t="s">
        <v>2607</v>
      </c>
      <c r="G1570" s="214"/>
      <c r="H1570" s="214"/>
      <c r="I1570" s="217"/>
      <c r="J1570" s="228">
        <f>BK1570</f>
        <v>0</v>
      </c>
      <c r="K1570" s="214"/>
      <c r="L1570" s="219"/>
      <c r="M1570" s="220"/>
      <c r="N1570" s="221"/>
      <c r="O1570" s="221"/>
      <c r="P1570" s="222">
        <f>SUM(P1571:P1583)</f>
        <v>0</v>
      </c>
      <c r="Q1570" s="221"/>
      <c r="R1570" s="222">
        <f>SUM(R1571:R1583)</f>
        <v>0.019022400000000002</v>
      </c>
      <c r="S1570" s="221"/>
      <c r="T1570" s="223">
        <f>SUM(T1571:T1583)</f>
        <v>0</v>
      </c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R1570" s="224" t="s">
        <v>92</v>
      </c>
      <c r="AT1570" s="225" t="s">
        <v>82</v>
      </c>
      <c r="AU1570" s="225" t="s">
        <v>90</v>
      </c>
      <c r="AY1570" s="224" t="s">
        <v>171</v>
      </c>
      <c r="BK1570" s="226">
        <f>SUM(BK1571:BK1583)</f>
        <v>0</v>
      </c>
    </row>
    <row r="1571" s="2" customFormat="1" ht="16.5" customHeight="1">
      <c r="A1571" s="40"/>
      <c r="B1571" s="41"/>
      <c r="C1571" s="229" t="s">
        <v>2608</v>
      </c>
      <c r="D1571" s="229" t="s">
        <v>174</v>
      </c>
      <c r="E1571" s="230" t="s">
        <v>2609</v>
      </c>
      <c r="F1571" s="231" t="s">
        <v>2610</v>
      </c>
      <c r="G1571" s="232" t="s">
        <v>278</v>
      </c>
      <c r="H1571" s="233">
        <v>158.52000000000001</v>
      </c>
      <c r="I1571" s="234"/>
      <c r="J1571" s="235">
        <f>ROUND(I1571*H1571,2)</f>
        <v>0</v>
      </c>
      <c r="K1571" s="231" t="s">
        <v>178</v>
      </c>
      <c r="L1571" s="46"/>
      <c r="M1571" s="236" t="s">
        <v>1</v>
      </c>
      <c r="N1571" s="237" t="s">
        <v>48</v>
      </c>
      <c r="O1571" s="93"/>
      <c r="P1571" s="238">
        <f>O1571*H1571</f>
        <v>0</v>
      </c>
      <c r="Q1571" s="238">
        <v>0</v>
      </c>
      <c r="R1571" s="238">
        <f>Q1571*H1571</f>
        <v>0</v>
      </c>
      <c r="S1571" s="238">
        <v>0</v>
      </c>
      <c r="T1571" s="239">
        <f>S1571*H1571</f>
        <v>0</v>
      </c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R1571" s="240" t="s">
        <v>347</v>
      </c>
      <c r="AT1571" s="240" t="s">
        <v>174</v>
      </c>
      <c r="AU1571" s="240" t="s">
        <v>92</v>
      </c>
      <c r="AY1571" s="18" t="s">
        <v>171</v>
      </c>
      <c r="BE1571" s="241">
        <f>IF(N1571="základní",J1571,0)</f>
        <v>0</v>
      </c>
      <c r="BF1571" s="241">
        <f>IF(N1571="snížená",J1571,0)</f>
        <v>0</v>
      </c>
      <c r="BG1571" s="241">
        <f>IF(N1571="zákl. přenesená",J1571,0)</f>
        <v>0</v>
      </c>
      <c r="BH1571" s="241">
        <f>IF(N1571="sníž. přenesená",J1571,0)</f>
        <v>0</v>
      </c>
      <c r="BI1571" s="241">
        <f>IF(N1571="nulová",J1571,0)</f>
        <v>0</v>
      </c>
      <c r="BJ1571" s="18" t="s">
        <v>90</v>
      </c>
      <c r="BK1571" s="241">
        <f>ROUND(I1571*H1571,2)</f>
        <v>0</v>
      </c>
      <c r="BL1571" s="18" t="s">
        <v>347</v>
      </c>
      <c r="BM1571" s="240" t="s">
        <v>2611</v>
      </c>
    </row>
    <row r="1572" s="2" customFormat="1">
      <c r="A1572" s="40"/>
      <c r="B1572" s="41"/>
      <c r="C1572" s="42"/>
      <c r="D1572" s="242" t="s">
        <v>184</v>
      </c>
      <c r="E1572" s="42"/>
      <c r="F1572" s="243" t="s">
        <v>2612</v>
      </c>
      <c r="G1572" s="42"/>
      <c r="H1572" s="42"/>
      <c r="I1572" s="244"/>
      <c r="J1572" s="42"/>
      <c r="K1572" s="42"/>
      <c r="L1572" s="46"/>
      <c r="M1572" s="245"/>
      <c r="N1572" s="246"/>
      <c r="O1572" s="93"/>
      <c r="P1572" s="93"/>
      <c r="Q1572" s="93"/>
      <c r="R1572" s="93"/>
      <c r="S1572" s="93"/>
      <c r="T1572" s="94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T1572" s="18" t="s">
        <v>184</v>
      </c>
      <c r="AU1572" s="18" t="s">
        <v>92</v>
      </c>
    </row>
    <row r="1573" s="13" customFormat="1">
      <c r="A1573" s="13"/>
      <c r="B1573" s="251"/>
      <c r="C1573" s="252"/>
      <c r="D1573" s="242" t="s">
        <v>284</v>
      </c>
      <c r="E1573" s="253" t="s">
        <v>1</v>
      </c>
      <c r="F1573" s="254" t="s">
        <v>295</v>
      </c>
      <c r="G1573" s="252"/>
      <c r="H1573" s="253" t="s">
        <v>1</v>
      </c>
      <c r="I1573" s="255"/>
      <c r="J1573" s="252"/>
      <c r="K1573" s="252"/>
      <c r="L1573" s="256"/>
      <c r="M1573" s="257"/>
      <c r="N1573" s="258"/>
      <c r="O1573" s="258"/>
      <c r="P1573" s="258"/>
      <c r="Q1573" s="258"/>
      <c r="R1573" s="258"/>
      <c r="S1573" s="258"/>
      <c r="T1573" s="259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60" t="s">
        <v>284</v>
      </c>
      <c r="AU1573" s="260" t="s">
        <v>92</v>
      </c>
      <c r="AV1573" s="13" t="s">
        <v>90</v>
      </c>
      <c r="AW1573" s="13" t="s">
        <v>38</v>
      </c>
      <c r="AX1573" s="13" t="s">
        <v>83</v>
      </c>
      <c r="AY1573" s="260" t="s">
        <v>171</v>
      </c>
    </row>
    <row r="1574" s="13" customFormat="1">
      <c r="A1574" s="13"/>
      <c r="B1574" s="251"/>
      <c r="C1574" s="252"/>
      <c r="D1574" s="242" t="s">
        <v>284</v>
      </c>
      <c r="E1574" s="253" t="s">
        <v>1</v>
      </c>
      <c r="F1574" s="254" t="s">
        <v>2613</v>
      </c>
      <c r="G1574" s="252"/>
      <c r="H1574" s="253" t="s">
        <v>1</v>
      </c>
      <c r="I1574" s="255"/>
      <c r="J1574" s="252"/>
      <c r="K1574" s="252"/>
      <c r="L1574" s="256"/>
      <c r="M1574" s="257"/>
      <c r="N1574" s="258"/>
      <c r="O1574" s="258"/>
      <c r="P1574" s="258"/>
      <c r="Q1574" s="258"/>
      <c r="R1574" s="258"/>
      <c r="S1574" s="258"/>
      <c r="T1574" s="259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60" t="s">
        <v>284</v>
      </c>
      <c r="AU1574" s="260" t="s">
        <v>92</v>
      </c>
      <c r="AV1574" s="13" t="s">
        <v>90</v>
      </c>
      <c r="AW1574" s="13" t="s">
        <v>38</v>
      </c>
      <c r="AX1574" s="13" t="s">
        <v>83</v>
      </c>
      <c r="AY1574" s="260" t="s">
        <v>171</v>
      </c>
    </row>
    <row r="1575" s="14" customFormat="1">
      <c r="A1575" s="14"/>
      <c r="B1575" s="261"/>
      <c r="C1575" s="262"/>
      <c r="D1575" s="242" t="s">
        <v>284</v>
      </c>
      <c r="E1575" s="263" t="s">
        <v>1</v>
      </c>
      <c r="F1575" s="264" t="s">
        <v>2614</v>
      </c>
      <c r="G1575" s="262"/>
      <c r="H1575" s="265">
        <v>77.519999999999996</v>
      </c>
      <c r="I1575" s="266"/>
      <c r="J1575" s="262"/>
      <c r="K1575" s="262"/>
      <c r="L1575" s="267"/>
      <c r="M1575" s="268"/>
      <c r="N1575" s="269"/>
      <c r="O1575" s="269"/>
      <c r="P1575" s="269"/>
      <c r="Q1575" s="269"/>
      <c r="R1575" s="269"/>
      <c r="S1575" s="269"/>
      <c r="T1575" s="270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71" t="s">
        <v>284</v>
      </c>
      <c r="AU1575" s="271" t="s">
        <v>92</v>
      </c>
      <c r="AV1575" s="14" t="s">
        <v>92</v>
      </c>
      <c r="AW1575" s="14" t="s">
        <v>38</v>
      </c>
      <c r="AX1575" s="14" t="s">
        <v>83</v>
      </c>
      <c r="AY1575" s="271" t="s">
        <v>171</v>
      </c>
    </row>
    <row r="1576" s="14" customFormat="1">
      <c r="A1576" s="14"/>
      <c r="B1576" s="261"/>
      <c r="C1576" s="262"/>
      <c r="D1576" s="242" t="s">
        <v>284</v>
      </c>
      <c r="E1576" s="263" t="s">
        <v>1</v>
      </c>
      <c r="F1576" s="264" t="s">
        <v>2615</v>
      </c>
      <c r="G1576" s="262"/>
      <c r="H1576" s="265">
        <v>81</v>
      </c>
      <c r="I1576" s="266"/>
      <c r="J1576" s="262"/>
      <c r="K1576" s="262"/>
      <c r="L1576" s="267"/>
      <c r="M1576" s="268"/>
      <c r="N1576" s="269"/>
      <c r="O1576" s="269"/>
      <c r="P1576" s="269"/>
      <c r="Q1576" s="269"/>
      <c r="R1576" s="269"/>
      <c r="S1576" s="269"/>
      <c r="T1576" s="270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71" t="s">
        <v>284</v>
      </c>
      <c r="AU1576" s="271" t="s">
        <v>92</v>
      </c>
      <c r="AV1576" s="14" t="s">
        <v>92</v>
      </c>
      <c r="AW1576" s="14" t="s">
        <v>38</v>
      </c>
      <c r="AX1576" s="14" t="s">
        <v>83</v>
      </c>
      <c r="AY1576" s="271" t="s">
        <v>171</v>
      </c>
    </row>
    <row r="1577" s="15" customFormat="1">
      <c r="A1577" s="15"/>
      <c r="B1577" s="272"/>
      <c r="C1577" s="273"/>
      <c r="D1577" s="242" t="s">
        <v>284</v>
      </c>
      <c r="E1577" s="274" t="s">
        <v>1</v>
      </c>
      <c r="F1577" s="275" t="s">
        <v>287</v>
      </c>
      <c r="G1577" s="273"/>
      <c r="H1577" s="276">
        <v>158.52000000000001</v>
      </c>
      <c r="I1577" s="277"/>
      <c r="J1577" s="273"/>
      <c r="K1577" s="273"/>
      <c r="L1577" s="278"/>
      <c r="M1577" s="279"/>
      <c r="N1577" s="280"/>
      <c r="O1577" s="280"/>
      <c r="P1577" s="280"/>
      <c r="Q1577" s="280"/>
      <c r="R1577" s="280"/>
      <c r="S1577" s="280"/>
      <c r="T1577" s="281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T1577" s="282" t="s">
        <v>284</v>
      </c>
      <c r="AU1577" s="282" t="s">
        <v>92</v>
      </c>
      <c r="AV1577" s="15" t="s">
        <v>192</v>
      </c>
      <c r="AW1577" s="15" t="s">
        <v>38</v>
      </c>
      <c r="AX1577" s="15" t="s">
        <v>90</v>
      </c>
      <c r="AY1577" s="282" t="s">
        <v>171</v>
      </c>
    </row>
    <row r="1578" s="2" customFormat="1" ht="16.5" customHeight="1">
      <c r="A1578" s="40"/>
      <c r="B1578" s="41"/>
      <c r="C1578" s="229" t="s">
        <v>2616</v>
      </c>
      <c r="D1578" s="229" t="s">
        <v>174</v>
      </c>
      <c r="E1578" s="230" t="s">
        <v>2617</v>
      </c>
      <c r="F1578" s="231" t="s">
        <v>2618</v>
      </c>
      <c r="G1578" s="232" t="s">
        <v>278</v>
      </c>
      <c r="H1578" s="233">
        <v>158.52000000000001</v>
      </c>
      <c r="I1578" s="234"/>
      <c r="J1578" s="235">
        <f>ROUND(I1578*H1578,2)</f>
        <v>0</v>
      </c>
      <c r="K1578" s="231" t="s">
        <v>178</v>
      </c>
      <c r="L1578" s="46"/>
      <c r="M1578" s="236" t="s">
        <v>1</v>
      </c>
      <c r="N1578" s="237" t="s">
        <v>48</v>
      </c>
      <c r="O1578" s="93"/>
      <c r="P1578" s="238">
        <f>O1578*H1578</f>
        <v>0</v>
      </c>
      <c r="Q1578" s="238">
        <v>0.00012</v>
      </c>
      <c r="R1578" s="238">
        <f>Q1578*H1578</f>
        <v>0.019022400000000002</v>
      </c>
      <c r="S1578" s="238">
        <v>0</v>
      </c>
      <c r="T1578" s="239">
        <f>S1578*H1578</f>
        <v>0</v>
      </c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R1578" s="240" t="s">
        <v>347</v>
      </c>
      <c r="AT1578" s="240" t="s">
        <v>174</v>
      </c>
      <c r="AU1578" s="240" t="s">
        <v>92</v>
      </c>
      <c r="AY1578" s="18" t="s">
        <v>171</v>
      </c>
      <c r="BE1578" s="241">
        <f>IF(N1578="základní",J1578,0)</f>
        <v>0</v>
      </c>
      <c r="BF1578" s="241">
        <f>IF(N1578="snížená",J1578,0)</f>
        <v>0</v>
      </c>
      <c r="BG1578" s="241">
        <f>IF(N1578="zákl. přenesená",J1578,0)</f>
        <v>0</v>
      </c>
      <c r="BH1578" s="241">
        <f>IF(N1578="sníž. přenesená",J1578,0)</f>
        <v>0</v>
      </c>
      <c r="BI1578" s="241">
        <f>IF(N1578="nulová",J1578,0)</f>
        <v>0</v>
      </c>
      <c r="BJ1578" s="18" t="s">
        <v>90</v>
      </c>
      <c r="BK1578" s="241">
        <f>ROUND(I1578*H1578,2)</f>
        <v>0</v>
      </c>
      <c r="BL1578" s="18" t="s">
        <v>347</v>
      </c>
      <c r="BM1578" s="240" t="s">
        <v>2619</v>
      </c>
    </row>
    <row r="1579" s="2" customFormat="1">
      <c r="A1579" s="40"/>
      <c r="B1579" s="41"/>
      <c r="C1579" s="42"/>
      <c r="D1579" s="242" t="s">
        <v>184</v>
      </c>
      <c r="E1579" s="42"/>
      <c r="F1579" s="243" t="s">
        <v>2620</v>
      </c>
      <c r="G1579" s="42"/>
      <c r="H1579" s="42"/>
      <c r="I1579" s="244"/>
      <c r="J1579" s="42"/>
      <c r="K1579" s="42"/>
      <c r="L1579" s="46"/>
      <c r="M1579" s="245"/>
      <c r="N1579" s="246"/>
      <c r="O1579" s="93"/>
      <c r="P1579" s="93"/>
      <c r="Q1579" s="93"/>
      <c r="R1579" s="93"/>
      <c r="S1579" s="93"/>
      <c r="T1579" s="94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T1579" s="18" t="s">
        <v>184</v>
      </c>
      <c r="AU1579" s="18" t="s">
        <v>92</v>
      </c>
    </row>
    <row r="1580" s="13" customFormat="1">
      <c r="A1580" s="13"/>
      <c r="B1580" s="251"/>
      <c r="C1580" s="252"/>
      <c r="D1580" s="242" t="s">
        <v>284</v>
      </c>
      <c r="E1580" s="253" t="s">
        <v>1</v>
      </c>
      <c r="F1580" s="254" t="s">
        <v>295</v>
      </c>
      <c r="G1580" s="252"/>
      <c r="H1580" s="253" t="s">
        <v>1</v>
      </c>
      <c r="I1580" s="255"/>
      <c r="J1580" s="252"/>
      <c r="K1580" s="252"/>
      <c r="L1580" s="256"/>
      <c r="M1580" s="257"/>
      <c r="N1580" s="258"/>
      <c r="O1580" s="258"/>
      <c r="P1580" s="258"/>
      <c r="Q1580" s="258"/>
      <c r="R1580" s="258"/>
      <c r="S1580" s="258"/>
      <c r="T1580" s="259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60" t="s">
        <v>284</v>
      </c>
      <c r="AU1580" s="260" t="s">
        <v>92</v>
      </c>
      <c r="AV1580" s="13" t="s">
        <v>90</v>
      </c>
      <c r="AW1580" s="13" t="s">
        <v>38</v>
      </c>
      <c r="AX1580" s="13" t="s">
        <v>83</v>
      </c>
      <c r="AY1580" s="260" t="s">
        <v>171</v>
      </c>
    </row>
    <row r="1581" s="14" customFormat="1">
      <c r="A1581" s="14"/>
      <c r="B1581" s="261"/>
      <c r="C1581" s="262"/>
      <c r="D1581" s="242" t="s">
        <v>284</v>
      </c>
      <c r="E1581" s="263" t="s">
        <v>1</v>
      </c>
      <c r="F1581" s="264" t="s">
        <v>2621</v>
      </c>
      <c r="G1581" s="262"/>
      <c r="H1581" s="265">
        <v>158.52000000000001</v>
      </c>
      <c r="I1581" s="266"/>
      <c r="J1581" s="262"/>
      <c r="K1581" s="262"/>
      <c r="L1581" s="267"/>
      <c r="M1581" s="268"/>
      <c r="N1581" s="269"/>
      <c r="O1581" s="269"/>
      <c r="P1581" s="269"/>
      <c r="Q1581" s="269"/>
      <c r="R1581" s="269"/>
      <c r="S1581" s="269"/>
      <c r="T1581" s="270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71" t="s">
        <v>284</v>
      </c>
      <c r="AU1581" s="271" t="s">
        <v>92</v>
      </c>
      <c r="AV1581" s="14" t="s">
        <v>92</v>
      </c>
      <c r="AW1581" s="14" t="s">
        <v>38</v>
      </c>
      <c r="AX1581" s="14" t="s">
        <v>83</v>
      </c>
      <c r="AY1581" s="271" t="s">
        <v>171</v>
      </c>
    </row>
    <row r="1582" s="15" customFormat="1">
      <c r="A1582" s="15"/>
      <c r="B1582" s="272"/>
      <c r="C1582" s="273"/>
      <c r="D1582" s="242" t="s">
        <v>284</v>
      </c>
      <c r="E1582" s="274" t="s">
        <v>1</v>
      </c>
      <c r="F1582" s="275" t="s">
        <v>287</v>
      </c>
      <c r="G1582" s="273"/>
      <c r="H1582" s="276">
        <v>158.52000000000001</v>
      </c>
      <c r="I1582" s="277"/>
      <c r="J1582" s="273"/>
      <c r="K1582" s="273"/>
      <c r="L1582" s="278"/>
      <c r="M1582" s="279"/>
      <c r="N1582" s="280"/>
      <c r="O1582" s="280"/>
      <c r="P1582" s="280"/>
      <c r="Q1582" s="280"/>
      <c r="R1582" s="280"/>
      <c r="S1582" s="280"/>
      <c r="T1582" s="281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T1582" s="282" t="s">
        <v>284</v>
      </c>
      <c r="AU1582" s="282" t="s">
        <v>92</v>
      </c>
      <c r="AV1582" s="15" t="s">
        <v>192</v>
      </c>
      <c r="AW1582" s="15" t="s">
        <v>38</v>
      </c>
      <c r="AX1582" s="15" t="s">
        <v>90</v>
      </c>
      <c r="AY1582" s="282" t="s">
        <v>171</v>
      </c>
    </row>
    <row r="1583" s="2" customFormat="1" ht="16.5" customHeight="1">
      <c r="A1583" s="40"/>
      <c r="B1583" s="41"/>
      <c r="C1583" s="229" t="s">
        <v>2622</v>
      </c>
      <c r="D1583" s="229" t="s">
        <v>174</v>
      </c>
      <c r="E1583" s="230" t="s">
        <v>2623</v>
      </c>
      <c r="F1583" s="231" t="s">
        <v>2624</v>
      </c>
      <c r="G1583" s="232" t="s">
        <v>1146</v>
      </c>
      <c r="H1583" s="304"/>
      <c r="I1583" s="234"/>
      <c r="J1583" s="235">
        <f>ROUND(I1583*H1583,2)</f>
        <v>0</v>
      </c>
      <c r="K1583" s="231" t="s">
        <v>178</v>
      </c>
      <c r="L1583" s="46"/>
      <c r="M1583" s="236" t="s">
        <v>1</v>
      </c>
      <c r="N1583" s="237" t="s">
        <v>48</v>
      </c>
      <c r="O1583" s="93"/>
      <c r="P1583" s="238">
        <f>O1583*H1583</f>
        <v>0</v>
      </c>
      <c r="Q1583" s="238">
        <v>0</v>
      </c>
      <c r="R1583" s="238">
        <f>Q1583*H1583</f>
        <v>0</v>
      </c>
      <c r="S1583" s="238">
        <v>0</v>
      </c>
      <c r="T1583" s="239">
        <f>S1583*H1583</f>
        <v>0</v>
      </c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R1583" s="240" t="s">
        <v>347</v>
      </c>
      <c r="AT1583" s="240" t="s">
        <v>174</v>
      </c>
      <c r="AU1583" s="240" t="s">
        <v>92</v>
      </c>
      <c r="AY1583" s="18" t="s">
        <v>171</v>
      </c>
      <c r="BE1583" s="241">
        <f>IF(N1583="základní",J1583,0)</f>
        <v>0</v>
      </c>
      <c r="BF1583" s="241">
        <f>IF(N1583="snížená",J1583,0)</f>
        <v>0</v>
      </c>
      <c r="BG1583" s="241">
        <f>IF(N1583="zákl. přenesená",J1583,0)</f>
        <v>0</v>
      </c>
      <c r="BH1583" s="241">
        <f>IF(N1583="sníž. přenesená",J1583,0)</f>
        <v>0</v>
      </c>
      <c r="BI1583" s="241">
        <f>IF(N1583="nulová",J1583,0)</f>
        <v>0</v>
      </c>
      <c r="BJ1583" s="18" t="s">
        <v>90</v>
      </c>
      <c r="BK1583" s="241">
        <f>ROUND(I1583*H1583,2)</f>
        <v>0</v>
      </c>
      <c r="BL1583" s="18" t="s">
        <v>347</v>
      </c>
      <c r="BM1583" s="240" t="s">
        <v>2625</v>
      </c>
    </row>
    <row r="1584" s="12" customFormat="1" ht="22.8" customHeight="1">
      <c r="A1584" s="12"/>
      <c r="B1584" s="213"/>
      <c r="C1584" s="214"/>
      <c r="D1584" s="215" t="s">
        <v>82</v>
      </c>
      <c r="E1584" s="227" t="s">
        <v>2626</v>
      </c>
      <c r="F1584" s="227" t="s">
        <v>2627</v>
      </c>
      <c r="G1584" s="214"/>
      <c r="H1584" s="214"/>
      <c r="I1584" s="217"/>
      <c r="J1584" s="228">
        <f>BK1584</f>
        <v>0</v>
      </c>
      <c r="K1584" s="214"/>
      <c r="L1584" s="219"/>
      <c r="M1584" s="220"/>
      <c r="N1584" s="221"/>
      <c r="O1584" s="221"/>
      <c r="P1584" s="222">
        <f>SUM(P1585:P1642)</f>
        <v>0</v>
      </c>
      <c r="Q1584" s="221"/>
      <c r="R1584" s="222">
        <f>SUM(R1585:R1642)</f>
        <v>29.621795459999994</v>
      </c>
      <c r="S1584" s="221"/>
      <c r="T1584" s="223">
        <f>SUM(T1585:T1642)</f>
        <v>6.3686000000000007</v>
      </c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R1584" s="224" t="s">
        <v>92</v>
      </c>
      <c r="AT1584" s="225" t="s">
        <v>82</v>
      </c>
      <c r="AU1584" s="225" t="s">
        <v>90</v>
      </c>
      <c r="AY1584" s="224" t="s">
        <v>171</v>
      </c>
      <c r="BK1584" s="226">
        <f>SUM(BK1585:BK1642)</f>
        <v>0</v>
      </c>
    </row>
    <row r="1585" s="2" customFormat="1" ht="16.5" customHeight="1">
      <c r="A1585" s="40"/>
      <c r="B1585" s="41"/>
      <c r="C1585" s="229" t="s">
        <v>2628</v>
      </c>
      <c r="D1585" s="229" t="s">
        <v>174</v>
      </c>
      <c r="E1585" s="230" t="s">
        <v>2629</v>
      </c>
      <c r="F1585" s="231" t="s">
        <v>2630</v>
      </c>
      <c r="G1585" s="232" t="s">
        <v>278</v>
      </c>
      <c r="H1585" s="233">
        <v>2640.6999999999998</v>
      </c>
      <c r="I1585" s="234"/>
      <c r="J1585" s="235">
        <f>ROUND(I1585*H1585,2)</f>
        <v>0</v>
      </c>
      <c r="K1585" s="231" t="s">
        <v>178</v>
      </c>
      <c r="L1585" s="46"/>
      <c r="M1585" s="236" t="s">
        <v>1</v>
      </c>
      <c r="N1585" s="237" t="s">
        <v>48</v>
      </c>
      <c r="O1585" s="93"/>
      <c r="P1585" s="238">
        <f>O1585*H1585</f>
        <v>0</v>
      </c>
      <c r="Q1585" s="238">
        <v>0</v>
      </c>
      <c r="R1585" s="238">
        <f>Q1585*H1585</f>
        <v>0</v>
      </c>
      <c r="S1585" s="238">
        <v>0</v>
      </c>
      <c r="T1585" s="239">
        <f>S1585*H1585</f>
        <v>0</v>
      </c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R1585" s="240" t="s">
        <v>347</v>
      </c>
      <c r="AT1585" s="240" t="s">
        <v>174</v>
      </c>
      <c r="AU1585" s="240" t="s">
        <v>92</v>
      </c>
      <c r="AY1585" s="18" t="s">
        <v>171</v>
      </c>
      <c r="BE1585" s="241">
        <f>IF(N1585="základní",J1585,0)</f>
        <v>0</v>
      </c>
      <c r="BF1585" s="241">
        <f>IF(N1585="snížená",J1585,0)</f>
        <v>0</v>
      </c>
      <c r="BG1585" s="241">
        <f>IF(N1585="zákl. přenesená",J1585,0)</f>
        <v>0</v>
      </c>
      <c r="BH1585" s="241">
        <f>IF(N1585="sníž. přenesená",J1585,0)</f>
        <v>0</v>
      </c>
      <c r="BI1585" s="241">
        <f>IF(N1585="nulová",J1585,0)</f>
        <v>0</v>
      </c>
      <c r="BJ1585" s="18" t="s">
        <v>90</v>
      </c>
      <c r="BK1585" s="241">
        <f>ROUND(I1585*H1585,2)</f>
        <v>0</v>
      </c>
      <c r="BL1585" s="18" t="s">
        <v>347</v>
      </c>
      <c r="BM1585" s="240" t="s">
        <v>2631</v>
      </c>
    </row>
    <row r="1586" s="14" customFormat="1">
      <c r="A1586" s="14"/>
      <c r="B1586" s="261"/>
      <c r="C1586" s="262"/>
      <c r="D1586" s="242" t="s">
        <v>284</v>
      </c>
      <c r="E1586" s="263" t="s">
        <v>1</v>
      </c>
      <c r="F1586" s="264" t="s">
        <v>2632</v>
      </c>
      <c r="G1586" s="262"/>
      <c r="H1586" s="265">
        <v>2640.6999999999998</v>
      </c>
      <c r="I1586" s="266"/>
      <c r="J1586" s="262"/>
      <c r="K1586" s="262"/>
      <c r="L1586" s="267"/>
      <c r="M1586" s="268"/>
      <c r="N1586" s="269"/>
      <c r="O1586" s="269"/>
      <c r="P1586" s="269"/>
      <c r="Q1586" s="269"/>
      <c r="R1586" s="269"/>
      <c r="S1586" s="269"/>
      <c r="T1586" s="270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71" t="s">
        <v>284</v>
      </c>
      <c r="AU1586" s="271" t="s">
        <v>92</v>
      </c>
      <c r="AV1586" s="14" t="s">
        <v>92</v>
      </c>
      <c r="AW1586" s="14" t="s">
        <v>38</v>
      </c>
      <c r="AX1586" s="14" t="s">
        <v>83</v>
      </c>
      <c r="AY1586" s="271" t="s">
        <v>171</v>
      </c>
    </row>
    <row r="1587" s="15" customFormat="1">
      <c r="A1587" s="15"/>
      <c r="B1587" s="272"/>
      <c r="C1587" s="273"/>
      <c r="D1587" s="242" t="s">
        <v>284</v>
      </c>
      <c r="E1587" s="274" t="s">
        <v>1</v>
      </c>
      <c r="F1587" s="275" t="s">
        <v>287</v>
      </c>
      <c r="G1587" s="273"/>
      <c r="H1587" s="276">
        <v>2640.6999999999998</v>
      </c>
      <c r="I1587" s="277"/>
      <c r="J1587" s="273"/>
      <c r="K1587" s="273"/>
      <c r="L1587" s="278"/>
      <c r="M1587" s="279"/>
      <c r="N1587" s="280"/>
      <c r="O1587" s="280"/>
      <c r="P1587" s="280"/>
      <c r="Q1587" s="280"/>
      <c r="R1587" s="280"/>
      <c r="S1587" s="280"/>
      <c r="T1587" s="281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T1587" s="282" t="s">
        <v>284</v>
      </c>
      <c r="AU1587" s="282" t="s">
        <v>92</v>
      </c>
      <c r="AV1587" s="15" t="s">
        <v>192</v>
      </c>
      <c r="AW1587" s="15" t="s">
        <v>38</v>
      </c>
      <c r="AX1587" s="15" t="s">
        <v>90</v>
      </c>
      <c r="AY1587" s="282" t="s">
        <v>171</v>
      </c>
    </row>
    <row r="1588" s="2" customFormat="1" ht="16.5" customHeight="1">
      <c r="A1588" s="40"/>
      <c r="B1588" s="41"/>
      <c r="C1588" s="229" t="s">
        <v>2633</v>
      </c>
      <c r="D1588" s="229" t="s">
        <v>174</v>
      </c>
      <c r="E1588" s="230" t="s">
        <v>2634</v>
      </c>
      <c r="F1588" s="231" t="s">
        <v>2635</v>
      </c>
      <c r="G1588" s="232" t="s">
        <v>278</v>
      </c>
      <c r="H1588" s="233">
        <v>2640.6999999999998</v>
      </c>
      <c r="I1588" s="234"/>
      <c r="J1588" s="235">
        <f>ROUND(I1588*H1588,2)</f>
        <v>0</v>
      </c>
      <c r="K1588" s="231" t="s">
        <v>178</v>
      </c>
      <c r="L1588" s="46"/>
      <c r="M1588" s="236" t="s">
        <v>1</v>
      </c>
      <c r="N1588" s="237" t="s">
        <v>48</v>
      </c>
      <c r="O1588" s="93"/>
      <c r="P1588" s="238">
        <f>O1588*H1588</f>
        <v>0</v>
      </c>
      <c r="Q1588" s="238">
        <v>3.0000000000000001E-05</v>
      </c>
      <c r="R1588" s="238">
        <f>Q1588*H1588</f>
        <v>0.079221</v>
      </c>
      <c r="S1588" s="238">
        <v>0</v>
      </c>
      <c r="T1588" s="239">
        <f>S1588*H1588</f>
        <v>0</v>
      </c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R1588" s="240" t="s">
        <v>347</v>
      </c>
      <c r="AT1588" s="240" t="s">
        <v>174</v>
      </c>
      <c r="AU1588" s="240" t="s">
        <v>92</v>
      </c>
      <c r="AY1588" s="18" t="s">
        <v>171</v>
      </c>
      <c r="BE1588" s="241">
        <f>IF(N1588="základní",J1588,0)</f>
        <v>0</v>
      </c>
      <c r="BF1588" s="241">
        <f>IF(N1588="snížená",J1588,0)</f>
        <v>0</v>
      </c>
      <c r="BG1588" s="241">
        <f>IF(N1588="zákl. přenesená",J1588,0)</f>
        <v>0</v>
      </c>
      <c r="BH1588" s="241">
        <f>IF(N1588="sníž. přenesená",J1588,0)</f>
        <v>0</v>
      </c>
      <c r="BI1588" s="241">
        <f>IF(N1588="nulová",J1588,0)</f>
        <v>0</v>
      </c>
      <c r="BJ1588" s="18" t="s">
        <v>90</v>
      </c>
      <c r="BK1588" s="241">
        <f>ROUND(I1588*H1588,2)</f>
        <v>0</v>
      </c>
      <c r="BL1588" s="18" t="s">
        <v>347</v>
      </c>
      <c r="BM1588" s="240" t="s">
        <v>2636</v>
      </c>
    </row>
    <row r="1589" s="2" customFormat="1" ht="16.5" customHeight="1">
      <c r="A1589" s="40"/>
      <c r="B1589" s="41"/>
      <c r="C1589" s="229" t="s">
        <v>2637</v>
      </c>
      <c r="D1589" s="229" t="s">
        <v>174</v>
      </c>
      <c r="E1589" s="230" t="s">
        <v>2638</v>
      </c>
      <c r="F1589" s="231" t="s">
        <v>2639</v>
      </c>
      <c r="G1589" s="232" t="s">
        <v>458</v>
      </c>
      <c r="H1589" s="233">
        <v>38.719999999999999</v>
      </c>
      <c r="I1589" s="234"/>
      <c r="J1589" s="235">
        <f>ROUND(I1589*H1589,2)</f>
        <v>0</v>
      </c>
      <c r="K1589" s="231" t="s">
        <v>178</v>
      </c>
      <c r="L1589" s="46"/>
      <c r="M1589" s="236" t="s">
        <v>1</v>
      </c>
      <c r="N1589" s="237" t="s">
        <v>48</v>
      </c>
      <c r="O1589" s="93"/>
      <c r="P1589" s="238">
        <f>O1589*H1589</f>
        <v>0</v>
      </c>
      <c r="Q1589" s="238">
        <v>4.0000000000000003E-05</v>
      </c>
      <c r="R1589" s="238">
        <f>Q1589*H1589</f>
        <v>0.0015488000000000001</v>
      </c>
      <c r="S1589" s="238">
        <v>0</v>
      </c>
      <c r="T1589" s="239">
        <f>S1589*H1589</f>
        <v>0</v>
      </c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R1589" s="240" t="s">
        <v>347</v>
      </c>
      <c r="AT1589" s="240" t="s">
        <v>174</v>
      </c>
      <c r="AU1589" s="240" t="s">
        <v>92</v>
      </c>
      <c r="AY1589" s="18" t="s">
        <v>171</v>
      </c>
      <c r="BE1589" s="241">
        <f>IF(N1589="základní",J1589,0)</f>
        <v>0</v>
      </c>
      <c r="BF1589" s="241">
        <f>IF(N1589="snížená",J1589,0)</f>
        <v>0</v>
      </c>
      <c r="BG1589" s="241">
        <f>IF(N1589="zákl. přenesená",J1589,0)</f>
        <v>0</v>
      </c>
      <c r="BH1589" s="241">
        <f>IF(N1589="sníž. přenesená",J1589,0)</f>
        <v>0</v>
      </c>
      <c r="BI1589" s="241">
        <f>IF(N1589="nulová",J1589,0)</f>
        <v>0</v>
      </c>
      <c r="BJ1589" s="18" t="s">
        <v>90</v>
      </c>
      <c r="BK1589" s="241">
        <f>ROUND(I1589*H1589,2)</f>
        <v>0</v>
      </c>
      <c r="BL1589" s="18" t="s">
        <v>347</v>
      </c>
      <c r="BM1589" s="240" t="s">
        <v>2640</v>
      </c>
    </row>
    <row r="1590" s="2" customFormat="1" ht="16.5" customHeight="1">
      <c r="A1590" s="40"/>
      <c r="B1590" s="41"/>
      <c r="C1590" s="229" t="s">
        <v>2641</v>
      </c>
      <c r="D1590" s="229" t="s">
        <v>174</v>
      </c>
      <c r="E1590" s="230" t="s">
        <v>2642</v>
      </c>
      <c r="F1590" s="231" t="s">
        <v>2643</v>
      </c>
      <c r="G1590" s="232" t="s">
        <v>458</v>
      </c>
      <c r="H1590" s="233">
        <v>38.719999999999999</v>
      </c>
      <c r="I1590" s="234"/>
      <c r="J1590" s="235">
        <f>ROUND(I1590*H1590,2)</f>
        <v>0</v>
      </c>
      <c r="K1590" s="231" t="s">
        <v>178</v>
      </c>
      <c r="L1590" s="46"/>
      <c r="M1590" s="236" t="s">
        <v>1</v>
      </c>
      <c r="N1590" s="237" t="s">
        <v>48</v>
      </c>
      <c r="O1590" s="93"/>
      <c r="P1590" s="238">
        <f>O1590*H1590</f>
        <v>0</v>
      </c>
      <c r="Q1590" s="238">
        <v>2.0000000000000002E-05</v>
      </c>
      <c r="R1590" s="238">
        <f>Q1590*H1590</f>
        <v>0.00077440000000000007</v>
      </c>
      <c r="S1590" s="238">
        <v>0</v>
      </c>
      <c r="T1590" s="239">
        <f>S1590*H1590</f>
        <v>0</v>
      </c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R1590" s="240" t="s">
        <v>347</v>
      </c>
      <c r="AT1590" s="240" t="s">
        <v>174</v>
      </c>
      <c r="AU1590" s="240" t="s">
        <v>92</v>
      </c>
      <c r="AY1590" s="18" t="s">
        <v>171</v>
      </c>
      <c r="BE1590" s="241">
        <f>IF(N1590="základní",J1590,0)</f>
        <v>0</v>
      </c>
      <c r="BF1590" s="241">
        <f>IF(N1590="snížená",J1590,0)</f>
        <v>0</v>
      </c>
      <c r="BG1590" s="241">
        <f>IF(N1590="zákl. přenesená",J1590,0)</f>
        <v>0</v>
      </c>
      <c r="BH1590" s="241">
        <f>IF(N1590="sníž. přenesená",J1590,0)</f>
        <v>0</v>
      </c>
      <c r="BI1590" s="241">
        <f>IF(N1590="nulová",J1590,0)</f>
        <v>0</v>
      </c>
      <c r="BJ1590" s="18" t="s">
        <v>90</v>
      </c>
      <c r="BK1590" s="241">
        <f>ROUND(I1590*H1590,2)</f>
        <v>0</v>
      </c>
      <c r="BL1590" s="18" t="s">
        <v>347</v>
      </c>
      <c r="BM1590" s="240" t="s">
        <v>2644</v>
      </c>
    </row>
    <row r="1591" s="2" customFormat="1" ht="16.5" customHeight="1">
      <c r="A1591" s="40"/>
      <c r="B1591" s="41"/>
      <c r="C1591" s="229" t="s">
        <v>2645</v>
      </c>
      <c r="D1591" s="229" t="s">
        <v>174</v>
      </c>
      <c r="E1591" s="230" t="s">
        <v>2646</v>
      </c>
      <c r="F1591" s="231" t="s">
        <v>2647</v>
      </c>
      <c r="G1591" s="232" t="s">
        <v>278</v>
      </c>
      <c r="H1591" s="233">
        <v>2640.6999999999998</v>
      </c>
      <c r="I1591" s="234"/>
      <c r="J1591" s="235">
        <f>ROUND(I1591*H1591,2)</f>
        <v>0</v>
      </c>
      <c r="K1591" s="231" t="s">
        <v>178</v>
      </c>
      <c r="L1591" s="46"/>
      <c r="M1591" s="236" t="s">
        <v>1</v>
      </c>
      <c r="N1591" s="237" t="s">
        <v>48</v>
      </c>
      <c r="O1591" s="93"/>
      <c r="P1591" s="238">
        <f>O1591*H1591</f>
        <v>0</v>
      </c>
      <c r="Q1591" s="238">
        <v>0.0074999999999999997</v>
      </c>
      <c r="R1591" s="238">
        <f>Q1591*H1591</f>
        <v>19.805249999999997</v>
      </c>
      <c r="S1591" s="238">
        <v>0</v>
      </c>
      <c r="T1591" s="239">
        <f>S1591*H1591</f>
        <v>0</v>
      </c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R1591" s="240" t="s">
        <v>347</v>
      </c>
      <c r="AT1591" s="240" t="s">
        <v>174</v>
      </c>
      <c r="AU1591" s="240" t="s">
        <v>92</v>
      </c>
      <c r="AY1591" s="18" t="s">
        <v>171</v>
      </c>
      <c r="BE1591" s="241">
        <f>IF(N1591="základní",J1591,0)</f>
        <v>0</v>
      </c>
      <c r="BF1591" s="241">
        <f>IF(N1591="snížená",J1591,0)</f>
        <v>0</v>
      </c>
      <c r="BG1591" s="241">
        <f>IF(N1591="zákl. přenesená",J1591,0)</f>
        <v>0</v>
      </c>
      <c r="BH1591" s="241">
        <f>IF(N1591="sníž. přenesená",J1591,0)</f>
        <v>0</v>
      </c>
      <c r="BI1591" s="241">
        <f>IF(N1591="nulová",J1591,0)</f>
        <v>0</v>
      </c>
      <c r="BJ1591" s="18" t="s">
        <v>90</v>
      </c>
      <c r="BK1591" s="241">
        <f>ROUND(I1591*H1591,2)</f>
        <v>0</v>
      </c>
      <c r="BL1591" s="18" t="s">
        <v>347</v>
      </c>
      <c r="BM1591" s="240" t="s">
        <v>2648</v>
      </c>
    </row>
    <row r="1592" s="2" customFormat="1" ht="16.5" customHeight="1">
      <c r="A1592" s="40"/>
      <c r="B1592" s="41"/>
      <c r="C1592" s="229" t="s">
        <v>2649</v>
      </c>
      <c r="D1592" s="229" t="s">
        <v>174</v>
      </c>
      <c r="E1592" s="230" t="s">
        <v>2650</v>
      </c>
      <c r="F1592" s="231" t="s">
        <v>2651</v>
      </c>
      <c r="G1592" s="232" t="s">
        <v>458</v>
      </c>
      <c r="H1592" s="233">
        <v>38.719999999999999</v>
      </c>
      <c r="I1592" s="234"/>
      <c r="J1592" s="235">
        <f>ROUND(I1592*H1592,2)</f>
        <v>0</v>
      </c>
      <c r="K1592" s="231" t="s">
        <v>178</v>
      </c>
      <c r="L1592" s="46"/>
      <c r="M1592" s="236" t="s">
        <v>1</v>
      </c>
      <c r="N1592" s="237" t="s">
        <v>48</v>
      </c>
      <c r="O1592" s="93"/>
      <c r="P1592" s="238">
        <f>O1592*H1592</f>
        <v>0</v>
      </c>
      <c r="Q1592" s="238">
        <v>0.0022499999999999998</v>
      </c>
      <c r="R1592" s="238">
        <f>Q1592*H1592</f>
        <v>0.087119999999999989</v>
      </c>
      <c r="S1592" s="238">
        <v>0</v>
      </c>
      <c r="T1592" s="239">
        <f>S1592*H1592</f>
        <v>0</v>
      </c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R1592" s="240" t="s">
        <v>347</v>
      </c>
      <c r="AT1592" s="240" t="s">
        <v>174</v>
      </c>
      <c r="AU1592" s="240" t="s">
        <v>92</v>
      </c>
      <c r="AY1592" s="18" t="s">
        <v>171</v>
      </c>
      <c r="BE1592" s="241">
        <f>IF(N1592="základní",J1592,0)</f>
        <v>0</v>
      </c>
      <c r="BF1592" s="241">
        <f>IF(N1592="snížená",J1592,0)</f>
        <v>0</v>
      </c>
      <c r="BG1592" s="241">
        <f>IF(N1592="zákl. přenesená",J1592,0)</f>
        <v>0</v>
      </c>
      <c r="BH1592" s="241">
        <f>IF(N1592="sníž. přenesená",J1592,0)</f>
        <v>0</v>
      </c>
      <c r="BI1592" s="241">
        <f>IF(N1592="nulová",J1592,0)</f>
        <v>0</v>
      </c>
      <c r="BJ1592" s="18" t="s">
        <v>90</v>
      </c>
      <c r="BK1592" s="241">
        <f>ROUND(I1592*H1592,2)</f>
        <v>0</v>
      </c>
      <c r="BL1592" s="18" t="s">
        <v>347</v>
      </c>
      <c r="BM1592" s="240" t="s">
        <v>2652</v>
      </c>
    </row>
    <row r="1593" s="2" customFormat="1" ht="16.5" customHeight="1">
      <c r="A1593" s="40"/>
      <c r="B1593" s="41"/>
      <c r="C1593" s="229" t="s">
        <v>2653</v>
      </c>
      <c r="D1593" s="229" t="s">
        <v>174</v>
      </c>
      <c r="E1593" s="230" t="s">
        <v>2654</v>
      </c>
      <c r="F1593" s="231" t="s">
        <v>2655</v>
      </c>
      <c r="G1593" s="232" t="s">
        <v>458</v>
      </c>
      <c r="H1593" s="233">
        <v>38.719999999999999</v>
      </c>
      <c r="I1593" s="234"/>
      <c r="J1593" s="235">
        <f>ROUND(I1593*H1593,2)</f>
        <v>0</v>
      </c>
      <c r="K1593" s="231" t="s">
        <v>178</v>
      </c>
      <c r="L1593" s="46"/>
      <c r="M1593" s="236" t="s">
        <v>1</v>
      </c>
      <c r="N1593" s="237" t="s">
        <v>48</v>
      </c>
      <c r="O1593" s="93"/>
      <c r="P1593" s="238">
        <f>O1593*H1593</f>
        <v>0</v>
      </c>
      <c r="Q1593" s="238">
        <v>0.0014400000000000001</v>
      </c>
      <c r="R1593" s="238">
        <f>Q1593*H1593</f>
        <v>0.055756800000000002</v>
      </c>
      <c r="S1593" s="238">
        <v>0</v>
      </c>
      <c r="T1593" s="239">
        <f>S1593*H1593</f>
        <v>0</v>
      </c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R1593" s="240" t="s">
        <v>347</v>
      </c>
      <c r="AT1593" s="240" t="s">
        <v>174</v>
      </c>
      <c r="AU1593" s="240" t="s">
        <v>92</v>
      </c>
      <c r="AY1593" s="18" t="s">
        <v>171</v>
      </c>
      <c r="BE1593" s="241">
        <f>IF(N1593="základní",J1593,0)</f>
        <v>0</v>
      </c>
      <c r="BF1593" s="241">
        <f>IF(N1593="snížená",J1593,0)</f>
        <v>0</v>
      </c>
      <c r="BG1593" s="241">
        <f>IF(N1593="zákl. přenesená",J1593,0)</f>
        <v>0</v>
      </c>
      <c r="BH1593" s="241">
        <f>IF(N1593="sníž. přenesená",J1593,0)</f>
        <v>0</v>
      </c>
      <c r="BI1593" s="241">
        <f>IF(N1593="nulová",J1593,0)</f>
        <v>0</v>
      </c>
      <c r="BJ1593" s="18" t="s">
        <v>90</v>
      </c>
      <c r="BK1593" s="241">
        <f>ROUND(I1593*H1593,2)</f>
        <v>0</v>
      </c>
      <c r="BL1593" s="18" t="s">
        <v>347</v>
      </c>
      <c r="BM1593" s="240" t="s">
        <v>2656</v>
      </c>
    </row>
    <row r="1594" s="2" customFormat="1" ht="16.5" customHeight="1">
      <c r="A1594" s="40"/>
      <c r="B1594" s="41"/>
      <c r="C1594" s="229" t="s">
        <v>2657</v>
      </c>
      <c r="D1594" s="229" t="s">
        <v>174</v>
      </c>
      <c r="E1594" s="230" t="s">
        <v>2658</v>
      </c>
      <c r="F1594" s="231" t="s">
        <v>2659</v>
      </c>
      <c r="G1594" s="232" t="s">
        <v>278</v>
      </c>
      <c r="H1594" s="233">
        <v>2547.4400000000001</v>
      </c>
      <c r="I1594" s="234"/>
      <c r="J1594" s="235">
        <f>ROUND(I1594*H1594,2)</f>
        <v>0</v>
      </c>
      <c r="K1594" s="231" t="s">
        <v>178</v>
      </c>
      <c r="L1594" s="46"/>
      <c r="M1594" s="236" t="s">
        <v>1</v>
      </c>
      <c r="N1594" s="237" t="s">
        <v>48</v>
      </c>
      <c r="O1594" s="93"/>
      <c r="P1594" s="238">
        <f>O1594*H1594</f>
        <v>0</v>
      </c>
      <c r="Q1594" s="238">
        <v>0</v>
      </c>
      <c r="R1594" s="238">
        <f>Q1594*H1594</f>
        <v>0</v>
      </c>
      <c r="S1594" s="238">
        <v>0.0025000000000000001</v>
      </c>
      <c r="T1594" s="239">
        <f>S1594*H1594</f>
        <v>6.3686000000000007</v>
      </c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R1594" s="240" t="s">
        <v>347</v>
      </c>
      <c r="AT1594" s="240" t="s">
        <v>174</v>
      </c>
      <c r="AU1594" s="240" t="s">
        <v>92</v>
      </c>
      <c r="AY1594" s="18" t="s">
        <v>171</v>
      </c>
      <c r="BE1594" s="241">
        <f>IF(N1594="základní",J1594,0)</f>
        <v>0</v>
      </c>
      <c r="BF1594" s="241">
        <f>IF(N1594="snížená",J1594,0)</f>
        <v>0</v>
      </c>
      <c r="BG1594" s="241">
        <f>IF(N1594="zákl. přenesená",J1594,0)</f>
        <v>0</v>
      </c>
      <c r="BH1594" s="241">
        <f>IF(N1594="sníž. přenesená",J1594,0)</f>
        <v>0</v>
      </c>
      <c r="BI1594" s="241">
        <f>IF(N1594="nulová",J1594,0)</f>
        <v>0</v>
      </c>
      <c r="BJ1594" s="18" t="s">
        <v>90</v>
      </c>
      <c r="BK1594" s="241">
        <f>ROUND(I1594*H1594,2)</f>
        <v>0</v>
      </c>
      <c r="BL1594" s="18" t="s">
        <v>347</v>
      </c>
      <c r="BM1594" s="240" t="s">
        <v>2660</v>
      </c>
    </row>
    <row r="1595" s="2" customFormat="1">
      <c r="A1595" s="40"/>
      <c r="B1595" s="41"/>
      <c r="C1595" s="42"/>
      <c r="D1595" s="242" t="s">
        <v>184</v>
      </c>
      <c r="E1595" s="42"/>
      <c r="F1595" s="243" t="s">
        <v>2661</v>
      </c>
      <c r="G1595" s="42"/>
      <c r="H1595" s="42"/>
      <c r="I1595" s="244"/>
      <c r="J1595" s="42"/>
      <c r="K1595" s="42"/>
      <c r="L1595" s="46"/>
      <c r="M1595" s="245"/>
      <c r="N1595" s="246"/>
      <c r="O1595" s="93"/>
      <c r="P1595" s="93"/>
      <c r="Q1595" s="93"/>
      <c r="R1595" s="93"/>
      <c r="S1595" s="93"/>
      <c r="T1595" s="94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T1595" s="18" t="s">
        <v>184</v>
      </c>
      <c r="AU1595" s="18" t="s">
        <v>92</v>
      </c>
    </row>
    <row r="1596" s="13" customFormat="1">
      <c r="A1596" s="13"/>
      <c r="B1596" s="251"/>
      <c r="C1596" s="252"/>
      <c r="D1596" s="242" t="s">
        <v>284</v>
      </c>
      <c r="E1596" s="253" t="s">
        <v>1</v>
      </c>
      <c r="F1596" s="254" t="s">
        <v>295</v>
      </c>
      <c r="G1596" s="252"/>
      <c r="H1596" s="253" t="s">
        <v>1</v>
      </c>
      <c r="I1596" s="255"/>
      <c r="J1596" s="252"/>
      <c r="K1596" s="252"/>
      <c r="L1596" s="256"/>
      <c r="M1596" s="257"/>
      <c r="N1596" s="258"/>
      <c r="O1596" s="258"/>
      <c r="P1596" s="258"/>
      <c r="Q1596" s="258"/>
      <c r="R1596" s="258"/>
      <c r="S1596" s="258"/>
      <c r="T1596" s="259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60" t="s">
        <v>284</v>
      </c>
      <c r="AU1596" s="260" t="s">
        <v>92</v>
      </c>
      <c r="AV1596" s="13" t="s">
        <v>90</v>
      </c>
      <c r="AW1596" s="13" t="s">
        <v>38</v>
      </c>
      <c r="AX1596" s="13" t="s">
        <v>83</v>
      </c>
      <c r="AY1596" s="260" t="s">
        <v>171</v>
      </c>
    </row>
    <row r="1597" s="14" customFormat="1">
      <c r="A1597" s="14"/>
      <c r="B1597" s="261"/>
      <c r="C1597" s="262"/>
      <c r="D1597" s="242" t="s">
        <v>284</v>
      </c>
      <c r="E1597" s="263" t="s">
        <v>1</v>
      </c>
      <c r="F1597" s="264" t="s">
        <v>2662</v>
      </c>
      <c r="G1597" s="262"/>
      <c r="H1597" s="265">
        <v>85.290000000000006</v>
      </c>
      <c r="I1597" s="266"/>
      <c r="J1597" s="262"/>
      <c r="K1597" s="262"/>
      <c r="L1597" s="267"/>
      <c r="M1597" s="268"/>
      <c r="N1597" s="269"/>
      <c r="O1597" s="269"/>
      <c r="P1597" s="269"/>
      <c r="Q1597" s="269"/>
      <c r="R1597" s="269"/>
      <c r="S1597" s="269"/>
      <c r="T1597" s="270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71" t="s">
        <v>284</v>
      </c>
      <c r="AU1597" s="271" t="s">
        <v>92</v>
      </c>
      <c r="AV1597" s="14" t="s">
        <v>92</v>
      </c>
      <c r="AW1597" s="14" t="s">
        <v>38</v>
      </c>
      <c r="AX1597" s="14" t="s">
        <v>83</v>
      </c>
      <c r="AY1597" s="271" t="s">
        <v>171</v>
      </c>
    </row>
    <row r="1598" s="14" customFormat="1">
      <c r="A1598" s="14"/>
      <c r="B1598" s="261"/>
      <c r="C1598" s="262"/>
      <c r="D1598" s="242" t="s">
        <v>284</v>
      </c>
      <c r="E1598" s="263" t="s">
        <v>1</v>
      </c>
      <c r="F1598" s="264" t="s">
        <v>2663</v>
      </c>
      <c r="G1598" s="262"/>
      <c r="H1598" s="265">
        <v>573.33000000000004</v>
      </c>
      <c r="I1598" s="266"/>
      <c r="J1598" s="262"/>
      <c r="K1598" s="262"/>
      <c r="L1598" s="267"/>
      <c r="M1598" s="268"/>
      <c r="N1598" s="269"/>
      <c r="O1598" s="269"/>
      <c r="P1598" s="269"/>
      <c r="Q1598" s="269"/>
      <c r="R1598" s="269"/>
      <c r="S1598" s="269"/>
      <c r="T1598" s="270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71" t="s">
        <v>284</v>
      </c>
      <c r="AU1598" s="271" t="s">
        <v>92</v>
      </c>
      <c r="AV1598" s="14" t="s">
        <v>92</v>
      </c>
      <c r="AW1598" s="14" t="s">
        <v>38</v>
      </c>
      <c r="AX1598" s="14" t="s">
        <v>83</v>
      </c>
      <c r="AY1598" s="271" t="s">
        <v>171</v>
      </c>
    </row>
    <row r="1599" s="14" customFormat="1">
      <c r="A1599" s="14"/>
      <c r="B1599" s="261"/>
      <c r="C1599" s="262"/>
      <c r="D1599" s="242" t="s">
        <v>284</v>
      </c>
      <c r="E1599" s="263" t="s">
        <v>1</v>
      </c>
      <c r="F1599" s="264" t="s">
        <v>2664</v>
      </c>
      <c r="G1599" s="262"/>
      <c r="H1599" s="265">
        <v>915.5</v>
      </c>
      <c r="I1599" s="266"/>
      <c r="J1599" s="262"/>
      <c r="K1599" s="262"/>
      <c r="L1599" s="267"/>
      <c r="M1599" s="268"/>
      <c r="N1599" s="269"/>
      <c r="O1599" s="269"/>
      <c r="P1599" s="269"/>
      <c r="Q1599" s="269"/>
      <c r="R1599" s="269"/>
      <c r="S1599" s="269"/>
      <c r="T1599" s="270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71" t="s">
        <v>284</v>
      </c>
      <c r="AU1599" s="271" t="s">
        <v>92</v>
      </c>
      <c r="AV1599" s="14" t="s">
        <v>92</v>
      </c>
      <c r="AW1599" s="14" t="s">
        <v>38</v>
      </c>
      <c r="AX1599" s="14" t="s">
        <v>83</v>
      </c>
      <c r="AY1599" s="271" t="s">
        <v>171</v>
      </c>
    </row>
    <row r="1600" s="14" customFormat="1">
      <c r="A1600" s="14"/>
      <c r="B1600" s="261"/>
      <c r="C1600" s="262"/>
      <c r="D1600" s="242" t="s">
        <v>284</v>
      </c>
      <c r="E1600" s="263" t="s">
        <v>1</v>
      </c>
      <c r="F1600" s="264" t="s">
        <v>2665</v>
      </c>
      <c r="G1600" s="262"/>
      <c r="H1600" s="265">
        <v>953.03999999999996</v>
      </c>
      <c r="I1600" s="266"/>
      <c r="J1600" s="262"/>
      <c r="K1600" s="262"/>
      <c r="L1600" s="267"/>
      <c r="M1600" s="268"/>
      <c r="N1600" s="269"/>
      <c r="O1600" s="269"/>
      <c r="P1600" s="269"/>
      <c r="Q1600" s="269"/>
      <c r="R1600" s="269"/>
      <c r="S1600" s="269"/>
      <c r="T1600" s="270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71" t="s">
        <v>284</v>
      </c>
      <c r="AU1600" s="271" t="s">
        <v>92</v>
      </c>
      <c r="AV1600" s="14" t="s">
        <v>92</v>
      </c>
      <c r="AW1600" s="14" t="s">
        <v>38</v>
      </c>
      <c r="AX1600" s="14" t="s">
        <v>83</v>
      </c>
      <c r="AY1600" s="271" t="s">
        <v>171</v>
      </c>
    </row>
    <row r="1601" s="14" customFormat="1">
      <c r="A1601" s="14"/>
      <c r="B1601" s="261"/>
      <c r="C1601" s="262"/>
      <c r="D1601" s="242" t="s">
        <v>284</v>
      </c>
      <c r="E1601" s="263" t="s">
        <v>1</v>
      </c>
      <c r="F1601" s="264" t="s">
        <v>2666</v>
      </c>
      <c r="G1601" s="262"/>
      <c r="H1601" s="265">
        <v>20.280000000000001</v>
      </c>
      <c r="I1601" s="266"/>
      <c r="J1601" s="262"/>
      <c r="K1601" s="262"/>
      <c r="L1601" s="267"/>
      <c r="M1601" s="268"/>
      <c r="N1601" s="269"/>
      <c r="O1601" s="269"/>
      <c r="P1601" s="269"/>
      <c r="Q1601" s="269"/>
      <c r="R1601" s="269"/>
      <c r="S1601" s="269"/>
      <c r="T1601" s="270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71" t="s">
        <v>284</v>
      </c>
      <c r="AU1601" s="271" t="s">
        <v>92</v>
      </c>
      <c r="AV1601" s="14" t="s">
        <v>92</v>
      </c>
      <c r="AW1601" s="14" t="s">
        <v>38</v>
      </c>
      <c r="AX1601" s="14" t="s">
        <v>83</v>
      </c>
      <c r="AY1601" s="271" t="s">
        <v>171</v>
      </c>
    </row>
    <row r="1602" s="15" customFormat="1">
      <c r="A1602" s="15"/>
      <c r="B1602" s="272"/>
      <c r="C1602" s="273"/>
      <c r="D1602" s="242" t="s">
        <v>284</v>
      </c>
      <c r="E1602" s="274" t="s">
        <v>1</v>
      </c>
      <c r="F1602" s="275" t="s">
        <v>287</v>
      </c>
      <c r="G1602" s="273"/>
      <c r="H1602" s="276">
        <v>2547.4400000000001</v>
      </c>
      <c r="I1602" s="277"/>
      <c r="J1602" s="273"/>
      <c r="K1602" s="273"/>
      <c r="L1602" s="278"/>
      <c r="M1602" s="279"/>
      <c r="N1602" s="280"/>
      <c r="O1602" s="280"/>
      <c r="P1602" s="280"/>
      <c r="Q1602" s="280"/>
      <c r="R1602" s="280"/>
      <c r="S1602" s="280"/>
      <c r="T1602" s="281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82" t="s">
        <v>284</v>
      </c>
      <c r="AU1602" s="282" t="s">
        <v>92</v>
      </c>
      <c r="AV1602" s="15" t="s">
        <v>192</v>
      </c>
      <c r="AW1602" s="15" t="s">
        <v>38</v>
      </c>
      <c r="AX1602" s="15" t="s">
        <v>90</v>
      </c>
      <c r="AY1602" s="282" t="s">
        <v>171</v>
      </c>
    </row>
    <row r="1603" s="2" customFormat="1" ht="16.5" customHeight="1">
      <c r="A1603" s="40"/>
      <c r="B1603" s="41"/>
      <c r="C1603" s="229" t="s">
        <v>2667</v>
      </c>
      <c r="D1603" s="229" t="s">
        <v>174</v>
      </c>
      <c r="E1603" s="230" t="s">
        <v>2668</v>
      </c>
      <c r="F1603" s="231" t="s">
        <v>2669</v>
      </c>
      <c r="G1603" s="232" t="s">
        <v>278</v>
      </c>
      <c r="H1603" s="233">
        <v>136.97200000000001</v>
      </c>
      <c r="I1603" s="234"/>
      <c r="J1603" s="235">
        <f>ROUND(I1603*H1603,2)</f>
        <v>0</v>
      </c>
      <c r="K1603" s="231" t="s">
        <v>178</v>
      </c>
      <c r="L1603" s="46"/>
      <c r="M1603" s="236" t="s">
        <v>1</v>
      </c>
      <c r="N1603" s="237" t="s">
        <v>48</v>
      </c>
      <c r="O1603" s="93"/>
      <c r="P1603" s="238">
        <f>O1603*H1603</f>
        <v>0</v>
      </c>
      <c r="Q1603" s="238">
        <v>0.00040000000000000002</v>
      </c>
      <c r="R1603" s="238">
        <f>Q1603*H1603</f>
        <v>0.054788800000000006</v>
      </c>
      <c r="S1603" s="238">
        <v>0</v>
      </c>
      <c r="T1603" s="239">
        <f>S1603*H1603</f>
        <v>0</v>
      </c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R1603" s="240" t="s">
        <v>347</v>
      </c>
      <c r="AT1603" s="240" t="s">
        <v>174</v>
      </c>
      <c r="AU1603" s="240" t="s">
        <v>92</v>
      </c>
      <c r="AY1603" s="18" t="s">
        <v>171</v>
      </c>
      <c r="BE1603" s="241">
        <f>IF(N1603="základní",J1603,0)</f>
        <v>0</v>
      </c>
      <c r="BF1603" s="241">
        <f>IF(N1603="snížená",J1603,0)</f>
        <v>0</v>
      </c>
      <c r="BG1603" s="241">
        <f>IF(N1603="zákl. přenesená",J1603,0)</f>
        <v>0</v>
      </c>
      <c r="BH1603" s="241">
        <f>IF(N1603="sníž. přenesená",J1603,0)</f>
        <v>0</v>
      </c>
      <c r="BI1603" s="241">
        <f>IF(N1603="nulová",J1603,0)</f>
        <v>0</v>
      </c>
      <c r="BJ1603" s="18" t="s">
        <v>90</v>
      </c>
      <c r="BK1603" s="241">
        <f>ROUND(I1603*H1603,2)</f>
        <v>0</v>
      </c>
      <c r="BL1603" s="18" t="s">
        <v>347</v>
      </c>
      <c r="BM1603" s="240" t="s">
        <v>2670</v>
      </c>
    </row>
    <row r="1604" s="2" customFormat="1">
      <c r="A1604" s="40"/>
      <c r="B1604" s="41"/>
      <c r="C1604" s="42"/>
      <c r="D1604" s="242" t="s">
        <v>184</v>
      </c>
      <c r="E1604" s="42"/>
      <c r="F1604" s="243" t="s">
        <v>2671</v>
      </c>
      <c r="G1604" s="42"/>
      <c r="H1604" s="42"/>
      <c r="I1604" s="244"/>
      <c r="J1604" s="42"/>
      <c r="K1604" s="42"/>
      <c r="L1604" s="46"/>
      <c r="M1604" s="245"/>
      <c r="N1604" s="246"/>
      <c r="O1604" s="93"/>
      <c r="P1604" s="93"/>
      <c r="Q1604" s="93"/>
      <c r="R1604" s="93"/>
      <c r="S1604" s="93"/>
      <c r="T1604" s="94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T1604" s="18" t="s">
        <v>184</v>
      </c>
      <c r="AU1604" s="18" t="s">
        <v>92</v>
      </c>
    </row>
    <row r="1605" s="13" customFormat="1">
      <c r="A1605" s="13"/>
      <c r="B1605" s="251"/>
      <c r="C1605" s="252"/>
      <c r="D1605" s="242" t="s">
        <v>284</v>
      </c>
      <c r="E1605" s="253" t="s">
        <v>1</v>
      </c>
      <c r="F1605" s="254" t="s">
        <v>295</v>
      </c>
      <c r="G1605" s="252"/>
      <c r="H1605" s="253" t="s">
        <v>1</v>
      </c>
      <c r="I1605" s="255"/>
      <c r="J1605" s="252"/>
      <c r="K1605" s="252"/>
      <c r="L1605" s="256"/>
      <c r="M1605" s="257"/>
      <c r="N1605" s="258"/>
      <c r="O1605" s="258"/>
      <c r="P1605" s="258"/>
      <c r="Q1605" s="258"/>
      <c r="R1605" s="258"/>
      <c r="S1605" s="258"/>
      <c r="T1605" s="259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60" t="s">
        <v>284</v>
      </c>
      <c r="AU1605" s="260" t="s">
        <v>92</v>
      </c>
      <c r="AV1605" s="13" t="s">
        <v>90</v>
      </c>
      <c r="AW1605" s="13" t="s">
        <v>38</v>
      </c>
      <c r="AX1605" s="13" t="s">
        <v>83</v>
      </c>
      <c r="AY1605" s="260" t="s">
        <v>171</v>
      </c>
    </row>
    <row r="1606" s="14" customFormat="1">
      <c r="A1606" s="14"/>
      <c r="B1606" s="261"/>
      <c r="C1606" s="262"/>
      <c r="D1606" s="242" t="s">
        <v>284</v>
      </c>
      <c r="E1606" s="263" t="s">
        <v>1</v>
      </c>
      <c r="F1606" s="264" t="s">
        <v>2672</v>
      </c>
      <c r="G1606" s="262"/>
      <c r="H1606" s="265">
        <v>124.52</v>
      </c>
      <c r="I1606" s="266"/>
      <c r="J1606" s="262"/>
      <c r="K1606" s="262"/>
      <c r="L1606" s="267"/>
      <c r="M1606" s="268"/>
      <c r="N1606" s="269"/>
      <c r="O1606" s="269"/>
      <c r="P1606" s="269"/>
      <c r="Q1606" s="269"/>
      <c r="R1606" s="269"/>
      <c r="S1606" s="269"/>
      <c r="T1606" s="270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71" t="s">
        <v>284</v>
      </c>
      <c r="AU1606" s="271" t="s">
        <v>92</v>
      </c>
      <c r="AV1606" s="14" t="s">
        <v>92</v>
      </c>
      <c r="AW1606" s="14" t="s">
        <v>38</v>
      </c>
      <c r="AX1606" s="14" t="s">
        <v>83</v>
      </c>
      <c r="AY1606" s="271" t="s">
        <v>171</v>
      </c>
    </row>
    <row r="1607" s="16" customFormat="1">
      <c r="A1607" s="16"/>
      <c r="B1607" s="293"/>
      <c r="C1607" s="294"/>
      <c r="D1607" s="242" t="s">
        <v>284</v>
      </c>
      <c r="E1607" s="295" t="s">
        <v>1</v>
      </c>
      <c r="F1607" s="296" t="s">
        <v>418</v>
      </c>
      <c r="G1607" s="294"/>
      <c r="H1607" s="297">
        <v>124.52</v>
      </c>
      <c r="I1607" s="298"/>
      <c r="J1607" s="294"/>
      <c r="K1607" s="294"/>
      <c r="L1607" s="299"/>
      <c r="M1607" s="300"/>
      <c r="N1607" s="301"/>
      <c r="O1607" s="301"/>
      <c r="P1607" s="301"/>
      <c r="Q1607" s="301"/>
      <c r="R1607" s="301"/>
      <c r="S1607" s="301"/>
      <c r="T1607" s="302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T1607" s="303" t="s">
        <v>284</v>
      </c>
      <c r="AU1607" s="303" t="s">
        <v>92</v>
      </c>
      <c r="AV1607" s="16" t="s">
        <v>118</v>
      </c>
      <c r="AW1607" s="16" t="s">
        <v>38</v>
      </c>
      <c r="AX1607" s="16" t="s">
        <v>83</v>
      </c>
      <c r="AY1607" s="303" t="s">
        <v>171</v>
      </c>
    </row>
    <row r="1608" s="14" customFormat="1">
      <c r="A1608" s="14"/>
      <c r="B1608" s="261"/>
      <c r="C1608" s="262"/>
      <c r="D1608" s="242" t="s">
        <v>284</v>
      </c>
      <c r="E1608" s="263" t="s">
        <v>1</v>
      </c>
      <c r="F1608" s="264" t="s">
        <v>2673</v>
      </c>
      <c r="G1608" s="262"/>
      <c r="H1608" s="265">
        <v>12.452</v>
      </c>
      <c r="I1608" s="266"/>
      <c r="J1608" s="262"/>
      <c r="K1608" s="262"/>
      <c r="L1608" s="267"/>
      <c r="M1608" s="268"/>
      <c r="N1608" s="269"/>
      <c r="O1608" s="269"/>
      <c r="P1608" s="269"/>
      <c r="Q1608" s="269"/>
      <c r="R1608" s="269"/>
      <c r="S1608" s="269"/>
      <c r="T1608" s="270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71" t="s">
        <v>284</v>
      </c>
      <c r="AU1608" s="271" t="s">
        <v>92</v>
      </c>
      <c r="AV1608" s="14" t="s">
        <v>92</v>
      </c>
      <c r="AW1608" s="14" t="s">
        <v>38</v>
      </c>
      <c r="AX1608" s="14" t="s">
        <v>83</v>
      </c>
      <c r="AY1608" s="271" t="s">
        <v>171</v>
      </c>
    </row>
    <row r="1609" s="15" customFormat="1">
      <c r="A1609" s="15"/>
      <c r="B1609" s="272"/>
      <c r="C1609" s="273"/>
      <c r="D1609" s="242" t="s">
        <v>284</v>
      </c>
      <c r="E1609" s="274" t="s">
        <v>1</v>
      </c>
      <c r="F1609" s="275" t="s">
        <v>287</v>
      </c>
      <c r="G1609" s="273"/>
      <c r="H1609" s="276">
        <v>136.97200000000001</v>
      </c>
      <c r="I1609" s="277"/>
      <c r="J1609" s="273"/>
      <c r="K1609" s="273"/>
      <c r="L1609" s="278"/>
      <c r="M1609" s="279"/>
      <c r="N1609" s="280"/>
      <c r="O1609" s="280"/>
      <c r="P1609" s="280"/>
      <c r="Q1609" s="280"/>
      <c r="R1609" s="280"/>
      <c r="S1609" s="280"/>
      <c r="T1609" s="281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T1609" s="282" t="s">
        <v>284</v>
      </c>
      <c r="AU1609" s="282" t="s">
        <v>92</v>
      </c>
      <c r="AV1609" s="15" t="s">
        <v>192</v>
      </c>
      <c r="AW1609" s="15" t="s">
        <v>38</v>
      </c>
      <c r="AX1609" s="15" t="s">
        <v>90</v>
      </c>
      <c r="AY1609" s="282" t="s">
        <v>171</v>
      </c>
    </row>
    <row r="1610" s="2" customFormat="1" ht="21.75" customHeight="1">
      <c r="A1610" s="40"/>
      <c r="B1610" s="41"/>
      <c r="C1610" s="283" t="s">
        <v>2674</v>
      </c>
      <c r="D1610" s="283" t="s">
        <v>342</v>
      </c>
      <c r="E1610" s="284" t="s">
        <v>2675</v>
      </c>
      <c r="F1610" s="285" t="s">
        <v>2676</v>
      </c>
      <c r="G1610" s="286" t="s">
        <v>278</v>
      </c>
      <c r="H1610" s="287">
        <v>157.518</v>
      </c>
      <c r="I1610" s="288"/>
      <c r="J1610" s="289">
        <f>ROUND(I1610*H1610,2)</f>
        <v>0</v>
      </c>
      <c r="K1610" s="285" t="s">
        <v>331</v>
      </c>
      <c r="L1610" s="290"/>
      <c r="M1610" s="291" t="s">
        <v>1</v>
      </c>
      <c r="N1610" s="292" t="s">
        <v>48</v>
      </c>
      <c r="O1610" s="93"/>
      <c r="P1610" s="238">
        <f>O1610*H1610</f>
        <v>0</v>
      </c>
      <c r="Q1610" s="238">
        <v>0.0032000000000000002</v>
      </c>
      <c r="R1610" s="238">
        <f>Q1610*H1610</f>
        <v>0.50405759999999999</v>
      </c>
      <c r="S1610" s="238">
        <v>0</v>
      </c>
      <c r="T1610" s="239">
        <f>S1610*H1610</f>
        <v>0</v>
      </c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R1610" s="240" t="s">
        <v>430</v>
      </c>
      <c r="AT1610" s="240" t="s">
        <v>342</v>
      </c>
      <c r="AU1610" s="240" t="s">
        <v>92</v>
      </c>
      <c r="AY1610" s="18" t="s">
        <v>171</v>
      </c>
      <c r="BE1610" s="241">
        <f>IF(N1610="základní",J1610,0)</f>
        <v>0</v>
      </c>
      <c r="BF1610" s="241">
        <f>IF(N1610="snížená",J1610,0)</f>
        <v>0</v>
      </c>
      <c r="BG1610" s="241">
        <f>IF(N1610="zákl. přenesená",J1610,0)</f>
        <v>0</v>
      </c>
      <c r="BH1610" s="241">
        <f>IF(N1610="sníž. přenesená",J1610,0)</f>
        <v>0</v>
      </c>
      <c r="BI1610" s="241">
        <f>IF(N1610="nulová",J1610,0)</f>
        <v>0</v>
      </c>
      <c r="BJ1610" s="18" t="s">
        <v>90</v>
      </c>
      <c r="BK1610" s="241">
        <f>ROUND(I1610*H1610,2)</f>
        <v>0</v>
      </c>
      <c r="BL1610" s="18" t="s">
        <v>347</v>
      </c>
      <c r="BM1610" s="240" t="s">
        <v>2677</v>
      </c>
    </row>
    <row r="1611" s="2" customFormat="1">
      <c r="A1611" s="40"/>
      <c r="B1611" s="41"/>
      <c r="C1611" s="42"/>
      <c r="D1611" s="242" t="s">
        <v>184</v>
      </c>
      <c r="E1611" s="42"/>
      <c r="F1611" s="243" t="s">
        <v>2678</v>
      </c>
      <c r="G1611" s="42"/>
      <c r="H1611" s="42"/>
      <c r="I1611" s="244"/>
      <c r="J1611" s="42"/>
      <c r="K1611" s="42"/>
      <c r="L1611" s="46"/>
      <c r="M1611" s="245"/>
      <c r="N1611" s="246"/>
      <c r="O1611" s="93"/>
      <c r="P1611" s="93"/>
      <c r="Q1611" s="93"/>
      <c r="R1611" s="93"/>
      <c r="S1611" s="93"/>
      <c r="T1611" s="94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T1611" s="18" t="s">
        <v>184</v>
      </c>
      <c r="AU1611" s="18" t="s">
        <v>92</v>
      </c>
    </row>
    <row r="1612" s="14" customFormat="1">
      <c r="A1612" s="14"/>
      <c r="B1612" s="261"/>
      <c r="C1612" s="262"/>
      <c r="D1612" s="242" t="s">
        <v>284</v>
      </c>
      <c r="E1612" s="262"/>
      <c r="F1612" s="264" t="s">
        <v>2679</v>
      </c>
      <c r="G1612" s="262"/>
      <c r="H1612" s="265">
        <v>157.518</v>
      </c>
      <c r="I1612" s="266"/>
      <c r="J1612" s="262"/>
      <c r="K1612" s="262"/>
      <c r="L1612" s="267"/>
      <c r="M1612" s="268"/>
      <c r="N1612" s="269"/>
      <c r="O1612" s="269"/>
      <c r="P1612" s="269"/>
      <c r="Q1612" s="269"/>
      <c r="R1612" s="269"/>
      <c r="S1612" s="269"/>
      <c r="T1612" s="270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71" t="s">
        <v>284</v>
      </c>
      <c r="AU1612" s="271" t="s">
        <v>92</v>
      </c>
      <c r="AV1612" s="14" t="s">
        <v>92</v>
      </c>
      <c r="AW1612" s="14" t="s">
        <v>4</v>
      </c>
      <c r="AX1612" s="14" t="s">
        <v>90</v>
      </c>
      <c r="AY1612" s="271" t="s">
        <v>171</v>
      </c>
    </row>
    <row r="1613" s="2" customFormat="1" ht="16.5" customHeight="1">
      <c r="A1613" s="40"/>
      <c r="B1613" s="41"/>
      <c r="C1613" s="229" t="s">
        <v>2680</v>
      </c>
      <c r="D1613" s="229" t="s">
        <v>174</v>
      </c>
      <c r="E1613" s="230" t="s">
        <v>2681</v>
      </c>
      <c r="F1613" s="231" t="s">
        <v>2682</v>
      </c>
      <c r="G1613" s="232" t="s">
        <v>278</v>
      </c>
      <c r="H1613" s="233">
        <v>2490.9499999999998</v>
      </c>
      <c r="I1613" s="234"/>
      <c r="J1613" s="235">
        <f>ROUND(I1613*H1613,2)</f>
        <v>0</v>
      </c>
      <c r="K1613" s="231" t="s">
        <v>178</v>
      </c>
      <c r="L1613" s="46"/>
      <c r="M1613" s="236" t="s">
        <v>1</v>
      </c>
      <c r="N1613" s="237" t="s">
        <v>48</v>
      </c>
      <c r="O1613" s="93"/>
      <c r="P1613" s="238">
        <f>O1613*H1613</f>
        <v>0</v>
      </c>
      <c r="Q1613" s="238">
        <v>0.00069999999999999999</v>
      </c>
      <c r="R1613" s="238">
        <f>Q1613*H1613</f>
        <v>1.7436649999999998</v>
      </c>
      <c r="S1613" s="238">
        <v>0</v>
      </c>
      <c r="T1613" s="239">
        <f>S1613*H1613</f>
        <v>0</v>
      </c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R1613" s="240" t="s">
        <v>347</v>
      </c>
      <c r="AT1613" s="240" t="s">
        <v>174</v>
      </c>
      <c r="AU1613" s="240" t="s">
        <v>92</v>
      </c>
      <c r="AY1613" s="18" t="s">
        <v>171</v>
      </c>
      <c r="BE1613" s="241">
        <f>IF(N1613="základní",J1613,0)</f>
        <v>0</v>
      </c>
      <c r="BF1613" s="241">
        <f>IF(N1613="snížená",J1613,0)</f>
        <v>0</v>
      </c>
      <c r="BG1613" s="241">
        <f>IF(N1613="zákl. přenesená",J1613,0)</f>
        <v>0</v>
      </c>
      <c r="BH1613" s="241">
        <f>IF(N1613="sníž. přenesená",J1613,0)</f>
        <v>0</v>
      </c>
      <c r="BI1613" s="241">
        <f>IF(N1613="nulová",J1613,0)</f>
        <v>0</v>
      </c>
      <c r="BJ1613" s="18" t="s">
        <v>90</v>
      </c>
      <c r="BK1613" s="241">
        <f>ROUND(I1613*H1613,2)</f>
        <v>0</v>
      </c>
      <c r="BL1613" s="18" t="s">
        <v>347</v>
      </c>
      <c r="BM1613" s="240" t="s">
        <v>2683</v>
      </c>
    </row>
    <row r="1614" s="2" customFormat="1">
      <c r="A1614" s="40"/>
      <c r="B1614" s="41"/>
      <c r="C1614" s="42"/>
      <c r="D1614" s="242" t="s">
        <v>184</v>
      </c>
      <c r="E1614" s="42"/>
      <c r="F1614" s="243" t="s">
        <v>2671</v>
      </c>
      <c r="G1614" s="42"/>
      <c r="H1614" s="42"/>
      <c r="I1614" s="244"/>
      <c r="J1614" s="42"/>
      <c r="K1614" s="42"/>
      <c r="L1614" s="46"/>
      <c r="M1614" s="245"/>
      <c r="N1614" s="246"/>
      <c r="O1614" s="93"/>
      <c r="P1614" s="93"/>
      <c r="Q1614" s="93"/>
      <c r="R1614" s="93"/>
      <c r="S1614" s="93"/>
      <c r="T1614" s="94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T1614" s="18" t="s">
        <v>184</v>
      </c>
      <c r="AU1614" s="18" t="s">
        <v>92</v>
      </c>
    </row>
    <row r="1615" s="13" customFormat="1">
      <c r="A1615" s="13"/>
      <c r="B1615" s="251"/>
      <c r="C1615" s="252"/>
      <c r="D1615" s="242" t="s">
        <v>284</v>
      </c>
      <c r="E1615" s="253" t="s">
        <v>1</v>
      </c>
      <c r="F1615" s="254" t="s">
        <v>295</v>
      </c>
      <c r="G1615" s="252"/>
      <c r="H1615" s="253" t="s">
        <v>1</v>
      </c>
      <c r="I1615" s="255"/>
      <c r="J1615" s="252"/>
      <c r="K1615" s="252"/>
      <c r="L1615" s="256"/>
      <c r="M1615" s="257"/>
      <c r="N1615" s="258"/>
      <c r="O1615" s="258"/>
      <c r="P1615" s="258"/>
      <c r="Q1615" s="258"/>
      <c r="R1615" s="258"/>
      <c r="S1615" s="258"/>
      <c r="T1615" s="259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60" t="s">
        <v>284</v>
      </c>
      <c r="AU1615" s="260" t="s">
        <v>92</v>
      </c>
      <c r="AV1615" s="13" t="s">
        <v>90</v>
      </c>
      <c r="AW1615" s="13" t="s">
        <v>38</v>
      </c>
      <c r="AX1615" s="13" t="s">
        <v>83</v>
      </c>
      <c r="AY1615" s="260" t="s">
        <v>171</v>
      </c>
    </row>
    <row r="1616" s="14" customFormat="1">
      <c r="A1616" s="14"/>
      <c r="B1616" s="261"/>
      <c r="C1616" s="262"/>
      <c r="D1616" s="242" t="s">
        <v>284</v>
      </c>
      <c r="E1616" s="263" t="s">
        <v>1</v>
      </c>
      <c r="F1616" s="264" t="s">
        <v>2684</v>
      </c>
      <c r="G1616" s="262"/>
      <c r="H1616" s="265">
        <v>47.579999999999998</v>
      </c>
      <c r="I1616" s="266"/>
      <c r="J1616" s="262"/>
      <c r="K1616" s="262"/>
      <c r="L1616" s="267"/>
      <c r="M1616" s="268"/>
      <c r="N1616" s="269"/>
      <c r="O1616" s="269"/>
      <c r="P1616" s="269"/>
      <c r="Q1616" s="269"/>
      <c r="R1616" s="269"/>
      <c r="S1616" s="269"/>
      <c r="T1616" s="270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71" t="s">
        <v>284</v>
      </c>
      <c r="AU1616" s="271" t="s">
        <v>92</v>
      </c>
      <c r="AV1616" s="14" t="s">
        <v>92</v>
      </c>
      <c r="AW1616" s="14" t="s">
        <v>38</v>
      </c>
      <c r="AX1616" s="14" t="s">
        <v>83</v>
      </c>
      <c r="AY1616" s="271" t="s">
        <v>171</v>
      </c>
    </row>
    <row r="1617" s="14" customFormat="1">
      <c r="A1617" s="14"/>
      <c r="B1617" s="261"/>
      <c r="C1617" s="262"/>
      <c r="D1617" s="242" t="s">
        <v>284</v>
      </c>
      <c r="E1617" s="263" t="s">
        <v>1</v>
      </c>
      <c r="F1617" s="264" t="s">
        <v>2685</v>
      </c>
      <c r="G1617" s="262"/>
      <c r="H1617" s="265">
        <v>657.00999999999999</v>
      </c>
      <c r="I1617" s="266"/>
      <c r="J1617" s="262"/>
      <c r="K1617" s="262"/>
      <c r="L1617" s="267"/>
      <c r="M1617" s="268"/>
      <c r="N1617" s="269"/>
      <c r="O1617" s="269"/>
      <c r="P1617" s="269"/>
      <c r="Q1617" s="269"/>
      <c r="R1617" s="269"/>
      <c r="S1617" s="269"/>
      <c r="T1617" s="270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71" t="s">
        <v>284</v>
      </c>
      <c r="AU1617" s="271" t="s">
        <v>92</v>
      </c>
      <c r="AV1617" s="14" t="s">
        <v>92</v>
      </c>
      <c r="AW1617" s="14" t="s">
        <v>38</v>
      </c>
      <c r="AX1617" s="14" t="s">
        <v>83</v>
      </c>
      <c r="AY1617" s="271" t="s">
        <v>171</v>
      </c>
    </row>
    <row r="1618" s="14" customFormat="1">
      <c r="A1618" s="14"/>
      <c r="B1618" s="261"/>
      <c r="C1618" s="262"/>
      <c r="D1618" s="242" t="s">
        <v>284</v>
      </c>
      <c r="E1618" s="263" t="s">
        <v>1</v>
      </c>
      <c r="F1618" s="264" t="s">
        <v>2686</v>
      </c>
      <c r="G1618" s="262"/>
      <c r="H1618" s="265">
        <v>630.65999999999997</v>
      </c>
      <c r="I1618" s="266"/>
      <c r="J1618" s="262"/>
      <c r="K1618" s="262"/>
      <c r="L1618" s="267"/>
      <c r="M1618" s="268"/>
      <c r="N1618" s="269"/>
      <c r="O1618" s="269"/>
      <c r="P1618" s="269"/>
      <c r="Q1618" s="269"/>
      <c r="R1618" s="269"/>
      <c r="S1618" s="269"/>
      <c r="T1618" s="270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71" t="s">
        <v>284</v>
      </c>
      <c r="AU1618" s="271" t="s">
        <v>92</v>
      </c>
      <c r="AV1618" s="14" t="s">
        <v>92</v>
      </c>
      <c r="AW1618" s="14" t="s">
        <v>38</v>
      </c>
      <c r="AX1618" s="14" t="s">
        <v>83</v>
      </c>
      <c r="AY1618" s="271" t="s">
        <v>171</v>
      </c>
    </row>
    <row r="1619" s="14" customFormat="1">
      <c r="A1619" s="14"/>
      <c r="B1619" s="261"/>
      <c r="C1619" s="262"/>
      <c r="D1619" s="242" t="s">
        <v>284</v>
      </c>
      <c r="E1619" s="263" t="s">
        <v>1</v>
      </c>
      <c r="F1619" s="264" t="s">
        <v>2687</v>
      </c>
      <c r="G1619" s="262"/>
      <c r="H1619" s="265">
        <v>929.25</v>
      </c>
      <c r="I1619" s="266"/>
      <c r="J1619" s="262"/>
      <c r="K1619" s="262"/>
      <c r="L1619" s="267"/>
      <c r="M1619" s="268"/>
      <c r="N1619" s="269"/>
      <c r="O1619" s="269"/>
      <c r="P1619" s="269"/>
      <c r="Q1619" s="269"/>
      <c r="R1619" s="269"/>
      <c r="S1619" s="269"/>
      <c r="T1619" s="270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71" t="s">
        <v>284</v>
      </c>
      <c r="AU1619" s="271" t="s">
        <v>92</v>
      </c>
      <c r="AV1619" s="14" t="s">
        <v>92</v>
      </c>
      <c r="AW1619" s="14" t="s">
        <v>38</v>
      </c>
      <c r="AX1619" s="14" t="s">
        <v>83</v>
      </c>
      <c r="AY1619" s="271" t="s">
        <v>171</v>
      </c>
    </row>
    <row r="1620" s="16" customFormat="1">
      <c r="A1620" s="16"/>
      <c r="B1620" s="293"/>
      <c r="C1620" s="294"/>
      <c r="D1620" s="242" t="s">
        <v>284</v>
      </c>
      <c r="E1620" s="295" t="s">
        <v>1</v>
      </c>
      <c r="F1620" s="296" t="s">
        <v>418</v>
      </c>
      <c r="G1620" s="294"/>
      <c r="H1620" s="297">
        <v>2264.5</v>
      </c>
      <c r="I1620" s="298"/>
      <c r="J1620" s="294"/>
      <c r="K1620" s="294"/>
      <c r="L1620" s="299"/>
      <c r="M1620" s="300"/>
      <c r="N1620" s="301"/>
      <c r="O1620" s="301"/>
      <c r="P1620" s="301"/>
      <c r="Q1620" s="301"/>
      <c r="R1620" s="301"/>
      <c r="S1620" s="301"/>
      <c r="T1620" s="302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T1620" s="303" t="s">
        <v>284</v>
      </c>
      <c r="AU1620" s="303" t="s">
        <v>92</v>
      </c>
      <c r="AV1620" s="16" t="s">
        <v>118</v>
      </c>
      <c r="AW1620" s="16" t="s">
        <v>38</v>
      </c>
      <c r="AX1620" s="16" t="s">
        <v>83</v>
      </c>
      <c r="AY1620" s="303" t="s">
        <v>171</v>
      </c>
    </row>
    <row r="1621" s="14" customFormat="1">
      <c r="A1621" s="14"/>
      <c r="B1621" s="261"/>
      <c r="C1621" s="262"/>
      <c r="D1621" s="242" t="s">
        <v>284</v>
      </c>
      <c r="E1621" s="263" t="s">
        <v>1</v>
      </c>
      <c r="F1621" s="264" t="s">
        <v>2688</v>
      </c>
      <c r="G1621" s="262"/>
      <c r="H1621" s="265">
        <v>226.44999999999999</v>
      </c>
      <c r="I1621" s="266"/>
      <c r="J1621" s="262"/>
      <c r="K1621" s="262"/>
      <c r="L1621" s="267"/>
      <c r="M1621" s="268"/>
      <c r="N1621" s="269"/>
      <c r="O1621" s="269"/>
      <c r="P1621" s="269"/>
      <c r="Q1621" s="269"/>
      <c r="R1621" s="269"/>
      <c r="S1621" s="269"/>
      <c r="T1621" s="270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71" t="s">
        <v>284</v>
      </c>
      <c r="AU1621" s="271" t="s">
        <v>92</v>
      </c>
      <c r="AV1621" s="14" t="s">
        <v>92</v>
      </c>
      <c r="AW1621" s="14" t="s">
        <v>38</v>
      </c>
      <c r="AX1621" s="14" t="s">
        <v>83</v>
      </c>
      <c r="AY1621" s="271" t="s">
        <v>171</v>
      </c>
    </row>
    <row r="1622" s="15" customFormat="1">
      <c r="A1622" s="15"/>
      <c r="B1622" s="272"/>
      <c r="C1622" s="273"/>
      <c r="D1622" s="242" t="s">
        <v>284</v>
      </c>
      <c r="E1622" s="274" t="s">
        <v>1</v>
      </c>
      <c r="F1622" s="275" t="s">
        <v>287</v>
      </c>
      <c r="G1622" s="273"/>
      <c r="H1622" s="276">
        <v>2490.9499999999998</v>
      </c>
      <c r="I1622" s="277"/>
      <c r="J1622" s="273"/>
      <c r="K1622" s="273"/>
      <c r="L1622" s="278"/>
      <c r="M1622" s="279"/>
      <c r="N1622" s="280"/>
      <c r="O1622" s="280"/>
      <c r="P1622" s="280"/>
      <c r="Q1622" s="280"/>
      <c r="R1622" s="280"/>
      <c r="S1622" s="280"/>
      <c r="T1622" s="281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T1622" s="282" t="s">
        <v>284</v>
      </c>
      <c r="AU1622" s="282" t="s">
        <v>92</v>
      </c>
      <c r="AV1622" s="15" t="s">
        <v>192</v>
      </c>
      <c r="AW1622" s="15" t="s">
        <v>38</v>
      </c>
      <c r="AX1622" s="15" t="s">
        <v>90</v>
      </c>
      <c r="AY1622" s="282" t="s">
        <v>171</v>
      </c>
    </row>
    <row r="1623" s="2" customFormat="1" ht="16.5" customHeight="1">
      <c r="A1623" s="40"/>
      <c r="B1623" s="41"/>
      <c r="C1623" s="283" t="s">
        <v>2689</v>
      </c>
      <c r="D1623" s="283" t="s">
        <v>342</v>
      </c>
      <c r="E1623" s="284" t="s">
        <v>2690</v>
      </c>
      <c r="F1623" s="285" t="s">
        <v>2691</v>
      </c>
      <c r="G1623" s="286" t="s">
        <v>278</v>
      </c>
      <c r="H1623" s="287">
        <v>2615.498</v>
      </c>
      <c r="I1623" s="288"/>
      <c r="J1623" s="289">
        <f>ROUND(I1623*H1623,2)</f>
        <v>0</v>
      </c>
      <c r="K1623" s="285" t="s">
        <v>331</v>
      </c>
      <c r="L1623" s="290"/>
      <c r="M1623" s="291" t="s">
        <v>1</v>
      </c>
      <c r="N1623" s="292" t="s">
        <v>48</v>
      </c>
      <c r="O1623" s="93"/>
      <c r="P1623" s="238">
        <f>O1623*H1623</f>
        <v>0</v>
      </c>
      <c r="Q1623" s="238">
        <v>0.0027699999999999999</v>
      </c>
      <c r="R1623" s="238">
        <f>Q1623*H1623</f>
        <v>7.2449294599999998</v>
      </c>
      <c r="S1623" s="238">
        <v>0</v>
      </c>
      <c r="T1623" s="239">
        <f>S1623*H1623</f>
        <v>0</v>
      </c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R1623" s="240" t="s">
        <v>430</v>
      </c>
      <c r="AT1623" s="240" t="s">
        <v>342</v>
      </c>
      <c r="AU1623" s="240" t="s">
        <v>92</v>
      </c>
      <c r="AY1623" s="18" t="s">
        <v>171</v>
      </c>
      <c r="BE1623" s="241">
        <f>IF(N1623="základní",J1623,0)</f>
        <v>0</v>
      </c>
      <c r="BF1623" s="241">
        <f>IF(N1623="snížená",J1623,0)</f>
        <v>0</v>
      </c>
      <c r="BG1623" s="241">
        <f>IF(N1623="zákl. přenesená",J1623,0)</f>
        <v>0</v>
      </c>
      <c r="BH1623" s="241">
        <f>IF(N1623="sníž. přenesená",J1623,0)</f>
        <v>0</v>
      </c>
      <c r="BI1623" s="241">
        <f>IF(N1623="nulová",J1623,0)</f>
        <v>0</v>
      </c>
      <c r="BJ1623" s="18" t="s">
        <v>90</v>
      </c>
      <c r="BK1623" s="241">
        <f>ROUND(I1623*H1623,2)</f>
        <v>0</v>
      </c>
      <c r="BL1623" s="18" t="s">
        <v>347</v>
      </c>
      <c r="BM1623" s="240" t="s">
        <v>2692</v>
      </c>
    </row>
    <row r="1624" s="2" customFormat="1">
      <c r="A1624" s="40"/>
      <c r="B1624" s="41"/>
      <c r="C1624" s="42"/>
      <c r="D1624" s="242" t="s">
        <v>184</v>
      </c>
      <c r="E1624" s="42"/>
      <c r="F1624" s="243" t="s">
        <v>2678</v>
      </c>
      <c r="G1624" s="42"/>
      <c r="H1624" s="42"/>
      <c r="I1624" s="244"/>
      <c r="J1624" s="42"/>
      <c r="K1624" s="42"/>
      <c r="L1624" s="46"/>
      <c r="M1624" s="245"/>
      <c r="N1624" s="246"/>
      <c r="O1624" s="93"/>
      <c r="P1624" s="93"/>
      <c r="Q1624" s="93"/>
      <c r="R1624" s="93"/>
      <c r="S1624" s="93"/>
      <c r="T1624" s="94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T1624" s="18" t="s">
        <v>184</v>
      </c>
      <c r="AU1624" s="18" t="s">
        <v>92</v>
      </c>
    </row>
    <row r="1625" s="14" customFormat="1">
      <c r="A1625" s="14"/>
      <c r="B1625" s="261"/>
      <c r="C1625" s="262"/>
      <c r="D1625" s="242" t="s">
        <v>284</v>
      </c>
      <c r="E1625" s="262"/>
      <c r="F1625" s="264" t="s">
        <v>2693</v>
      </c>
      <c r="G1625" s="262"/>
      <c r="H1625" s="265">
        <v>2615.498</v>
      </c>
      <c r="I1625" s="266"/>
      <c r="J1625" s="262"/>
      <c r="K1625" s="262"/>
      <c r="L1625" s="267"/>
      <c r="M1625" s="268"/>
      <c r="N1625" s="269"/>
      <c r="O1625" s="269"/>
      <c r="P1625" s="269"/>
      <c r="Q1625" s="269"/>
      <c r="R1625" s="269"/>
      <c r="S1625" s="269"/>
      <c r="T1625" s="270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71" t="s">
        <v>284</v>
      </c>
      <c r="AU1625" s="271" t="s">
        <v>92</v>
      </c>
      <c r="AV1625" s="14" t="s">
        <v>92</v>
      </c>
      <c r="AW1625" s="14" t="s">
        <v>4</v>
      </c>
      <c r="AX1625" s="14" t="s">
        <v>90</v>
      </c>
      <c r="AY1625" s="271" t="s">
        <v>171</v>
      </c>
    </row>
    <row r="1626" s="2" customFormat="1" ht="16.5" customHeight="1">
      <c r="A1626" s="40"/>
      <c r="B1626" s="41"/>
      <c r="C1626" s="229" t="s">
        <v>2694</v>
      </c>
      <c r="D1626" s="229" t="s">
        <v>174</v>
      </c>
      <c r="E1626" s="230" t="s">
        <v>2695</v>
      </c>
      <c r="F1626" s="231" t="s">
        <v>2696</v>
      </c>
      <c r="G1626" s="232" t="s">
        <v>458</v>
      </c>
      <c r="H1626" s="233">
        <v>38.719999999999999</v>
      </c>
      <c r="I1626" s="234"/>
      <c r="J1626" s="235">
        <f>ROUND(I1626*H1626,2)</f>
        <v>0</v>
      </c>
      <c r="K1626" s="231" t="s">
        <v>178</v>
      </c>
      <c r="L1626" s="46"/>
      <c r="M1626" s="236" t="s">
        <v>1</v>
      </c>
      <c r="N1626" s="237" t="s">
        <v>48</v>
      </c>
      <c r="O1626" s="93"/>
      <c r="P1626" s="238">
        <f>O1626*H1626</f>
        <v>0</v>
      </c>
      <c r="Q1626" s="238">
        <v>0.00012</v>
      </c>
      <c r="R1626" s="238">
        <f>Q1626*H1626</f>
        <v>0.0046464000000000002</v>
      </c>
      <c r="S1626" s="238">
        <v>0</v>
      </c>
      <c r="T1626" s="239">
        <f>S1626*H1626</f>
        <v>0</v>
      </c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R1626" s="240" t="s">
        <v>347</v>
      </c>
      <c r="AT1626" s="240" t="s">
        <v>174</v>
      </c>
      <c r="AU1626" s="240" t="s">
        <v>92</v>
      </c>
      <c r="AY1626" s="18" t="s">
        <v>171</v>
      </c>
      <c r="BE1626" s="241">
        <f>IF(N1626="základní",J1626,0)</f>
        <v>0</v>
      </c>
      <c r="BF1626" s="241">
        <f>IF(N1626="snížená",J1626,0)</f>
        <v>0</v>
      </c>
      <c r="BG1626" s="241">
        <f>IF(N1626="zákl. přenesená",J1626,0)</f>
        <v>0</v>
      </c>
      <c r="BH1626" s="241">
        <f>IF(N1626="sníž. přenesená",J1626,0)</f>
        <v>0</v>
      </c>
      <c r="BI1626" s="241">
        <f>IF(N1626="nulová",J1626,0)</f>
        <v>0</v>
      </c>
      <c r="BJ1626" s="18" t="s">
        <v>90</v>
      </c>
      <c r="BK1626" s="241">
        <f>ROUND(I1626*H1626,2)</f>
        <v>0</v>
      </c>
      <c r="BL1626" s="18" t="s">
        <v>347</v>
      </c>
      <c r="BM1626" s="240" t="s">
        <v>2697</v>
      </c>
    </row>
    <row r="1627" s="2" customFormat="1">
      <c r="A1627" s="40"/>
      <c r="B1627" s="41"/>
      <c r="C1627" s="42"/>
      <c r="D1627" s="242" t="s">
        <v>184</v>
      </c>
      <c r="E1627" s="42"/>
      <c r="F1627" s="243" t="s">
        <v>2671</v>
      </c>
      <c r="G1627" s="42"/>
      <c r="H1627" s="42"/>
      <c r="I1627" s="244"/>
      <c r="J1627" s="42"/>
      <c r="K1627" s="42"/>
      <c r="L1627" s="46"/>
      <c r="M1627" s="245"/>
      <c r="N1627" s="246"/>
      <c r="O1627" s="93"/>
      <c r="P1627" s="93"/>
      <c r="Q1627" s="93"/>
      <c r="R1627" s="93"/>
      <c r="S1627" s="93"/>
      <c r="T1627" s="94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T1627" s="18" t="s">
        <v>184</v>
      </c>
      <c r="AU1627" s="18" t="s">
        <v>92</v>
      </c>
    </row>
    <row r="1628" s="13" customFormat="1">
      <c r="A1628" s="13"/>
      <c r="B1628" s="251"/>
      <c r="C1628" s="252"/>
      <c r="D1628" s="242" t="s">
        <v>284</v>
      </c>
      <c r="E1628" s="253" t="s">
        <v>1</v>
      </c>
      <c r="F1628" s="254" t="s">
        <v>295</v>
      </c>
      <c r="G1628" s="252"/>
      <c r="H1628" s="253" t="s">
        <v>1</v>
      </c>
      <c r="I1628" s="255"/>
      <c r="J1628" s="252"/>
      <c r="K1628" s="252"/>
      <c r="L1628" s="256"/>
      <c r="M1628" s="257"/>
      <c r="N1628" s="258"/>
      <c r="O1628" s="258"/>
      <c r="P1628" s="258"/>
      <c r="Q1628" s="258"/>
      <c r="R1628" s="258"/>
      <c r="S1628" s="258"/>
      <c r="T1628" s="259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60" t="s">
        <v>284</v>
      </c>
      <c r="AU1628" s="260" t="s">
        <v>92</v>
      </c>
      <c r="AV1628" s="13" t="s">
        <v>90</v>
      </c>
      <c r="AW1628" s="13" t="s">
        <v>38</v>
      </c>
      <c r="AX1628" s="13" t="s">
        <v>83</v>
      </c>
      <c r="AY1628" s="260" t="s">
        <v>171</v>
      </c>
    </row>
    <row r="1629" s="14" customFormat="1">
      <c r="A1629" s="14"/>
      <c r="B1629" s="261"/>
      <c r="C1629" s="262"/>
      <c r="D1629" s="242" t="s">
        <v>284</v>
      </c>
      <c r="E1629" s="263" t="s">
        <v>1</v>
      </c>
      <c r="F1629" s="264" t="s">
        <v>2698</v>
      </c>
      <c r="G1629" s="262"/>
      <c r="H1629" s="265">
        <v>38.719999999999999</v>
      </c>
      <c r="I1629" s="266"/>
      <c r="J1629" s="262"/>
      <c r="K1629" s="262"/>
      <c r="L1629" s="267"/>
      <c r="M1629" s="268"/>
      <c r="N1629" s="269"/>
      <c r="O1629" s="269"/>
      <c r="P1629" s="269"/>
      <c r="Q1629" s="269"/>
      <c r="R1629" s="269"/>
      <c r="S1629" s="269"/>
      <c r="T1629" s="270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71" t="s">
        <v>284</v>
      </c>
      <c r="AU1629" s="271" t="s">
        <v>92</v>
      </c>
      <c r="AV1629" s="14" t="s">
        <v>92</v>
      </c>
      <c r="AW1629" s="14" t="s">
        <v>38</v>
      </c>
      <c r="AX1629" s="14" t="s">
        <v>83</v>
      </c>
      <c r="AY1629" s="271" t="s">
        <v>171</v>
      </c>
    </row>
    <row r="1630" s="15" customFormat="1">
      <c r="A1630" s="15"/>
      <c r="B1630" s="272"/>
      <c r="C1630" s="273"/>
      <c r="D1630" s="242" t="s">
        <v>284</v>
      </c>
      <c r="E1630" s="274" t="s">
        <v>1</v>
      </c>
      <c r="F1630" s="275" t="s">
        <v>287</v>
      </c>
      <c r="G1630" s="273"/>
      <c r="H1630" s="276">
        <v>38.719999999999999</v>
      </c>
      <c r="I1630" s="277"/>
      <c r="J1630" s="273"/>
      <c r="K1630" s="273"/>
      <c r="L1630" s="278"/>
      <c r="M1630" s="279"/>
      <c r="N1630" s="280"/>
      <c r="O1630" s="280"/>
      <c r="P1630" s="280"/>
      <c r="Q1630" s="280"/>
      <c r="R1630" s="280"/>
      <c r="S1630" s="280"/>
      <c r="T1630" s="281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T1630" s="282" t="s">
        <v>284</v>
      </c>
      <c r="AU1630" s="282" t="s">
        <v>92</v>
      </c>
      <c r="AV1630" s="15" t="s">
        <v>192</v>
      </c>
      <c r="AW1630" s="15" t="s">
        <v>38</v>
      </c>
      <c r="AX1630" s="15" t="s">
        <v>90</v>
      </c>
      <c r="AY1630" s="282" t="s">
        <v>171</v>
      </c>
    </row>
    <row r="1631" s="2" customFormat="1" ht="16.5" customHeight="1">
      <c r="A1631" s="40"/>
      <c r="B1631" s="41"/>
      <c r="C1631" s="283" t="s">
        <v>2699</v>
      </c>
      <c r="D1631" s="283" t="s">
        <v>342</v>
      </c>
      <c r="E1631" s="284" t="s">
        <v>2700</v>
      </c>
      <c r="F1631" s="285" t="s">
        <v>2701</v>
      </c>
      <c r="G1631" s="286" t="s">
        <v>278</v>
      </c>
      <c r="H1631" s="287">
        <v>12.778000000000001</v>
      </c>
      <c r="I1631" s="288"/>
      <c r="J1631" s="289">
        <f>ROUND(I1631*H1631,2)</f>
        <v>0</v>
      </c>
      <c r="K1631" s="285" t="s">
        <v>331</v>
      </c>
      <c r="L1631" s="290"/>
      <c r="M1631" s="291" t="s">
        <v>1</v>
      </c>
      <c r="N1631" s="292" t="s">
        <v>48</v>
      </c>
      <c r="O1631" s="93"/>
      <c r="P1631" s="238">
        <f>O1631*H1631</f>
        <v>0</v>
      </c>
      <c r="Q1631" s="238">
        <v>0.0018</v>
      </c>
      <c r="R1631" s="238">
        <f>Q1631*H1631</f>
        <v>0.023000400000000001</v>
      </c>
      <c r="S1631" s="238">
        <v>0</v>
      </c>
      <c r="T1631" s="239">
        <f>S1631*H1631</f>
        <v>0</v>
      </c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R1631" s="240" t="s">
        <v>430</v>
      </c>
      <c r="AT1631" s="240" t="s">
        <v>342</v>
      </c>
      <c r="AU1631" s="240" t="s">
        <v>92</v>
      </c>
      <c r="AY1631" s="18" t="s">
        <v>171</v>
      </c>
      <c r="BE1631" s="241">
        <f>IF(N1631="základní",J1631,0)</f>
        <v>0</v>
      </c>
      <c r="BF1631" s="241">
        <f>IF(N1631="snížená",J1631,0)</f>
        <v>0</v>
      </c>
      <c r="BG1631" s="241">
        <f>IF(N1631="zákl. přenesená",J1631,0)</f>
        <v>0</v>
      </c>
      <c r="BH1631" s="241">
        <f>IF(N1631="sníž. přenesená",J1631,0)</f>
        <v>0</v>
      </c>
      <c r="BI1631" s="241">
        <f>IF(N1631="nulová",J1631,0)</f>
        <v>0</v>
      </c>
      <c r="BJ1631" s="18" t="s">
        <v>90</v>
      </c>
      <c r="BK1631" s="241">
        <f>ROUND(I1631*H1631,2)</f>
        <v>0</v>
      </c>
      <c r="BL1631" s="18" t="s">
        <v>347</v>
      </c>
      <c r="BM1631" s="240" t="s">
        <v>2702</v>
      </c>
    </row>
    <row r="1632" s="2" customFormat="1">
      <c r="A1632" s="40"/>
      <c r="B1632" s="41"/>
      <c r="C1632" s="42"/>
      <c r="D1632" s="242" t="s">
        <v>184</v>
      </c>
      <c r="E1632" s="42"/>
      <c r="F1632" s="243" t="s">
        <v>2678</v>
      </c>
      <c r="G1632" s="42"/>
      <c r="H1632" s="42"/>
      <c r="I1632" s="244"/>
      <c r="J1632" s="42"/>
      <c r="K1632" s="42"/>
      <c r="L1632" s="46"/>
      <c r="M1632" s="245"/>
      <c r="N1632" s="246"/>
      <c r="O1632" s="93"/>
      <c r="P1632" s="93"/>
      <c r="Q1632" s="93"/>
      <c r="R1632" s="93"/>
      <c r="S1632" s="93"/>
      <c r="T1632" s="94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T1632" s="18" t="s">
        <v>184</v>
      </c>
      <c r="AU1632" s="18" t="s">
        <v>92</v>
      </c>
    </row>
    <row r="1633" s="14" customFormat="1">
      <c r="A1633" s="14"/>
      <c r="B1633" s="261"/>
      <c r="C1633" s="262"/>
      <c r="D1633" s="242" t="s">
        <v>284</v>
      </c>
      <c r="E1633" s="262"/>
      <c r="F1633" s="264" t="s">
        <v>2703</v>
      </c>
      <c r="G1633" s="262"/>
      <c r="H1633" s="265">
        <v>12.778000000000001</v>
      </c>
      <c r="I1633" s="266"/>
      <c r="J1633" s="262"/>
      <c r="K1633" s="262"/>
      <c r="L1633" s="267"/>
      <c r="M1633" s="268"/>
      <c r="N1633" s="269"/>
      <c r="O1633" s="269"/>
      <c r="P1633" s="269"/>
      <c r="Q1633" s="269"/>
      <c r="R1633" s="269"/>
      <c r="S1633" s="269"/>
      <c r="T1633" s="270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71" t="s">
        <v>284</v>
      </c>
      <c r="AU1633" s="271" t="s">
        <v>92</v>
      </c>
      <c r="AV1633" s="14" t="s">
        <v>92</v>
      </c>
      <c r="AW1633" s="14" t="s">
        <v>4</v>
      </c>
      <c r="AX1633" s="14" t="s">
        <v>90</v>
      </c>
      <c r="AY1633" s="271" t="s">
        <v>171</v>
      </c>
    </row>
    <row r="1634" s="2" customFormat="1" ht="16.5" customHeight="1">
      <c r="A1634" s="40"/>
      <c r="B1634" s="41"/>
      <c r="C1634" s="229" t="s">
        <v>2704</v>
      </c>
      <c r="D1634" s="229" t="s">
        <v>174</v>
      </c>
      <c r="E1634" s="230" t="s">
        <v>2705</v>
      </c>
      <c r="F1634" s="231" t="s">
        <v>2706</v>
      </c>
      <c r="G1634" s="232" t="s">
        <v>458</v>
      </c>
      <c r="H1634" s="233">
        <v>38.719999999999999</v>
      </c>
      <c r="I1634" s="234"/>
      <c r="J1634" s="235">
        <f>ROUND(I1634*H1634,2)</f>
        <v>0</v>
      </c>
      <c r="K1634" s="231" t="s">
        <v>178</v>
      </c>
      <c r="L1634" s="46"/>
      <c r="M1634" s="236" t="s">
        <v>1</v>
      </c>
      <c r="N1634" s="237" t="s">
        <v>48</v>
      </c>
      <c r="O1634" s="93"/>
      <c r="P1634" s="238">
        <f>O1634*H1634</f>
        <v>0</v>
      </c>
      <c r="Q1634" s="238">
        <v>8.0000000000000007E-05</v>
      </c>
      <c r="R1634" s="238">
        <f>Q1634*H1634</f>
        <v>0.0030976000000000003</v>
      </c>
      <c r="S1634" s="238">
        <v>0</v>
      </c>
      <c r="T1634" s="239">
        <f>S1634*H1634</f>
        <v>0</v>
      </c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R1634" s="240" t="s">
        <v>347</v>
      </c>
      <c r="AT1634" s="240" t="s">
        <v>174</v>
      </c>
      <c r="AU1634" s="240" t="s">
        <v>92</v>
      </c>
      <c r="AY1634" s="18" t="s">
        <v>171</v>
      </c>
      <c r="BE1634" s="241">
        <f>IF(N1634="základní",J1634,0)</f>
        <v>0</v>
      </c>
      <c r="BF1634" s="241">
        <f>IF(N1634="snížená",J1634,0)</f>
        <v>0</v>
      </c>
      <c r="BG1634" s="241">
        <f>IF(N1634="zákl. přenesená",J1634,0)</f>
        <v>0</v>
      </c>
      <c r="BH1634" s="241">
        <f>IF(N1634="sníž. přenesená",J1634,0)</f>
        <v>0</v>
      </c>
      <c r="BI1634" s="241">
        <f>IF(N1634="nulová",J1634,0)</f>
        <v>0</v>
      </c>
      <c r="BJ1634" s="18" t="s">
        <v>90</v>
      </c>
      <c r="BK1634" s="241">
        <f>ROUND(I1634*H1634,2)</f>
        <v>0</v>
      </c>
      <c r="BL1634" s="18" t="s">
        <v>347</v>
      </c>
      <c r="BM1634" s="240" t="s">
        <v>2707</v>
      </c>
    </row>
    <row r="1635" s="2" customFormat="1">
      <c r="A1635" s="40"/>
      <c r="B1635" s="41"/>
      <c r="C1635" s="42"/>
      <c r="D1635" s="242" t="s">
        <v>184</v>
      </c>
      <c r="E1635" s="42"/>
      <c r="F1635" s="243" t="s">
        <v>2671</v>
      </c>
      <c r="G1635" s="42"/>
      <c r="H1635" s="42"/>
      <c r="I1635" s="244"/>
      <c r="J1635" s="42"/>
      <c r="K1635" s="42"/>
      <c r="L1635" s="46"/>
      <c r="M1635" s="245"/>
      <c r="N1635" s="246"/>
      <c r="O1635" s="93"/>
      <c r="P1635" s="93"/>
      <c r="Q1635" s="93"/>
      <c r="R1635" s="93"/>
      <c r="S1635" s="93"/>
      <c r="T1635" s="94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T1635" s="18" t="s">
        <v>184</v>
      </c>
      <c r="AU1635" s="18" t="s">
        <v>92</v>
      </c>
    </row>
    <row r="1636" s="13" customFormat="1">
      <c r="A1636" s="13"/>
      <c r="B1636" s="251"/>
      <c r="C1636" s="252"/>
      <c r="D1636" s="242" t="s">
        <v>284</v>
      </c>
      <c r="E1636" s="253" t="s">
        <v>1</v>
      </c>
      <c r="F1636" s="254" t="s">
        <v>295</v>
      </c>
      <c r="G1636" s="252"/>
      <c r="H1636" s="253" t="s">
        <v>1</v>
      </c>
      <c r="I1636" s="255"/>
      <c r="J1636" s="252"/>
      <c r="K1636" s="252"/>
      <c r="L1636" s="256"/>
      <c r="M1636" s="257"/>
      <c r="N1636" s="258"/>
      <c r="O1636" s="258"/>
      <c r="P1636" s="258"/>
      <c r="Q1636" s="258"/>
      <c r="R1636" s="258"/>
      <c r="S1636" s="258"/>
      <c r="T1636" s="259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60" t="s">
        <v>284</v>
      </c>
      <c r="AU1636" s="260" t="s">
        <v>92</v>
      </c>
      <c r="AV1636" s="13" t="s">
        <v>90</v>
      </c>
      <c r="AW1636" s="13" t="s">
        <v>38</v>
      </c>
      <c r="AX1636" s="13" t="s">
        <v>83</v>
      </c>
      <c r="AY1636" s="260" t="s">
        <v>171</v>
      </c>
    </row>
    <row r="1637" s="14" customFormat="1">
      <c r="A1637" s="14"/>
      <c r="B1637" s="261"/>
      <c r="C1637" s="262"/>
      <c r="D1637" s="242" t="s">
        <v>284</v>
      </c>
      <c r="E1637" s="263" t="s">
        <v>1</v>
      </c>
      <c r="F1637" s="264" t="s">
        <v>2698</v>
      </c>
      <c r="G1637" s="262"/>
      <c r="H1637" s="265">
        <v>38.719999999999999</v>
      </c>
      <c r="I1637" s="266"/>
      <c r="J1637" s="262"/>
      <c r="K1637" s="262"/>
      <c r="L1637" s="267"/>
      <c r="M1637" s="268"/>
      <c r="N1637" s="269"/>
      <c r="O1637" s="269"/>
      <c r="P1637" s="269"/>
      <c r="Q1637" s="269"/>
      <c r="R1637" s="269"/>
      <c r="S1637" s="269"/>
      <c r="T1637" s="270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71" t="s">
        <v>284</v>
      </c>
      <c r="AU1637" s="271" t="s">
        <v>92</v>
      </c>
      <c r="AV1637" s="14" t="s">
        <v>92</v>
      </c>
      <c r="AW1637" s="14" t="s">
        <v>38</v>
      </c>
      <c r="AX1637" s="14" t="s">
        <v>83</v>
      </c>
      <c r="AY1637" s="271" t="s">
        <v>171</v>
      </c>
    </row>
    <row r="1638" s="15" customFormat="1">
      <c r="A1638" s="15"/>
      <c r="B1638" s="272"/>
      <c r="C1638" s="273"/>
      <c r="D1638" s="242" t="s">
        <v>284</v>
      </c>
      <c r="E1638" s="274" t="s">
        <v>1</v>
      </c>
      <c r="F1638" s="275" t="s">
        <v>287</v>
      </c>
      <c r="G1638" s="273"/>
      <c r="H1638" s="276">
        <v>38.719999999999999</v>
      </c>
      <c r="I1638" s="277"/>
      <c r="J1638" s="273"/>
      <c r="K1638" s="273"/>
      <c r="L1638" s="278"/>
      <c r="M1638" s="279"/>
      <c r="N1638" s="280"/>
      <c r="O1638" s="280"/>
      <c r="P1638" s="280"/>
      <c r="Q1638" s="280"/>
      <c r="R1638" s="280"/>
      <c r="S1638" s="280"/>
      <c r="T1638" s="281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T1638" s="282" t="s">
        <v>284</v>
      </c>
      <c r="AU1638" s="282" t="s">
        <v>92</v>
      </c>
      <c r="AV1638" s="15" t="s">
        <v>192</v>
      </c>
      <c r="AW1638" s="15" t="s">
        <v>38</v>
      </c>
      <c r="AX1638" s="15" t="s">
        <v>90</v>
      </c>
      <c r="AY1638" s="282" t="s">
        <v>171</v>
      </c>
    </row>
    <row r="1639" s="2" customFormat="1" ht="16.5" customHeight="1">
      <c r="A1639" s="40"/>
      <c r="B1639" s="41"/>
      <c r="C1639" s="283" t="s">
        <v>2708</v>
      </c>
      <c r="D1639" s="283" t="s">
        <v>342</v>
      </c>
      <c r="E1639" s="284" t="s">
        <v>2700</v>
      </c>
      <c r="F1639" s="285" t="s">
        <v>2701</v>
      </c>
      <c r="G1639" s="286" t="s">
        <v>278</v>
      </c>
      <c r="H1639" s="287">
        <v>7.7439999999999998</v>
      </c>
      <c r="I1639" s="288"/>
      <c r="J1639" s="289">
        <f>ROUND(I1639*H1639,2)</f>
        <v>0</v>
      </c>
      <c r="K1639" s="285" t="s">
        <v>331</v>
      </c>
      <c r="L1639" s="290"/>
      <c r="M1639" s="291" t="s">
        <v>1</v>
      </c>
      <c r="N1639" s="292" t="s">
        <v>48</v>
      </c>
      <c r="O1639" s="93"/>
      <c r="P1639" s="238">
        <f>O1639*H1639</f>
        <v>0</v>
      </c>
      <c r="Q1639" s="238">
        <v>0.0018</v>
      </c>
      <c r="R1639" s="238">
        <f>Q1639*H1639</f>
        <v>0.013939199999999999</v>
      </c>
      <c r="S1639" s="238">
        <v>0</v>
      </c>
      <c r="T1639" s="239">
        <f>S1639*H1639</f>
        <v>0</v>
      </c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R1639" s="240" t="s">
        <v>430</v>
      </c>
      <c r="AT1639" s="240" t="s">
        <v>342</v>
      </c>
      <c r="AU1639" s="240" t="s">
        <v>92</v>
      </c>
      <c r="AY1639" s="18" t="s">
        <v>171</v>
      </c>
      <c r="BE1639" s="241">
        <f>IF(N1639="základní",J1639,0)</f>
        <v>0</v>
      </c>
      <c r="BF1639" s="241">
        <f>IF(N1639="snížená",J1639,0)</f>
        <v>0</v>
      </c>
      <c r="BG1639" s="241">
        <f>IF(N1639="zákl. přenesená",J1639,0)</f>
        <v>0</v>
      </c>
      <c r="BH1639" s="241">
        <f>IF(N1639="sníž. přenesená",J1639,0)</f>
        <v>0</v>
      </c>
      <c r="BI1639" s="241">
        <f>IF(N1639="nulová",J1639,0)</f>
        <v>0</v>
      </c>
      <c r="BJ1639" s="18" t="s">
        <v>90</v>
      </c>
      <c r="BK1639" s="241">
        <f>ROUND(I1639*H1639,2)</f>
        <v>0</v>
      </c>
      <c r="BL1639" s="18" t="s">
        <v>347</v>
      </c>
      <c r="BM1639" s="240" t="s">
        <v>2709</v>
      </c>
    </row>
    <row r="1640" s="2" customFormat="1">
      <c r="A1640" s="40"/>
      <c r="B1640" s="41"/>
      <c r="C1640" s="42"/>
      <c r="D1640" s="242" t="s">
        <v>184</v>
      </c>
      <c r="E1640" s="42"/>
      <c r="F1640" s="243" t="s">
        <v>2678</v>
      </c>
      <c r="G1640" s="42"/>
      <c r="H1640" s="42"/>
      <c r="I1640" s="244"/>
      <c r="J1640" s="42"/>
      <c r="K1640" s="42"/>
      <c r="L1640" s="46"/>
      <c r="M1640" s="245"/>
      <c r="N1640" s="246"/>
      <c r="O1640" s="93"/>
      <c r="P1640" s="93"/>
      <c r="Q1640" s="93"/>
      <c r="R1640" s="93"/>
      <c r="S1640" s="93"/>
      <c r="T1640" s="94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T1640" s="18" t="s">
        <v>184</v>
      </c>
      <c r="AU1640" s="18" t="s">
        <v>92</v>
      </c>
    </row>
    <row r="1641" s="14" customFormat="1">
      <c r="A1641" s="14"/>
      <c r="B1641" s="261"/>
      <c r="C1641" s="262"/>
      <c r="D1641" s="242" t="s">
        <v>284</v>
      </c>
      <c r="E1641" s="262"/>
      <c r="F1641" s="264" t="s">
        <v>2710</v>
      </c>
      <c r="G1641" s="262"/>
      <c r="H1641" s="265">
        <v>7.7439999999999998</v>
      </c>
      <c r="I1641" s="266"/>
      <c r="J1641" s="262"/>
      <c r="K1641" s="262"/>
      <c r="L1641" s="267"/>
      <c r="M1641" s="268"/>
      <c r="N1641" s="269"/>
      <c r="O1641" s="269"/>
      <c r="P1641" s="269"/>
      <c r="Q1641" s="269"/>
      <c r="R1641" s="269"/>
      <c r="S1641" s="269"/>
      <c r="T1641" s="270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71" t="s">
        <v>284</v>
      </c>
      <c r="AU1641" s="271" t="s">
        <v>92</v>
      </c>
      <c r="AV1641" s="14" t="s">
        <v>92</v>
      </c>
      <c r="AW1641" s="14" t="s">
        <v>4</v>
      </c>
      <c r="AX1641" s="14" t="s">
        <v>90</v>
      </c>
      <c r="AY1641" s="271" t="s">
        <v>171</v>
      </c>
    </row>
    <row r="1642" s="2" customFormat="1" ht="16.5" customHeight="1">
      <c r="A1642" s="40"/>
      <c r="B1642" s="41"/>
      <c r="C1642" s="229" t="s">
        <v>2711</v>
      </c>
      <c r="D1642" s="229" t="s">
        <v>174</v>
      </c>
      <c r="E1642" s="230" t="s">
        <v>2712</v>
      </c>
      <c r="F1642" s="231" t="s">
        <v>2713</v>
      </c>
      <c r="G1642" s="232" t="s">
        <v>1146</v>
      </c>
      <c r="H1642" s="304"/>
      <c r="I1642" s="234"/>
      <c r="J1642" s="235">
        <f>ROUND(I1642*H1642,2)</f>
        <v>0</v>
      </c>
      <c r="K1642" s="231" t="s">
        <v>178</v>
      </c>
      <c r="L1642" s="46"/>
      <c r="M1642" s="236" t="s">
        <v>1</v>
      </c>
      <c r="N1642" s="237" t="s">
        <v>48</v>
      </c>
      <c r="O1642" s="93"/>
      <c r="P1642" s="238">
        <f>O1642*H1642</f>
        <v>0</v>
      </c>
      <c r="Q1642" s="238">
        <v>0</v>
      </c>
      <c r="R1642" s="238">
        <f>Q1642*H1642</f>
        <v>0</v>
      </c>
      <c r="S1642" s="238">
        <v>0</v>
      </c>
      <c r="T1642" s="239">
        <f>S1642*H1642</f>
        <v>0</v>
      </c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R1642" s="240" t="s">
        <v>347</v>
      </c>
      <c r="AT1642" s="240" t="s">
        <v>174</v>
      </c>
      <c r="AU1642" s="240" t="s">
        <v>92</v>
      </c>
      <c r="AY1642" s="18" t="s">
        <v>171</v>
      </c>
      <c r="BE1642" s="241">
        <f>IF(N1642="základní",J1642,0)</f>
        <v>0</v>
      </c>
      <c r="BF1642" s="241">
        <f>IF(N1642="snížená",J1642,0)</f>
        <v>0</v>
      </c>
      <c r="BG1642" s="241">
        <f>IF(N1642="zákl. přenesená",J1642,0)</f>
        <v>0</v>
      </c>
      <c r="BH1642" s="241">
        <f>IF(N1642="sníž. přenesená",J1642,0)</f>
        <v>0</v>
      </c>
      <c r="BI1642" s="241">
        <f>IF(N1642="nulová",J1642,0)</f>
        <v>0</v>
      </c>
      <c r="BJ1642" s="18" t="s">
        <v>90</v>
      </c>
      <c r="BK1642" s="241">
        <f>ROUND(I1642*H1642,2)</f>
        <v>0</v>
      </c>
      <c r="BL1642" s="18" t="s">
        <v>347</v>
      </c>
      <c r="BM1642" s="240" t="s">
        <v>2714</v>
      </c>
    </row>
    <row r="1643" s="12" customFormat="1" ht="22.8" customHeight="1">
      <c r="A1643" s="12"/>
      <c r="B1643" s="213"/>
      <c r="C1643" s="214"/>
      <c r="D1643" s="215" t="s">
        <v>82</v>
      </c>
      <c r="E1643" s="227" t="s">
        <v>2715</v>
      </c>
      <c r="F1643" s="227" t="s">
        <v>2716</v>
      </c>
      <c r="G1643" s="214"/>
      <c r="H1643" s="214"/>
      <c r="I1643" s="217"/>
      <c r="J1643" s="228">
        <f>BK1643</f>
        <v>0</v>
      </c>
      <c r="K1643" s="214"/>
      <c r="L1643" s="219"/>
      <c r="M1643" s="220"/>
      <c r="N1643" s="221"/>
      <c r="O1643" s="221"/>
      <c r="P1643" s="222">
        <f>SUM(P1644:P1655)</f>
        <v>0</v>
      </c>
      <c r="Q1643" s="221"/>
      <c r="R1643" s="222">
        <f>SUM(R1644:R1655)</f>
        <v>0.45903359999999999</v>
      </c>
      <c r="S1643" s="221"/>
      <c r="T1643" s="223">
        <f>SUM(T1644:T1655)</f>
        <v>0</v>
      </c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R1643" s="224" t="s">
        <v>92</v>
      </c>
      <c r="AT1643" s="225" t="s">
        <v>82</v>
      </c>
      <c r="AU1643" s="225" t="s">
        <v>90</v>
      </c>
      <c r="AY1643" s="224" t="s">
        <v>171</v>
      </c>
      <c r="BK1643" s="226">
        <f>SUM(BK1644:BK1655)</f>
        <v>0</v>
      </c>
    </row>
    <row r="1644" s="2" customFormat="1" ht="16.5" customHeight="1">
      <c r="A1644" s="40"/>
      <c r="B1644" s="41"/>
      <c r="C1644" s="229" t="s">
        <v>2717</v>
      </c>
      <c r="D1644" s="229" t="s">
        <v>174</v>
      </c>
      <c r="E1644" s="230" t="s">
        <v>2718</v>
      </c>
      <c r="F1644" s="231" t="s">
        <v>2719</v>
      </c>
      <c r="G1644" s="232" t="s">
        <v>278</v>
      </c>
      <c r="H1644" s="233">
        <v>33.359999999999999</v>
      </c>
      <c r="I1644" s="234"/>
      <c r="J1644" s="235">
        <f>ROUND(I1644*H1644,2)</f>
        <v>0</v>
      </c>
      <c r="K1644" s="231" t="s">
        <v>178</v>
      </c>
      <c r="L1644" s="46"/>
      <c r="M1644" s="236" t="s">
        <v>1</v>
      </c>
      <c r="N1644" s="237" t="s">
        <v>48</v>
      </c>
      <c r="O1644" s="93"/>
      <c r="P1644" s="238">
        <f>O1644*H1644</f>
        <v>0</v>
      </c>
      <c r="Q1644" s="238">
        <v>0.0075500000000000003</v>
      </c>
      <c r="R1644" s="238">
        <f>Q1644*H1644</f>
        <v>0.25186799999999998</v>
      </c>
      <c r="S1644" s="238">
        <v>0</v>
      </c>
      <c r="T1644" s="239">
        <f>S1644*H1644</f>
        <v>0</v>
      </c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R1644" s="240" t="s">
        <v>347</v>
      </c>
      <c r="AT1644" s="240" t="s">
        <v>174</v>
      </c>
      <c r="AU1644" s="240" t="s">
        <v>92</v>
      </c>
      <c r="AY1644" s="18" t="s">
        <v>171</v>
      </c>
      <c r="BE1644" s="241">
        <f>IF(N1644="základní",J1644,0)</f>
        <v>0</v>
      </c>
      <c r="BF1644" s="241">
        <f>IF(N1644="snížená",J1644,0)</f>
        <v>0</v>
      </c>
      <c r="BG1644" s="241">
        <f>IF(N1644="zákl. přenesená",J1644,0)</f>
        <v>0</v>
      </c>
      <c r="BH1644" s="241">
        <f>IF(N1644="sníž. přenesená",J1644,0)</f>
        <v>0</v>
      </c>
      <c r="BI1644" s="241">
        <f>IF(N1644="nulová",J1644,0)</f>
        <v>0</v>
      </c>
      <c r="BJ1644" s="18" t="s">
        <v>90</v>
      </c>
      <c r="BK1644" s="241">
        <f>ROUND(I1644*H1644,2)</f>
        <v>0</v>
      </c>
      <c r="BL1644" s="18" t="s">
        <v>347</v>
      </c>
      <c r="BM1644" s="240" t="s">
        <v>2720</v>
      </c>
    </row>
    <row r="1645" s="13" customFormat="1">
      <c r="A1645" s="13"/>
      <c r="B1645" s="251"/>
      <c r="C1645" s="252"/>
      <c r="D1645" s="242" t="s">
        <v>284</v>
      </c>
      <c r="E1645" s="253" t="s">
        <v>1</v>
      </c>
      <c r="F1645" s="254" t="s">
        <v>295</v>
      </c>
      <c r="G1645" s="252"/>
      <c r="H1645" s="253" t="s">
        <v>1</v>
      </c>
      <c r="I1645" s="255"/>
      <c r="J1645" s="252"/>
      <c r="K1645" s="252"/>
      <c r="L1645" s="256"/>
      <c r="M1645" s="257"/>
      <c r="N1645" s="258"/>
      <c r="O1645" s="258"/>
      <c r="P1645" s="258"/>
      <c r="Q1645" s="258"/>
      <c r="R1645" s="258"/>
      <c r="S1645" s="258"/>
      <c r="T1645" s="259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60" t="s">
        <v>284</v>
      </c>
      <c r="AU1645" s="260" t="s">
        <v>92</v>
      </c>
      <c r="AV1645" s="13" t="s">
        <v>90</v>
      </c>
      <c r="AW1645" s="13" t="s">
        <v>38</v>
      </c>
      <c r="AX1645" s="13" t="s">
        <v>83</v>
      </c>
      <c r="AY1645" s="260" t="s">
        <v>171</v>
      </c>
    </row>
    <row r="1646" s="14" customFormat="1">
      <c r="A1646" s="14"/>
      <c r="B1646" s="261"/>
      <c r="C1646" s="262"/>
      <c r="D1646" s="242" t="s">
        <v>284</v>
      </c>
      <c r="E1646" s="263" t="s">
        <v>1</v>
      </c>
      <c r="F1646" s="264" t="s">
        <v>2721</v>
      </c>
      <c r="G1646" s="262"/>
      <c r="H1646" s="265">
        <v>33.359999999999999</v>
      </c>
      <c r="I1646" s="266"/>
      <c r="J1646" s="262"/>
      <c r="K1646" s="262"/>
      <c r="L1646" s="267"/>
      <c r="M1646" s="268"/>
      <c r="N1646" s="269"/>
      <c r="O1646" s="269"/>
      <c r="P1646" s="269"/>
      <c r="Q1646" s="269"/>
      <c r="R1646" s="269"/>
      <c r="S1646" s="269"/>
      <c r="T1646" s="270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71" t="s">
        <v>284</v>
      </c>
      <c r="AU1646" s="271" t="s">
        <v>92</v>
      </c>
      <c r="AV1646" s="14" t="s">
        <v>92</v>
      </c>
      <c r="AW1646" s="14" t="s">
        <v>38</v>
      </c>
      <c r="AX1646" s="14" t="s">
        <v>83</v>
      </c>
      <c r="AY1646" s="271" t="s">
        <v>171</v>
      </c>
    </row>
    <row r="1647" s="15" customFormat="1">
      <c r="A1647" s="15"/>
      <c r="B1647" s="272"/>
      <c r="C1647" s="273"/>
      <c r="D1647" s="242" t="s">
        <v>284</v>
      </c>
      <c r="E1647" s="274" t="s">
        <v>1</v>
      </c>
      <c r="F1647" s="275" t="s">
        <v>287</v>
      </c>
      <c r="G1647" s="273"/>
      <c r="H1647" s="276">
        <v>33.359999999999999</v>
      </c>
      <c r="I1647" s="277"/>
      <c r="J1647" s="273"/>
      <c r="K1647" s="273"/>
      <c r="L1647" s="278"/>
      <c r="M1647" s="279"/>
      <c r="N1647" s="280"/>
      <c r="O1647" s="280"/>
      <c r="P1647" s="280"/>
      <c r="Q1647" s="280"/>
      <c r="R1647" s="280"/>
      <c r="S1647" s="280"/>
      <c r="T1647" s="281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T1647" s="282" t="s">
        <v>284</v>
      </c>
      <c r="AU1647" s="282" t="s">
        <v>92</v>
      </c>
      <c r="AV1647" s="15" t="s">
        <v>192</v>
      </c>
      <c r="AW1647" s="15" t="s">
        <v>38</v>
      </c>
      <c r="AX1647" s="15" t="s">
        <v>90</v>
      </c>
      <c r="AY1647" s="282" t="s">
        <v>171</v>
      </c>
    </row>
    <row r="1648" s="2" customFormat="1" ht="16.5" customHeight="1">
      <c r="A1648" s="40"/>
      <c r="B1648" s="41"/>
      <c r="C1648" s="229" t="s">
        <v>2722</v>
      </c>
      <c r="D1648" s="229" t="s">
        <v>174</v>
      </c>
      <c r="E1648" s="230" t="s">
        <v>2723</v>
      </c>
      <c r="F1648" s="231" t="s">
        <v>2724</v>
      </c>
      <c r="G1648" s="232" t="s">
        <v>278</v>
      </c>
      <c r="H1648" s="233">
        <v>38.363999999999997</v>
      </c>
      <c r="I1648" s="234"/>
      <c r="J1648" s="235">
        <f>ROUND(I1648*H1648,2)</f>
        <v>0</v>
      </c>
      <c r="K1648" s="231" t="s">
        <v>331</v>
      </c>
      <c r="L1648" s="46"/>
      <c r="M1648" s="236" t="s">
        <v>1</v>
      </c>
      <c r="N1648" s="237" t="s">
        <v>48</v>
      </c>
      <c r="O1648" s="93"/>
      <c r="P1648" s="238">
        <f>O1648*H1648</f>
        <v>0</v>
      </c>
      <c r="Q1648" s="238">
        <v>0.0054000000000000003</v>
      </c>
      <c r="R1648" s="238">
        <f>Q1648*H1648</f>
        <v>0.20716560000000001</v>
      </c>
      <c r="S1648" s="238">
        <v>0</v>
      </c>
      <c r="T1648" s="239">
        <f>S1648*H1648</f>
        <v>0</v>
      </c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R1648" s="240" t="s">
        <v>347</v>
      </c>
      <c r="AT1648" s="240" t="s">
        <v>174</v>
      </c>
      <c r="AU1648" s="240" t="s">
        <v>92</v>
      </c>
      <c r="AY1648" s="18" t="s">
        <v>171</v>
      </c>
      <c r="BE1648" s="241">
        <f>IF(N1648="základní",J1648,0)</f>
        <v>0</v>
      </c>
      <c r="BF1648" s="241">
        <f>IF(N1648="snížená",J1648,0)</f>
        <v>0</v>
      </c>
      <c r="BG1648" s="241">
        <f>IF(N1648="zákl. přenesená",J1648,0)</f>
        <v>0</v>
      </c>
      <c r="BH1648" s="241">
        <f>IF(N1648="sníž. přenesená",J1648,0)</f>
        <v>0</v>
      </c>
      <c r="BI1648" s="241">
        <f>IF(N1648="nulová",J1648,0)</f>
        <v>0</v>
      </c>
      <c r="BJ1648" s="18" t="s">
        <v>90</v>
      </c>
      <c r="BK1648" s="241">
        <f>ROUND(I1648*H1648,2)</f>
        <v>0</v>
      </c>
      <c r="BL1648" s="18" t="s">
        <v>347</v>
      </c>
      <c r="BM1648" s="240" t="s">
        <v>2725</v>
      </c>
    </row>
    <row r="1649" s="2" customFormat="1">
      <c r="A1649" s="40"/>
      <c r="B1649" s="41"/>
      <c r="C1649" s="42"/>
      <c r="D1649" s="242" t="s">
        <v>184</v>
      </c>
      <c r="E1649" s="42"/>
      <c r="F1649" s="243" t="s">
        <v>2726</v>
      </c>
      <c r="G1649" s="42"/>
      <c r="H1649" s="42"/>
      <c r="I1649" s="244"/>
      <c r="J1649" s="42"/>
      <c r="K1649" s="42"/>
      <c r="L1649" s="46"/>
      <c r="M1649" s="245"/>
      <c r="N1649" s="246"/>
      <c r="O1649" s="93"/>
      <c r="P1649" s="93"/>
      <c r="Q1649" s="93"/>
      <c r="R1649" s="93"/>
      <c r="S1649" s="93"/>
      <c r="T1649" s="94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T1649" s="18" t="s">
        <v>184</v>
      </c>
      <c r="AU1649" s="18" t="s">
        <v>92</v>
      </c>
    </row>
    <row r="1650" s="13" customFormat="1">
      <c r="A1650" s="13"/>
      <c r="B1650" s="251"/>
      <c r="C1650" s="252"/>
      <c r="D1650" s="242" t="s">
        <v>284</v>
      </c>
      <c r="E1650" s="253" t="s">
        <v>1</v>
      </c>
      <c r="F1650" s="254" t="s">
        <v>295</v>
      </c>
      <c r="G1650" s="252"/>
      <c r="H1650" s="253" t="s">
        <v>1</v>
      </c>
      <c r="I1650" s="255"/>
      <c r="J1650" s="252"/>
      <c r="K1650" s="252"/>
      <c r="L1650" s="256"/>
      <c r="M1650" s="257"/>
      <c r="N1650" s="258"/>
      <c r="O1650" s="258"/>
      <c r="P1650" s="258"/>
      <c r="Q1650" s="258"/>
      <c r="R1650" s="258"/>
      <c r="S1650" s="258"/>
      <c r="T1650" s="259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60" t="s">
        <v>284</v>
      </c>
      <c r="AU1650" s="260" t="s">
        <v>92</v>
      </c>
      <c r="AV1650" s="13" t="s">
        <v>90</v>
      </c>
      <c r="AW1650" s="13" t="s">
        <v>38</v>
      </c>
      <c r="AX1650" s="13" t="s">
        <v>83</v>
      </c>
      <c r="AY1650" s="260" t="s">
        <v>171</v>
      </c>
    </row>
    <row r="1651" s="14" customFormat="1">
      <c r="A1651" s="14"/>
      <c r="B1651" s="261"/>
      <c r="C1651" s="262"/>
      <c r="D1651" s="242" t="s">
        <v>284</v>
      </c>
      <c r="E1651" s="263" t="s">
        <v>1</v>
      </c>
      <c r="F1651" s="264" t="s">
        <v>2721</v>
      </c>
      <c r="G1651" s="262"/>
      <c r="H1651" s="265">
        <v>33.359999999999999</v>
      </c>
      <c r="I1651" s="266"/>
      <c r="J1651" s="262"/>
      <c r="K1651" s="262"/>
      <c r="L1651" s="267"/>
      <c r="M1651" s="268"/>
      <c r="N1651" s="269"/>
      <c r="O1651" s="269"/>
      <c r="P1651" s="269"/>
      <c r="Q1651" s="269"/>
      <c r="R1651" s="269"/>
      <c r="S1651" s="269"/>
      <c r="T1651" s="270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T1651" s="271" t="s">
        <v>284</v>
      </c>
      <c r="AU1651" s="271" t="s">
        <v>92</v>
      </c>
      <c r="AV1651" s="14" t="s">
        <v>92</v>
      </c>
      <c r="AW1651" s="14" t="s">
        <v>38</v>
      </c>
      <c r="AX1651" s="14" t="s">
        <v>83</v>
      </c>
      <c r="AY1651" s="271" t="s">
        <v>171</v>
      </c>
    </row>
    <row r="1652" s="16" customFormat="1">
      <c r="A1652" s="16"/>
      <c r="B1652" s="293"/>
      <c r="C1652" s="294"/>
      <c r="D1652" s="242" t="s">
        <v>284</v>
      </c>
      <c r="E1652" s="295" t="s">
        <v>1</v>
      </c>
      <c r="F1652" s="296" t="s">
        <v>418</v>
      </c>
      <c r="G1652" s="294"/>
      <c r="H1652" s="297">
        <v>33.359999999999999</v>
      </c>
      <c r="I1652" s="298"/>
      <c r="J1652" s="294"/>
      <c r="K1652" s="294"/>
      <c r="L1652" s="299"/>
      <c r="M1652" s="300"/>
      <c r="N1652" s="301"/>
      <c r="O1652" s="301"/>
      <c r="P1652" s="301"/>
      <c r="Q1652" s="301"/>
      <c r="R1652" s="301"/>
      <c r="S1652" s="301"/>
      <c r="T1652" s="302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T1652" s="303" t="s">
        <v>284</v>
      </c>
      <c r="AU1652" s="303" t="s">
        <v>92</v>
      </c>
      <c r="AV1652" s="16" t="s">
        <v>118</v>
      </c>
      <c r="AW1652" s="16" t="s">
        <v>38</v>
      </c>
      <c r="AX1652" s="16" t="s">
        <v>83</v>
      </c>
      <c r="AY1652" s="303" t="s">
        <v>171</v>
      </c>
    </row>
    <row r="1653" s="14" customFormat="1">
      <c r="A1653" s="14"/>
      <c r="B1653" s="261"/>
      <c r="C1653" s="262"/>
      <c r="D1653" s="242" t="s">
        <v>284</v>
      </c>
      <c r="E1653" s="263" t="s">
        <v>1</v>
      </c>
      <c r="F1653" s="264" t="s">
        <v>2727</v>
      </c>
      <c r="G1653" s="262"/>
      <c r="H1653" s="265">
        <v>5.0039999999999996</v>
      </c>
      <c r="I1653" s="266"/>
      <c r="J1653" s="262"/>
      <c r="K1653" s="262"/>
      <c r="L1653" s="267"/>
      <c r="M1653" s="268"/>
      <c r="N1653" s="269"/>
      <c r="O1653" s="269"/>
      <c r="P1653" s="269"/>
      <c r="Q1653" s="269"/>
      <c r="R1653" s="269"/>
      <c r="S1653" s="269"/>
      <c r="T1653" s="270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71" t="s">
        <v>284</v>
      </c>
      <c r="AU1653" s="271" t="s">
        <v>92</v>
      </c>
      <c r="AV1653" s="14" t="s">
        <v>92</v>
      </c>
      <c r="AW1653" s="14" t="s">
        <v>38</v>
      </c>
      <c r="AX1653" s="14" t="s">
        <v>83</v>
      </c>
      <c r="AY1653" s="271" t="s">
        <v>171</v>
      </c>
    </row>
    <row r="1654" s="15" customFormat="1">
      <c r="A1654" s="15"/>
      <c r="B1654" s="272"/>
      <c r="C1654" s="273"/>
      <c r="D1654" s="242" t="s">
        <v>284</v>
      </c>
      <c r="E1654" s="274" t="s">
        <v>1</v>
      </c>
      <c r="F1654" s="275" t="s">
        <v>287</v>
      </c>
      <c r="G1654" s="273"/>
      <c r="H1654" s="276">
        <v>38.363999999999997</v>
      </c>
      <c r="I1654" s="277"/>
      <c r="J1654" s="273"/>
      <c r="K1654" s="273"/>
      <c r="L1654" s="278"/>
      <c r="M1654" s="279"/>
      <c r="N1654" s="280"/>
      <c r="O1654" s="280"/>
      <c r="P1654" s="280"/>
      <c r="Q1654" s="280"/>
      <c r="R1654" s="280"/>
      <c r="S1654" s="280"/>
      <c r="T1654" s="281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82" t="s">
        <v>284</v>
      </c>
      <c r="AU1654" s="282" t="s">
        <v>92</v>
      </c>
      <c r="AV1654" s="15" t="s">
        <v>192</v>
      </c>
      <c r="AW1654" s="15" t="s">
        <v>38</v>
      </c>
      <c r="AX1654" s="15" t="s">
        <v>90</v>
      </c>
      <c r="AY1654" s="282" t="s">
        <v>171</v>
      </c>
    </row>
    <row r="1655" s="2" customFormat="1" ht="16.5" customHeight="1">
      <c r="A1655" s="40"/>
      <c r="B1655" s="41"/>
      <c r="C1655" s="229" t="s">
        <v>2728</v>
      </c>
      <c r="D1655" s="229" t="s">
        <v>174</v>
      </c>
      <c r="E1655" s="230" t="s">
        <v>2729</v>
      </c>
      <c r="F1655" s="231" t="s">
        <v>2730</v>
      </c>
      <c r="G1655" s="232" t="s">
        <v>1146</v>
      </c>
      <c r="H1655" s="304"/>
      <c r="I1655" s="234"/>
      <c r="J1655" s="235">
        <f>ROUND(I1655*H1655,2)</f>
        <v>0</v>
      </c>
      <c r="K1655" s="231" t="s">
        <v>178</v>
      </c>
      <c r="L1655" s="46"/>
      <c r="M1655" s="236" t="s">
        <v>1</v>
      </c>
      <c r="N1655" s="237" t="s">
        <v>48</v>
      </c>
      <c r="O1655" s="93"/>
      <c r="P1655" s="238">
        <f>O1655*H1655</f>
        <v>0</v>
      </c>
      <c r="Q1655" s="238">
        <v>0</v>
      </c>
      <c r="R1655" s="238">
        <f>Q1655*H1655</f>
        <v>0</v>
      </c>
      <c r="S1655" s="238">
        <v>0</v>
      </c>
      <c r="T1655" s="239">
        <f>S1655*H1655</f>
        <v>0</v>
      </c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R1655" s="240" t="s">
        <v>347</v>
      </c>
      <c r="AT1655" s="240" t="s">
        <v>174</v>
      </c>
      <c r="AU1655" s="240" t="s">
        <v>92</v>
      </c>
      <c r="AY1655" s="18" t="s">
        <v>171</v>
      </c>
      <c r="BE1655" s="241">
        <f>IF(N1655="základní",J1655,0)</f>
        <v>0</v>
      </c>
      <c r="BF1655" s="241">
        <f>IF(N1655="snížená",J1655,0)</f>
        <v>0</v>
      </c>
      <c r="BG1655" s="241">
        <f>IF(N1655="zákl. přenesená",J1655,0)</f>
        <v>0</v>
      </c>
      <c r="BH1655" s="241">
        <f>IF(N1655="sníž. přenesená",J1655,0)</f>
        <v>0</v>
      </c>
      <c r="BI1655" s="241">
        <f>IF(N1655="nulová",J1655,0)</f>
        <v>0</v>
      </c>
      <c r="BJ1655" s="18" t="s">
        <v>90</v>
      </c>
      <c r="BK1655" s="241">
        <f>ROUND(I1655*H1655,2)</f>
        <v>0</v>
      </c>
      <c r="BL1655" s="18" t="s">
        <v>347</v>
      </c>
      <c r="BM1655" s="240" t="s">
        <v>2731</v>
      </c>
    </row>
    <row r="1656" s="12" customFormat="1" ht="22.8" customHeight="1">
      <c r="A1656" s="12"/>
      <c r="B1656" s="213"/>
      <c r="C1656" s="214"/>
      <c r="D1656" s="215" t="s">
        <v>82</v>
      </c>
      <c r="E1656" s="227" t="s">
        <v>2732</v>
      </c>
      <c r="F1656" s="227" t="s">
        <v>2733</v>
      </c>
      <c r="G1656" s="214"/>
      <c r="H1656" s="214"/>
      <c r="I1656" s="217"/>
      <c r="J1656" s="228">
        <f>BK1656</f>
        <v>0</v>
      </c>
      <c r="K1656" s="214"/>
      <c r="L1656" s="219"/>
      <c r="M1656" s="220"/>
      <c r="N1656" s="221"/>
      <c r="O1656" s="221"/>
      <c r="P1656" s="222">
        <f>SUM(P1657:P1706)</f>
        <v>0</v>
      </c>
      <c r="Q1656" s="221"/>
      <c r="R1656" s="222">
        <f>SUM(R1657:R1706)</f>
        <v>39.268163350000002</v>
      </c>
      <c r="S1656" s="221"/>
      <c r="T1656" s="223">
        <f>SUM(T1657:T1706)</f>
        <v>0</v>
      </c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R1656" s="224" t="s">
        <v>92</v>
      </c>
      <c r="AT1656" s="225" t="s">
        <v>82</v>
      </c>
      <c r="AU1656" s="225" t="s">
        <v>90</v>
      </c>
      <c r="AY1656" s="224" t="s">
        <v>171</v>
      </c>
      <c r="BK1656" s="226">
        <f>SUM(BK1657:BK1706)</f>
        <v>0</v>
      </c>
    </row>
    <row r="1657" s="2" customFormat="1" ht="16.5" customHeight="1">
      <c r="A1657" s="40"/>
      <c r="B1657" s="41"/>
      <c r="C1657" s="229" t="s">
        <v>2734</v>
      </c>
      <c r="D1657" s="229" t="s">
        <v>174</v>
      </c>
      <c r="E1657" s="230" t="s">
        <v>2735</v>
      </c>
      <c r="F1657" s="231" t="s">
        <v>2736</v>
      </c>
      <c r="G1657" s="232" t="s">
        <v>278</v>
      </c>
      <c r="H1657" s="233">
        <v>1868.117</v>
      </c>
      <c r="I1657" s="234"/>
      <c r="J1657" s="235">
        <f>ROUND(I1657*H1657,2)</f>
        <v>0</v>
      </c>
      <c r="K1657" s="231" t="s">
        <v>178</v>
      </c>
      <c r="L1657" s="46"/>
      <c r="M1657" s="236" t="s">
        <v>1</v>
      </c>
      <c r="N1657" s="237" t="s">
        <v>48</v>
      </c>
      <c r="O1657" s="93"/>
      <c r="P1657" s="238">
        <f>O1657*H1657</f>
        <v>0</v>
      </c>
      <c r="Q1657" s="238">
        <v>0.00029999999999999997</v>
      </c>
      <c r="R1657" s="238">
        <f>Q1657*H1657</f>
        <v>0.56043509999999996</v>
      </c>
      <c r="S1657" s="238">
        <v>0</v>
      </c>
      <c r="T1657" s="239">
        <f>S1657*H1657</f>
        <v>0</v>
      </c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R1657" s="240" t="s">
        <v>347</v>
      </c>
      <c r="AT1657" s="240" t="s">
        <v>174</v>
      </c>
      <c r="AU1657" s="240" t="s">
        <v>92</v>
      </c>
      <c r="AY1657" s="18" t="s">
        <v>171</v>
      </c>
      <c r="BE1657" s="241">
        <f>IF(N1657="základní",J1657,0)</f>
        <v>0</v>
      </c>
      <c r="BF1657" s="241">
        <f>IF(N1657="snížená",J1657,0)</f>
        <v>0</v>
      </c>
      <c r="BG1657" s="241">
        <f>IF(N1657="zákl. přenesená",J1657,0)</f>
        <v>0</v>
      </c>
      <c r="BH1657" s="241">
        <f>IF(N1657="sníž. přenesená",J1657,0)</f>
        <v>0</v>
      </c>
      <c r="BI1657" s="241">
        <f>IF(N1657="nulová",J1657,0)</f>
        <v>0</v>
      </c>
      <c r="BJ1657" s="18" t="s">
        <v>90</v>
      </c>
      <c r="BK1657" s="241">
        <f>ROUND(I1657*H1657,2)</f>
        <v>0</v>
      </c>
      <c r="BL1657" s="18" t="s">
        <v>347</v>
      </c>
      <c r="BM1657" s="240" t="s">
        <v>2737</v>
      </c>
    </row>
    <row r="1658" s="13" customFormat="1">
      <c r="A1658" s="13"/>
      <c r="B1658" s="251"/>
      <c r="C1658" s="252"/>
      <c r="D1658" s="242" t="s">
        <v>284</v>
      </c>
      <c r="E1658" s="253" t="s">
        <v>1</v>
      </c>
      <c r="F1658" s="254" t="s">
        <v>285</v>
      </c>
      <c r="G1658" s="252"/>
      <c r="H1658" s="253" t="s">
        <v>1</v>
      </c>
      <c r="I1658" s="255"/>
      <c r="J1658" s="252"/>
      <c r="K1658" s="252"/>
      <c r="L1658" s="256"/>
      <c r="M1658" s="257"/>
      <c r="N1658" s="258"/>
      <c r="O1658" s="258"/>
      <c r="P1658" s="258"/>
      <c r="Q1658" s="258"/>
      <c r="R1658" s="258"/>
      <c r="S1658" s="258"/>
      <c r="T1658" s="259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60" t="s">
        <v>284</v>
      </c>
      <c r="AU1658" s="260" t="s">
        <v>92</v>
      </c>
      <c r="AV1658" s="13" t="s">
        <v>90</v>
      </c>
      <c r="AW1658" s="13" t="s">
        <v>38</v>
      </c>
      <c r="AX1658" s="13" t="s">
        <v>83</v>
      </c>
      <c r="AY1658" s="260" t="s">
        <v>171</v>
      </c>
    </row>
    <row r="1659" s="13" customFormat="1">
      <c r="A1659" s="13"/>
      <c r="B1659" s="251"/>
      <c r="C1659" s="252"/>
      <c r="D1659" s="242" t="s">
        <v>284</v>
      </c>
      <c r="E1659" s="253" t="s">
        <v>1</v>
      </c>
      <c r="F1659" s="254" t="s">
        <v>2738</v>
      </c>
      <c r="G1659" s="252"/>
      <c r="H1659" s="253" t="s">
        <v>1</v>
      </c>
      <c r="I1659" s="255"/>
      <c r="J1659" s="252"/>
      <c r="K1659" s="252"/>
      <c r="L1659" s="256"/>
      <c r="M1659" s="257"/>
      <c r="N1659" s="258"/>
      <c r="O1659" s="258"/>
      <c r="P1659" s="258"/>
      <c r="Q1659" s="258"/>
      <c r="R1659" s="258"/>
      <c r="S1659" s="258"/>
      <c r="T1659" s="259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60" t="s">
        <v>284</v>
      </c>
      <c r="AU1659" s="260" t="s">
        <v>92</v>
      </c>
      <c r="AV1659" s="13" t="s">
        <v>90</v>
      </c>
      <c r="AW1659" s="13" t="s">
        <v>38</v>
      </c>
      <c r="AX1659" s="13" t="s">
        <v>83</v>
      </c>
      <c r="AY1659" s="260" t="s">
        <v>171</v>
      </c>
    </row>
    <row r="1660" s="14" customFormat="1">
      <c r="A1660" s="14"/>
      <c r="B1660" s="261"/>
      <c r="C1660" s="262"/>
      <c r="D1660" s="242" t="s">
        <v>284</v>
      </c>
      <c r="E1660" s="263" t="s">
        <v>1</v>
      </c>
      <c r="F1660" s="264" t="s">
        <v>2739</v>
      </c>
      <c r="G1660" s="262"/>
      <c r="H1660" s="265">
        <v>943.99599999999998</v>
      </c>
      <c r="I1660" s="266"/>
      <c r="J1660" s="262"/>
      <c r="K1660" s="262"/>
      <c r="L1660" s="267"/>
      <c r="M1660" s="268"/>
      <c r="N1660" s="269"/>
      <c r="O1660" s="269"/>
      <c r="P1660" s="269"/>
      <c r="Q1660" s="269"/>
      <c r="R1660" s="269"/>
      <c r="S1660" s="269"/>
      <c r="T1660" s="270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71" t="s">
        <v>284</v>
      </c>
      <c r="AU1660" s="271" t="s">
        <v>92</v>
      </c>
      <c r="AV1660" s="14" t="s">
        <v>92</v>
      </c>
      <c r="AW1660" s="14" t="s">
        <v>38</v>
      </c>
      <c r="AX1660" s="14" t="s">
        <v>83</v>
      </c>
      <c r="AY1660" s="271" t="s">
        <v>171</v>
      </c>
    </row>
    <row r="1661" s="14" customFormat="1">
      <c r="A1661" s="14"/>
      <c r="B1661" s="261"/>
      <c r="C1661" s="262"/>
      <c r="D1661" s="242" t="s">
        <v>284</v>
      </c>
      <c r="E1661" s="263" t="s">
        <v>1</v>
      </c>
      <c r="F1661" s="264" t="s">
        <v>2740</v>
      </c>
      <c r="G1661" s="262"/>
      <c r="H1661" s="265">
        <v>76.650000000000006</v>
      </c>
      <c r="I1661" s="266"/>
      <c r="J1661" s="262"/>
      <c r="K1661" s="262"/>
      <c r="L1661" s="267"/>
      <c r="M1661" s="268"/>
      <c r="N1661" s="269"/>
      <c r="O1661" s="269"/>
      <c r="P1661" s="269"/>
      <c r="Q1661" s="269"/>
      <c r="R1661" s="269"/>
      <c r="S1661" s="269"/>
      <c r="T1661" s="270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71" t="s">
        <v>284</v>
      </c>
      <c r="AU1661" s="271" t="s">
        <v>92</v>
      </c>
      <c r="AV1661" s="14" t="s">
        <v>92</v>
      </c>
      <c r="AW1661" s="14" t="s">
        <v>38</v>
      </c>
      <c r="AX1661" s="14" t="s">
        <v>83</v>
      </c>
      <c r="AY1661" s="271" t="s">
        <v>171</v>
      </c>
    </row>
    <row r="1662" s="14" customFormat="1">
      <c r="A1662" s="14"/>
      <c r="B1662" s="261"/>
      <c r="C1662" s="262"/>
      <c r="D1662" s="242" t="s">
        <v>284</v>
      </c>
      <c r="E1662" s="263" t="s">
        <v>1</v>
      </c>
      <c r="F1662" s="264" t="s">
        <v>2741</v>
      </c>
      <c r="G1662" s="262"/>
      <c r="H1662" s="265">
        <v>39.183999999999998</v>
      </c>
      <c r="I1662" s="266"/>
      <c r="J1662" s="262"/>
      <c r="K1662" s="262"/>
      <c r="L1662" s="267"/>
      <c r="M1662" s="268"/>
      <c r="N1662" s="269"/>
      <c r="O1662" s="269"/>
      <c r="P1662" s="269"/>
      <c r="Q1662" s="269"/>
      <c r="R1662" s="269"/>
      <c r="S1662" s="269"/>
      <c r="T1662" s="270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71" t="s">
        <v>284</v>
      </c>
      <c r="AU1662" s="271" t="s">
        <v>92</v>
      </c>
      <c r="AV1662" s="14" t="s">
        <v>92</v>
      </c>
      <c r="AW1662" s="14" t="s">
        <v>38</v>
      </c>
      <c r="AX1662" s="14" t="s">
        <v>83</v>
      </c>
      <c r="AY1662" s="271" t="s">
        <v>171</v>
      </c>
    </row>
    <row r="1663" s="14" customFormat="1">
      <c r="A1663" s="14"/>
      <c r="B1663" s="261"/>
      <c r="C1663" s="262"/>
      <c r="D1663" s="242" t="s">
        <v>284</v>
      </c>
      <c r="E1663" s="263" t="s">
        <v>1</v>
      </c>
      <c r="F1663" s="264" t="s">
        <v>2742</v>
      </c>
      <c r="G1663" s="262"/>
      <c r="H1663" s="265">
        <v>327.416</v>
      </c>
      <c r="I1663" s="266"/>
      <c r="J1663" s="262"/>
      <c r="K1663" s="262"/>
      <c r="L1663" s="267"/>
      <c r="M1663" s="268"/>
      <c r="N1663" s="269"/>
      <c r="O1663" s="269"/>
      <c r="P1663" s="269"/>
      <c r="Q1663" s="269"/>
      <c r="R1663" s="269"/>
      <c r="S1663" s="269"/>
      <c r="T1663" s="270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71" t="s">
        <v>284</v>
      </c>
      <c r="AU1663" s="271" t="s">
        <v>92</v>
      </c>
      <c r="AV1663" s="14" t="s">
        <v>92</v>
      </c>
      <c r="AW1663" s="14" t="s">
        <v>38</v>
      </c>
      <c r="AX1663" s="14" t="s">
        <v>83</v>
      </c>
      <c r="AY1663" s="271" t="s">
        <v>171</v>
      </c>
    </row>
    <row r="1664" s="14" customFormat="1">
      <c r="A1664" s="14"/>
      <c r="B1664" s="261"/>
      <c r="C1664" s="262"/>
      <c r="D1664" s="242" t="s">
        <v>284</v>
      </c>
      <c r="E1664" s="263" t="s">
        <v>1</v>
      </c>
      <c r="F1664" s="264" t="s">
        <v>2743</v>
      </c>
      <c r="G1664" s="262"/>
      <c r="H1664" s="265">
        <v>242.15100000000001</v>
      </c>
      <c r="I1664" s="266"/>
      <c r="J1664" s="262"/>
      <c r="K1664" s="262"/>
      <c r="L1664" s="267"/>
      <c r="M1664" s="268"/>
      <c r="N1664" s="269"/>
      <c r="O1664" s="269"/>
      <c r="P1664" s="269"/>
      <c r="Q1664" s="269"/>
      <c r="R1664" s="269"/>
      <c r="S1664" s="269"/>
      <c r="T1664" s="270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71" t="s">
        <v>284</v>
      </c>
      <c r="AU1664" s="271" t="s">
        <v>92</v>
      </c>
      <c r="AV1664" s="14" t="s">
        <v>92</v>
      </c>
      <c r="AW1664" s="14" t="s">
        <v>38</v>
      </c>
      <c r="AX1664" s="14" t="s">
        <v>83</v>
      </c>
      <c r="AY1664" s="271" t="s">
        <v>171</v>
      </c>
    </row>
    <row r="1665" s="14" customFormat="1">
      <c r="A1665" s="14"/>
      <c r="B1665" s="261"/>
      <c r="C1665" s="262"/>
      <c r="D1665" s="242" t="s">
        <v>284</v>
      </c>
      <c r="E1665" s="263" t="s">
        <v>1</v>
      </c>
      <c r="F1665" s="264" t="s">
        <v>2744</v>
      </c>
      <c r="G1665" s="262"/>
      <c r="H1665" s="265">
        <v>238.72</v>
      </c>
      <c r="I1665" s="266"/>
      <c r="J1665" s="262"/>
      <c r="K1665" s="262"/>
      <c r="L1665" s="267"/>
      <c r="M1665" s="268"/>
      <c r="N1665" s="269"/>
      <c r="O1665" s="269"/>
      <c r="P1665" s="269"/>
      <c r="Q1665" s="269"/>
      <c r="R1665" s="269"/>
      <c r="S1665" s="269"/>
      <c r="T1665" s="270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71" t="s">
        <v>284</v>
      </c>
      <c r="AU1665" s="271" t="s">
        <v>92</v>
      </c>
      <c r="AV1665" s="14" t="s">
        <v>92</v>
      </c>
      <c r="AW1665" s="14" t="s">
        <v>38</v>
      </c>
      <c r="AX1665" s="14" t="s">
        <v>83</v>
      </c>
      <c r="AY1665" s="271" t="s">
        <v>171</v>
      </c>
    </row>
    <row r="1666" s="15" customFormat="1">
      <c r="A1666" s="15"/>
      <c r="B1666" s="272"/>
      <c r="C1666" s="273"/>
      <c r="D1666" s="242" t="s">
        <v>284</v>
      </c>
      <c r="E1666" s="274" t="s">
        <v>1</v>
      </c>
      <c r="F1666" s="275" t="s">
        <v>287</v>
      </c>
      <c r="G1666" s="273"/>
      <c r="H1666" s="276">
        <v>1868.117</v>
      </c>
      <c r="I1666" s="277"/>
      <c r="J1666" s="273"/>
      <c r="K1666" s="273"/>
      <c r="L1666" s="278"/>
      <c r="M1666" s="279"/>
      <c r="N1666" s="280"/>
      <c r="O1666" s="280"/>
      <c r="P1666" s="280"/>
      <c r="Q1666" s="280"/>
      <c r="R1666" s="280"/>
      <c r="S1666" s="280"/>
      <c r="T1666" s="281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T1666" s="282" t="s">
        <v>284</v>
      </c>
      <c r="AU1666" s="282" t="s">
        <v>92</v>
      </c>
      <c r="AV1666" s="15" t="s">
        <v>192</v>
      </c>
      <c r="AW1666" s="15" t="s">
        <v>38</v>
      </c>
      <c r="AX1666" s="15" t="s">
        <v>90</v>
      </c>
      <c r="AY1666" s="282" t="s">
        <v>171</v>
      </c>
    </row>
    <row r="1667" s="2" customFormat="1" ht="16.5" customHeight="1">
      <c r="A1667" s="40"/>
      <c r="B1667" s="41"/>
      <c r="C1667" s="229" t="s">
        <v>2745</v>
      </c>
      <c r="D1667" s="229" t="s">
        <v>174</v>
      </c>
      <c r="E1667" s="230" t="s">
        <v>2746</v>
      </c>
      <c r="F1667" s="231" t="s">
        <v>2747</v>
      </c>
      <c r="G1667" s="232" t="s">
        <v>278</v>
      </c>
      <c r="H1667" s="233">
        <v>1868.117</v>
      </c>
      <c r="I1667" s="234"/>
      <c r="J1667" s="235">
        <f>ROUND(I1667*H1667,2)</f>
        <v>0</v>
      </c>
      <c r="K1667" s="231" t="s">
        <v>178</v>
      </c>
      <c r="L1667" s="46"/>
      <c r="M1667" s="236" t="s">
        <v>1</v>
      </c>
      <c r="N1667" s="237" t="s">
        <v>48</v>
      </c>
      <c r="O1667" s="93"/>
      <c r="P1667" s="238">
        <f>O1667*H1667</f>
        <v>0</v>
      </c>
      <c r="Q1667" s="238">
        <v>0.0015</v>
      </c>
      <c r="R1667" s="238">
        <f>Q1667*H1667</f>
        <v>2.8021755000000002</v>
      </c>
      <c r="S1667" s="238">
        <v>0</v>
      </c>
      <c r="T1667" s="239">
        <f>S1667*H1667</f>
        <v>0</v>
      </c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R1667" s="240" t="s">
        <v>347</v>
      </c>
      <c r="AT1667" s="240" t="s">
        <v>174</v>
      </c>
      <c r="AU1667" s="240" t="s">
        <v>92</v>
      </c>
      <c r="AY1667" s="18" t="s">
        <v>171</v>
      </c>
      <c r="BE1667" s="241">
        <f>IF(N1667="základní",J1667,0)</f>
        <v>0</v>
      </c>
      <c r="BF1667" s="241">
        <f>IF(N1667="snížená",J1667,0)</f>
        <v>0</v>
      </c>
      <c r="BG1667" s="241">
        <f>IF(N1667="zákl. přenesená",J1667,0)</f>
        <v>0</v>
      </c>
      <c r="BH1667" s="241">
        <f>IF(N1667="sníž. přenesená",J1667,0)</f>
        <v>0</v>
      </c>
      <c r="BI1667" s="241">
        <f>IF(N1667="nulová",J1667,0)</f>
        <v>0</v>
      </c>
      <c r="BJ1667" s="18" t="s">
        <v>90</v>
      </c>
      <c r="BK1667" s="241">
        <f>ROUND(I1667*H1667,2)</f>
        <v>0</v>
      </c>
      <c r="BL1667" s="18" t="s">
        <v>347</v>
      </c>
      <c r="BM1667" s="240" t="s">
        <v>2748</v>
      </c>
    </row>
    <row r="1668" s="13" customFormat="1">
      <c r="A1668" s="13"/>
      <c r="B1668" s="251"/>
      <c r="C1668" s="252"/>
      <c r="D1668" s="242" t="s">
        <v>284</v>
      </c>
      <c r="E1668" s="253" t="s">
        <v>1</v>
      </c>
      <c r="F1668" s="254" t="s">
        <v>285</v>
      </c>
      <c r="G1668" s="252"/>
      <c r="H1668" s="253" t="s">
        <v>1</v>
      </c>
      <c r="I1668" s="255"/>
      <c r="J1668" s="252"/>
      <c r="K1668" s="252"/>
      <c r="L1668" s="256"/>
      <c r="M1668" s="257"/>
      <c r="N1668" s="258"/>
      <c r="O1668" s="258"/>
      <c r="P1668" s="258"/>
      <c r="Q1668" s="258"/>
      <c r="R1668" s="258"/>
      <c r="S1668" s="258"/>
      <c r="T1668" s="259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60" t="s">
        <v>284</v>
      </c>
      <c r="AU1668" s="260" t="s">
        <v>92</v>
      </c>
      <c r="AV1668" s="13" t="s">
        <v>90</v>
      </c>
      <c r="AW1668" s="13" t="s">
        <v>38</v>
      </c>
      <c r="AX1668" s="13" t="s">
        <v>83</v>
      </c>
      <c r="AY1668" s="260" t="s">
        <v>171</v>
      </c>
    </row>
    <row r="1669" s="13" customFormat="1">
      <c r="A1669" s="13"/>
      <c r="B1669" s="251"/>
      <c r="C1669" s="252"/>
      <c r="D1669" s="242" t="s">
        <v>284</v>
      </c>
      <c r="E1669" s="253" t="s">
        <v>1</v>
      </c>
      <c r="F1669" s="254" t="s">
        <v>2738</v>
      </c>
      <c r="G1669" s="252"/>
      <c r="H1669" s="253" t="s">
        <v>1</v>
      </c>
      <c r="I1669" s="255"/>
      <c r="J1669" s="252"/>
      <c r="K1669" s="252"/>
      <c r="L1669" s="256"/>
      <c r="M1669" s="257"/>
      <c r="N1669" s="258"/>
      <c r="O1669" s="258"/>
      <c r="P1669" s="258"/>
      <c r="Q1669" s="258"/>
      <c r="R1669" s="258"/>
      <c r="S1669" s="258"/>
      <c r="T1669" s="259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60" t="s">
        <v>284</v>
      </c>
      <c r="AU1669" s="260" t="s">
        <v>92</v>
      </c>
      <c r="AV1669" s="13" t="s">
        <v>90</v>
      </c>
      <c r="AW1669" s="13" t="s">
        <v>38</v>
      </c>
      <c r="AX1669" s="13" t="s">
        <v>83</v>
      </c>
      <c r="AY1669" s="260" t="s">
        <v>171</v>
      </c>
    </row>
    <row r="1670" s="14" customFormat="1">
      <c r="A1670" s="14"/>
      <c r="B1670" s="261"/>
      <c r="C1670" s="262"/>
      <c r="D1670" s="242" t="s">
        <v>284</v>
      </c>
      <c r="E1670" s="263" t="s">
        <v>1</v>
      </c>
      <c r="F1670" s="264" t="s">
        <v>2739</v>
      </c>
      <c r="G1670" s="262"/>
      <c r="H1670" s="265">
        <v>943.99599999999998</v>
      </c>
      <c r="I1670" s="266"/>
      <c r="J1670" s="262"/>
      <c r="K1670" s="262"/>
      <c r="L1670" s="267"/>
      <c r="M1670" s="268"/>
      <c r="N1670" s="269"/>
      <c r="O1670" s="269"/>
      <c r="P1670" s="269"/>
      <c r="Q1670" s="269"/>
      <c r="R1670" s="269"/>
      <c r="S1670" s="269"/>
      <c r="T1670" s="270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71" t="s">
        <v>284</v>
      </c>
      <c r="AU1670" s="271" t="s">
        <v>92</v>
      </c>
      <c r="AV1670" s="14" t="s">
        <v>92</v>
      </c>
      <c r="AW1670" s="14" t="s">
        <v>38</v>
      </c>
      <c r="AX1670" s="14" t="s">
        <v>83</v>
      </c>
      <c r="AY1670" s="271" t="s">
        <v>171</v>
      </c>
    </row>
    <row r="1671" s="14" customFormat="1">
      <c r="A1671" s="14"/>
      <c r="B1671" s="261"/>
      <c r="C1671" s="262"/>
      <c r="D1671" s="242" t="s">
        <v>284</v>
      </c>
      <c r="E1671" s="263" t="s">
        <v>1</v>
      </c>
      <c r="F1671" s="264" t="s">
        <v>2740</v>
      </c>
      <c r="G1671" s="262"/>
      <c r="H1671" s="265">
        <v>76.650000000000006</v>
      </c>
      <c r="I1671" s="266"/>
      <c r="J1671" s="262"/>
      <c r="K1671" s="262"/>
      <c r="L1671" s="267"/>
      <c r="M1671" s="268"/>
      <c r="N1671" s="269"/>
      <c r="O1671" s="269"/>
      <c r="P1671" s="269"/>
      <c r="Q1671" s="269"/>
      <c r="R1671" s="269"/>
      <c r="S1671" s="269"/>
      <c r="T1671" s="270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71" t="s">
        <v>284</v>
      </c>
      <c r="AU1671" s="271" t="s">
        <v>92</v>
      </c>
      <c r="AV1671" s="14" t="s">
        <v>92</v>
      </c>
      <c r="AW1671" s="14" t="s">
        <v>38</v>
      </c>
      <c r="AX1671" s="14" t="s">
        <v>83</v>
      </c>
      <c r="AY1671" s="271" t="s">
        <v>171</v>
      </c>
    </row>
    <row r="1672" s="14" customFormat="1">
      <c r="A1672" s="14"/>
      <c r="B1672" s="261"/>
      <c r="C1672" s="262"/>
      <c r="D1672" s="242" t="s">
        <v>284</v>
      </c>
      <c r="E1672" s="263" t="s">
        <v>1</v>
      </c>
      <c r="F1672" s="264" t="s">
        <v>2741</v>
      </c>
      <c r="G1672" s="262"/>
      <c r="H1672" s="265">
        <v>39.183999999999998</v>
      </c>
      <c r="I1672" s="266"/>
      <c r="J1672" s="262"/>
      <c r="K1672" s="262"/>
      <c r="L1672" s="267"/>
      <c r="M1672" s="268"/>
      <c r="N1672" s="269"/>
      <c r="O1672" s="269"/>
      <c r="P1672" s="269"/>
      <c r="Q1672" s="269"/>
      <c r="R1672" s="269"/>
      <c r="S1672" s="269"/>
      <c r="T1672" s="270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71" t="s">
        <v>284</v>
      </c>
      <c r="AU1672" s="271" t="s">
        <v>92</v>
      </c>
      <c r="AV1672" s="14" t="s">
        <v>92</v>
      </c>
      <c r="AW1672" s="14" t="s">
        <v>38</v>
      </c>
      <c r="AX1672" s="14" t="s">
        <v>83</v>
      </c>
      <c r="AY1672" s="271" t="s">
        <v>171</v>
      </c>
    </row>
    <row r="1673" s="14" customFormat="1">
      <c r="A1673" s="14"/>
      <c r="B1673" s="261"/>
      <c r="C1673" s="262"/>
      <c r="D1673" s="242" t="s">
        <v>284</v>
      </c>
      <c r="E1673" s="263" t="s">
        <v>1</v>
      </c>
      <c r="F1673" s="264" t="s">
        <v>2742</v>
      </c>
      <c r="G1673" s="262"/>
      <c r="H1673" s="265">
        <v>327.416</v>
      </c>
      <c r="I1673" s="266"/>
      <c r="J1673" s="262"/>
      <c r="K1673" s="262"/>
      <c r="L1673" s="267"/>
      <c r="M1673" s="268"/>
      <c r="N1673" s="269"/>
      <c r="O1673" s="269"/>
      <c r="P1673" s="269"/>
      <c r="Q1673" s="269"/>
      <c r="R1673" s="269"/>
      <c r="S1673" s="269"/>
      <c r="T1673" s="270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71" t="s">
        <v>284</v>
      </c>
      <c r="AU1673" s="271" t="s">
        <v>92</v>
      </c>
      <c r="AV1673" s="14" t="s">
        <v>92</v>
      </c>
      <c r="AW1673" s="14" t="s">
        <v>38</v>
      </c>
      <c r="AX1673" s="14" t="s">
        <v>83</v>
      </c>
      <c r="AY1673" s="271" t="s">
        <v>171</v>
      </c>
    </row>
    <row r="1674" s="14" customFormat="1">
      <c r="A1674" s="14"/>
      <c r="B1674" s="261"/>
      <c r="C1674" s="262"/>
      <c r="D1674" s="242" t="s">
        <v>284</v>
      </c>
      <c r="E1674" s="263" t="s">
        <v>1</v>
      </c>
      <c r="F1674" s="264" t="s">
        <v>2743</v>
      </c>
      <c r="G1674" s="262"/>
      <c r="H1674" s="265">
        <v>242.15100000000001</v>
      </c>
      <c r="I1674" s="266"/>
      <c r="J1674" s="262"/>
      <c r="K1674" s="262"/>
      <c r="L1674" s="267"/>
      <c r="M1674" s="268"/>
      <c r="N1674" s="269"/>
      <c r="O1674" s="269"/>
      <c r="P1674" s="269"/>
      <c r="Q1674" s="269"/>
      <c r="R1674" s="269"/>
      <c r="S1674" s="269"/>
      <c r="T1674" s="270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71" t="s">
        <v>284</v>
      </c>
      <c r="AU1674" s="271" t="s">
        <v>92</v>
      </c>
      <c r="AV1674" s="14" t="s">
        <v>92</v>
      </c>
      <c r="AW1674" s="14" t="s">
        <v>38</v>
      </c>
      <c r="AX1674" s="14" t="s">
        <v>83</v>
      </c>
      <c r="AY1674" s="271" t="s">
        <v>171</v>
      </c>
    </row>
    <row r="1675" s="14" customFormat="1">
      <c r="A1675" s="14"/>
      <c r="B1675" s="261"/>
      <c r="C1675" s="262"/>
      <c r="D1675" s="242" t="s">
        <v>284</v>
      </c>
      <c r="E1675" s="263" t="s">
        <v>1</v>
      </c>
      <c r="F1675" s="264" t="s">
        <v>2744</v>
      </c>
      <c r="G1675" s="262"/>
      <c r="H1675" s="265">
        <v>238.72</v>
      </c>
      <c r="I1675" s="266"/>
      <c r="J1675" s="262"/>
      <c r="K1675" s="262"/>
      <c r="L1675" s="267"/>
      <c r="M1675" s="268"/>
      <c r="N1675" s="269"/>
      <c r="O1675" s="269"/>
      <c r="P1675" s="269"/>
      <c r="Q1675" s="269"/>
      <c r="R1675" s="269"/>
      <c r="S1675" s="269"/>
      <c r="T1675" s="270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71" t="s">
        <v>284</v>
      </c>
      <c r="AU1675" s="271" t="s">
        <v>92</v>
      </c>
      <c r="AV1675" s="14" t="s">
        <v>92</v>
      </c>
      <c r="AW1675" s="14" t="s">
        <v>38</v>
      </c>
      <c r="AX1675" s="14" t="s">
        <v>83</v>
      </c>
      <c r="AY1675" s="271" t="s">
        <v>171</v>
      </c>
    </row>
    <row r="1676" s="15" customFormat="1">
      <c r="A1676" s="15"/>
      <c r="B1676" s="272"/>
      <c r="C1676" s="273"/>
      <c r="D1676" s="242" t="s">
        <v>284</v>
      </c>
      <c r="E1676" s="274" t="s">
        <v>1</v>
      </c>
      <c r="F1676" s="275" t="s">
        <v>287</v>
      </c>
      <c r="G1676" s="273"/>
      <c r="H1676" s="276">
        <v>1868.117</v>
      </c>
      <c r="I1676" s="277"/>
      <c r="J1676" s="273"/>
      <c r="K1676" s="273"/>
      <c r="L1676" s="278"/>
      <c r="M1676" s="279"/>
      <c r="N1676" s="280"/>
      <c r="O1676" s="280"/>
      <c r="P1676" s="280"/>
      <c r="Q1676" s="280"/>
      <c r="R1676" s="280"/>
      <c r="S1676" s="280"/>
      <c r="T1676" s="281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T1676" s="282" t="s">
        <v>284</v>
      </c>
      <c r="AU1676" s="282" t="s">
        <v>92</v>
      </c>
      <c r="AV1676" s="15" t="s">
        <v>192</v>
      </c>
      <c r="AW1676" s="15" t="s">
        <v>38</v>
      </c>
      <c r="AX1676" s="15" t="s">
        <v>90</v>
      </c>
      <c r="AY1676" s="282" t="s">
        <v>171</v>
      </c>
    </row>
    <row r="1677" s="2" customFormat="1" ht="16.5" customHeight="1">
      <c r="A1677" s="40"/>
      <c r="B1677" s="41"/>
      <c r="C1677" s="229" t="s">
        <v>2749</v>
      </c>
      <c r="D1677" s="229" t="s">
        <v>174</v>
      </c>
      <c r="E1677" s="230" t="s">
        <v>2750</v>
      </c>
      <c r="F1677" s="231" t="s">
        <v>2751</v>
      </c>
      <c r="G1677" s="232" t="s">
        <v>458</v>
      </c>
      <c r="H1677" s="233">
        <v>803.32600000000002</v>
      </c>
      <c r="I1677" s="234"/>
      <c r="J1677" s="235">
        <f>ROUND(I1677*H1677,2)</f>
        <v>0</v>
      </c>
      <c r="K1677" s="231" t="s">
        <v>178</v>
      </c>
      <c r="L1677" s="46"/>
      <c r="M1677" s="236" t="s">
        <v>1</v>
      </c>
      <c r="N1677" s="237" t="s">
        <v>48</v>
      </c>
      <c r="O1677" s="93"/>
      <c r="P1677" s="238">
        <f>O1677*H1677</f>
        <v>0</v>
      </c>
      <c r="Q1677" s="238">
        <v>0.00032000000000000003</v>
      </c>
      <c r="R1677" s="238">
        <f>Q1677*H1677</f>
        <v>0.25706432000000001</v>
      </c>
      <c r="S1677" s="238">
        <v>0</v>
      </c>
      <c r="T1677" s="239">
        <f>S1677*H1677</f>
        <v>0</v>
      </c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R1677" s="240" t="s">
        <v>347</v>
      </c>
      <c r="AT1677" s="240" t="s">
        <v>174</v>
      </c>
      <c r="AU1677" s="240" t="s">
        <v>92</v>
      </c>
      <c r="AY1677" s="18" t="s">
        <v>171</v>
      </c>
      <c r="BE1677" s="241">
        <f>IF(N1677="základní",J1677,0)</f>
        <v>0</v>
      </c>
      <c r="BF1677" s="241">
        <f>IF(N1677="snížená",J1677,0)</f>
        <v>0</v>
      </c>
      <c r="BG1677" s="241">
        <f>IF(N1677="zákl. přenesená",J1677,0)</f>
        <v>0</v>
      </c>
      <c r="BH1677" s="241">
        <f>IF(N1677="sníž. přenesená",J1677,0)</f>
        <v>0</v>
      </c>
      <c r="BI1677" s="241">
        <f>IF(N1677="nulová",J1677,0)</f>
        <v>0</v>
      </c>
      <c r="BJ1677" s="18" t="s">
        <v>90</v>
      </c>
      <c r="BK1677" s="241">
        <f>ROUND(I1677*H1677,2)</f>
        <v>0</v>
      </c>
      <c r="BL1677" s="18" t="s">
        <v>347</v>
      </c>
      <c r="BM1677" s="240" t="s">
        <v>2752</v>
      </c>
    </row>
    <row r="1678" s="13" customFormat="1">
      <c r="A1678" s="13"/>
      <c r="B1678" s="251"/>
      <c r="C1678" s="252"/>
      <c r="D1678" s="242" t="s">
        <v>284</v>
      </c>
      <c r="E1678" s="253" t="s">
        <v>1</v>
      </c>
      <c r="F1678" s="254" t="s">
        <v>285</v>
      </c>
      <c r="G1678" s="252"/>
      <c r="H1678" s="253" t="s">
        <v>1</v>
      </c>
      <c r="I1678" s="255"/>
      <c r="J1678" s="252"/>
      <c r="K1678" s="252"/>
      <c r="L1678" s="256"/>
      <c r="M1678" s="257"/>
      <c r="N1678" s="258"/>
      <c r="O1678" s="258"/>
      <c r="P1678" s="258"/>
      <c r="Q1678" s="258"/>
      <c r="R1678" s="258"/>
      <c r="S1678" s="258"/>
      <c r="T1678" s="259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60" t="s">
        <v>284</v>
      </c>
      <c r="AU1678" s="260" t="s">
        <v>92</v>
      </c>
      <c r="AV1678" s="13" t="s">
        <v>90</v>
      </c>
      <c r="AW1678" s="13" t="s">
        <v>38</v>
      </c>
      <c r="AX1678" s="13" t="s">
        <v>83</v>
      </c>
      <c r="AY1678" s="260" t="s">
        <v>171</v>
      </c>
    </row>
    <row r="1679" s="13" customFormat="1">
      <c r="A1679" s="13"/>
      <c r="B1679" s="251"/>
      <c r="C1679" s="252"/>
      <c r="D1679" s="242" t="s">
        <v>284</v>
      </c>
      <c r="E1679" s="253" t="s">
        <v>1</v>
      </c>
      <c r="F1679" s="254" t="s">
        <v>2738</v>
      </c>
      <c r="G1679" s="252"/>
      <c r="H1679" s="253" t="s">
        <v>1</v>
      </c>
      <c r="I1679" s="255"/>
      <c r="J1679" s="252"/>
      <c r="K1679" s="252"/>
      <c r="L1679" s="256"/>
      <c r="M1679" s="257"/>
      <c r="N1679" s="258"/>
      <c r="O1679" s="258"/>
      <c r="P1679" s="258"/>
      <c r="Q1679" s="258"/>
      <c r="R1679" s="258"/>
      <c r="S1679" s="258"/>
      <c r="T1679" s="259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60" t="s">
        <v>284</v>
      </c>
      <c r="AU1679" s="260" t="s">
        <v>92</v>
      </c>
      <c r="AV1679" s="13" t="s">
        <v>90</v>
      </c>
      <c r="AW1679" s="13" t="s">
        <v>38</v>
      </c>
      <c r="AX1679" s="13" t="s">
        <v>83</v>
      </c>
      <c r="AY1679" s="260" t="s">
        <v>171</v>
      </c>
    </row>
    <row r="1680" s="14" customFormat="1">
      <c r="A1680" s="14"/>
      <c r="B1680" s="261"/>
      <c r="C1680" s="262"/>
      <c r="D1680" s="242" t="s">
        <v>284</v>
      </c>
      <c r="E1680" s="263" t="s">
        <v>1</v>
      </c>
      <c r="F1680" s="264" t="s">
        <v>2753</v>
      </c>
      <c r="G1680" s="262"/>
      <c r="H1680" s="265">
        <v>349.62799999999999</v>
      </c>
      <c r="I1680" s="266"/>
      <c r="J1680" s="262"/>
      <c r="K1680" s="262"/>
      <c r="L1680" s="267"/>
      <c r="M1680" s="268"/>
      <c r="N1680" s="269"/>
      <c r="O1680" s="269"/>
      <c r="P1680" s="269"/>
      <c r="Q1680" s="269"/>
      <c r="R1680" s="269"/>
      <c r="S1680" s="269"/>
      <c r="T1680" s="270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71" t="s">
        <v>284</v>
      </c>
      <c r="AU1680" s="271" t="s">
        <v>92</v>
      </c>
      <c r="AV1680" s="14" t="s">
        <v>92</v>
      </c>
      <c r="AW1680" s="14" t="s">
        <v>38</v>
      </c>
      <c r="AX1680" s="14" t="s">
        <v>83</v>
      </c>
      <c r="AY1680" s="271" t="s">
        <v>171</v>
      </c>
    </row>
    <row r="1681" s="14" customFormat="1">
      <c r="A1681" s="14"/>
      <c r="B1681" s="261"/>
      <c r="C1681" s="262"/>
      <c r="D1681" s="242" t="s">
        <v>284</v>
      </c>
      <c r="E1681" s="263" t="s">
        <v>1</v>
      </c>
      <c r="F1681" s="264" t="s">
        <v>2754</v>
      </c>
      <c r="G1681" s="262"/>
      <c r="H1681" s="265">
        <v>51.100000000000001</v>
      </c>
      <c r="I1681" s="266"/>
      <c r="J1681" s="262"/>
      <c r="K1681" s="262"/>
      <c r="L1681" s="267"/>
      <c r="M1681" s="268"/>
      <c r="N1681" s="269"/>
      <c r="O1681" s="269"/>
      <c r="P1681" s="269"/>
      <c r="Q1681" s="269"/>
      <c r="R1681" s="269"/>
      <c r="S1681" s="269"/>
      <c r="T1681" s="270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71" t="s">
        <v>284</v>
      </c>
      <c r="AU1681" s="271" t="s">
        <v>92</v>
      </c>
      <c r="AV1681" s="14" t="s">
        <v>92</v>
      </c>
      <c r="AW1681" s="14" t="s">
        <v>38</v>
      </c>
      <c r="AX1681" s="14" t="s">
        <v>83</v>
      </c>
      <c r="AY1681" s="271" t="s">
        <v>171</v>
      </c>
    </row>
    <row r="1682" s="14" customFormat="1">
      <c r="A1682" s="14"/>
      <c r="B1682" s="261"/>
      <c r="C1682" s="262"/>
      <c r="D1682" s="242" t="s">
        <v>284</v>
      </c>
      <c r="E1682" s="263" t="s">
        <v>1</v>
      </c>
      <c r="F1682" s="264" t="s">
        <v>2755</v>
      </c>
      <c r="G1682" s="262"/>
      <c r="H1682" s="265">
        <v>48.979999999999997</v>
      </c>
      <c r="I1682" s="266"/>
      <c r="J1682" s="262"/>
      <c r="K1682" s="262"/>
      <c r="L1682" s="267"/>
      <c r="M1682" s="268"/>
      <c r="N1682" s="269"/>
      <c r="O1682" s="269"/>
      <c r="P1682" s="269"/>
      <c r="Q1682" s="269"/>
      <c r="R1682" s="269"/>
      <c r="S1682" s="269"/>
      <c r="T1682" s="270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71" t="s">
        <v>284</v>
      </c>
      <c r="AU1682" s="271" t="s">
        <v>92</v>
      </c>
      <c r="AV1682" s="14" t="s">
        <v>92</v>
      </c>
      <c r="AW1682" s="14" t="s">
        <v>38</v>
      </c>
      <c r="AX1682" s="14" t="s">
        <v>83</v>
      </c>
      <c r="AY1682" s="271" t="s">
        <v>171</v>
      </c>
    </row>
    <row r="1683" s="14" customFormat="1">
      <c r="A1683" s="14"/>
      <c r="B1683" s="261"/>
      <c r="C1683" s="262"/>
      <c r="D1683" s="242" t="s">
        <v>284</v>
      </c>
      <c r="E1683" s="263" t="s">
        <v>1</v>
      </c>
      <c r="F1683" s="264" t="s">
        <v>2756</v>
      </c>
      <c r="G1683" s="262"/>
      <c r="H1683" s="265">
        <v>163.708</v>
      </c>
      <c r="I1683" s="266"/>
      <c r="J1683" s="262"/>
      <c r="K1683" s="262"/>
      <c r="L1683" s="267"/>
      <c r="M1683" s="268"/>
      <c r="N1683" s="269"/>
      <c r="O1683" s="269"/>
      <c r="P1683" s="269"/>
      <c r="Q1683" s="269"/>
      <c r="R1683" s="269"/>
      <c r="S1683" s="269"/>
      <c r="T1683" s="270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71" t="s">
        <v>284</v>
      </c>
      <c r="AU1683" s="271" t="s">
        <v>92</v>
      </c>
      <c r="AV1683" s="14" t="s">
        <v>92</v>
      </c>
      <c r="AW1683" s="14" t="s">
        <v>38</v>
      </c>
      <c r="AX1683" s="14" t="s">
        <v>83</v>
      </c>
      <c r="AY1683" s="271" t="s">
        <v>171</v>
      </c>
    </row>
    <row r="1684" s="14" customFormat="1">
      <c r="A1684" s="14"/>
      <c r="B1684" s="261"/>
      <c r="C1684" s="262"/>
      <c r="D1684" s="242" t="s">
        <v>284</v>
      </c>
      <c r="E1684" s="263" t="s">
        <v>1</v>
      </c>
      <c r="F1684" s="264" t="s">
        <v>2757</v>
      </c>
      <c r="G1684" s="262"/>
      <c r="H1684" s="265">
        <v>115.31</v>
      </c>
      <c r="I1684" s="266"/>
      <c r="J1684" s="262"/>
      <c r="K1684" s="262"/>
      <c r="L1684" s="267"/>
      <c r="M1684" s="268"/>
      <c r="N1684" s="269"/>
      <c r="O1684" s="269"/>
      <c r="P1684" s="269"/>
      <c r="Q1684" s="269"/>
      <c r="R1684" s="269"/>
      <c r="S1684" s="269"/>
      <c r="T1684" s="270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71" t="s">
        <v>284</v>
      </c>
      <c r="AU1684" s="271" t="s">
        <v>92</v>
      </c>
      <c r="AV1684" s="14" t="s">
        <v>92</v>
      </c>
      <c r="AW1684" s="14" t="s">
        <v>38</v>
      </c>
      <c r="AX1684" s="14" t="s">
        <v>83</v>
      </c>
      <c r="AY1684" s="271" t="s">
        <v>171</v>
      </c>
    </row>
    <row r="1685" s="14" customFormat="1">
      <c r="A1685" s="14"/>
      <c r="B1685" s="261"/>
      <c r="C1685" s="262"/>
      <c r="D1685" s="242" t="s">
        <v>284</v>
      </c>
      <c r="E1685" s="263" t="s">
        <v>1</v>
      </c>
      <c r="F1685" s="264" t="s">
        <v>2758</v>
      </c>
      <c r="G1685" s="262"/>
      <c r="H1685" s="265">
        <v>74.599999999999994</v>
      </c>
      <c r="I1685" s="266"/>
      <c r="J1685" s="262"/>
      <c r="K1685" s="262"/>
      <c r="L1685" s="267"/>
      <c r="M1685" s="268"/>
      <c r="N1685" s="269"/>
      <c r="O1685" s="269"/>
      <c r="P1685" s="269"/>
      <c r="Q1685" s="269"/>
      <c r="R1685" s="269"/>
      <c r="S1685" s="269"/>
      <c r="T1685" s="270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71" t="s">
        <v>284</v>
      </c>
      <c r="AU1685" s="271" t="s">
        <v>92</v>
      </c>
      <c r="AV1685" s="14" t="s">
        <v>92</v>
      </c>
      <c r="AW1685" s="14" t="s">
        <v>38</v>
      </c>
      <c r="AX1685" s="14" t="s">
        <v>83</v>
      </c>
      <c r="AY1685" s="271" t="s">
        <v>171</v>
      </c>
    </row>
    <row r="1686" s="15" customFormat="1">
      <c r="A1686" s="15"/>
      <c r="B1686" s="272"/>
      <c r="C1686" s="273"/>
      <c r="D1686" s="242" t="s">
        <v>284</v>
      </c>
      <c r="E1686" s="274" t="s">
        <v>1</v>
      </c>
      <c r="F1686" s="275" t="s">
        <v>287</v>
      </c>
      <c r="G1686" s="273"/>
      <c r="H1686" s="276">
        <v>803.32600000000002</v>
      </c>
      <c r="I1686" s="277"/>
      <c r="J1686" s="273"/>
      <c r="K1686" s="273"/>
      <c r="L1686" s="278"/>
      <c r="M1686" s="279"/>
      <c r="N1686" s="280"/>
      <c r="O1686" s="280"/>
      <c r="P1686" s="280"/>
      <c r="Q1686" s="280"/>
      <c r="R1686" s="280"/>
      <c r="S1686" s="280"/>
      <c r="T1686" s="281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T1686" s="282" t="s">
        <v>284</v>
      </c>
      <c r="AU1686" s="282" t="s">
        <v>92</v>
      </c>
      <c r="AV1686" s="15" t="s">
        <v>192</v>
      </c>
      <c r="AW1686" s="15" t="s">
        <v>38</v>
      </c>
      <c r="AX1686" s="15" t="s">
        <v>90</v>
      </c>
      <c r="AY1686" s="282" t="s">
        <v>171</v>
      </c>
    </row>
    <row r="1687" s="2" customFormat="1" ht="16.5" customHeight="1">
      <c r="A1687" s="40"/>
      <c r="B1687" s="41"/>
      <c r="C1687" s="229" t="s">
        <v>2759</v>
      </c>
      <c r="D1687" s="229" t="s">
        <v>174</v>
      </c>
      <c r="E1687" s="230" t="s">
        <v>2760</v>
      </c>
      <c r="F1687" s="231" t="s">
        <v>2761</v>
      </c>
      <c r="G1687" s="232" t="s">
        <v>278</v>
      </c>
      <c r="H1687" s="233">
        <v>1868.117</v>
      </c>
      <c r="I1687" s="234"/>
      <c r="J1687" s="235">
        <f>ROUND(I1687*H1687,2)</f>
        <v>0</v>
      </c>
      <c r="K1687" s="231" t="s">
        <v>2588</v>
      </c>
      <c r="L1687" s="46"/>
      <c r="M1687" s="236" t="s">
        <v>1</v>
      </c>
      <c r="N1687" s="237" t="s">
        <v>48</v>
      </c>
      <c r="O1687" s="93"/>
      <c r="P1687" s="238">
        <f>O1687*H1687</f>
        <v>0</v>
      </c>
      <c r="Q1687" s="238">
        <v>0.0051999999999999998</v>
      </c>
      <c r="R1687" s="238">
        <f>Q1687*H1687</f>
        <v>9.7142083999999986</v>
      </c>
      <c r="S1687" s="238">
        <v>0</v>
      </c>
      <c r="T1687" s="239">
        <f>S1687*H1687</f>
        <v>0</v>
      </c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R1687" s="240" t="s">
        <v>347</v>
      </c>
      <c r="AT1687" s="240" t="s">
        <v>174</v>
      </c>
      <c r="AU1687" s="240" t="s">
        <v>92</v>
      </c>
      <c r="AY1687" s="18" t="s">
        <v>171</v>
      </c>
      <c r="BE1687" s="241">
        <f>IF(N1687="základní",J1687,0)</f>
        <v>0</v>
      </c>
      <c r="BF1687" s="241">
        <f>IF(N1687="snížená",J1687,0)</f>
        <v>0</v>
      </c>
      <c r="BG1687" s="241">
        <f>IF(N1687="zákl. přenesená",J1687,0)</f>
        <v>0</v>
      </c>
      <c r="BH1687" s="241">
        <f>IF(N1687="sníž. přenesená",J1687,0)</f>
        <v>0</v>
      </c>
      <c r="BI1687" s="241">
        <f>IF(N1687="nulová",J1687,0)</f>
        <v>0</v>
      </c>
      <c r="BJ1687" s="18" t="s">
        <v>90</v>
      </c>
      <c r="BK1687" s="241">
        <f>ROUND(I1687*H1687,2)</f>
        <v>0</v>
      </c>
      <c r="BL1687" s="18" t="s">
        <v>347</v>
      </c>
      <c r="BM1687" s="240" t="s">
        <v>2762</v>
      </c>
    </row>
    <row r="1688" s="2" customFormat="1">
      <c r="A1688" s="40"/>
      <c r="B1688" s="41"/>
      <c r="C1688" s="42"/>
      <c r="D1688" s="242" t="s">
        <v>184</v>
      </c>
      <c r="E1688" s="42"/>
      <c r="F1688" s="243" t="s">
        <v>2763</v>
      </c>
      <c r="G1688" s="42"/>
      <c r="H1688" s="42"/>
      <c r="I1688" s="244"/>
      <c r="J1688" s="42"/>
      <c r="K1688" s="42"/>
      <c r="L1688" s="46"/>
      <c r="M1688" s="245"/>
      <c r="N1688" s="246"/>
      <c r="O1688" s="93"/>
      <c r="P1688" s="93"/>
      <c r="Q1688" s="93"/>
      <c r="R1688" s="93"/>
      <c r="S1688" s="93"/>
      <c r="T1688" s="94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T1688" s="18" t="s">
        <v>184</v>
      </c>
      <c r="AU1688" s="18" t="s">
        <v>92</v>
      </c>
    </row>
    <row r="1689" s="13" customFormat="1">
      <c r="A1689" s="13"/>
      <c r="B1689" s="251"/>
      <c r="C1689" s="252"/>
      <c r="D1689" s="242" t="s">
        <v>284</v>
      </c>
      <c r="E1689" s="253" t="s">
        <v>1</v>
      </c>
      <c r="F1689" s="254" t="s">
        <v>285</v>
      </c>
      <c r="G1689" s="252"/>
      <c r="H1689" s="253" t="s">
        <v>1</v>
      </c>
      <c r="I1689" s="255"/>
      <c r="J1689" s="252"/>
      <c r="K1689" s="252"/>
      <c r="L1689" s="256"/>
      <c r="M1689" s="257"/>
      <c r="N1689" s="258"/>
      <c r="O1689" s="258"/>
      <c r="P1689" s="258"/>
      <c r="Q1689" s="258"/>
      <c r="R1689" s="258"/>
      <c r="S1689" s="258"/>
      <c r="T1689" s="259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60" t="s">
        <v>284</v>
      </c>
      <c r="AU1689" s="260" t="s">
        <v>92</v>
      </c>
      <c r="AV1689" s="13" t="s">
        <v>90</v>
      </c>
      <c r="AW1689" s="13" t="s">
        <v>38</v>
      </c>
      <c r="AX1689" s="13" t="s">
        <v>83</v>
      </c>
      <c r="AY1689" s="260" t="s">
        <v>171</v>
      </c>
    </row>
    <row r="1690" s="13" customFormat="1">
      <c r="A1690" s="13"/>
      <c r="B1690" s="251"/>
      <c r="C1690" s="252"/>
      <c r="D1690" s="242" t="s">
        <v>284</v>
      </c>
      <c r="E1690" s="253" t="s">
        <v>1</v>
      </c>
      <c r="F1690" s="254" t="s">
        <v>2738</v>
      </c>
      <c r="G1690" s="252"/>
      <c r="H1690" s="253" t="s">
        <v>1</v>
      </c>
      <c r="I1690" s="255"/>
      <c r="J1690" s="252"/>
      <c r="K1690" s="252"/>
      <c r="L1690" s="256"/>
      <c r="M1690" s="257"/>
      <c r="N1690" s="258"/>
      <c r="O1690" s="258"/>
      <c r="P1690" s="258"/>
      <c r="Q1690" s="258"/>
      <c r="R1690" s="258"/>
      <c r="S1690" s="258"/>
      <c r="T1690" s="259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60" t="s">
        <v>284</v>
      </c>
      <c r="AU1690" s="260" t="s">
        <v>92</v>
      </c>
      <c r="AV1690" s="13" t="s">
        <v>90</v>
      </c>
      <c r="AW1690" s="13" t="s">
        <v>38</v>
      </c>
      <c r="AX1690" s="13" t="s">
        <v>83</v>
      </c>
      <c r="AY1690" s="260" t="s">
        <v>171</v>
      </c>
    </row>
    <row r="1691" s="14" customFormat="1">
      <c r="A1691" s="14"/>
      <c r="B1691" s="261"/>
      <c r="C1691" s="262"/>
      <c r="D1691" s="242" t="s">
        <v>284</v>
      </c>
      <c r="E1691" s="263" t="s">
        <v>1</v>
      </c>
      <c r="F1691" s="264" t="s">
        <v>2739</v>
      </c>
      <c r="G1691" s="262"/>
      <c r="H1691" s="265">
        <v>943.99599999999998</v>
      </c>
      <c r="I1691" s="266"/>
      <c r="J1691" s="262"/>
      <c r="K1691" s="262"/>
      <c r="L1691" s="267"/>
      <c r="M1691" s="268"/>
      <c r="N1691" s="269"/>
      <c r="O1691" s="269"/>
      <c r="P1691" s="269"/>
      <c r="Q1691" s="269"/>
      <c r="R1691" s="269"/>
      <c r="S1691" s="269"/>
      <c r="T1691" s="270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71" t="s">
        <v>284</v>
      </c>
      <c r="AU1691" s="271" t="s">
        <v>92</v>
      </c>
      <c r="AV1691" s="14" t="s">
        <v>92</v>
      </c>
      <c r="AW1691" s="14" t="s">
        <v>38</v>
      </c>
      <c r="AX1691" s="14" t="s">
        <v>83</v>
      </c>
      <c r="AY1691" s="271" t="s">
        <v>171</v>
      </c>
    </row>
    <row r="1692" s="14" customFormat="1">
      <c r="A1692" s="14"/>
      <c r="B1692" s="261"/>
      <c r="C1692" s="262"/>
      <c r="D1692" s="242" t="s">
        <v>284</v>
      </c>
      <c r="E1692" s="263" t="s">
        <v>1</v>
      </c>
      <c r="F1692" s="264" t="s">
        <v>2740</v>
      </c>
      <c r="G1692" s="262"/>
      <c r="H1692" s="265">
        <v>76.650000000000006</v>
      </c>
      <c r="I1692" s="266"/>
      <c r="J1692" s="262"/>
      <c r="K1692" s="262"/>
      <c r="L1692" s="267"/>
      <c r="M1692" s="268"/>
      <c r="N1692" s="269"/>
      <c r="O1692" s="269"/>
      <c r="P1692" s="269"/>
      <c r="Q1692" s="269"/>
      <c r="R1692" s="269"/>
      <c r="S1692" s="269"/>
      <c r="T1692" s="270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71" t="s">
        <v>284</v>
      </c>
      <c r="AU1692" s="271" t="s">
        <v>92</v>
      </c>
      <c r="AV1692" s="14" t="s">
        <v>92</v>
      </c>
      <c r="AW1692" s="14" t="s">
        <v>38</v>
      </c>
      <c r="AX1692" s="14" t="s">
        <v>83</v>
      </c>
      <c r="AY1692" s="271" t="s">
        <v>171</v>
      </c>
    </row>
    <row r="1693" s="14" customFormat="1">
      <c r="A1693" s="14"/>
      <c r="B1693" s="261"/>
      <c r="C1693" s="262"/>
      <c r="D1693" s="242" t="s">
        <v>284</v>
      </c>
      <c r="E1693" s="263" t="s">
        <v>1</v>
      </c>
      <c r="F1693" s="264" t="s">
        <v>2741</v>
      </c>
      <c r="G1693" s="262"/>
      <c r="H1693" s="265">
        <v>39.183999999999998</v>
      </c>
      <c r="I1693" s="266"/>
      <c r="J1693" s="262"/>
      <c r="K1693" s="262"/>
      <c r="L1693" s="267"/>
      <c r="M1693" s="268"/>
      <c r="N1693" s="269"/>
      <c r="O1693" s="269"/>
      <c r="P1693" s="269"/>
      <c r="Q1693" s="269"/>
      <c r="R1693" s="269"/>
      <c r="S1693" s="269"/>
      <c r="T1693" s="270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71" t="s">
        <v>284</v>
      </c>
      <c r="AU1693" s="271" t="s">
        <v>92</v>
      </c>
      <c r="AV1693" s="14" t="s">
        <v>92</v>
      </c>
      <c r="AW1693" s="14" t="s">
        <v>38</v>
      </c>
      <c r="AX1693" s="14" t="s">
        <v>83</v>
      </c>
      <c r="AY1693" s="271" t="s">
        <v>171</v>
      </c>
    </row>
    <row r="1694" s="14" customFormat="1">
      <c r="A1694" s="14"/>
      <c r="B1694" s="261"/>
      <c r="C1694" s="262"/>
      <c r="D1694" s="242" t="s">
        <v>284</v>
      </c>
      <c r="E1694" s="263" t="s">
        <v>1</v>
      </c>
      <c r="F1694" s="264" t="s">
        <v>2742</v>
      </c>
      <c r="G1694" s="262"/>
      <c r="H1694" s="265">
        <v>327.416</v>
      </c>
      <c r="I1694" s="266"/>
      <c r="J1694" s="262"/>
      <c r="K1694" s="262"/>
      <c r="L1694" s="267"/>
      <c r="M1694" s="268"/>
      <c r="N1694" s="269"/>
      <c r="O1694" s="269"/>
      <c r="P1694" s="269"/>
      <c r="Q1694" s="269"/>
      <c r="R1694" s="269"/>
      <c r="S1694" s="269"/>
      <c r="T1694" s="270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71" t="s">
        <v>284</v>
      </c>
      <c r="AU1694" s="271" t="s">
        <v>92</v>
      </c>
      <c r="AV1694" s="14" t="s">
        <v>92</v>
      </c>
      <c r="AW1694" s="14" t="s">
        <v>38</v>
      </c>
      <c r="AX1694" s="14" t="s">
        <v>83</v>
      </c>
      <c r="AY1694" s="271" t="s">
        <v>171</v>
      </c>
    </row>
    <row r="1695" s="14" customFormat="1">
      <c r="A1695" s="14"/>
      <c r="B1695" s="261"/>
      <c r="C1695" s="262"/>
      <c r="D1695" s="242" t="s">
        <v>284</v>
      </c>
      <c r="E1695" s="263" t="s">
        <v>1</v>
      </c>
      <c r="F1695" s="264" t="s">
        <v>2743</v>
      </c>
      <c r="G1695" s="262"/>
      <c r="H1695" s="265">
        <v>242.15100000000001</v>
      </c>
      <c r="I1695" s="266"/>
      <c r="J1695" s="262"/>
      <c r="K1695" s="262"/>
      <c r="L1695" s="267"/>
      <c r="M1695" s="268"/>
      <c r="N1695" s="269"/>
      <c r="O1695" s="269"/>
      <c r="P1695" s="269"/>
      <c r="Q1695" s="269"/>
      <c r="R1695" s="269"/>
      <c r="S1695" s="269"/>
      <c r="T1695" s="270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71" t="s">
        <v>284</v>
      </c>
      <c r="AU1695" s="271" t="s">
        <v>92</v>
      </c>
      <c r="AV1695" s="14" t="s">
        <v>92</v>
      </c>
      <c r="AW1695" s="14" t="s">
        <v>38</v>
      </c>
      <c r="AX1695" s="14" t="s">
        <v>83</v>
      </c>
      <c r="AY1695" s="271" t="s">
        <v>171</v>
      </c>
    </row>
    <row r="1696" s="14" customFormat="1">
      <c r="A1696" s="14"/>
      <c r="B1696" s="261"/>
      <c r="C1696" s="262"/>
      <c r="D1696" s="242" t="s">
        <v>284</v>
      </c>
      <c r="E1696" s="263" t="s">
        <v>1</v>
      </c>
      <c r="F1696" s="264" t="s">
        <v>2744</v>
      </c>
      <c r="G1696" s="262"/>
      <c r="H1696" s="265">
        <v>238.72</v>
      </c>
      <c r="I1696" s="266"/>
      <c r="J1696" s="262"/>
      <c r="K1696" s="262"/>
      <c r="L1696" s="267"/>
      <c r="M1696" s="268"/>
      <c r="N1696" s="269"/>
      <c r="O1696" s="269"/>
      <c r="P1696" s="269"/>
      <c r="Q1696" s="269"/>
      <c r="R1696" s="269"/>
      <c r="S1696" s="269"/>
      <c r="T1696" s="270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71" t="s">
        <v>284</v>
      </c>
      <c r="AU1696" s="271" t="s">
        <v>92</v>
      </c>
      <c r="AV1696" s="14" t="s">
        <v>92</v>
      </c>
      <c r="AW1696" s="14" t="s">
        <v>38</v>
      </c>
      <c r="AX1696" s="14" t="s">
        <v>83</v>
      </c>
      <c r="AY1696" s="271" t="s">
        <v>171</v>
      </c>
    </row>
    <row r="1697" s="15" customFormat="1">
      <c r="A1697" s="15"/>
      <c r="B1697" s="272"/>
      <c r="C1697" s="273"/>
      <c r="D1697" s="242" t="s">
        <v>284</v>
      </c>
      <c r="E1697" s="274" t="s">
        <v>1</v>
      </c>
      <c r="F1697" s="275" t="s">
        <v>287</v>
      </c>
      <c r="G1697" s="273"/>
      <c r="H1697" s="276">
        <v>1868.117</v>
      </c>
      <c r="I1697" s="277"/>
      <c r="J1697" s="273"/>
      <c r="K1697" s="273"/>
      <c r="L1697" s="278"/>
      <c r="M1697" s="279"/>
      <c r="N1697" s="280"/>
      <c r="O1697" s="280"/>
      <c r="P1697" s="280"/>
      <c r="Q1697" s="280"/>
      <c r="R1697" s="280"/>
      <c r="S1697" s="280"/>
      <c r="T1697" s="281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T1697" s="282" t="s">
        <v>284</v>
      </c>
      <c r="AU1697" s="282" t="s">
        <v>92</v>
      </c>
      <c r="AV1697" s="15" t="s">
        <v>192</v>
      </c>
      <c r="AW1697" s="15" t="s">
        <v>38</v>
      </c>
      <c r="AX1697" s="15" t="s">
        <v>90</v>
      </c>
      <c r="AY1697" s="282" t="s">
        <v>171</v>
      </c>
    </row>
    <row r="1698" s="2" customFormat="1" ht="16.5" customHeight="1">
      <c r="A1698" s="40"/>
      <c r="B1698" s="41"/>
      <c r="C1698" s="283" t="s">
        <v>2764</v>
      </c>
      <c r="D1698" s="283" t="s">
        <v>342</v>
      </c>
      <c r="E1698" s="284" t="s">
        <v>2765</v>
      </c>
      <c r="F1698" s="285" t="s">
        <v>2766</v>
      </c>
      <c r="G1698" s="286" t="s">
        <v>278</v>
      </c>
      <c r="H1698" s="287">
        <v>2054.9290000000001</v>
      </c>
      <c r="I1698" s="288"/>
      <c r="J1698" s="289">
        <f>ROUND(I1698*H1698,2)</f>
        <v>0</v>
      </c>
      <c r="K1698" s="285" t="s">
        <v>331</v>
      </c>
      <c r="L1698" s="290"/>
      <c r="M1698" s="291" t="s">
        <v>1</v>
      </c>
      <c r="N1698" s="292" t="s">
        <v>48</v>
      </c>
      <c r="O1698" s="93"/>
      <c r="P1698" s="238">
        <f>O1698*H1698</f>
        <v>0</v>
      </c>
      <c r="Q1698" s="238">
        <v>0.0126</v>
      </c>
      <c r="R1698" s="238">
        <f>Q1698*H1698</f>
        <v>25.892105400000002</v>
      </c>
      <c r="S1698" s="238">
        <v>0</v>
      </c>
      <c r="T1698" s="239">
        <f>S1698*H1698</f>
        <v>0</v>
      </c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R1698" s="240" t="s">
        <v>430</v>
      </c>
      <c r="AT1698" s="240" t="s">
        <v>342</v>
      </c>
      <c r="AU1698" s="240" t="s">
        <v>92</v>
      </c>
      <c r="AY1698" s="18" t="s">
        <v>171</v>
      </c>
      <c r="BE1698" s="241">
        <f>IF(N1698="základní",J1698,0)</f>
        <v>0</v>
      </c>
      <c r="BF1698" s="241">
        <f>IF(N1698="snížená",J1698,0)</f>
        <v>0</v>
      </c>
      <c r="BG1698" s="241">
        <f>IF(N1698="zákl. přenesená",J1698,0)</f>
        <v>0</v>
      </c>
      <c r="BH1698" s="241">
        <f>IF(N1698="sníž. přenesená",J1698,0)</f>
        <v>0</v>
      </c>
      <c r="BI1698" s="241">
        <f>IF(N1698="nulová",J1698,0)</f>
        <v>0</v>
      </c>
      <c r="BJ1698" s="18" t="s">
        <v>90</v>
      </c>
      <c r="BK1698" s="241">
        <f>ROUND(I1698*H1698,2)</f>
        <v>0</v>
      </c>
      <c r="BL1698" s="18" t="s">
        <v>347</v>
      </c>
      <c r="BM1698" s="240" t="s">
        <v>2767</v>
      </c>
    </row>
    <row r="1699" s="2" customFormat="1">
      <c r="A1699" s="40"/>
      <c r="B1699" s="41"/>
      <c r="C1699" s="42"/>
      <c r="D1699" s="242" t="s">
        <v>184</v>
      </c>
      <c r="E1699" s="42"/>
      <c r="F1699" s="243" t="s">
        <v>2768</v>
      </c>
      <c r="G1699" s="42"/>
      <c r="H1699" s="42"/>
      <c r="I1699" s="244"/>
      <c r="J1699" s="42"/>
      <c r="K1699" s="42"/>
      <c r="L1699" s="46"/>
      <c r="M1699" s="245"/>
      <c r="N1699" s="246"/>
      <c r="O1699" s="93"/>
      <c r="P1699" s="93"/>
      <c r="Q1699" s="93"/>
      <c r="R1699" s="93"/>
      <c r="S1699" s="93"/>
      <c r="T1699" s="94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T1699" s="18" t="s">
        <v>184</v>
      </c>
      <c r="AU1699" s="18" t="s">
        <v>92</v>
      </c>
    </row>
    <row r="1700" s="14" customFormat="1">
      <c r="A1700" s="14"/>
      <c r="B1700" s="261"/>
      <c r="C1700" s="262"/>
      <c r="D1700" s="242" t="s">
        <v>284</v>
      </c>
      <c r="E1700" s="262"/>
      <c r="F1700" s="264" t="s">
        <v>2769</v>
      </c>
      <c r="G1700" s="262"/>
      <c r="H1700" s="265">
        <v>2054.9290000000001</v>
      </c>
      <c r="I1700" s="266"/>
      <c r="J1700" s="262"/>
      <c r="K1700" s="262"/>
      <c r="L1700" s="267"/>
      <c r="M1700" s="268"/>
      <c r="N1700" s="269"/>
      <c r="O1700" s="269"/>
      <c r="P1700" s="269"/>
      <c r="Q1700" s="269"/>
      <c r="R1700" s="269"/>
      <c r="S1700" s="269"/>
      <c r="T1700" s="270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71" t="s">
        <v>284</v>
      </c>
      <c r="AU1700" s="271" t="s">
        <v>92</v>
      </c>
      <c r="AV1700" s="14" t="s">
        <v>92</v>
      </c>
      <c r="AW1700" s="14" t="s">
        <v>4</v>
      </c>
      <c r="AX1700" s="14" t="s">
        <v>90</v>
      </c>
      <c r="AY1700" s="271" t="s">
        <v>171</v>
      </c>
    </row>
    <row r="1701" s="2" customFormat="1" ht="16.5" customHeight="1">
      <c r="A1701" s="40"/>
      <c r="B1701" s="41"/>
      <c r="C1701" s="229" t="s">
        <v>2770</v>
      </c>
      <c r="D1701" s="229" t="s">
        <v>174</v>
      </c>
      <c r="E1701" s="230" t="s">
        <v>2771</v>
      </c>
      <c r="F1701" s="231" t="s">
        <v>2772</v>
      </c>
      <c r="G1701" s="232" t="s">
        <v>278</v>
      </c>
      <c r="H1701" s="233">
        <v>467</v>
      </c>
      <c r="I1701" s="234"/>
      <c r="J1701" s="235">
        <f>ROUND(I1701*H1701,2)</f>
        <v>0</v>
      </c>
      <c r="K1701" s="231" t="s">
        <v>178</v>
      </c>
      <c r="L1701" s="46"/>
      <c r="M1701" s="236" t="s">
        <v>1</v>
      </c>
      <c r="N1701" s="237" t="s">
        <v>48</v>
      </c>
      <c r="O1701" s="93"/>
      <c r="P1701" s="238">
        <f>O1701*H1701</f>
        <v>0</v>
      </c>
      <c r="Q1701" s="238">
        <v>0</v>
      </c>
      <c r="R1701" s="238">
        <f>Q1701*H1701</f>
        <v>0</v>
      </c>
      <c r="S1701" s="238">
        <v>0</v>
      </c>
      <c r="T1701" s="239">
        <f>S1701*H1701</f>
        <v>0</v>
      </c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R1701" s="240" t="s">
        <v>347</v>
      </c>
      <c r="AT1701" s="240" t="s">
        <v>174</v>
      </c>
      <c r="AU1701" s="240" t="s">
        <v>92</v>
      </c>
      <c r="AY1701" s="18" t="s">
        <v>171</v>
      </c>
      <c r="BE1701" s="241">
        <f>IF(N1701="základní",J1701,0)</f>
        <v>0</v>
      </c>
      <c r="BF1701" s="241">
        <f>IF(N1701="snížená",J1701,0)</f>
        <v>0</v>
      </c>
      <c r="BG1701" s="241">
        <f>IF(N1701="zákl. přenesená",J1701,0)</f>
        <v>0</v>
      </c>
      <c r="BH1701" s="241">
        <f>IF(N1701="sníž. přenesená",J1701,0)</f>
        <v>0</v>
      </c>
      <c r="BI1701" s="241">
        <f>IF(N1701="nulová",J1701,0)</f>
        <v>0</v>
      </c>
      <c r="BJ1701" s="18" t="s">
        <v>90</v>
      </c>
      <c r="BK1701" s="241">
        <f>ROUND(I1701*H1701,2)</f>
        <v>0</v>
      </c>
      <c r="BL1701" s="18" t="s">
        <v>347</v>
      </c>
      <c r="BM1701" s="240" t="s">
        <v>2773</v>
      </c>
    </row>
    <row r="1702" s="2" customFormat="1" ht="16.5" customHeight="1">
      <c r="A1702" s="40"/>
      <c r="B1702" s="41"/>
      <c r="C1702" s="229" t="s">
        <v>2774</v>
      </c>
      <c r="D1702" s="229" t="s">
        <v>174</v>
      </c>
      <c r="E1702" s="230" t="s">
        <v>2775</v>
      </c>
      <c r="F1702" s="231" t="s">
        <v>2776</v>
      </c>
      <c r="G1702" s="232" t="s">
        <v>278</v>
      </c>
      <c r="H1702" s="233">
        <v>1868.117</v>
      </c>
      <c r="I1702" s="234"/>
      <c r="J1702" s="235">
        <f>ROUND(I1702*H1702,2)</f>
        <v>0</v>
      </c>
      <c r="K1702" s="231" t="s">
        <v>331</v>
      </c>
      <c r="L1702" s="46"/>
      <c r="M1702" s="236" t="s">
        <v>1</v>
      </c>
      <c r="N1702" s="237" t="s">
        <v>48</v>
      </c>
      <c r="O1702" s="93"/>
      <c r="P1702" s="238">
        <f>O1702*H1702</f>
        <v>0</v>
      </c>
      <c r="Q1702" s="238">
        <v>0</v>
      </c>
      <c r="R1702" s="238">
        <f>Q1702*H1702</f>
        <v>0</v>
      </c>
      <c r="S1702" s="238">
        <v>0</v>
      </c>
      <c r="T1702" s="239">
        <f>S1702*H1702</f>
        <v>0</v>
      </c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R1702" s="240" t="s">
        <v>347</v>
      </c>
      <c r="AT1702" s="240" t="s">
        <v>174</v>
      </c>
      <c r="AU1702" s="240" t="s">
        <v>92</v>
      </c>
      <c r="AY1702" s="18" t="s">
        <v>171</v>
      </c>
      <c r="BE1702" s="241">
        <f>IF(N1702="základní",J1702,0)</f>
        <v>0</v>
      </c>
      <c r="BF1702" s="241">
        <f>IF(N1702="snížená",J1702,0)</f>
        <v>0</v>
      </c>
      <c r="BG1702" s="241">
        <f>IF(N1702="zákl. přenesená",J1702,0)</f>
        <v>0</v>
      </c>
      <c r="BH1702" s="241">
        <f>IF(N1702="sníž. přenesená",J1702,0)</f>
        <v>0</v>
      </c>
      <c r="BI1702" s="241">
        <f>IF(N1702="nulová",J1702,0)</f>
        <v>0</v>
      </c>
      <c r="BJ1702" s="18" t="s">
        <v>90</v>
      </c>
      <c r="BK1702" s="241">
        <f>ROUND(I1702*H1702,2)</f>
        <v>0</v>
      </c>
      <c r="BL1702" s="18" t="s">
        <v>347</v>
      </c>
      <c r="BM1702" s="240" t="s">
        <v>2777</v>
      </c>
    </row>
    <row r="1703" s="2" customFormat="1">
      <c r="A1703" s="40"/>
      <c r="B1703" s="41"/>
      <c r="C1703" s="42"/>
      <c r="D1703" s="242" t="s">
        <v>184</v>
      </c>
      <c r="E1703" s="42"/>
      <c r="F1703" s="243" t="s">
        <v>2778</v>
      </c>
      <c r="G1703" s="42"/>
      <c r="H1703" s="42"/>
      <c r="I1703" s="244"/>
      <c r="J1703" s="42"/>
      <c r="K1703" s="42"/>
      <c r="L1703" s="46"/>
      <c r="M1703" s="245"/>
      <c r="N1703" s="246"/>
      <c r="O1703" s="93"/>
      <c r="P1703" s="93"/>
      <c r="Q1703" s="93"/>
      <c r="R1703" s="93"/>
      <c r="S1703" s="93"/>
      <c r="T1703" s="94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T1703" s="18" t="s">
        <v>184</v>
      </c>
      <c r="AU1703" s="18" t="s">
        <v>92</v>
      </c>
    </row>
    <row r="1704" s="2" customFormat="1" ht="16.5" customHeight="1">
      <c r="A1704" s="40"/>
      <c r="B1704" s="41"/>
      <c r="C1704" s="229" t="s">
        <v>2779</v>
      </c>
      <c r="D1704" s="229" t="s">
        <v>174</v>
      </c>
      <c r="E1704" s="230" t="s">
        <v>2780</v>
      </c>
      <c r="F1704" s="231" t="s">
        <v>2781</v>
      </c>
      <c r="G1704" s="232" t="s">
        <v>458</v>
      </c>
      <c r="H1704" s="233">
        <v>1405.8209999999999</v>
      </c>
      <c r="I1704" s="234"/>
      <c r="J1704" s="235">
        <f>ROUND(I1704*H1704,2)</f>
        <v>0</v>
      </c>
      <c r="K1704" s="231" t="s">
        <v>178</v>
      </c>
      <c r="L1704" s="46"/>
      <c r="M1704" s="236" t="s">
        <v>1</v>
      </c>
      <c r="N1704" s="237" t="s">
        <v>48</v>
      </c>
      <c r="O1704" s="93"/>
      <c r="P1704" s="238">
        <f>O1704*H1704</f>
        <v>0</v>
      </c>
      <c r="Q1704" s="238">
        <v>3.0000000000000001E-05</v>
      </c>
      <c r="R1704" s="238">
        <f>Q1704*H1704</f>
        <v>0.042174629999999998</v>
      </c>
      <c r="S1704" s="238">
        <v>0</v>
      </c>
      <c r="T1704" s="239">
        <f>S1704*H1704</f>
        <v>0</v>
      </c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R1704" s="240" t="s">
        <v>192</v>
      </c>
      <c r="AT1704" s="240" t="s">
        <v>174</v>
      </c>
      <c r="AU1704" s="240" t="s">
        <v>92</v>
      </c>
      <c r="AY1704" s="18" t="s">
        <v>171</v>
      </c>
      <c r="BE1704" s="241">
        <f>IF(N1704="základní",J1704,0)</f>
        <v>0</v>
      </c>
      <c r="BF1704" s="241">
        <f>IF(N1704="snížená",J1704,0)</f>
        <v>0</v>
      </c>
      <c r="BG1704" s="241">
        <f>IF(N1704="zákl. přenesená",J1704,0)</f>
        <v>0</v>
      </c>
      <c r="BH1704" s="241">
        <f>IF(N1704="sníž. přenesená",J1704,0)</f>
        <v>0</v>
      </c>
      <c r="BI1704" s="241">
        <f>IF(N1704="nulová",J1704,0)</f>
        <v>0</v>
      </c>
      <c r="BJ1704" s="18" t="s">
        <v>90</v>
      </c>
      <c r="BK1704" s="241">
        <f>ROUND(I1704*H1704,2)</f>
        <v>0</v>
      </c>
      <c r="BL1704" s="18" t="s">
        <v>192</v>
      </c>
      <c r="BM1704" s="240" t="s">
        <v>2782</v>
      </c>
    </row>
    <row r="1705" s="14" customFormat="1">
      <c r="A1705" s="14"/>
      <c r="B1705" s="261"/>
      <c r="C1705" s="262"/>
      <c r="D1705" s="242" t="s">
        <v>284</v>
      </c>
      <c r="E1705" s="262"/>
      <c r="F1705" s="264" t="s">
        <v>2783</v>
      </c>
      <c r="G1705" s="262"/>
      <c r="H1705" s="265">
        <v>1405.8209999999999</v>
      </c>
      <c r="I1705" s="266"/>
      <c r="J1705" s="262"/>
      <c r="K1705" s="262"/>
      <c r="L1705" s="267"/>
      <c r="M1705" s="268"/>
      <c r="N1705" s="269"/>
      <c r="O1705" s="269"/>
      <c r="P1705" s="269"/>
      <c r="Q1705" s="269"/>
      <c r="R1705" s="269"/>
      <c r="S1705" s="269"/>
      <c r="T1705" s="270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71" t="s">
        <v>284</v>
      </c>
      <c r="AU1705" s="271" t="s">
        <v>92</v>
      </c>
      <c r="AV1705" s="14" t="s">
        <v>92</v>
      </c>
      <c r="AW1705" s="14" t="s">
        <v>4</v>
      </c>
      <c r="AX1705" s="14" t="s">
        <v>90</v>
      </c>
      <c r="AY1705" s="271" t="s">
        <v>171</v>
      </c>
    </row>
    <row r="1706" s="2" customFormat="1" ht="16.5" customHeight="1">
      <c r="A1706" s="40"/>
      <c r="B1706" s="41"/>
      <c r="C1706" s="229" t="s">
        <v>2784</v>
      </c>
      <c r="D1706" s="229" t="s">
        <v>174</v>
      </c>
      <c r="E1706" s="230" t="s">
        <v>2785</v>
      </c>
      <c r="F1706" s="231" t="s">
        <v>2786</v>
      </c>
      <c r="G1706" s="232" t="s">
        <v>1146</v>
      </c>
      <c r="H1706" s="304"/>
      <c r="I1706" s="234"/>
      <c r="J1706" s="235">
        <f>ROUND(I1706*H1706,2)</f>
        <v>0</v>
      </c>
      <c r="K1706" s="231" t="s">
        <v>178</v>
      </c>
      <c r="L1706" s="46"/>
      <c r="M1706" s="236" t="s">
        <v>1</v>
      </c>
      <c r="N1706" s="237" t="s">
        <v>48</v>
      </c>
      <c r="O1706" s="93"/>
      <c r="P1706" s="238">
        <f>O1706*H1706</f>
        <v>0</v>
      </c>
      <c r="Q1706" s="238">
        <v>0</v>
      </c>
      <c r="R1706" s="238">
        <f>Q1706*H1706</f>
        <v>0</v>
      </c>
      <c r="S1706" s="238">
        <v>0</v>
      </c>
      <c r="T1706" s="239">
        <f>S1706*H1706</f>
        <v>0</v>
      </c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R1706" s="240" t="s">
        <v>347</v>
      </c>
      <c r="AT1706" s="240" t="s">
        <v>174</v>
      </c>
      <c r="AU1706" s="240" t="s">
        <v>92</v>
      </c>
      <c r="AY1706" s="18" t="s">
        <v>171</v>
      </c>
      <c r="BE1706" s="241">
        <f>IF(N1706="základní",J1706,0)</f>
        <v>0</v>
      </c>
      <c r="BF1706" s="241">
        <f>IF(N1706="snížená",J1706,0)</f>
        <v>0</v>
      </c>
      <c r="BG1706" s="241">
        <f>IF(N1706="zákl. přenesená",J1706,0)</f>
        <v>0</v>
      </c>
      <c r="BH1706" s="241">
        <f>IF(N1706="sníž. přenesená",J1706,0)</f>
        <v>0</v>
      </c>
      <c r="BI1706" s="241">
        <f>IF(N1706="nulová",J1706,0)</f>
        <v>0</v>
      </c>
      <c r="BJ1706" s="18" t="s">
        <v>90</v>
      </c>
      <c r="BK1706" s="241">
        <f>ROUND(I1706*H1706,2)</f>
        <v>0</v>
      </c>
      <c r="BL1706" s="18" t="s">
        <v>347</v>
      </c>
      <c r="BM1706" s="240" t="s">
        <v>2787</v>
      </c>
    </row>
    <row r="1707" s="12" customFormat="1" ht="22.8" customHeight="1">
      <c r="A1707" s="12"/>
      <c r="B1707" s="213"/>
      <c r="C1707" s="214"/>
      <c r="D1707" s="215" t="s">
        <v>82</v>
      </c>
      <c r="E1707" s="227" t="s">
        <v>2788</v>
      </c>
      <c r="F1707" s="227" t="s">
        <v>2789</v>
      </c>
      <c r="G1707" s="214"/>
      <c r="H1707" s="214"/>
      <c r="I1707" s="217"/>
      <c r="J1707" s="228">
        <f>BK1707</f>
        <v>0</v>
      </c>
      <c r="K1707" s="214"/>
      <c r="L1707" s="219"/>
      <c r="M1707" s="220"/>
      <c r="N1707" s="221"/>
      <c r="O1707" s="221"/>
      <c r="P1707" s="222">
        <f>SUM(P1708:P1757)</f>
        <v>0</v>
      </c>
      <c r="Q1707" s="221"/>
      <c r="R1707" s="222">
        <f>SUM(R1708:R1757)</f>
        <v>2.1990554800000002</v>
      </c>
      <c r="S1707" s="221"/>
      <c r="T1707" s="223">
        <f>SUM(T1708:T1757)</f>
        <v>0</v>
      </c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R1707" s="224" t="s">
        <v>92</v>
      </c>
      <c r="AT1707" s="225" t="s">
        <v>82</v>
      </c>
      <c r="AU1707" s="225" t="s">
        <v>90</v>
      </c>
      <c r="AY1707" s="224" t="s">
        <v>171</v>
      </c>
      <c r="BK1707" s="226">
        <f>SUM(BK1708:BK1757)</f>
        <v>0</v>
      </c>
    </row>
    <row r="1708" s="2" customFormat="1" ht="16.5" customHeight="1">
      <c r="A1708" s="40"/>
      <c r="B1708" s="41"/>
      <c r="C1708" s="229" t="s">
        <v>2790</v>
      </c>
      <c r="D1708" s="229" t="s">
        <v>174</v>
      </c>
      <c r="E1708" s="230" t="s">
        <v>2791</v>
      </c>
      <c r="F1708" s="231" t="s">
        <v>2792</v>
      </c>
      <c r="G1708" s="232" t="s">
        <v>278</v>
      </c>
      <c r="H1708" s="233">
        <v>3188.3820000000001</v>
      </c>
      <c r="I1708" s="234"/>
      <c r="J1708" s="235">
        <f>ROUND(I1708*H1708,2)</f>
        <v>0</v>
      </c>
      <c r="K1708" s="231" t="s">
        <v>178</v>
      </c>
      <c r="L1708" s="46"/>
      <c r="M1708" s="236" t="s">
        <v>1</v>
      </c>
      <c r="N1708" s="237" t="s">
        <v>48</v>
      </c>
      <c r="O1708" s="93"/>
      <c r="P1708" s="238">
        <f>O1708*H1708</f>
        <v>0</v>
      </c>
      <c r="Q1708" s="238">
        <v>0.00014999999999999999</v>
      </c>
      <c r="R1708" s="238">
        <f>Q1708*H1708</f>
        <v>0.47825729999999994</v>
      </c>
      <c r="S1708" s="238">
        <v>0</v>
      </c>
      <c r="T1708" s="239">
        <f>S1708*H1708</f>
        <v>0</v>
      </c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R1708" s="240" t="s">
        <v>347</v>
      </c>
      <c r="AT1708" s="240" t="s">
        <v>174</v>
      </c>
      <c r="AU1708" s="240" t="s">
        <v>92</v>
      </c>
      <c r="AY1708" s="18" t="s">
        <v>171</v>
      </c>
      <c r="BE1708" s="241">
        <f>IF(N1708="základní",J1708,0)</f>
        <v>0</v>
      </c>
      <c r="BF1708" s="241">
        <f>IF(N1708="snížená",J1708,0)</f>
        <v>0</v>
      </c>
      <c r="BG1708" s="241">
        <f>IF(N1708="zákl. přenesená",J1708,0)</f>
        <v>0</v>
      </c>
      <c r="BH1708" s="241">
        <f>IF(N1708="sníž. přenesená",J1708,0)</f>
        <v>0</v>
      </c>
      <c r="BI1708" s="241">
        <f>IF(N1708="nulová",J1708,0)</f>
        <v>0</v>
      </c>
      <c r="BJ1708" s="18" t="s">
        <v>90</v>
      </c>
      <c r="BK1708" s="241">
        <f>ROUND(I1708*H1708,2)</f>
        <v>0</v>
      </c>
      <c r="BL1708" s="18" t="s">
        <v>347</v>
      </c>
      <c r="BM1708" s="240" t="s">
        <v>2793</v>
      </c>
    </row>
    <row r="1709" s="13" customFormat="1">
      <c r="A1709" s="13"/>
      <c r="B1709" s="251"/>
      <c r="C1709" s="252"/>
      <c r="D1709" s="242" t="s">
        <v>284</v>
      </c>
      <c r="E1709" s="253" t="s">
        <v>1</v>
      </c>
      <c r="F1709" s="254" t="s">
        <v>527</v>
      </c>
      <c r="G1709" s="252"/>
      <c r="H1709" s="253" t="s">
        <v>1</v>
      </c>
      <c r="I1709" s="255"/>
      <c r="J1709" s="252"/>
      <c r="K1709" s="252"/>
      <c r="L1709" s="256"/>
      <c r="M1709" s="257"/>
      <c r="N1709" s="258"/>
      <c r="O1709" s="258"/>
      <c r="P1709" s="258"/>
      <c r="Q1709" s="258"/>
      <c r="R1709" s="258"/>
      <c r="S1709" s="258"/>
      <c r="T1709" s="259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60" t="s">
        <v>284</v>
      </c>
      <c r="AU1709" s="260" t="s">
        <v>92</v>
      </c>
      <c r="AV1709" s="13" t="s">
        <v>90</v>
      </c>
      <c r="AW1709" s="13" t="s">
        <v>38</v>
      </c>
      <c r="AX1709" s="13" t="s">
        <v>83</v>
      </c>
      <c r="AY1709" s="260" t="s">
        <v>171</v>
      </c>
    </row>
    <row r="1710" s="14" customFormat="1">
      <c r="A1710" s="14"/>
      <c r="B1710" s="261"/>
      <c r="C1710" s="262"/>
      <c r="D1710" s="242" t="s">
        <v>284</v>
      </c>
      <c r="E1710" s="263" t="s">
        <v>1</v>
      </c>
      <c r="F1710" s="264" t="s">
        <v>2794</v>
      </c>
      <c r="G1710" s="262"/>
      <c r="H1710" s="265">
        <v>80.069999999999993</v>
      </c>
      <c r="I1710" s="266"/>
      <c r="J1710" s="262"/>
      <c r="K1710" s="262"/>
      <c r="L1710" s="267"/>
      <c r="M1710" s="268"/>
      <c r="N1710" s="269"/>
      <c r="O1710" s="269"/>
      <c r="P1710" s="269"/>
      <c r="Q1710" s="269"/>
      <c r="R1710" s="269"/>
      <c r="S1710" s="269"/>
      <c r="T1710" s="270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71" t="s">
        <v>284</v>
      </c>
      <c r="AU1710" s="271" t="s">
        <v>92</v>
      </c>
      <c r="AV1710" s="14" t="s">
        <v>92</v>
      </c>
      <c r="AW1710" s="14" t="s">
        <v>38</v>
      </c>
      <c r="AX1710" s="14" t="s">
        <v>83</v>
      </c>
      <c r="AY1710" s="271" t="s">
        <v>171</v>
      </c>
    </row>
    <row r="1711" s="16" customFormat="1">
      <c r="A1711" s="16"/>
      <c r="B1711" s="293"/>
      <c r="C1711" s="294"/>
      <c r="D1711" s="242" t="s">
        <v>284</v>
      </c>
      <c r="E1711" s="295" t="s">
        <v>1</v>
      </c>
      <c r="F1711" s="296" t="s">
        <v>418</v>
      </c>
      <c r="G1711" s="294"/>
      <c r="H1711" s="297">
        <v>80.069999999999993</v>
      </c>
      <c r="I1711" s="298"/>
      <c r="J1711" s="294"/>
      <c r="K1711" s="294"/>
      <c r="L1711" s="299"/>
      <c r="M1711" s="300"/>
      <c r="N1711" s="301"/>
      <c r="O1711" s="301"/>
      <c r="P1711" s="301"/>
      <c r="Q1711" s="301"/>
      <c r="R1711" s="301"/>
      <c r="S1711" s="301"/>
      <c r="T1711" s="302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T1711" s="303" t="s">
        <v>284</v>
      </c>
      <c r="AU1711" s="303" t="s">
        <v>92</v>
      </c>
      <c r="AV1711" s="16" t="s">
        <v>118</v>
      </c>
      <c r="AW1711" s="16" t="s">
        <v>38</v>
      </c>
      <c r="AX1711" s="16" t="s">
        <v>83</v>
      </c>
      <c r="AY1711" s="303" t="s">
        <v>171</v>
      </c>
    </row>
    <row r="1712" s="14" customFormat="1">
      <c r="A1712" s="14"/>
      <c r="B1712" s="261"/>
      <c r="C1712" s="262"/>
      <c r="D1712" s="242" t="s">
        <v>284</v>
      </c>
      <c r="E1712" s="263" t="s">
        <v>1</v>
      </c>
      <c r="F1712" s="264" t="s">
        <v>2795</v>
      </c>
      <c r="G1712" s="262"/>
      <c r="H1712" s="265">
        <v>3108.3119999999999</v>
      </c>
      <c r="I1712" s="266"/>
      <c r="J1712" s="262"/>
      <c r="K1712" s="262"/>
      <c r="L1712" s="267"/>
      <c r="M1712" s="268"/>
      <c r="N1712" s="269"/>
      <c r="O1712" s="269"/>
      <c r="P1712" s="269"/>
      <c r="Q1712" s="269"/>
      <c r="R1712" s="269"/>
      <c r="S1712" s="269"/>
      <c r="T1712" s="270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71" t="s">
        <v>284</v>
      </c>
      <c r="AU1712" s="271" t="s">
        <v>92</v>
      </c>
      <c r="AV1712" s="14" t="s">
        <v>92</v>
      </c>
      <c r="AW1712" s="14" t="s">
        <v>38</v>
      </c>
      <c r="AX1712" s="14" t="s">
        <v>83</v>
      </c>
      <c r="AY1712" s="271" t="s">
        <v>171</v>
      </c>
    </row>
    <row r="1713" s="15" customFormat="1">
      <c r="A1713" s="15"/>
      <c r="B1713" s="272"/>
      <c r="C1713" s="273"/>
      <c r="D1713" s="242" t="s">
        <v>284</v>
      </c>
      <c r="E1713" s="274" t="s">
        <v>1</v>
      </c>
      <c r="F1713" s="275" t="s">
        <v>287</v>
      </c>
      <c r="G1713" s="273"/>
      <c r="H1713" s="276">
        <v>3188.3820000000001</v>
      </c>
      <c r="I1713" s="277"/>
      <c r="J1713" s="273"/>
      <c r="K1713" s="273"/>
      <c r="L1713" s="278"/>
      <c r="M1713" s="279"/>
      <c r="N1713" s="280"/>
      <c r="O1713" s="280"/>
      <c r="P1713" s="280"/>
      <c r="Q1713" s="280"/>
      <c r="R1713" s="280"/>
      <c r="S1713" s="280"/>
      <c r="T1713" s="281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T1713" s="282" t="s">
        <v>284</v>
      </c>
      <c r="AU1713" s="282" t="s">
        <v>92</v>
      </c>
      <c r="AV1713" s="15" t="s">
        <v>192</v>
      </c>
      <c r="AW1713" s="15" t="s">
        <v>38</v>
      </c>
      <c r="AX1713" s="15" t="s">
        <v>90</v>
      </c>
      <c r="AY1713" s="282" t="s">
        <v>171</v>
      </c>
    </row>
    <row r="1714" s="2" customFormat="1" ht="16.5" customHeight="1">
      <c r="A1714" s="40"/>
      <c r="B1714" s="41"/>
      <c r="C1714" s="229" t="s">
        <v>2796</v>
      </c>
      <c r="D1714" s="229" t="s">
        <v>174</v>
      </c>
      <c r="E1714" s="230" t="s">
        <v>2797</v>
      </c>
      <c r="F1714" s="231" t="s">
        <v>2798</v>
      </c>
      <c r="G1714" s="232" t="s">
        <v>278</v>
      </c>
      <c r="H1714" s="233">
        <v>2844.6909999999998</v>
      </c>
      <c r="I1714" s="234"/>
      <c r="J1714" s="235">
        <f>ROUND(I1714*H1714,2)</f>
        <v>0</v>
      </c>
      <c r="K1714" s="231" t="s">
        <v>178</v>
      </c>
      <c r="L1714" s="46"/>
      <c r="M1714" s="236" t="s">
        <v>1</v>
      </c>
      <c r="N1714" s="237" t="s">
        <v>48</v>
      </c>
      <c r="O1714" s="93"/>
      <c r="P1714" s="238">
        <f>O1714*H1714</f>
        <v>0</v>
      </c>
      <c r="Q1714" s="238">
        <v>0.00017000000000000001</v>
      </c>
      <c r="R1714" s="238">
        <f>Q1714*H1714</f>
        <v>0.48359746999999997</v>
      </c>
      <c r="S1714" s="238">
        <v>0</v>
      </c>
      <c r="T1714" s="239">
        <f>S1714*H1714</f>
        <v>0</v>
      </c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R1714" s="240" t="s">
        <v>347</v>
      </c>
      <c r="AT1714" s="240" t="s">
        <v>174</v>
      </c>
      <c r="AU1714" s="240" t="s">
        <v>92</v>
      </c>
      <c r="AY1714" s="18" t="s">
        <v>171</v>
      </c>
      <c r="BE1714" s="241">
        <f>IF(N1714="základní",J1714,0)</f>
        <v>0</v>
      </c>
      <c r="BF1714" s="241">
        <f>IF(N1714="snížená",J1714,0)</f>
        <v>0</v>
      </c>
      <c r="BG1714" s="241">
        <f>IF(N1714="zákl. přenesená",J1714,0)</f>
        <v>0</v>
      </c>
      <c r="BH1714" s="241">
        <f>IF(N1714="sníž. přenesená",J1714,0)</f>
        <v>0</v>
      </c>
      <c r="BI1714" s="241">
        <f>IF(N1714="nulová",J1714,0)</f>
        <v>0</v>
      </c>
      <c r="BJ1714" s="18" t="s">
        <v>90</v>
      </c>
      <c r="BK1714" s="241">
        <f>ROUND(I1714*H1714,2)</f>
        <v>0</v>
      </c>
      <c r="BL1714" s="18" t="s">
        <v>347</v>
      </c>
      <c r="BM1714" s="240" t="s">
        <v>2799</v>
      </c>
    </row>
    <row r="1715" s="13" customFormat="1">
      <c r="A1715" s="13"/>
      <c r="B1715" s="251"/>
      <c r="C1715" s="252"/>
      <c r="D1715" s="242" t="s">
        <v>284</v>
      </c>
      <c r="E1715" s="253" t="s">
        <v>1</v>
      </c>
      <c r="F1715" s="254" t="s">
        <v>295</v>
      </c>
      <c r="G1715" s="252"/>
      <c r="H1715" s="253" t="s">
        <v>1</v>
      </c>
      <c r="I1715" s="255"/>
      <c r="J1715" s="252"/>
      <c r="K1715" s="252"/>
      <c r="L1715" s="256"/>
      <c r="M1715" s="257"/>
      <c r="N1715" s="258"/>
      <c r="O1715" s="258"/>
      <c r="P1715" s="258"/>
      <c r="Q1715" s="258"/>
      <c r="R1715" s="258"/>
      <c r="S1715" s="258"/>
      <c r="T1715" s="259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60" t="s">
        <v>284</v>
      </c>
      <c r="AU1715" s="260" t="s">
        <v>92</v>
      </c>
      <c r="AV1715" s="13" t="s">
        <v>90</v>
      </c>
      <c r="AW1715" s="13" t="s">
        <v>38</v>
      </c>
      <c r="AX1715" s="13" t="s">
        <v>83</v>
      </c>
      <c r="AY1715" s="260" t="s">
        <v>171</v>
      </c>
    </row>
    <row r="1716" s="14" customFormat="1">
      <c r="A1716" s="14"/>
      <c r="B1716" s="261"/>
      <c r="C1716" s="262"/>
      <c r="D1716" s="242" t="s">
        <v>284</v>
      </c>
      <c r="E1716" s="263" t="s">
        <v>1</v>
      </c>
      <c r="F1716" s="264" t="s">
        <v>797</v>
      </c>
      <c r="G1716" s="262"/>
      <c r="H1716" s="265">
        <v>2783.1199999999999</v>
      </c>
      <c r="I1716" s="266"/>
      <c r="J1716" s="262"/>
      <c r="K1716" s="262"/>
      <c r="L1716" s="267"/>
      <c r="M1716" s="268"/>
      <c r="N1716" s="269"/>
      <c r="O1716" s="269"/>
      <c r="P1716" s="269"/>
      <c r="Q1716" s="269"/>
      <c r="R1716" s="269"/>
      <c r="S1716" s="269"/>
      <c r="T1716" s="270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71" t="s">
        <v>284</v>
      </c>
      <c r="AU1716" s="271" t="s">
        <v>92</v>
      </c>
      <c r="AV1716" s="14" t="s">
        <v>92</v>
      </c>
      <c r="AW1716" s="14" t="s">
        <v>38</v>
      </c>
      <c r="AX1716" s="14" t="s">
        <v>83</v>
      </c>
      <c r="AY1716" s="271" t="s">
        <v>171</v>
      </c>
    </row>
    <row r="1717" s="14" customFormat="1">
      <c r="A1717" s="14"/>
      <c r="B1717" s="261"/>
      <c r="C1717" s="262"/>
      <c r="D1717" s="242" t="s">
        <v>284</v>
      </c>
      <c r="E1717" s="263" t="s">
        <v>1</v>
      </c>
      <c r="F1717" s="264" t="s">
        <v>799</v>
      </c>
      <c r="G1717" s="262"/>
      <c r="H1717" s="265">
        <v>44.07</v>
      </c>
      <c r="I1717" s="266"/>
      <c r="J1717" s="262"/>
      <c r="K1717" s="262"/>
      <c r="L1717" s="267"/>
      <c r="M1717" s="268"/>
      <c r="N1717" s="269"/>
      <c r="O1717" s="269"/>
      <c r="P1717" s="269"/>
      <c r="Q1717" s="269"/>
      <c r="R1717" s="269"/>
      <c r="S1717" s="269"/>
      <c r="T1717" s="270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71" t="s">
        <v>284</v>
      </c>
      <c r="AU1717" s="271" t="s">
        <v>92</v>
      </c>
      <c r="AV1717" s="14" t="s">
        <v>92</v>
      </c>
      <c r="AW1717" s="14" t="s">
        <v>38</v>
      </c>
      <c r="AX1717" s="14" t="s">
        <v>83</v>
      </c>
      <c r="AY1717" s="271" t="s">
        <v>171</v>
      </c>
    </row>
    <row r="1718" s="14" customFormat="1">
      <c r="A1718" s="14"/>
      <c r="B1718" s="261"/>
      <c r="C1718" s="262"/>
      <c r="D1718" s="242" t="s">
        <v>284</v>
      </c>
      <c r="E1718" s="263" t="s">
        <v>1</v>
      </c>
      <c r="F1718" s="264" t="s">
        <v>711</v>
      </c>
      <c r="G1718" s="262"/>
      <c r="H1718" s="265">
        <v>17.501000000000001</v>
      </c>
      <c r="I1718" s="266"/>
      <c r="J1718" s="262"/>
      <c r="K1718" s="262"/>
      <c r="L1718" s="267"/>
      <c r="M1718" s="268"/>
      <c r="N1718" s="269"/>
      <c r="O1718" s="269"/>
      <c r="P1718" s="269"/>
      <c r="Q1718" s="269"/>
      <c r="R1718" s="269"/>
      <c r="S1718" s="269"/>
      <c r="T1718" s="270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71" t="s">
        <v>284</v>
      </c>
      <c r="AU1718" s="271" t="s">
        <v>92</v>
      </c>
      <c r="AV1718" s="14" t="s">
        <v>92</v>
      </c>
      <c r="AW1718" s="14" t="s">
        <v>38</v>
      </c>
      <c r="AX1718" s="14" t="s">
        <v>83</v>
      </c>
      <c r="AY1718" s="271" t="s">
        <v>171</v>
      </c>
    </row>
    <row r="1719" s="15" customFormat="1">
      <c r="A1719" s="15"/>
      <c r="B1719" s="272"/>
      <c r="C1719" s="273"/>
      <c r="D1719" s="242" t="s">
        <v>284</v>
      </c>
      <c r="E1719" s="274" t="s">
        <v>1</v>
      </c>
      <c r="F1719" s="275" t="s">
        <v>287</v>
      </c>
      <c r="G1719" s="273"/>
      <c r="H1719" s="276">
        <v>2844.6909999999998</v>
      </c>
      <c r="I1719" s="277"/>
      <c r="J1719" s="273"/>
      <c r="K1719" s="273"/>
      <c r="L1719" s="278"/>
      <c r="M1719" s="279"/>
      <c r="N1719" s="280"/>
      <c r="O1719" s="280"/>
      <c r="P1719" s="280"/>
      <c r="Q1719" s="280"/>
      <c r="R1719" s="280"/>
      <c r="S1719" s="280"/>
      <c r="T1719" s="281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T1719" s="282" t="s">
        <v>284</v>
      </c>
      <c r="AU1719" s="282" t="s">
        <v>92</v>
      </c>
      <c r="AV1719" s="15" t="s">
        <v>192</v>
      </c>
      <c r="AW1719" s="15" t="s">
        <v>38</v>
      </c>
      <c r="AX1719" s="15" t="s">
        <v>90</v>
      </c>
      <c r="AY1719" s="282" t="s">
        <v>171</v>
      </c>
    </row>
    <row r="1720" s="2" customFormat="1" ht="16.5" customHeight="1">
      <c r="A1720" s="40"/>
      <c r="B1720" s="41"/>
      <c r="C1720" s="229" t="s">
        <v>2800</v>
      </c>
      <c r="D1720" s="229" t="s">
        <v>174</v>
      </c>
      <c r="E1720" s="230" t="s">
        <v>2801</v>
      </c>
      <c r="F1720" s="231" t="s">
        <v>2802</v>
      </c>
      <c r="G1720" s="232" t="s">
        <v>278</v>
      </c>
      <c r="H1720" s="233">
        <v>2827.1900000000001</v>
      </c>
      <c r="I1720" s="234"/>
      <c r="J1720" s="235">
        <f>ROUND(I1720*H1720,2)</f>
        <v>0</v>
      </c>
      <c r="K1720" s="231" t="s">
        <v>178</v>
      </c>
      <c r="L1720" s="46"/>
      <c r="M1720" s="236" t="s">
        <v>1</v>
      </c>
      <c r="N1720" s="237" t="s">
        <v>48</v>
      </c>
      <c r="O1720" s="93"/>
      <c r="P1720" s="238">
        <f>O1720*H1720</f>
        <v>0</v>
      </c>
      <c r="Q1720" s="238">
        <v>0.00025000000000000001</v>
      </c>
      <c r="R1720" s="238">
        <f>Q1720*H1720</f>
        <v>0.70679750000000008</v>
      </c>
      <c r="S1720" s="238">
        <v>0</v>
      </c>
      <c r="T1720" s="239">
        <f>S1720*H1720</f>
        <v>0</v>
      </c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R1720" s="240" t="s">
        <v>347</v>
      </c>
      <c r="AT1720" s="240" t="s">
        <v>174</v>
      </c>
      <c r="AU1720" s="240" t="s">
        <v>92</v>
      </c>
      <c r="AY1720" s="18" t="s">
        <v>171</v>
      </c>
      <c r="BE1720" s="241">
        <f>IF(N1720="základní",J1720,0)</f>
        <v>0</v>
      </c>
      <c r="BF1720" s="241">
        <f>IF(N1720="snížená",J1720,0)</f>
        <v>0</v>
      </c>
      <c r="BG1720" s="241">
        <f>IF(N1720="zákl. přenesená",J1720,0)</f>
        <v>0</v>
      </c>
      <c r="BH1720" s="241">
        <f>IF(N1720="sníž. přenesená",J1720,0)</f>
        <v>0</v>
      </c>
      <c r="BI1720" s="241">
        <f>IF(N1720="nulová",J1720,0)</f>
        <v>0</v>
      </c>
      <c r="BJ1720" s="18" t="s">
        <v>90</v>
      </c>
      <c r="BK1720" s="241">
        <f>ROUND(I1720*H1720,2)</f>
        <v>0</v>
      </c>
      <c r="BL1720" s="18" t="s">
        <v>347</v>
      </c>
      <c r="BM1720" s="240" t="s">
        <v>2803</v>
      </c>
    </row>
    <row r="1721" s="13" customFormat="1">
      <c r="A1721" s="13"/>
      <c r="B1721" s="251"/>
      <c r="C1721" s="252"/>
      <c r="D1721" s="242" t="s">
        <v>284</v>
      </c>
      <c r="E1721" s="253" t="s">
        <v>1</v>
      </c>
      <c r="F1721" s="254" t="s">
        <v>295</v>
      </c>
      <c r="G1721" s="252"/>
      <c r="H1721" s="253" t="s">
        <v>1</v>
      </c>
      <c r="I1721" s="255"/>
      <c r="J1721" s="252"/>
      <c r="K1721" s="252"/>
      <c r="L1721" s="256"/>
      <c r="M1721" s="257"/>
      <c r="N1721" s="258"/>
      <c r="O1721" s="258"/>
      <c r="P1721" s="258"/>
      <c r="Q1721" s="258"/>
      <c r="R1721" s="258"/>
      <c r="S1721" s="258"/>
      <c r="T1721" s="259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60" t="s">
        <v>284</v>
      </c>
      <c r="AU1721" s="260" t="s">
        <v>92</v>
      </c>
      <c r="AV1721" s="13" t="s">
        <v>90</v>
      </c>
      <c r="AW1721" s="13" t="s">
        <v>38</v>
      </c>
      <c r="AX1721" s="13" t="s">
        <v>83</v>
      </c>
      <c r="AY1721" s="260" t="s">
        <v>171</v>
      </c>
    </row>
    <row r="1722" s="14" customFormat="1">
      <c r="A1722" s="14"/>
      <c r="B1722" s="261"/>
      <c r="C1722" s="262"/>
      <c r="D1722" s="242" t="s">
        <v>284</v>
      </c>
      <c r="E1722" s="263" t="s">
        <v>1</v>
      </c>
      <c r="F1722" s="264" t="s">
        <v>797</v>
      </c>
      <c r="G1722" s="262"/>
      <c r="H1722" s="265">
        <v>2783.1199999999999</v>
      </c>
      <c r="I1722" s="266"/>
      <c r="J1722" s="262"/>
      <c r="K1722" s="262"/>
      <c r="L1722" s="267"/>
      <c r="M1722" s="268"/>
      <c r="N1722" s="269"/>
      <c r="O1722" s="269"/>
      <c r="P1722" s="269"/>
      <c r="Q1722" s="269"/>
      <c r="R1722" s="269"/>
      <c r="S1722" s="269"/>
      <c r="T1722" s="270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71" t="s">
        <v>284</v>
      </c>
      <c r="AU1722" s="271" t="s">
        <v>92</v>
      </c>
      <c r="AV1722" s="14" t="s">
        <v>92</v>
      </c>
      <c r="AW1722" s="14" t="s">
        <v>38</v>
      </c>
      <c r="AX1722" s="14" t="s">
        <v>83</v>
      </c>
      <c r="AY1722" s="271" t="s">
        <v>171</v>
      </c>
    </row>
    <row r="1723" s="14" customFormat="1">
      <c r="A1723" s="14"/>
      <c r="B1723" s="261"/>
      <c r="C1723" s="262"/>
      <c r="D1723" s="242" t="s">
        <v>284</v>
      </c>
      <c r="E1723" s="263" t="s">
        <v>1</v>
      </c>
      <c r="F1723" s="264" t="s">
        <v>799</v>
      </c>
      <c r="G1723" s="262"/>
      <c r="H1723" s="265">
        <v>44.07</v>
      </c>
      <c r="I1723" s="266"/>
      <c r="J1723" s="262"/>
      <c r="K1723" s="262"/>
      <c r="L1723" s="267"/>
      <c r="M1723" s="268"/>
      <c r="N1723" s="269"/>
      <c r="O1723" s="269"/>
      <c r="P1723" s="269"/>
      <c r="Q1723" s="269"/>
      <c r="R1723" s="269"/>
      <c r="S1723" s="269"/>
      <c r="T1723" s="270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71" t="s">
        <v>284</v>
      </c>
      <c r="AU1723" s="271" t="s">
        <v>92</v>
      </c>
      <c r="AV1723" s="14" t="s">
        <v>92</v>
      </c>
      <c r="AW1723" s="14" t="s">
        <v>38</v>
      </c>
      <c r="AX1723" s="14" t="s">
        <v>83</v>
      </c>
      <c r="AY1723" s="271" t="s">
        <v>171</v>
      </c>
    </row>
    <row r="1724" s="15" customFormat="1">
      <c r="A1724" s="15"/>
      <c r="B1724" s="272"/>
      <c r="C1724" s="273"/>
      <c r="D1724" s="242" t="s">
        <v>284</v>
      </c>
      <c r="E1724" s="274" t="s">
        <v>1</v>
      </c>
      <c r="F1724" s="275" t="s">
        <v>287</v>
      </c>
      <c r="G1724" s="273"/>
      <c r="H1724" s="276">
        <v>2827.1900000000001</v>
      </c>
      <c r="I1724" s="277"/>
      <c r="J1724" s="273"/>
      <c r="K1724" s="273"/>
      <c r="L1724" s="278"/>
      <c r="M1724" s="279"/>
      <c r="N1724" s="280"/>
      <c r="O1724" s="280"/>
      <c r="P1724" s="280"/>
      <c r="Q1724" s="280"/>
      <c r="R1724" s="280"/>
      <c r="S1724" s="280"/>
      <c r="T1724" s="281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T1724" s="282" t="s">
        <v>284</v>
      </c>
      <c r="AU1724" s="282" t="s">
        <v>92</v>
      </c>
      <c r="AV1724" s="15" t="s">
        <v>192</v>
      </c>
      <c r="AW1724" s="15" t="s">
        <v>38</v>
      </c>
      <c r="AX1724" s="15" t="s">
        <v>90</v>
      </c>
      <c r="AY1724" s="282" t="s">
        <v>171</v>
      </c>
    </row>
    <row r="1725" s="2" customFormat="1" ht="16.5" customHeight="1">
      <c r="A1725" s="40"/>
      <c r="B1725" s="41"/>
      <c r="C1725" s="229" t="s">
        <v>2804</v>
      </c>
      <c r="D1725" s="229" t="s">
        <v>174</v>
      </c>
      <c r="E1725" s="230" t="s">
        <v>2805</v>
      </c>
      <c r="F1725" s="231" t="s">
        <v>2806</v>
      </c>
      <c r="G1725" s="232" t="s">
        <v>278</v>
      </c>
      <c r="H1725" s="233">
        <v>615.43600000000004</v>
      </c>
      <c r="I1725" s="234"/>
      <c r="J1725" s="235">
        <f>ROUND(I1725*H1725,2)</f>
        <v>0</v>
      </c>
      <c r="K1725" s="231" t="s">
        <v>178</v>
      </c>
      <c r="L1725" s="46"/>
      <c r="M1725" s="236" t="s">
        <v>1</v>
      </c>
      <c r="N1725" s="237" t="s">
        <v>48</v>
      </c>
      <c r="O1725" s="93"/>
      <c r="P1725" s="238">
        <f>O1725*H1725</f>
        <v>0</v>
      </c>
      <c r="Q1725" s="238">
        <v>0.00036000000000000002</v>
      </c>
      <c r="R1725" s="238">
        <f>Q1725*H1725</f>
        <v>0.22155696000000003</v>
      </c>
      <c r="S1725" s="238">
        <v>0</v>
      </c>
      <c r="T1725" s="239">
        <f>S1725*H1725</f>
        <v>0</v>
      </c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R1725" s="240" t="s">
        <v>347</v>
      </c>
      <c r="AT1725" s="240" t="s">
        <v>174</v>
      </c>
      <c r="AU1725" s="240" t="s">
        <v>92</v>
      </c>
      <c r="AY1725" s="18" t="s">
        <v>171</v>
      </c>
      <c r="BE1725" s="241">
        <f>IF(N1725="základní",J1725,0)</f>
        <v>0</v>
      </c>
      <c r="BF1725" s="241">
        <f>IF(N1725="snížená",J1725,0)</f>
        <v>0</v>
      </c>
      <c r="BG1725" s="241">
        <f>IF(N1725="zákl. přenesená",J1725,0)</f>
        <v>0</v>
      </c>
      <c r="BH1725" s="241">
        <f>IF(N1725="sníž. přenesená",J1725,0)</f>
        <v>0</v>
      </c>
      <c r="BI1725" s="241">
        <f>IF(N1725="nulová",J1725,0)</f>
        <v>0</v>
      </c>
      <c r="BJ1725" s="18" t="s">
        <v>90</v>
      </c>
      <c r="BK1725" s="241">
        <f>ROUND(I1725*H1725,2)</f>
        <v>0</v>
      </c>
      <c r="BL1725" s="18" t="s">
        <v>347</v>
      </c>
      <c r="BM1725" s="240" t="s">
        <v>2807</v>
      </c>
    </row>
    <row r="1726" s="13" customFormat="1">
      <c r="A1726" s="13"/>
      <c r="B1726" s="251"/>
      <c r="C1726" s="252"/>
      <c r="D1726" s="242" t="s">
        <v>284</v>
      </c>
      <c r="E1726" s="253" t="s">
        <v>1</v>
      </c>
      <c r="F1726" s="254" t="s">
        <v>295</v>
      </c>
      <c r="G1726" s="252"/>
      <c r="H1726" s="253" t="s">
        <v>1</v>
      </c>
      <c r="I1726" s="255"/>
      <c r="J1726" s="252"/>
      <c r="K1726" s="252"/>
      <c r="L1726" s="256"/>
      <c r="M1726" s="257"/>
      <c r="N1726" s="258"/>
      <c r="O1726" s="258"/>
      <c r="P1726" s="258"/>
      <c r="Q1726" s="258"/>
      <c r="R1726" s="258"/>
      <c r="S1726" s="258"/>
      <c r="T1726" s="259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60" t="s">
        <v>284</v>
      </c>
      <c r="AU1726" s="260" t="s">
        <v>92</v>
      </c>
      <c r="AV1726" s="13" t="s">
        <v>90</v>
      </c>
      <c r="AW1726" s="13" t="s">
        <v>38</v>
      </c>
      <c r="AX1726" s="13" t="s">
        <v>83</v>
      </c>
      <c r="AY1726" s="260" t="s">
        <v>171</v>
      </c>
    </row>
    <row r="1727" s="14" customFormat="1">
      <c r="A1727" s="14"/>
      <c r="B1727" s="261"/>
      <c r="C1727" s="262"/>
      <c r="D1727" s="242" t="s">
        <v>284</v>
      </c>
      <c r="E1727" s="263" t="s">
        <v>1</v>
      </c>
      <c r="F1727" s="264" t="s">
        <v>861</v>
      </c>
      <c r="G1727" s="262"/>
      <c r="H1727" s="265">
        <v>93.471999999999994</v>
      </c>
      <c r="I1727" s="266"/>
      <c r="J1727" s="262"/>
      <c r="K1727" s="262"/>
      <c r="L1727" s="267"/>
      <c r="M1727" s="268"/>
      <c r="N1727" s="269"/>
      <c r="O1727" s="269"/>
      <c r="P1727" s="269"/>
      <c r="Q1727" s="269"/>
      <c r="R1727" s="269"/>
      <c r="S1727" s="269"/>
      <c r="T1727" s="270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71" t="s">
        <v>284</v>
      </c>
      <c r="AU1727" s="271" t="s">
        <v>92</v>
      </c>
      <c r="AV1727" s="14" t="s">
        <v>92</v>
      </c>
      <c r="AW1727" s="14" t="s">
        <v>38</v>
      </c>
      <c r="AX1727" s="14" t="s">
        <v>83</v>
      </c>
      <c r="AY1727" s="271" t="s">
        <v>171</v>
      </c>
    </row>
    <row r="1728" s="14" customFormat="1">
      <c r="A1728" s="14"/>
      <c r="B1728" s="261"/>
      <c r="C1728" s="262"/>
      <c r="D1728" s="242" t="s">
        <v>284</v>
      </c>
      <c r="E1728" s="263" t="s">
        <v>1</v>
      </c>
      <c r="F1728" s="264" t="s">
        <v>799</v>
      </c>
      <c r="G1728" s="262"/>
      <c r="H1728" s="265">
        <v>44.07</v>
      </c>
      <c r="I1728" s="266"/>
      <c r="J1728" s="262"/>
      <c r="K1728" s="262"/>
      <c r="L1728" s="267"/>
      <c r="M1728" s="268"/>
      <c r="N1728" s="269"/>
      <c r="O1728" s="269"/>
      <c r="P1728" s="269"/>
      <c r="Q1728" s="269"/>
      <c r="R1728" s="269"/>
      <c r="S1728" s="269"/>
      <c r="T1728" s="270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71" t="s">
        <v>284</v>
      </c>
      <c r="AU1728" s="271" t="s">
        <v>92</v>
      </c>
      <c r="AV1728" s="14" t="s">
        <v>92</v>
      </c>
      <c r="AW1728" s="14" t="s">
        <v>38</v>
      </c>
      <c r="AX1728" s="14" t="s">
        <v>83</v>
      </c>
      <c r="AY1728" s="271" t="s">
        <v>171</v>
      </c>
    </row>
    <row r="1729" s="14" customFormat="1">
      <c r="A1729" s="14"/>
      <c r="B1729" s="261"/>
      <c r="C1729" s="262"/>
      <c r="D1729" s="242" t="s">
        <v>284</v>
      </c>
      <c r="E1729" s="263" t="s">
        <v>1</v>
      </c>
      <c r="F1729" s="264" t="s">
        <v>2808</v>
      </c>
      <c r="G1729" s="262"/>
      <c r="H1729" s="265">
        <v>48.402000000000001</v>
      </c>
      <c r="I1729" s="266"/>
      <c r="J1729" s="262"/>
      <c r="K1729" s="262"/>
      <c r="L1729" s="267"/>
      <c r="M1729" s="268"/>
      <c r="N1729" s="269"/>
      <c r="O1729" s="269"/>
      <c r="P1729" s="269"/>
      <c r="Q1729" s="269"/>
      <c r="R1729" s="269"/>
      <c r="S1729" s="269"/>
      <c r="T1729" s="270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71" t="s">
        <v>284</v>
      </c>
      <c r="AU1729" s="271" t="s">
        <v>92</v>
      </c>
      <c r="AV1729" s="14" t="s">
        <v>92</v>
      </c>
      <c r="AW1729" s="14" t="s">
        <v>38</v>
      </c>
      <c r="AX1729" s="14" t="s">
        <v>83</v>
      </c>
      <c r="AY1729" s="271" t="s">
        <v>171</v>
      </c>
    </row>
    <row r="1730" s="14" customFormat="1">
      <c r="A1730" s="14"/>
      <c r="B1730" s="261"/>
      <c r="C1730" s="262"/>
      <c r="D1730" s="242" t="s">
        <v>284</v>
      </c>
      <c r="E1730" s="263" t="s">
        <v>1</v>
      </c>
      <c r="F1730" s="264" t="s">
        <v>2809</v>
      </c>
      <c r="G1730" s="262"/>
      <c r="H1730" s="265">
        <v>268.38999999999999</v>
      </c>
      <c r="I1730" s="266"/>
      <c r="J1730" s="262"/>
      <c r="K1730" s="262"/>
      <c r="L1730" s="267"/>
      <c r="M1730" s="268"/>
      <c r="N1730" s="269"/>
      <c r="O1730" s="269"/>
      <c r="P1730" s="269"/>
      <c r="Q1730" s="269"/>
      <c r="R1730" s="269"/>
      <c r="S1730" s="269"/>
      <c r="T1730" s="270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71" t="s">
        <v>284</v>
      </c>
      <c r="AU1730" s="271" t="s">
        <v>92</v>
      </c>
      <c r="AV1730" s="14" t="s">
        <v>92</v>
      </c>
      <c r="AW1730" s="14" t="s">
        <v>38</v>
      </c>
      <c r="AX1730" s="14" t="s">
        <v>83</v>
      </c>
      <c r="AY1730" s="271" t="s">
        <v>171</v>
      </c>
    </row>
    <row r="1731" s="16" customFormat="1">
      <c r="A1731" s="16"/>
      <c r="B1731" s="293"/>
      <c r="C1731" s="294"/>
      <c r="D1731" s="242" t="s">
        <v>284</v>
      </c>
      <c r="E1731" s="295" t="s">
        <v>1</v>
      </c>
      <c r="F1731" s="296" t="s">
        <v>418</v>
      </c>
      <c r="G1731" s="294"/>
      <c r="H1731" s="297">
        <v>454.334</v>
      </c>
      <c r="I1731" s="298"/>
      <c r="J1731" s="294"/>
      <c r="K1731" s="294"/>
      <c r="L1731" s="299"/>
      <c r="M1731" s="300"/>
      <c r="N1731" s="301"/>
      <c r="O1731" s="301"/>
      <c r="P1731" s="301"/>
      <c r="Q1731" s="301"/>
      <c r="R1731" s="301"/>
      <c r="S1731" s="301"/>
      <c r="T1731" s="302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T1731" s="303" t="s">
        <v>284</v>
      </c>
      <c r="AU1731" s="303" t="s">
        <v>92</v>
      </c>
      <c r="AV1731" s="16" t="s">
        <v>118</v>
      </c>
      <c r="AW1731" s="16" t="s">
        <v>38</v>
      </c>
      <c r="AX1731" s="16" t="s">
        <v>83</v>
      </c>
      <c r="AY1731" s="303" t="s">
        <v>171</v>
      </c>
    </row>
    <row r="1732" s="13" customFormat="1">
      <c r="A1732" s="13"/>
      <c r="B1732" s="251"/>
      <c r="C1732" s="252"/>
      <c r="D1732" s="242" t="s">
        <v>284</v>
      </c>
      <c r="E1732" s="253" t="s">
        <v>1</v>
      </c>
      <c r="F1732" s="254" t="s">
        <v>2810</v>
      </c>
      <c r="G1732" s="252"/>
      <c r="H1732" s="253" t="s">
        <v>1</v>
      </c>
      <c r="I1732" s="255"/>
      <c r="J1732" s="252"/>
      <c r="K1732" s="252"/>
      <c r="L1732" s="256"/>
      <c r="M1732" s="257"/>
      <c r="N1732" s="258"/>
      <c r="O1732" s="258"/>
      <c r="P1732" s="258"/>
      <c r="Q1732" s="258"/>
      <c r="R1732" s="258"/>
      <c r="S1732" s="258"/>
      <c r="T1732" s="259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60" t="s">
        <v>284</v>
      </c>
      <c r="AU1732" s="260" t="s">
        <v>92</v>
      </c>
      <c r="AV1732" s="13" t="s">
        <v>90</v>
      </c>
      <c r="AW1732" s="13" t="s">
        <v>38</v>
      </c>
      <c r="AX1732" s="13" t="s">
        <v>83</v>
      </c>
      <c r="AY1732" s="260" t="s">
        <v>171</v>
      </c>
    </row>
    <row r="1733" s="14" customFormat="1">
      <c r="A1733" s="14"/>
      <c r="B1733" s="261"/>
      <c r="C1733" s="262"/>
      <c r="D1733" s="242" t="s">
        <v>284</v>
      </c>
      <c r="E1733" s="263" t="s">
        <v>1</v>
      </c>
      <c r="F1733" s="264" t="s">
        <v>2811</v>
      </c>
      <c r="G1733" s="262"/>
      <c r="H1733" s="265">
        <v>15.4</v>
      </c>
      <c r="I1733" s="266"/>
      <c r="J1733" s="262"/>
      <c r="K1733" s="262"/>
      <c r="L1733" s="267"/>
      <c r="M1733" s="268"/>
      <c r="N1733" s="269"/>
      <c r="O1733" s="269"/>
      <c r="P1733" s="269"/>
      <c r="Q1733" s="269"/>
      <c r="R1733" s="269"/>
      <c r="S1733" s="269"/>
      <c r="T1733" s="270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71" t="s">
        <v>284</v>
      </c>
      <c r="AU1733" s="271" t="s">
        <v>92</v>
      </c>
      <c r="AV1733" s="14" t="s">
        <v>92</v>
      </c>
      <c r="AW1733" s="14" t="s">
        <v>38</v>
      </c>
      <c r="AX1733" s="14" t="s">
        <v>83</v>
      </c>
      <c r="AY1733" s="271" t="s">
        <v>171</v>
      </c>
    </row>
    <row r="1734" s="14" customFormat="1">
      <c r="A1734" s="14"/>
      <c r="B1734" s="261"/>
      <c r="C1734" s="262"/>
      <c r="D1734" s="242" t="s">
        <v>284</v>
      </c>
      <c r="E1734" s="263" t="s">
        <v>1</v>
      </c>
      <c r="F1734" s="264" t="s">
        <v>2812</v>
      </c>
      <c r="G1734" s="262"/>
      <c r="H1734" s="265">
        <v>25.170000000000002</v>
      </c>
      <c r="I1734" s="266"/>
      <c r="J1734" s="262"/>
      <c r="K1734" s="262"/>
      <c r="L1734" s="267"/>
      <c r="M1734" s="268"/>
      <c r="N1734" s="269"/>
      <c r="O1734" s="269"/>
      <c r="P1734" s="269"/>
      <c r="Q1734" s="269"/>
      <c r="R1734" s="269"/>
      <c r="S1734" s="269"/>
      <c r="T1734" s="270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71" t="s">
        <v>284</v>
      </c>
      <c r="AU1734" s="271" t="s">
        <v>92</v>
      </c>
      <c r="AV1734" s="14" t="s">
        <v>92</v>
      </c>
      <c r="AW1734" s="14" t="s">
        <v>38</v>
      </c>
      <c r="AX1734" s="14" t="s">
        <v>83</v>
      </c>
      <c r="AY1734" s="271" t="s">
        <v>171</v>
      </c>
    </row>
    <row r="1735" s="14" customFormat="1">
      <c r="A1735" s="14"/>
      <c r="B1735" s="261"/>
      <c r="C1735" s="262"/>
      <c r="D1735" s="242" t="s">
        <v>284</v>
      </c>
      <c r="E1735" s="263" t="s">
        <v>1</v>
      </c>
      <c r="F1735" s="264" t="s">
        <v>2813</v>
      </c>
      <c r="G1735" s="262"/>
      <c r="H1735" s="265">
        <v>17.879999999999999</v>
      </c>
      <c r="I1735" s="266"/>
      <c r="J1735" s="262"/>
      <c r="K1735" s="262"/>
      <c r="L1735" s="267"/>
      <c r="M1735" s="268"/>
      <c r="N1735" s="269"/>
      <c r="O1735" s="269"/>
      <c r="P1735" s="269"/>
      <c r="Q1735" s="269"/>
      <c r="R1735" s="269"/>
      <c r="S1735" s="269"/>
      <c r="T1735" s="270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71" t="s">
        <v>284</v>
      </c>
      <c r="AU1735" s="271" t="s">
        <v>92</v>
      </c>
      <c r="AV1735" s="14" t="s">
        <v>92</v>
      </c>
      <c r="AW1735" s="14" t="s">
        <v>38</v>
      </c>
      <c r="AX1735" s="14" t="s">
        <v>83</v>
      </c>
      <c r="AY1735" s="271" t="s">
        <v>171</v>
      </c>
    </row>
    <row r="1736" s="14" customFormat="1">
      <c r="A1736" s="14"/>
      <c r="B1736" s="261"/>
      <c r="C1736" s="262"/>
      <c r="D1736" s="242" t="s">
        <v>284</v>
      </c>
      <c r="E1736" s="263" t="s">
        <v>1</v>
      </c>
      <c r="F1736" s="264" t="s">
        <v>2814</v>
      </c>
      <c r="G1736" s="262"/>
      <c r="H1736" s="265">
        <v>19.98</v>
      </c>
      <c r="I1736" s="266"/>
      <c r="J1736" s="262"/>
      <c r="K1736" s="262"/>
      <c r="L1736" s="267"/>
      <c r="M1736" s="268"/>
      <c r="N1736" s="269"/>
      <c r="O1736" s="269"/>
      <c r="P1736" s="269"/>
      <c r="Q1736" s="269"/>
      <c r="R1736" s="269"/>
      <c r="S1736" s="269"/>
      <c r="T1736" s="270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71" t="s">
        <v>284</v>
      </c>
      <c r="AU1736" s="271" t="s">
        <v>92</v>
      </c>
      <c r="AV1736" s="14" t="s">
        <v>92</v>
      </c>
      <c r="AW1736" s="14" t="s">
        <v>38</v>
      </c>
      <c r="AX1736" s="14" t="s">
        <v>83</v>
      </c>
      <c r="AY1736" s="271" t="s">
        <v>171</v>
      </c>
    </row>
    <row r="1737" s="14" customFormat="1">
      <c r="A1737" s="14"/>
      <c r="B1737" s="261"/>
      <c r="C1737" s="262"/>
      <c r="D1737" s="242" t="s">
        <v>284</v>
      </c>
      <c r="E1737" s="263" t="s">
        <v>1</v>
      </c>
      <c r="F1737" s="264" t="s">
        <v>2815</v>
      </c>
      <c r="G1737" s="262"/>
      <c r="H1737" s="265">
        <v>4.3600000000000003</v>
      </c>
      <c r="I1737" s="266"/>
      <c r="J1737" s="262"/>
      <c r="K1737" s="262"/>
      <c r="L1737" s="267"/>
      <c r="M1737" s="268"/>
      <c r="N1737" s="269"/>
      <c r="O1737" s="269"/>
      <c r="P1737" s="269"/>
      <c r="Q1737" s="269"/>
      <c r="R1737" s="269"/>
      <c r="S1737" s="269"/>
      <c r="T1737" s="270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71" t="s">
        <v>284</v>
      </c>
      <c r="AU1737" s="271" t="s">
        <v>92</v>
      </c>
      <c r="AV1737" s="14" t="s">
        <v>92</v>
      </c>
      <c r="AW1737" s="14" t="s">
        <v>38</v>
      </c>
      <c r="AX1737" s="14" t="s">
        <v>83</v>
      </c>
      <c r="AY1737" s="271" t="s">
        <v>171</v>
      </c>
    </row>
    <row r="1738" s="16" customFormat="1">
      <c r="A1738" s="16"/>
      <c r="B1738" s="293"/>
      <c r="C1738" s="294"/>
      <c r="D1738" s="242" t="s">
        <v>284</v>
      </c>
      <c r="E1738" s="295" t="s">
        <v>1</v>
      </c>
      <c r="F1738" s="296" t="s">
        <v>418</v>
      </c>
      <c r="G1738" s="294"/>
      <c r="H1738" s="297">
        <v>82.790000000000006</v>
      </c>
      <c r="I1738" s="298"/>
      <c r="J1738" s="294"/>
      <c r="K1738" s="294"/>
      <c r="L1738" s="299"/>
      <c r="M1738" s="300"/>
      <c r="N1738" s="301"/>
      <c r="O1738" s="301"/>
      <c r="P1738" s="301"/>
      <c r="Q1738" s="301"/>
      <c r="R1738" s="301"/>
      <c r="S1738" s="301"/>
      <c r="T1738" s="302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T1738" s="303" t="s">
        <v>284</v>
      </c>
      <c r="AU1738" s="303" t="s">
        <v>92</v>
      </c>
      <c r="AV1738" s="16" t="s">
        <v>118</v>
      </c>
      <c r="AW1738" s="16" t="s">
        <v>38</v>
      </c>
      <c r="AX1738" s="16" t="s">
        <v>83</v>
      </c>
      <c r="AY1738" s="303" t="s">
        <v>171</v>
      </c>
    </row>
    <row r="1739" s="14" customFormat="1">
      <c r="A1739" s="14"/>
      <c r="B1739" s="261"/>
      <c r="C1739" s="262"/>
      <c r="D1739" s="242" t="s">
        <v>284</v>
      </c>
      <c r="E1739" s="263" t="s">
        <v>1</v>
      </c>
      <c r="F1739" s="264" t="s">
        <v>2816</v>
      </c>
      <c r="G1739" s="262"/>
      <c r="H1739" s="265">
        <v>78.311999999999998</v>
      </c>
      <c r="I1739" s="266"/>
      <c r="J1739" s="262"/>
      <c r="K1739" s="262"/>
      <c r="L1739" s="267"/>
      <c r="M1739" s="268"/>
      <c r="N1739" s="269"/>
      <c r="O1739" s="269"/>
      <c r="P1739" s="269"/>
      <c r="Q1739" s="269"/>
      <c r="R1739" s="269"/>
      <c r="S1739" s="269"/>
      <c r="T1739" s="270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71" t="s">
        <v>284</v>
      </c>
      <c r="AU1739" s="271" t="s">
        <v>92</v>
      </c>
      <c r="AV1739" s="14" t="s">
        <v>92</v>
      </c>
      <c r="AW1739" s="14" t="s">
        <v>38</v>
      </c>
      <c r="AX1739" s="14" t="s">
        <v>83</v>
      </c>
      <c r="AY1739" s="271" t="s">
        <v>171</v>
      </c>
    </row>
    <row r="1740" s="15" customFormat="1">
      <c r="A1740" s="15"/>
      <c r="B1740" s="272"/>
      <c r="C1740" s="273"/>
      <c r="D1740" s="242" t="s">
        <v>284</v>
      </c>
      <c r="E1740" s="274" t="s">
        <v>1</v>
      </c>
      <c r="F1740" s="275" t="s">
        <v>287</v>
      </c>
      <c r="G1740" s="273"/>
      <c r="H1740" s="276">
        <v>615.43600000000004</v>
      </c>
      <c r="I1740" s="277"/>
      <c r="J1740" s="273"/>
      <c r="K1740" s="273"/>
      <c r="L1740" s="278"/>
      <c r="M1740" s="279"/>
      <c r="N1740" s="280"/>
      <c r="O1740" s="280"/>
      <c r="P1740" s="280"/>
      <c r="Q1740" s="280"/>
      <c r="R1740" s="280"/>
      <c r="S1740" s="280"/>
      <c r="T1740" s="281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T1740" s="282" t="s">
        <v>284</v>
      </c>
      <c r="AU1740" s="282" t="s">
        <v>92</v>
      </c>
      <c r="AV1740" s="15" t="s">
        <v>192</v>
      </c>
      <c r="AW1740" s="15" t="s">
        <v>38</v>
      </c>
      <c r="AX1740" s="15" t="s">
        <v>90</v>
      </c>
      <c r="AY1740" s="282" t="s">
        <v>171</v>
      </c>
    </row>
    <row r="1741" s="2" customFormat="1" ht="16.5" customHeight="1">
      <c r="A1741" s="40"/>
      <c r="B1741" s="41"/>
      <c r="C1741" s="229" t="s">
        <v>2817</v>
      </c>
      <c r="D1741" s="229" t="s">
        <v>174</v>
      </c>
      <c r="E1741" s="230" t="s">
        <v>2818</v>
      </c>
      <c r="F1741" s="231" t="s">
        <v>2819</v>
      </c>
      <c r="G1741" s="232" t="s">
        <v>278</v>
      </c>
      <c r="H1741" s="233">
        <v>1235.385</v>
      </c>
      <c r="I1741" s="234"/>
      <c r="J1741" s="235">
        <f>ROUND(I1741*H1741,2)</f>
        <v>0</v>
      </c>
      <c r="K1741" s="231" t="s">
        <v>178</v>
      </c>
      <c r="L1741" s="46"/>
      <c r="M1741" s="236" t="s">
        <v>1</v>
      </c>
      <c r="N1741" s="237" t="s">
        <v>48</v>
      </c>
      <c r="O1741" s="93"/>
      <c r="P1741" s="238">
        <f>O1741*H1741</f>
        <v>0</v>
      </c>
      <c r="Q1741" s="238">
        <v>0.00025000000000000001</v>
      </c>
      <c r="R1741" s="238">
        <f>Q1741*H1741</f>
        <v>0.30884624999999999</v>
      </c>
      <c r="S1741" s="238">
        <v>0</v>
      </c>
      <c r="T1741" s="239">
        <f>S1741*H1741</f>
        <v>0</v>
      </c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R1741" s="240" t="s">
        <v>347</v>
      </c>
      <c r="AT1741" s="240" t="s">
        <v>174</v>
      </c>
      <c r="AU1741" s="240" t="s">
        <v>92</v>
      </c>
      <c r="AY1741" s="18" t="s">
        <v>171</v>
      </c>
      <c r="BE1741" s="241">
        <f>IF(N1741="základní",J1741,0)</f>
        <v>0</v>
      </c>
      <c r="BF1741" s="241">
        <f>IF(N1741="snížená",J1741,0)</f>
        <v>0</v>
      </c>
      <c r="BG1741" s="241">
        <f>IF(N1741="zákl. přenesená",J1741,0)</f>
        <v>0</v>
      </c>
      <c r="BH1741" s="241">
        <f>IF(N1741="sníž. přenesená",J1741,0)</f>
        <v>0</v>
      </c>
      <c r="BI1741" s="241">
        <f>IF(N1741="nulová",J1741,0)</f>
        <v>0</v>
      </c>
      <c r="BJ1741" s="18" t="s">
        <v>90</v>
      </c>
      <c r="BK1741" s="241">
        <f>ROUND(I1741*H1741,2)</f>
        <v>0</v>
      </c>
      <c r="BL1741" s="18" t="s">
        <v>347</v>
      </c>
      <c r="BM1741" s="240" t="s">
        <v>2820</v>
      </c>
    </row>
    <row r="1742" s="2" customFormat="1">
      <c r="A1742" s="40"/>
      <c r="B1742" s="41"/>
      <c r="C1742" s="42"/>
      <c r="D1742" s="242" t="s">
        <v>184</v>
      </c>
      <c r="E1742" s="42"/>
      <c r="F1742" s="243" t="s">
        <v>2821</v>
      </c>
      <c r="G1742" s="42"/>
      <c r="H1742" s="42"/>
      <c r="I1742" s="244"/>
      <c r="J1742" s="42"/>
      <c r="K1742" s="42"/>
      <c r="L1742" s="46"/>
      <c r="M1742" s="245"/>
      <c r="N1742" s="246"/>
      <c r="O1742" s="93"/>
      <c r="P1742" s="93"/>
      <c r="Q1742" s="93"/>
      <c r="R1742" s="93"/>
      <c r="S1742" s="93"/>
      <c r="T1742" s="94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T1742" s="18" t="s">
        <v>184</v>
      </c>
      <c r="AU1742" s="18" t="s">
        <v>92</v>
      </c>
    </row>
    <row r="1743" s="13" customFormat="1">
      <c r="A1743" s="13"/>
      <c r="B1743" s="251"/>
      <c r="C1743" s="252"/>
      <c r="D1743" s="242" t="s">
        <v>284</v>
      </c>
      <c r="E1743" s="253" t="s">
        <v>1</v>
      </c>
      <c r="F1743" s="254" t="s">
        <v>295</v>
      </c>
      <c r="G1743" s="252"/>
      <c r="H1743" s="253" t="s">
        <v>1</v>
      </c>
      <c r="I1743" s="255"/>
      <c r="J1743" s="252"/>
      <c r="K1743" s="252"/>
      <c r="L1743" s="256"/>
      <c r="M1743" s="257"/>
      <c r="N1743" s="258"/>
      <c r="O1743" s="258"/>
      <c r="P1743" s="258"/>
      <c r="Q1743" s="258"/>
      <c r="R1743" s="258"/>
      <c r="S1743" s="258"/>
      <c r="T1743" s="259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60" t="s">
        <v>284</v>
      </c>
      <c r="AU1743" s="260" t="s">
        <v>92</v>
      </c>
      <c r="AV1743" s="13" t="s">
        <v>90</v>
      </c>
      <c r="AW1743" s="13" t="s">
        <v>38</v>
      </c>
      <c r="AX1743" s="13" t="s">
        <v>83</v>
      </c>
      <c r="AY1743" s="260" t="s">
        <v>171</v>
      </c>
    </row>
    <row r="1744" s="14" customFormat="1">
      <c r="A1744" s="14"/>
      <c r="B1744" s="261"/>
      <c r="C1744" s="262"/>
      <c r="D1744" s="242" t="s">
        <v>284</v>
      </c>
      <c r="E1744" s="263" t="s">
        <v>1</v>
      </c>
      <c r="F1744" s="264" t="s">
        <v>2822</v>
      </c>
      <c r="G1744" s="262"/>
      <c r="H1744" s="265">
        <v>186.94399999999999</v>
      </c>
      <c r="I1744" s="266"/>
      <c r="J1744" s="262"/>
      <c r="K1744" s="262"/>
      <c r="L1744" s="267"/>
      <c r="M1744" s="268"/>
      <c r="N1744" s="269"/>
      <c r="O1744" s="269"/>
      <c r="P1744" s="269"/>
      <c r="Q1744" s="269"/>
      <c r="R1744" s="269"/>
      <c r="S1744" s="269"/>
      <c r="T1744" s="270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71" t="s">
        <v>284</v>
      </c>
      <c r="AU1744" s="271" t="s">
        <v>92</v>
      </c>
      <c r="AV1744" s="14" t="s">
        <v>92</v>
      </c>
      <c r="AW1744" s="14" t="s">
        <v>38</v>
      </c>
      <c r="AX1744" s="14" t="s">
        <v>83</v>
      </c>
      <c r="AY1744" s="271" t="s">
        <v>171</v>
      </c>
    </row>
    <row r="1745" s="14" customFormat="1">
      <c r="A1745" s="14"/>
      <c r="B1745" s="261"/>
      <c r="C1745" s="262"/>
      <c r="D1745" s="242" t="s">
        <v>284</v>
      </c>
      <c r="E1745" s="263" t="s">
        <v>1</v>
      </c>
      <c r="F1745" s="264" t="s">
        <v>2823</v>
      </c>
      <c r="G1745" s="262"/>
      <c r="H1745" s="265">
        <v>88.140000000000001</v>
      </c>
      <c r="I1745" s="266"/>
      <c r="J1745" s="262"/>
      <c r="K1745" s="262"/>
      <c r="L1745" s="267"/>
      <c r="M1745" s="268"/>
      <c r="N1745" s="269"/>
      <c r="O1745" s="269"/>
      <c r="P1745" s="269"/>
      <c r="Q1745" s="269"/>
      <c r="R1745" s="269"/>
      <c r="S1745" s="269"/>
      <c r="T1745" s="270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71" t="s">
        <v>284</v>
      </c>
      <c r="AU1745" s="271" t="s">
        <v>92</v>
      </c>
      <c r="AV1745" s="14" t="s">
        <v>92</v>
      </c>
      <c r="AW1745" s="14" t="s">
        <v>38</v>
      </c>
      <c r="AX1745" s="14" t="s">
        <v>83</v>
      </c>
      <c r="AY1745" s="271" t="s">
        <v>171</v>
      </c>
    </row>
    <row r="1746" s="14" customFormat="1">
      <c r="A1746" s="14"/>
      <c r="B1746" s="261"/>
      <c r="C1746" s="262"/>
      <c r="D1746" s="242" t="s">
        <v>284</v>
      </c>
      <c r="E1746" s="263" t="s">
        <v>1</v>
      </c>
      <c r="F1746" s="264" t="s">
        <v>2824</v>
      </c>
      <c r="G1746" s="262"/>
      <c r="H1746" s="265">
        <v>96.804000000000002</v>
      </c>
      <c r="I1746" s="266"/>
      <c r="J1746" s="262"/>
      <c r="K1746" s="262"/>
      <c r="L1746" s="267"/>
      <c r="M1746" s="268"/>
      <c r="N1746" s="269"/>
      <c r="O1746" s="269"/>
      <c r="P1746" s="269"/>
      <c r="Q1746" s="269"/>
      <c r="R1746" s="269"/>
      <c r="S1746" s="269"/>
      <c r="T1746" s="270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71" t="s">
        <v>284</v>
      </c>
      <c r="AU1746" s="271" t="s">
        <v>92</v>
      </c>
      <c r="AV1746" s="14" t="s">
        <v>92</v>
      </c>
      <c r="AW1746" s="14" t="s">
        <v>38</v>
      </c>
      <c r="AX1746" s="14" t="s">
        <v>83</v>
      </c>
      <c r="AY1746" s="271" t="s">
        <v>171</v>
      </c>
    </row>
    <row r="1747" s="14" customFormat="1">
      <c r="A1747" s="14"/>
      <c r="B1747" s="261"/>
      <c r="C1747" s="262"/>
      <c r="D1747" s="242" t="s">
        <v>284</v>
      </c>
      <c r="E1747" s="263" t="s">
        <v>1</v>
      </c>
      <c r="F1747" s="264" t="s">
        <v>2825</v>
      </c>
      <c r="G1747" s="262"/>
      <c r="H1747" s="265">
        <v>536.77999999999997</v>
      </c>
      <c r="I1747" s="266"/>
      <c r="J1747" s="262"/>
      <c r="K1747" s="262"/>
      <c r="L1747" s="267"/>
      <c r="M1747" s="268"/>
      <c r="N1747" s="269"/>
      <c r="O1747" s="269"/>
      <c r="P1747" s="269"/>
      <c r="Q1747" s="269"/>
      <c r="R1747" s="269"/>
      <c r="S1747" s="269"/>
      <c r="T1747" s="270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71" t="s">
        <v>284</v>
      </c>
      <c r="AU1747" s="271" t="s">
        <v>92</v>
      </c>
      <c r="AV1747" s="14" t="s">
        <v>92</v>
      </c>
      <c r="AW1747" s="14" t="s">
        <v>38</v>
      </c>
      <c r="AX1747" s="14" t="s">
        <v>83</v>
      </c>
      <c r="AY1747" s="271" t="s">
        <v>171</v>
      </c>
    </row>
    <row r="1748" s="16" customFormat="1">
      <c r="A1748" s="16"/>
      <c r="B1748" s="293"/>
      <c r="C1748" s="294"/>
      <c r="D1748" s="242" t="s">
        <v>284</v>
      </c>
      <c r="E1748" s="295" t="s">
        <v>1</v>
      </c>
      <c r="F1748" s="296" t="s">
        <v>418</v>
      </c>
      <c r="G1748" s="294"/>
      <c r="H1748" s="297">
        <v>908.66800000000001</v>
      </c>
      <c r="I1748" s="298"/>
      <c r="J1748" s="294"/>
      <c r="K1748" s="294"/>
      <c r="L1748" s="299"/>
      <c r="M1748" s="300"/>
      <c r="N1748" s="301"/>
      <c r="O1748" s="301"/>
      <c r="P1748" s="301"/>
      <c r="Q1748" s="301"/>
      <c r="R1748" s="301"/>
      <c r="S1748" s="301"/>
      <c r="T1748" s="302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T1748" s="303" t="s">
        <v>284</v>
      </c>
      <c r="AU1748" s="303" t="s">
        <v>92</v>
      </c>
      <c r="AV1748" s="16" t="s">
        <v>118</v>
      </c>
      <c r="AW1748" s="16" t="s">
        <v>38</v>
      </c>
      <c r="AX1748" s="16" t="s">
        <v>83</v>
      </c>
      <c r="AY1748" s="303" t="s">
        <v>171</v>
      </c>
    </row>
    <row r="1749" s="13" customFormat="1">
      <c r="A1749" s="13"/>
      <c r="B1749" s="251"/>
      <c r="C1749" s="252"/>
      <c r="D1749" s="242" t="s">
        <v>284</v>
      </c>
      <c r="E1749" s="253" t="s">
        <v>1</v>
      </c>
      <c r="F1749" s="254" t="s">
        <v>2810</v>
      </c>
      <c r="G1749" s="252"/>
      <c r="H1749" s="253" t="s">
        <v>1</v>
      </c>
      <c r="I1749" s="255"/>
      <c r="J1749" s="252"/>
      <c r="K1749" s="252"/>
      <c r="L1749" s="256"/>
      <c r="M1749" s="257"/>
      <c r="N1749" s="258"/>
      <c r="O1749" s="258"/>
      <c r="P1749" s="258"/>
      <c r="Q1749" s="258"/>
      <c r="R1749" s="258"/>
      <c r="S1749" s="258"/>
      <c r="T1749" s="259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60" t="s">
        <v>284</v>
      </c>
      <c r="AU1749" s="260" t="s">
        <v>92</v>
      </c>
      <c r="AV1749" s="13" t="s">
        <v>90</v>
      </c>
      <c r="AW1749" s="13" t="s">
        <v>38</v>
      </c>
      <c r="AX1749" s="13" t="s">
        <v>83</v>
      </c>
      <c r="AY1749" s="260" t="s">
        <v>171</v>
      </c>
    </row>
    <row r="1750" s="14" customFormat="1">
      <c r="A1750" s="14"/>
      <c r="B1750" s="261"/>
      <c r="C1750" s="262"/>
      <c r="D1750" s="242" t="s">
        <v>284</v>
      </c>
      <c r="E1750" s="263" t="s">
        <v>1</v>
      </c>
      <c r="F1750" s="264" t="s">
        <v>2826</v>
      </c>
      <c r="G1750" s="262"/>
      <c r="H1750" s="265">
        <v>30.800000000000001</v>
      </c>
      <c r="I1750" s="266"/>
      <c r="J1750" s="262"/>
      <c r="K1750" s="262"/>
      <c r="L1750" s="267"/>
      <c r="M1750" s="268"/>
      <c r="N1750" s="269"/>
      <c r="O1750" s="269"/>
      <c r="P1750" s="269"/>
      <c r="Q1750" s="269"/>
      <c r="R1750" s="269"/>
      <c r="S1750" s="269"/>
      <c r="T1750" s="270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71" t="s">
        <v>284</v>
      </c>
      <c r="AU1750" s="271" t="s">
        <v>92</v>
      </c>
      <c r="AV1750" s="14" t="s">
        <v>92</v>
      </c>
      <c r="AW1750" s="14" t="s">
        <v>38</v>
      </c>
      <c r="AX1750" s="14" t="s">
        <v>83</v>
      </c>
      <c r="AY1750" s="271" t="s">
        <v>171</v>
      </c>
    </row>
    <row r="1751" s="14" customFormat="1">
      <c r="A1751" s="14"/>
      <c r="B1751" s="261"/>
      <c r="C1751" s="262"/>
      <c r="D1751" s="242" t="s">
        <v>284</v>
      </c>
      <c r="E1751" s="263" t="s">
        <v>1</v>
      </c>
      <c r="F1751" s="264" t="s">
        <v>2827</v>
      </c>
      <c r="G1751" s="262"/>
      <c r="H1751" s="265">
        <v>50.340000000000003</v>
      </c>
      <c r="I1751" s="266"/>
      <c r="J1751" s="262"/>
      <c r="K1751" s="262"/>
      <c r="L1751" s="267"/>
      <c r="M1751" s="268"/>
      <c r="N1751" s="269"/>
      <c r="O1751" s="269"/>
      <c r="P1751" s="269"/>
      <c r="Q1751" s="269"/>
      <c r="R1751" s="269"/>
      <c r="S1751" s="269"/>
      <c r="T1751" s="270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71" t="s">
        <v>284</v>
      </c>
      <c r="AU1751" s="271" t="s">
        <v>92</v>
      </c>
      <c r="AV1751" s="14" t="s">
        <v>92</v>
      </c>
      <c r="AW1751" s="14" t="s">
        <v>38</v>
      </c>
      <c r="AX1751" s="14" t="s">
        <v>83</v>
      </c>
      <c r="AY1751" s="271" t="s">
        <v>171</v>
      </c>
    </row>
    <row r="1752" s="14" customFormat="1">
      <c r="A1752" s="14"/>
      <c r="B1752" s="261"/>
      <c r="C1752" s="262"/>
      <c r="D1752" s="242" t="s">
        <v>284</v>
      </c>
      <c r="E1752" s="263" t="s">
        <v>1</v>
      </c>
      <c r="F1752" s="264" t="s">
        <v>2828</v>
      </c>
      <c r="G1752" s="262"/>
      <c r="H1752" s="265">
        <v>35.759999999999998</v>
      </c>
      <c r="I1752" s="266"/>
      <c r="J1752" s="262"/>
      <c r="K1752" s="262"/>
      <c r="L1752" s="267"/>
      <c r="M1752" s="268"/>
      <c r="N1752" s="269"/>
      <c r="O1752" s="269"/>
      <c r="P1752" s="269"/>
      <c r="Q1752" s="269"/>
      <c r="R1752" s="269"/>
      <c r="S1752" s="269"/>
      <c r="T1752" s="270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71" t="s">
        <v>284</v>
      </c>
      <c r="AU1752" s="271" t="s">
        <v>92</v>
      </c>
      <c r="AV1752" s="14" t="s">
        <v>92</v>
      </c>
      <c r="AW1752" s="14" t="s">
        <v>38</v>
      </c>
      <c r="AX1752" s="14" t="s">
        <v>83</v>
      </c>
      <c r="AY1752" s="271" t="s">
        <v>171</v>
      </c>
    </row>
    <row r="1753" s="14" customFormat="1">
      <c r="A1753" s="14"/>
      <c r="B1753" s="261"/>
      <c r="C1753" s="262"/>
      <c r="D1753" s="242" t="s">
        <v>284</v>
      </c>
      <c r="E1753" s="263" t="s">
        <v>1</v>
      </c>
      <c r="F1753" s="264" t="s">
        <v>2829</v>
      </c>
      <c r="G1753" s="262"/>
      <c r="H1753" s="265">
        <v>39.960000000000001</v>
      </c>
      <c r="I1753" s="266"/>
      <c r="J1753" s="262"/>
      <c r="K1753" s="262"/>
      <c r="L1753" s="267"/>
      <c r="M1753" s="268"/>
      <c r="N1753" s="269"/>
      <c r="O1753" s="269"/>
      <c r="P1753" s="269"/>
      <c r="Q1753" s="269"/>
      <c r="R1753" s="269"/>
      <c r="S1753" s="269"/>
      <c r="T1753" s="270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71" t="s">
        <v>284</v>
      </c>
      <c r="AU1753" s="271" t="s">
        <v>92</v>
      </c>
      <c r="AV1753" s="14" t="s">
        <v>92</v>
      </c>
      <c r="AW1753" s="14" t="s">
        <v>38</v>
      </c>
      <c r="AX1753" s="14" t="s">
        <v>83</v>
      </c>
      <c r="AY1753" s="271" t="s">
        <v>171</v>
      </c>
    </row>
    <row r="1754" s="14" customFormat="1">
      <c r="A1754" s="14"/>
      <c r="B1754" s="261"/>
      <c r="C1754" s="262"/>
      <c r="D1754" s="242" t="s">
        <v>284</v>
      </c>
      <c r="E1754" s="263" t="s">
        <v>1</v>
      </c>
      <c r="F1754" s="264" t="s">
        <v>2830</v>
      </c>
      <c r="G1754" s="262"/>
      <c r="H1754" s="265">
        <v>8.7200000000000006</v>
      </c>
      <c r="I1754" s="266"/>
      <c r="J1754" s="262"/>
      <c r="K1754" s="262"/>
      <c r="L1754" s="267"/>
      <c r="M1754" s="268"/>
      <c r="N1754" s="269"/>
      <c r="O1754" s="269"/>
      <c r="P1754" s="269"/>
      <c r="Q1754" s="269"/>
      <c r="R1754" s="269"/>
      <c r="S1754" s="269"/>
      <c r="T1754" s="270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71" t="s">
        <v>284</v>
      </c>
      <c r="AU1754" s="271" t="s">
        <v>92</v>
      </c>
      <c r="AV1754" s="14" t="s">
        <v>92</v>
      </c>
      <c r="AW1754" s="14" t="s">
        <v>38</v>
      </c>
      <c r="AX1754" s="14" t="s">
        <v>83</v>
      </c>
      <c r="AY1754" s="271" t="s">
        <v>171</v>
      </c>
    </row>
    <row r="1755" s="16" customFormat="1">
      <c r="A1755" s="16"/>
      <c r="B1755" s="293"/>
      <c r="C1755" s="294"/>
      <c r="D1755" s="242" t="s">
        <v>284</v>
      </c>
      <c r="E1755" s="295" t="s">
        <v>1</v>
      </c>
      <c r="F1755" s="296" t="s">
        <v>418</v>
      </c>
      <c r="G1755" s="294"/>
      <c r="H1755" s="297">
        <v>165.58000000000001</v>
      </c>
      <c r="I1755" s="298"/>
      <c r="J1755" s="294"/>
      <c r="K1755" s="294"/>
      <c r="L1755" s="299"/>
      <c r="M1755" s="300"/>
      <c r="N1755" s="301"/>
      <c r="O1755" s="301"/>
      <c r="P1755" s="301"/>
      <c r="Q1755" s="301"/>
      <c r="R1755" s="301"/>
      <c r="S1755" s="301"/>
      <c r="T1755" s="302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T1755" s="303" t="s">
        <v>284</v>
      </c>
      <c r="AU1755" s="303" t="s">
        <v>92</v>
      </c>
      <c r="AV1755" s="16" t="s">
        <v>118</v>
      </c>
      <c r="AW1755" s="16" t="s">
        <v>38</v>
      </c>
      <c r="AX1755" s="16" t="s">
        <v>83</v>
      </c>
      <c r="AY1755" s="303" t="s">
        <v>171</v>
      </c>
    </row>
    <row r="1756" s="14" customFormat="1">
      <c r="A1756" s="14"/>
      <c r="B1756" s="261"/>
      <c r="C1756" s="262"/>
      <c r="D1756" s="242" t="s">
        <v>284</v>
      </c>
      <c r="E1756" s="263" t="s">
        <v>1</v>
      </c>
      <c r="F1756" s="264" t="s">
        <v>2831</v>
      </c>
      <c r="G1756" s="262"/>
      <c r="H1756" s="265">
        <v>161.137</v>
      </c>
      <c r="I1756" s="266"/>
      <c r="J1756" s="262"/>
      <c r="K1756" s="262"/>
      <c r="L1756" s="267"/>
      <c r="M1756" s="268"/>
      <c r="N1756" s="269"/>
      <c r="O1756" s="269"/>
      <c r="P1756" s="269"/>
      <c r="Q1756" s="269"/>
      <c r="R1756" s="269"/>
      <c r="S1756" s="269"/>
      <c r="T1756" s="270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71" t="s">
        <v>284</v>
      </c>
      <c r="AU1756" s="271" t="s">
        <v>92</v>
      </c>
      <c r="AV1756" s="14" t="s">
        <v>92</v>
      </c>
      <c r="AW1756" s="14" t="s">
        <v>38</v>
      </c>
      <c r="AX1756" s="14" t="s">
        <v>83</v>
      </c>
      <c r="AY1756" s="271" t="s">
        <v>171</v>
      </c>
    </row>
    <row r="1757" s="15" customFormat="1">
      <c r="A1757" s="15"/>
      <c r="B1757" s="272"/>
      <c r="C1757" s="273"/>
      <c r="D1757" s="242" t="s">
        <v>284</v>
      </c>
      <c r="E1757" s="274" t="s">
        <v>1</v>
      </c>
      <c r="F1757" s="275" t="s">
        <v>287</v>
      </c>
      <c r="G1757" s="273"/>
      <c r="H1757" s="276">
        <v>1235.385</v>
      </c>
      <c r="I1757" s="277"/>
      <c r="J1757" s="273"/>
      <c r="K1757" s="273"/>
      <c r="L1757" s="278"/>
      <c r="M1757" s="279"/>
      <c r="N1757" s="280"/>
      <c r="O1757" s="280"/>
      <c r="P1757" s="280"/>
      <c r="Q1757" s="280"/>
      <c r="R1757" s="280"/>
      <c r="S1757" s="280"/>
      <c r="T1757" s="281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T1757" s="282" t="s">
        <v>284</v>
      </c>
      <c r="AU1757" s="282" t="s">
        <v>92</v>
      </c>
      <c r="AV1757" s="15" t="s">
        <v>192</v>
      </c>
      <c r="AW1757" s="15" t="s">
        <v>38</v>
      </c>
      <c r="AX1757" s="15" t="s">
        <v>90</v>
      </c>
      <c r="AY1757" s="282" t="s">
        <v>171</v>
      </c>
    </row>
    <row r="1758" s="12" customFormat="1" ht="22.8" customHeight="1">
      <c r="A1758" s="12"/>
      <c r="B1758" s="213"/>
      <c r="C1758" s="214"/>
      <c r="D1758" s="215" t="s">
        <v>82</v>
      </c>
      <c r="E1758" s="227" t="s">
        <v>2832</v>
      </c>
      <c r="F1758" s="227" t="s">
        <v>2833</v>
      </c>
      <c r="G1758" s="214"/>
      <c r="H1758" s="214"/>
      <c r="I1758" s="217"/>
      <c r="J1758" s="228">
        <f>BK1758</f>
        <v>0</v>
      </c>
      <c r="K1758" s="214"/>
      <c r="L1758" s="219"/>
      <c r="M1758" s="220"/>
      <c r="N1758" s="221"/>
      <c r="O1758" s="221"/>
      <c r="P1758" s="222">
        <f>SUM(P1759:P1765)</f>
        <v>0</v>
      </c>
      <c r="Q1758" s="221"/>
      <c r="R1758" s="222">
        <f>SUM(R1759:R1765)</f>
        <v>10.005437820000001</v>
      </c>
      <c r="S1758" s="221"/>
      <c r="T1758" s="223">
        <f>SUM(T1759:T1765)</f>
        <v>0.209095</v>
      </c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R1758" s="224" t="s">
        <v>92</v>
      </c>
      <c r="AT1758" s="225" t="s">
        <v>82</v>
      </c>
      <c r="AU1758" s="225" t="s">
        <v>90</v>
      </c>
      <c r="AY1758" s="224" t="s">
        <v>171</v>
      </c>
      <c r="BK1758" s="226">
        <f>SUM(BK1759:BK1765)</f>
        <v>0</v>
      </c>
    </row>
    <row r="1759" s="2" customFormat="1" ht="16.5" customHeight="1">
      <c r="A1759" s="40"/>
      <c r="B1759" s="41"/>
      <c r="C1759" s="229" t="s">
        <v>2834</v>
      </c>
      <c r="D1759" s="229" t="s">
        <v>174</v>
      </c>
      <c r="E1759" s="230" t="s">
        <v>2835</v>
      </c>
      <c r="F1759" s="231" t="s">
        <v>2836</v>
      </c>
      <c r="G1759" s="232" t="s">
        <v>278</v>
      </c>
      <c r="H1759" s="233">
        <v>674.5</v>
      </c>
      <c r="I1759" s="234"/>
      <c r="J1759" s="235">
        <f>ROUND(I1759*H1759,2)</f>
        <v>0</v>
      </c>
      <c r="K1759" s="231" t="s">
        <v>178</v>
      </c>
      <c r="L1759" s="46"/>
      <c r="M1759" s="236" t="s">
        <v>1</v>
      </c>
      <c r="N1759" s="237" t="s">
        <v>48</v>
      </c>
      <c r="O1759" s="93"/>
      <c r="P1759" s="238">
        <f>O1759*H1759</f>
        <v>0</v>
      </c>
      <c r="Q1759" s="238">
        <v>0.001</v>
      </c>
      <c r="R1759" s="238">
        <f>Q1759*H1759</f>
        <v>0.67449999999999999</v>
      </c>
      <c r="S1759" s="238">
        <v>0.00031</v>
      </c>
      <c r="T1759" s="239">
        <f>S1759*H1759</f>
        <v>0.209095</v>
      </c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R1759" s="240" t="s">
        <v>347</v>
      </c>
      <c r="AT1759" s="240" t="s">
        <v>174</v>
      </c>
      <c r="AU1759" s="240" t="s">
        <v>92</v>
      </c>
      <c r="AY1759" s="18" t="s">
        <v>171</v>
      </c>
      <c r="BE1759" s="241">
        <f>IF(N1759="základní",J1759,0)</f>
        <v>0</v>
      </c>
      <c r="BF1759" s="241">
        <f>IF(N1759="snížená",J1759,0)</f>
        <v>0</v>
      </c>
      <c r="BG1759" s="241">
        <f>IF(N1759="zákl. přenesená",J1759,0)</f>
        <v>0</v>
      </c>
      <c r="BH1759" s="241">
        <f>IF(N1759="sníž. přenesená",J1759,0)</f>
        <v>0</v>
      </c>
      <c r="BI1759" s="241">
        <f>IF(N1759="nulová",J1759,0)</f>
        <v>0</v>
      </c>
      <c r="BJ1759" s="18" t="s">
        <v>90</v>
      </c>
      <c r="BK1759" s="241">
        <f>ROUND(I1759*H1759,2)</f>
        <v>0</v>
      </c>
      <c r="BL1759" s="18" t="s">
        <v>347</v>
      </c>
      <c r="BM1759" s="240" t="s">
        <v>2837</v>
      </c>
    </row>
    <row r="1760" s="14" customFormat="1">
      <c r="A1760" s="14"/>
      <c r="B1760" s="261"/>
      <c r="C1760" s="262"/>
      <c r="D1760" s="242" t="s">
        <v>284</v>
      </c>
      <c r="E1760" s="263" t="s">
        <v>1</v>
      </c>
      <c r="F1760" s="264" t="s">
        <v>977</v>
      </c>
      <c r="G1760" s="262"/>
      <c r="H1760" s="265">
        <v>299.5</v>
      </c>
      <c r="I1760" s="266"/>
      <c r="J1760" s="262"/>
      <c r="K1760" s="262"/>
      <c r="L1760" s="267"/>
      <c r="M1760" s="268"/>
      <c r="N1760" s="269"/>
      <c r="O1760" s="269"/>
      <c r="P1760" s="269"/>
      <c r="Q1760" s="269"/>
      <c r="R1760" s="269"/>
      <c r="S1760" s="269"/>
      <c r="T1760" s="270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71" t="s">
        <v>284</v>
      </c>
      <c r="AU1760" s="271" t="s">
        <v>92</v>
      </c>
      <c r="AV1760" s="14" t="s">
        <v>92</v>
      </c>
      <c r="AW1760" s="14" t="s">
        <v>38</v>
      </c>
      <c r="AX1760" s="14" t="s">
        <v>83</v>
      </c>
      <c r="AY1760" s="271" t="s">
        <v>171</v>
      </c>
    </row>
    <row r="1761" s="14" customFormat="1">
      <c r="A1761" s="14"/>
      <c r="B1761" s="261"/>
      <c r="C1761" s="262"/>
      <c r="D1761" s="242" t="s">
        <v>284</v>
      </c>
      <c r="E1761" s="263" t="s">
        <v>1</v>
      </c>
      <c r="F1761" s="264" t="s">
        <v>991</v>
      </c>
      <c r="G1761" s="262"/>
      <c r="H1761" s="265">
        <v>375</v>
      </c>
      <c r="I1761" s="266"/>
      <c r="J1761" s="262"/>
      <c r="K1761" s="262"/>
      <c r="L1761" s="267"/>
      <c r="M1761" s="268"/>
      <c r="N1761" s="269"/>
      <c r="O1761" s="269"/>
      <c r="P1761" s="269"/>
      <c r="Q1761" s="269"/>
      <c r="R1761" s="269"/>
      <c r="S1761" s="269"/>
      <c r="T1761" s="270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71" t="s">
        <v>284</v>
      </c>
      <c r="AU1761" s="271" t="s">
        <v>92</v>
      </c>
      <c r="AV1761" s="14" t="s">
        <v>92</v>
      </c>
      <c r="AW1761" s="14" t="s">
        <v>38</v>
      </c>
      <c r="AX1761" s="14" t="s">
        <v>83</v>
      </c>
      <c r="AY1761" s="271" t="s">
        <v>171</v>
      </c>
    </row>
    <row r="1762" s="15" customFormat="1">
      <c r="A1762" s="15"/>
      <c r="B1762" s="272"/>
      <c r="C1762" s="273"/>
      <c r="D1762" s="242" t="s">
        <v>284</v>
      </c>
      <c r="E1762" s="274" t="s">
        <v>1</v>
      </c>
      <c r="F1762" s="275" t="s">
        <v>287</v>
      </c>
      <c r="G1762" s="273"/>
      <c r="H1762" s="276">
        <v>674.5</v>
      </c>
      <c r="I1762" s="277"/>
      <c r="J1762" s="273"/>
      <c r="K1762" s="273"/>
      <c r="L1762" s="278"/>
      <c r="M1762" s="279"/>
      <c r="N1762" s="280"/>
      <c r="O1762" s="280"/>
      <c r="P1762" s="280"/>
      <c r="Q1762" s="280"/>
      <c r="R1762" s="280"/>
      <c r="S1762" s="280"/>
      <c r="T1762" s="281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T1762" s="282" t="s">
        <v>284</v>
      </c>
      <c r="AU1762" s="282" t="s">
        <v>92</v>
      </c>
      <c r="AV1762" s="15" t="s">
        <v>192</v>
      </c>
      <c r="AW1762" s="15" t="s">
        <v>38</v>
      </c>
      <c r="AX1762" s="15" t="s">
        <v>90</v>
      </c>
      <c r="AY1762" s="282" t="s">
        <v>171</v>
      </c>
    </row>
    <row r="1763" s="2" customFormat="1" ht="16.5" customHeight="1">
      <c r="A1763" s="40"/>
      <c r="B1763" s="41"/>
      <c r="C1763" s="229" t="s">
        <v>2838</v>
      </c>
      <c r="D1763" s="229" t="s">
        <v>174</v>
      </c>
      <c r="E1763" s="230" t="s">
        <v>2839</v>
      </c>
      <c r="F1763" s="231" t="s">
        <v>2840</v>
      </c>
      <c r="G1763" s="232" t="s">
        <v>278</v>
      </c>
      <c r="H1763" s="233">
        <v>18691.68</v>
      </c>
      <c r="I1763" s="234"/>
      <c r="J1763" s="235">
        <f>ROUND(I1763*H1763,2)</f>
        <v>0</v>
      </c>
      <c r="K1763" s="231" t="s">
        <v>178</v>
      </c>
      <c r="L1763" s="46"/>
      <c r="M1763" s="236" t="s">
        <v>1</v>
      </c>
      <c r="N1763" s="237" t="s">
        <v>48</v>
      </c>
      <c r="O1763" s="93"/>
      <c r="P1763" s="238">
        <f>O1763*H1763</f>
        <v>0</v>
      </c>
      <c r="Q1763" s="238">
        <v>0.00020000000000000001</v>
      </c>
      <c r="R1763" s="238">
        <f>Q1763*H1763</f>
        <v>3.7383360000000003</v>
      </c>
      <c r="S1763" s="238">
        <v>0</v>
      </c>
      <c r="T1763" s="239">
        <f>S1763*H1763</f>
        <v>0</v>
      </c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R1763" s="240" t="s">
        <v>347</v>
      </c>
      <c r="AT1763" s="240" t="s">
        <v>174</v>
      </c>
      <c r="AU1763" s="240" t="s">
        <v>92</v>
      </c>
      <c r="AY1763" s="18" t="s">
        <v>171</v>
      </c>
      <c r="BE1763" s="241">
        <f>IF(N1763="základní",J1763,0)</f>
        <v>0</v>
      </c>
      <c r="BF1763" s="241">
        <f>IF(N1763="snížená",J1763,0)</f>
        <v>0</v>
      </c>
      <c r="BG1763" s="241">
        <f>IF(N1763="zákl. přenesená",J1763,0)</f>
        <v>0</v>
      </c>
      <c r="BH1763" s="241">
        <f>IF(N1763="sníž. přenesená",J1763,0)</f>
        <v>0</v>
      </c>
      <c r="BI1763" s="241">
        <f>IF(N1763="nulová",J1763,0)</f>
        <v>0</v>
      </c>
      <c r="BJ1763" s="18" t="s">
        <v>90</v>
      </c>
      <c r="BK1763" s="241">
        <f>ROUND(I1763*H1763,2)</f>
        <v>0</v>
      </c>
      <c r="BL1763" s="18" t="s">
        <v>347</v>
      </c>
      <c r="BM1763" s="240" t="s">
        <v>2841</v>
      </c>
    </row>
    <row r="1764" s="2" customFormat="1" ht="16.5" customHeight="1">
      <c r="A1764" s="40"/>
      <c r="B1764" s="41"/>
      <c r="C1764" s="229" t="s">
        <v>2842</v>
      </c>
      <c r="D1764" s="229" t="s">
        <v>174</v>
      </c>
      <c r="E1764" s="230" t="s">
        <v>2843</v>
      </c>
      <c r="F1764" s="231" t="s">
        <v>2844</v>
      </c>
      <c r="G1764" s="232" t="s">
        <v>278</v>
      </c>
      <c r="H1764" s="233">
        <v>18691.68</v>
      </c>
      <c r="I1764" s="234"/>
      <c r="J1764" s="235">
        <f>ROUND(I1764*H1764,2)</f>
        <v>0</v>
      </c>
      <c r="K1764" s="231" t="s">
        <v>178</v>
      </c>
      <c r="L1764" s="46"/>
      <c r="M1764" s="236" t="s">
        <v>1</v>
      </c>
      <c r="N1764" s="237" t="s">
        <v>48</v>
      </c>
      <c r="O1764" s="93"/>
      <c r="P1764" s="238">
        <f>O1764*H1764</f>
        <v>0</v>
      </c>
      <c r="Q1764" s="238">
        <v>0.00029</v>
      </c>
      <c r="R1764" s="238">
        <f>Q1764*H1764</f>
        <v>5.4205871999999999</v>
      </c>
      <c r="S1764" s="238">
        <v>0</v>
      </c>
      <c r="T1764" s="239">
        <f>S1764*H1764</f>
        <v>0</v>
      </c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R1764" s="240" t="s">
        <v>347</v>
      </c>
      <c r="AT1764" s="240" t="s">
        <v>174</v>
      </c>
      <c r="AU1764" s="240" t="s">
        <v>92</v>
      </c>
      <c r="AY1764" s="18" t="s">
        <v>171</v>
      </c>
      <c r="BE1764" s="241">
        <f>IF(N1764="základní",J1764,0)</f>
        <v>0</v>
      </c>
      <c r="BF1764" s="241">
        <f>IF(N1764="snížená",J1764,0)</f>
        <v>0</v>
      </c>
      <c r="BG1764" s="241">
        <f>IF(N1764="zákl. přenesená",J1764,0)</f>
        <v>0</v>
      </c>
      <c r="BH1764" s="241">
        <f>IF(N1764="sníž. přenesená",J1764,0)</f>
        <v>0</v>
      </c>
      <c r="BI1764" s="241">
        <f>IF(N1764="nulová",J1764,0)</f>
        <v>0</v>
      </c>
      <c r="BJ1764" s="18" t="s">
        <v>90</v>
      </c>
      <c r="BK1764" s="241">
        <f>ROUND(I1764*H1764,2)</f>
        <v>0</v>
      </c>
      <c r="BL1764" s="18" t="s">
        <v>347</v>
      </c>
      <c r="BM1764" s="240" t="s">
        <v>2845</v>
      </c>
    </row>
    <row r="1765" s="2" customFormat="1" ht="21.75" customHeight="1">
      <c r="A1765" s="40"/>
      <c r="B1765" s="41"/>
      <c r="C1765" s="229" t="s">
        <v>2846</v>
      </c>
      <c r="D1765" s="229" t="s">
        <v>174</v>
      </c>
      <c r="E1765" s="230" t="s">
        <v>2847</v>
      </c>
      <c r="F1765" s="231" t="s">
        <v>2848</v>
      </c>
      <c r="G1765" s="232" t="s">
        <v>278</v>
      </c>
      <c r="H1765" s="233">
        <v>17201.462</v>
      </c>
      <c r="I1765" s="234"/>
      <c r="J1765" s="235">
        <f>ROUND(I1765*H1765,2)</f>
        <v>0</v>
      </c>
      <c r="K1765" s="231" t="s">
        <v>178</v>
      </c>
      <c r="L1765" s="46"/>
      <c r="M1765" s="236" t="s">
        <v>1</v>
      </c>
      <c r="N1765" s="237" t="s">
        <v>48</v>
      </c>
      <c r="O1765" s="93"/>
      <c r="P1765" s="238">
        <f>O1765*H1765</f>
        <v>0</v>
      </c>
      <c r="Q1765" s="238">
        <v>1.0000000000000001E-05</v>
      </c>
      <c r="R1765" s="238">
        <f>Q1765*H1765</f>
        <v>0.17201462000000001</v>
      </c>
      <c r="S1765" s="238">
        <v>0</v>
      </c>
      <c r="T1765" s="239">
        <f>S1765*H1765</f>
        <v>0</v>
      </c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R1765" s="240" t="s">
        <v>347</v>
      </c>
      <c r="AT1765" s="240" t="s">
        <v>174</v>
      </c>
      <c r="AU1765" s="240" t="s">
        <v>92</v>
      </c>
      <c r="AY1765" s="18" t="s">
        <v>171</v>
      </c>
      <c r="BE1765" s="241">
        <f>IF(N1765="základní",J1765,0)</f>
        <v>0</v>
      </c>
      <c r="BF1765" s="241">
        <f>IF(N1765="snížená",J1765,0)</f>
        <v>0</v>
      </c>
      <c r="BG1765" s="241">
        <f>IF(N1765="zákl. přenesená",J1765,0)</f>
        <v>0</v>
      </c>
      <c r="BH1765" s="241">
        <f>IF(N1765="sníž. přenesená",J1765,0)</f>
        <v>0</v>
      </c>
      <c r="BI1765" s="241">
        <f>IF(N1765="nulová",J1765,0)</f>
        <v>0</v>
      </c>
      <c r="BJ1765" s="18" t="s">
        <v>90</v>
      </c>
      <c r="BK1765" s="241">
        <f>ROUND(I1765*H1765,2)</f>
        <v>0</v>
      </c>
      <c r="BL1765" s="18" t="s">
        <v>347</v>
      </c>
      <c r="BM1765" s="240" t="s">
        <v>2849</v>
      </c>
    </row>
    <row r="1766" s="12" customFormat="1" ht="25.92" customHeight="1">
      <c r="A1766" s="12"/>
      <c r="B1766" s="213"/>
      <c r="C1766" s="214"/>
      <c r="D1766" s="215" t="s">
        <v>82</v>
      </c>
      <c r="E1766" s="216" t="s">
        <v>342</v>
      </c>
      <c r="F1766" s="216" t="s">
        <v>2850</v>
      </c>
      <c r="G1766" s="214"/>
      <c r="H1766" s="214"/>
      <c r="I1766" s="217"/>
      <c r="J1766" s="218">
        <f>BK1766</f>
        <v>0</v>
      </c>
      <c r="K1766" s="214"/>
      <c r="L1766" s="219"/>
      <c r="M1766" s="220"/>
      <c r="N1766" s="221"/>
      <c r="O1766" s="221"/>
      <c r="P1766" s="222">
        <f>P1767</f>
        <v>0</v>
      </c>
      <c r="Q1766" s="221"/>
      <c r="R1766" s="222">
        <f>R1767</f>
        <v>0</v>
      </c>
      <c r="S1766" s="221"/>
      <c r="T1766" s="223">
        <f>T1767</f>
        <v>0</v>
      </c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R1766" s="224" t="s">
        <v>118</v>
      </c>
      <c r="AT1766" s="225" t="s">
        <v>82</v>
      </c>
      <c r="AU1766" s="225" t="s">
        <v>83</v>
      </c>
      <c r="AY1766" s="224" t="s">
        <v>171</v>
      </c>
      <c r="BK1766" s="226">
        <f>BK1767</f>
        <v>0</v>
      </c>
    </row>
    <row r="1767" s="12" customFormat="1" ht="22.8" customHeight="1">
      <c r="A1767" s="12"/>
      <c r="B1767" s="213"/>
      <c r="C1767" s="214"/>
      <c r="D1767" s="215" t="s">
        <v>82</v>
      </c>
      <c r="E1767" s="227" t="s">
        <v>2851</v>
      </c>
      <c r="F1767" s="227" t="s">
        <v>2852</v>
      </c>
      <c r="G1767" s="214"/>
      <c r="H1767" s="214"/>
      <c r="I1767" s="217"/>
      <c r="J1767" s="228">
        <f>BK1767</f>
        <v>0</v>
      </c>
      <c r="K1767" s="214"/>
      <c r="L1767" s="219"/>
      <c r="M1767" s="220"/>
      <c r="N1767" s="221"/>
      <c r="O1767" s="221"/>
      <c r="P1767" s="222">
        <f>SUM(P1768:P1773)</f>
        <v>0</v>
      </c>
      <c r="Q1767" s="221"/>
      <c r="R1767" s="222">
        <f>SUM(R1768:R1773)</f>
        <v>0</v>
      </c>
      <c r="S1767" s="221"/>
      <c r="T1767" s="223">
        <f>SUM(T1768:T1773)</f>
        <v>0</v>
      </c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R1767" s="224" t="s">
        <v>118</v>
      </c>
      <c r="AT1767" s="225" t="s">
        <v>82</v>
      </c>
      <c r="AU1767" s="225" t="s">
        <v>90</v>
      </c>
      <c r="AY1767" s="224" t="s">
        <v>171</v>
      </c>
      <c r="BK1767" s="226">
        <f>SUM(BK1768:BK1773)</f>
        <v>0</v>
      </c>
    </row>
    <row r="1768" s="2" customFormat="1" ht="16.5" customHeight="1">
      <c r="A1768" s="40"/>
      <c r="B1768" s="41"/>
      <c r="C1768" s="229" t="s">
        <v>2853</v>
      </c>
      <c r="D1768" s="229" t="s">
        <v>174</v>
      </c>
      <c r="E1768" s="230" t="s">
        <v>2854</v>
      </c>
      <c r="F1768" s="231" t="s">
        <v>2855</v>
      </c>
      <c r="G1768" s="232" t="s">
        <v>428</v>
      </c>
      <c r="H1768" s="233">
        <v>1</v>
      </c>
      <c r="I1768" s="234"/>
      <c r="J1768" s="235">
        <f>ROUND(I1768*H1768,2)</f>
        <v>0</v>
      </c>
      <c r="K1768" s="231" t="s">
        <v>331</v>
      </c>
      <c r="L1768" s="46"/>
      <c r="M1768" s="236" t="s">
        <v>1</v>
      </c>
      <c r="N1768" s="237" t="s">
        <v>48</v>
      </c>
      <c r="O1768" s="93"/>
      <c r="P1768" s="238">
        <f>O1768*H1768</f>
        <v>0</v>
      </c>
      <c r="Q1768" s="238">
        <v>0</v>
      </c>
      <c r="R1768" s="238">
        <f>Q1768*H1768</f>
        <v>0</v>
      </c>
      <c r="S1768" s="238">
        <v>0</v>
      </c>
      <c r="T1768" s="239">
        <f>S1768*H1768</f>
        <v>0</v>
      </c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R1768" s="240" t="s">
        <v>582</v>
      </c>
      <c r="AT1768" s="240" t="s">
        <v>174</v>
      </c>
      <c r="AU1768" s="240" t="s">
        <v>92</v>
      </c>
      <c r="AY1768" s="18" t="s">
        <v>171</v>
      </c>
      <c r="BE1768" s="241">
        <f>IF(N1768="základní",J1768,0)</f>
        <v>0</v>
      </c>
      <c r="BF1768" s="241">
        <f>IF(N1768="snížená",J1768,0)</f>
        <v>0</v>
      </c>
      <c r="BG1768" s="241">
        <f>IF(N1768="zákl. přenesená",J1768,0)</f>
        <v>0</v>
      </c>
      <c r="BH1768" s="241">
        <f>IF(N1768="sníž. přenesená",J1768,0)</f>
        <v>0</v>
      </c>
      <c r="BI1768" s="241">
        <f>IF(N1768="nulová",J1768,0)</f>
        <v>0</v>
      </c>
      <c r="BJ1768" s="18" t="s">
        <v>90</v>
      </c>
      <c r="BK1768" s="241">
        <f>ROUND(I1768*H1768,2)</f>
        <v>0</v>
      </c>
      <c r="BL1768" s="18" t="s">
        <v>582</v>
      </c>
      <c r="BM1768" s="240" t="s">
        <v>2856</v>
      </c>
    </row>
    <row r="1769" s="2" customFormat="1">
      <c r="A1769" s="40"/>
      <c r="B1769" s="41"/>
      <c r="C1769" s="42"/>
      <c r="D1769" s="242" t="s">
        <v>184</v>
      </c>
      <c r="E1769" s="42"/>
      <c r="F1769" s="243" t="s">
        <v>2857</v>
      </c>
      <c r="G1769" s="42"/>
      <c r="H1769" s="42"/>
      <c r="I1769" s="244"/>
      <c r="J1769" s="42"/>
      <c r="K1769" s="42"/>
      <c r="L1769" s="46"/>
      <c r="M1769" s="245"/>
      <c r="N1769" s="246"/>
      <c r="O1769" s="93"/>
      <c r="P1769" s="93"/>
      <c r="Q1769" s="93"/>
      <c r="R1769" s="93"/>
      <c r="S1769" s="93"/>
      <c r="T1769" s="94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T1769" s="18" t="s">
        <v>184</v>
      </c>
      <c r="AU1769" s="18" t="s">
        <v>92</v>
      </c>
    </row>
    <row r="1770" s="2" customFormat="1" ht="16.5" customHeight="1">
      <c r="A1770" s="40"/>
      <c r="B1770" s="41"/>
      <c r="C1770" s="229" t="s">
        <v>2858</v>
      </c>
      <c r="D1770" s="229" t="s">
        <v>174</v>
      </c>
      <c r="E1770" s="230" t="s">
        <v>2859</v>
      </c>
      <c r="F1770" s="231" t="s">
        <v>2860</v>
      </c>
      <c r="G1770" s="232" t="s">
        <v>428</v>
      </c>
      <c r="H1770" s="233">
        <v>1</v>
      </c>
      <c r="I1770" s="234"/>
      <c r="J1770" s="235">
        <f>ROUND(I1770*H1770,2)</f>
        <v>0</v>
      </c>
      <c r="K1770" s="231" t="s">
        <v>331</v>
      </c>
      <c r="L1770" s="46"/>
      <c r="M1770" s="236" t="s">
        <v>1</v>
      </c>
      <c r="N1770" s="237" t="s">
        <v>48</v>
      </c>
      <c r="O1770" s="93"/>
      <c r="P1770" s="238">
        <f>O1770*H1770</f>
        <v>0</v>
      </c>
      <c r="Q1770" s="238">
        <v>0</v>
      </c>
      <c r="R1770" s="238">
        <f>Q1770*H1770</f>
        <v>0</v>
      </c>
      <c r="S1770" s="238">
        <v>0</v>
      </c>
      <c r="T1770" s="239">
        <f>S1770*H1770</f>
        <v>0</v>
      </c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R1770" s="240" t="s">
        <v>582</v>
      </c>
      <c r="AT1770" s="240" t="s">
        <v>174</v>
      </c>
      <c r="AU1770" s="240" t="s">
        <v>92</v>
      </c>
      <c r="AY1770" s="18" t="s">
        <v>171</v>
      </c>
      <c r="BE1770" s="241">
        <f>IF(N1770="základní",J1770,0)</f>
        <v>0</v>
      </c>
      <c r="BF1770" s="241">
        <f>IF(N1770="snížená",J1770,0)</f>
        <v>0</v>
      </c>
      <c r="BG1770" s="241">
        <f>IF(N1770="zákl. přenesená",J1770,0)</f>
        <v>0</v>
      </c>
      <c r="BH1770" s="241">
        <f>IF(N1770="sníž. přenesená",J1770,0)</f>
        <v>0</v>
      </c>
      <c r="BI1770" s="241">
        <f>IF(N1770="nulová",J1770,0)</f>
        <v>0</v>
      </c>
      <c r="BJ1770" s="18" t="s">
        <v>90</v>
      </c>
      <c r="BK1770" s="241">
        <f>ROUND(I1770*H1770,2)</f>
        <v>0</v>
      </c>
      <c r="BL1770" s="18" t="s">
        <v>582</v>
      </c>
      <c r="BM1770" s="240" t="s">
        <v>2861</v>
      </c>
    </row>
    <row r="1771" s="2" customFormat="1">
      <c r="A1771" s="40"/>
      <c r="B1771" s="41"/>
      <c r="C1771" s="42"/>
      <c r="D1771" s="242" t="s">
        <v>184</v>
      </c>
      <c r="E1771" s="42"/>
      <c r="F1771" s="243" t="s">
        <v>2857</v>
      </c>
      <c r="G1771" s="42"/>
      <c r="H1771" s="42"/>
      <c r="I1771" s="244"/>
      <c r="J1771" s="42"/>
      <c r="K1771" s="42"/>
      <c r="L1771" s="46"/>
      <c r="M1771" s="245"/>
      <c r="N1771" s="246"/>
      <c r="O1771" s="93"/>
      <c r="P1771" s="93"/>
      <c r="Q1771" s="93"/>
      <c r="R1771" s="93"/>
      <c r="S1771" s="93"/>
      <c r="T1771" s="94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T1771" s="18" t="s">
        <v>184</v>
      </c>
      <c r="AU1771" s="18" t="s">
        <v>92</v>
      </c>
    </row>
    <row r="1772" s="2" customFormat="1" ht="16.5" customHeight="1">
      <c r="A1772" s="40"/>
      <c r="B1772" s="41"/>
      <c r="C1772" s="229" t="s">
        <v>2862</v>
      </c>
      <c r="D1772" s="229" t="s">
        <v>174</v>
      </c>
      <c r="E1772" s="230" t="s">
        <v>2863</v>
      </c>
      <c r="F1772" s="231" t="s">
        <v>2864</v>
      </c>
      <c r="G1772" s="232" t="s">
        <v>428</v>
      </c>
      <c r="H1772" s="233">
        <v>1</v>
      </c>
      <c r="I1772" s="234"/>
      <c r="J1772" s="235">
        <f>ROUND(I1772*H1772,2)</f>
        <v>0</v>
      </c>
      <c r="K1772" s="231" t="s">
        <v>331</v>
      </c>
      <c r="L1772" s="46"/>
      <c r="M1772" s="236" t="s">
        <v>1</v>
      </c>
      <c r="N1772" s="237" t="s">
        <v>48</v>
      </c>
      <c r="O1772" s="93"/>
      <c r="P1772" s="238">
        <f>O1772*H1772</f>
        <v>0</v>
      </c>
      <c r="Q1772" s="238">
        <v>0</v>
      </c>
      <c r="R1772" s="238">
        <f>Q1772*H1772</f>
        <v>0</v>
      </c>
      <c r="S1772" s="238">
        <v>0</v>
      </c>
      <c r="T1772" s="239">
        <f>S1772*H1772</f>
        <v>0</v>
      </c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R1772" s="240" t="s">
        <v>582</v>
      </c>
      <c r="AT1772" s="240" t="s">
        <v>174</v>
      </c>
      <c r="AU1772" s="240" t="s">
        <v>92</v>
      </c>
      <c r="AY1772" s="18" t="s">
        <v>171</v>
      </c>
      <c r="BE1772" s="241">
        <f>IF(N1772="základní",J1772,0)</f>
        <v>0</v>
      </c>
      <c r="BF1772" s="241">
        <f>IF(N1772="snížená",J1772,0)</f>
        <v>0</v>
      </c>
      <c r="BG1772" s="241">
        <f>IF(N1772="zákl. přenesená",J1772,0)</f>
        <v>0</v>
      </c>
      <c r="BH1772" s="241">
        <f>IF(N1772="sníž. přenesená",J1772,0)</f>
        <v>0</v>
      </c>
      <c r="BI1772" s="241">
        <f>IF(N1772="nulová",J1772,0)</f>
        <v>0</v>
      </c>
      <c r="BJ1772" s="18" t="s">
        <v>90</v>
      </c>
      <c r="BK1772" s="241">
        <f>ROUND(I1772*H1772,2)</f>
        <v>0</v>
      </c>
      <c r="BL1772" s="18" t="s">
        <v>582</v>
      </c>
      <c r="BM1772" s="240" t="s">
        <v>2865</v>
      </c>
    </row>
    <row r="1773" s="2" customFormat="1">
      <c r="A1773" s="40"/>
      <c r="B1773" s="41"/>
      <c r="C1773" s="42"/>
      <c r="D1773" s="242" t="s">
        <v>184</v>
      </c>
      <c r="E1773" s="42"/>
      <c r="F1773" s="243" t="s">
        <v>2857</v>
      </c>
      <c r="G1773" s="42"/>
      <c r="H1773" s="42"/>
      <c r="I1773" s="244"/>
      <c r="J1773" s="42"/>
      <c r="K1773" s="42"/>
      <c r="L1773" s="46"/>
      <c r="M1773" s="245"/>
      <c r="N1773" s="246"/>
      <c r="O1773" s="93"/>
      <c r="P1773" s="93"/>
      <c r="Q1773" s="93"/>
      <c r="R1773" s="93"/>
      <c r="S1773" s="93"/>
      <c r="T1773" s="94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T1773" s="18" t="s">
        <v>184</v>
      </c>
      <c r="AU1773" s="18" t="s">
        <v>92</v>
      </c>
    </row>
    <row r="1774" s="12" customFormat="1" ht="25.92" customHeight="1">
      <c r="A1774" s="12"/>
      <c r="B1774" s="213"/>
      <c r="C1774" s="214"/>
      <c r="D1774" s="215" t="s">
        <v>82</v>
      </c>
      <c r="E1774" s="216" t="s">
        <v>2866</v>
      </c>
      <c r="F1774" s="216" t="s">
        <v>2867</v>
      </c>
      <c r="G1774" s="214"/>
      <c r="H1774" s="214"/>
      <c r="I1774" s="217"/>
      <c r="J1774" s="218">
        <f>BK1774</f>
        <v>0</v>
      </c>
      <c r="K1774" s="214"/>
      <c r="L1774" s="219"/>
      <c r="M1774" s="220"/>
      <c r="N1774" s="221"/>
      <c r="O1774" s="221"/>
      <c r="P1774" s="222">
        <f>SUM(P1775:P1815)</f>
        <v>0</v>
      </c>
      <c r="Q1774" s="221"/>
      <c r="R1774" s="222">
        <f>SUM(R1775:R1815)</f>
        <v>0</v>
      </c>
      <c r="S1774" s="221"/>
      <c r="T1774" s="223">
        <f>SUM(T1775:T1815)</f>
        <v>0</v>
      </c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R1774" s="224" t="s">
        <v>192</v>
      </c>
      <c r="AT1774" s="225" t="s">
        <v>82</v>
      </c>
      <c r="AU1774" s="225" t="s">
        <v>83</v>
      </c>
      <c r="AY1774" s="224" t="s">
        <v>171</v>
      </c>
      <c r="BK1774" s="226">
        <f>SUM(BK1775:BK1815)</f>
        <v>0</v>
      </c>
    </row>
    <row r="1775" s="2" customFormat="1" ht="16.5" customHeight="1">
      <c r="A1775" s="40"/>
      <c r="B1775" s="41"/>
      <c r="C1775" s="229" t="s">
        <v>2868</v>
      </c>
      <c r="D1775" s="229" t="s">
        <v>174</v>
      </c>
      <c r="E1775" s="230" t="s">
        <v>2869</v>
      </c>
      <c r="F1775" s="231" t="s">
        <v>2870</v>
      </c>
      <c r="G1775" s="232" t="s">
        <v>1528</v>
      </c>
      <c r="H1775" s="233">
        <v>1</v>
      </c>
      <c r="I1775" s="234"/>
      <c r="J1775" s="235">
        <f>ROUND(I1775*H1775,2)</f>
        <v>0</v>
      </c>
      <c r="K1775" s="231" t="s">
        <v>331</v>
      </c>
      <c r="L1775" s="46"/>
      <c r="M1775" s="236" t="s">
        <v>1</v>
      </c>
      <c r="N1775" s="237" t="s">
        <v>48</v>
      </c>
      <c r="O1775" s="93"/>
      <c r="P1775" s="238">
        <f>O1775*H1775</f>
        <v>0</v>
      </c>
      <c r="Q1775" s="238">
        <v>0</v>
      </c>
      <c r="R1775" s="238">
        <f>Q1775*H1775</f>
        <v>0</v>
      </c>
      <c r="S1775" s="238">
        <v>0</v>
      </c>
      <c r="T1775" s="239">
        <f>S1775*H1775</f>
        <v>0</v>
      </c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R1775" s="240" t="s">
        <v>192</v>
      </c>
      <c r="AT1775" s="240" t="s">
        <v>174</v>
      </c>
      <c r="AU1775" s="240" t="s">
        <v>90</v>
      </c>
      <c r="AY1775" s="18" t="s">
        <v>171</v>
      </c>
      <c r="BE1775" s="241">
        <f>IF(N1775="základní",J1775,0)</f>
        <v>0</v>
      </c>
      <c r="BF1775" s="241">
        <f>IF(N1775="snížená",J1775,0)</f>
        <v>0</v>
      </c>
      <c r="BG1775" s="241">
        <f>IF(N1775="zákl. přenesená",J1775,0)</f>
        <v>0</v>
      </c>
      <c r="BH1775" s="241">
        <f>IF(N1775="sníž. přenesená",J1775,0)</f>
        <v>0</v>
      </c>
      <c r="BI1775" s="241">
        <f>IF(N1775="nulová",J1775,0)</f>
        <v>0</v>
      </c>
      <c r="BJ1775" s="18" t="s">
        <v>90</v>
      </c>
      <c r="BK1775" s="241">
        <f>ROUND(I1775*H1775,2)</f>
        <v>0</v>
      </c>
      <c r="BL1775" s="18" t="s">
        <v>192</v>
      </c>
      <c r="BM1775" s="240" t="s">
        <v>2871</v>
      </c>
    </row>
    <row r="1776" s="2" customFormat="1">
      <c r="A1776" s="40"/>
      <c r="B1776" s="41"/>
      <c r="C1776" s="42"/>
      <c r="D1776" s="242" t="s">
        <v>184</v>
      </c>
      <c r="E1776" s="42"/>
      <c r="F1776" s="243" t="s">
        <v>2872</v>
      </c>
      <c r="G1776" s="42"/>
      <c r="H1776" s="42"/>
      <c r="I1776" s="244"/>
      <c r="J1776" s="42"/>
      <c r="K1776" s="42"/>
      <c r="L1776" s="46"/>
      <c r="M1776" s="245"/>
      <c r="N1776" s="246"/>
      <c r="O1776" s="93"/>
      <c r="P1776" s="93"/>
      <c r="Q1776" s="93"/>
      <c r="R1776" s="93"/>
      <c r="S1776" s="93"/>
      <c r="T1776" s="94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T1776" s="18" t="s">
        <v>184</v>
      </c>
      <c r="AU1776" s="18" t="s">
        <v>90</v>
      </c>
    </row>
    <row r="1777" s="2" customFormat="1" ht="16.5" customHeight="1">
      <c r="A1777" s="40"/>
      <c r="B1777" s="41"/>
      <c r="C1777" s="229" t="s">
        <v>2873</v>
      </c>
      <c r="D1777" s="229" t="s">
        <v>174</v>
      </c>
      <c r="E1777" s="230" t="s">
        <v>2874</v>
      </c>
      <c r="F1777" s="231" t="s">
        <v>2875</v>
      </c>
      <c r="G1777" s="232" t="s">
        <v>1528</v>
      </c>
      <c r="H1777" s="233">
        <v>1</v>
      </c>
      <c r="I1777" s="234"/>
      <c r="J1777" s="235">
        <f>ROUND(I1777*H1777,2)</f>
        <v>0</v>
      </c>
      <c r="K1777" s="231" t="s">
        <v>331</v>
      </c>
      <c r="L1777" s="46"/>
      <c r="M1777" s="236" t="s">
        <v>1</v>
      </c>
      <c r="N1777" s="237" t="s">
        <v>48</v>
      </c>
      <c r="O1777" s="93"/>
      <c r="P1777" s="238">
        <f>O1777*H1777</f>
        <v>0</v>
      </c>
      <c r="Q1777" s="238">
        <v>0</v>
      </c>
      <c r="R1777" s="238">
        <f>Q1777*H1777</f>
        <v>0</v>
      </c>
      <c r="S1777" s="238">
        <v>0</v>
      </c>
      <c r="T1777" s="239">
        <f>S1777*H1777</f>
        <v>0</v>
      </c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R1777" s="240" t="s">
        <v>192</v>
      </c>
      <c r="AT1777" s="240" t="s">
        <v>174</v>
      </c>
      <c r="AU1777" s="240" t="s">
        <v>90</v>
      </c>
      <c r="AY1777" s="18" t="s">
        <v>171</v>
      </c>
      <c r="BE1777" s="241">
        <f>IF(N1777="základní",J1777,0)</f>
        <v>0</v>
      </c>
      <c r="BF1777" s="241">
        <f>IF(N1777="snížená",J1777,0)</f>
        <v>0</v>
      </c>
      <c r="BG1777" s="241">
        <f>IF(N1777="zákl. přenesená",J1777,0)</f>
        <v>0</v>
      </c>
      <c r="BH1777" s="241">
        <f>IF(N1777="sníž. přenesená",J1777,0)</f>
        <v>0</v>
      </c>
      <c r="BI1777" s="241">
        <f>IF(N1777="nulová",J1777,0)</f>
        <v>0</v>
      </c>
      <c r="BJ1777" s="18" t="s">
        <v>90</v>
      </c>
      <c r="BK1777" s="241">
        <f>ROUND(I1777*H1777,2)</f>
        <v>0</v>
      </c>
      <c r="BL1777" s="18" t="s">
        <v>192</v>
      </c>
      <c r="BM1777" s="240" t="s">
        <v>2876</v>
      </c>
    </row>
    <row r="1778" s="2" customFormat="1">
      <c r="A1778" s="40"/>
      <c r="B1778" s="41"/>
      <c r="C1778" s="42"/>
      <c r="D1778" s="242" t="s">
        <v>184</v>
      </c>
      <c r="E1778" s="42"/>
      <c r="F1778" s="243" t="s">
        <v>2877</v>
      </c>
      <c r="G1778" s="42"/>
      <c r="H1778" s="42"/>
      <c r="I1778" s="244"/>
      <c r="J1778" s="42"/>
      <c r="K1778" s="42"/>
      <c r="L1778" s="46"/>
      <c r="M1778" s="245"/>
      <c r="N1778" s="246"/>
      <c r="O1778" s="93"/>
      <c r="P1778" s="93"/>
      <c r="Q1778" s="93"/>
      <c r="R1778" s="93"/>
      <c r="S1778" s="93"/>
      <c r="T1778" s="94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T1778" s="18" t="s">
        <v>184</v>
      </c>
      <c r="AU1778" s="18" t="s">
        <v>90</v>
      </c>
    </row>
    <row r="1779" s="2" customFormat="1" ht="16.5" customHeight="1">
      <c r="A1779" s="40"/>
      <c r="B1779" s="41"/>
      <c r="C1779" s="229" t="s">
        <v>2878</v>
      </c>
      <c r="D1779" s="229" t="s">
        <v>174</v>
      </c>
      <c r="E1779" s="230" t="s">
        <v>2879</v>
      </c>
      <c r="F1779" s="231" t="s">
        <v>2880</v>
      </c>
      <c r="G1779" s="232" t="s">
        <v>1528</v>
      </c>
      <c r="H1779" s="233">
        <v>1</v>
      </c>
      <c r="I1779" s="234"/>
      <c r="J1779" s="235">
        <f>ROUND(I1779*H1779,2)</f>
        <v>0</v>
      </c>
      <c r="K1779" s="231" t="s">
        <v>331</v>
      </c>
      <c r="L1779" s="46"/>
      <c r="M1779" s="236" t="s">
        <v>1</v>
      </c>
      <c r="N1779" s="237" t="s">
        <v>48</v>
      </c>
      <c r="O1779" s="93"/>
      <c r="P1779" s="238">
        <f>O1779*H1779</f>
        <v>0</v>
      </c>
      <c r="Q1779" s="238">
        <v>0</v>
      </c>
      <c r="R1779" s="238">
        <f>Q1779*H1779</f>
        <v>0</v>
      </c>
      <c r="S1779" s="238">
        <v>0</v>
      </c>
      <c r="T1779" s="239">
        <f>S1779*H1779</f>
        <v>0</v>
      </c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R1779" s="240" t="s">
        <v>192</v>
      </c>
      <c r="AT1779" s="240" t="s">
        <v>174</v>
      </c>
      <c r="AU1779" s="240" t="s">
        <v>90</v>
      </c>
      <c r="AY1779" s="18" t="s">
        <v>171</v>
      </c>
      <c r="BE1779" s="241">
        <f>IF(N1779="základní",J1779,0)</f>
        <v>0</v>
      </c>
      <c r="BF1779" s="241">
        <f>IF(N1779="snížená",J1779,0)</f>
        <v>0</v>
      </c>
      <c r="BG1779" s="241">
        <f>IF(N1779="zákl. přenesená",J1779,0)</f>
        <v>0</v>
      </c>
      <c r="BH1779" s="241">
        <f>IF(N1779="sníž. přenesená",J1779,0)</f>
        <v>0</v>
      </c>
      <c r="BI1779" s="241">
        <f>IF(N1779="nulová",J1779,0)</f>
        <v>0</v>
      </c>
      <c r="BJ1779" s="18" t="s">
        <v>90</v>
      </c>
      <c r="BK1779" s="241">
        <f>ROUND(I1779*H1779,2)</f>
        <v>0</v>
      </c>
      <c r="BL1779" s="18" t="s">
        <v>192</v>
      </c>
      <c r="BM1779" s="240" t="s">
        <v>2881</v>
      </c>
    </row>
    <row r="1780" s="2" customFormat="1">
      <c r="A1780" s="40"/>
      <c r="B1780" s="41"/>
      <c r="C1780" s="42"/>
      <c r="D1780" s="242" t="s">
        <v>184</v>
      </c>
      <c r="E1780" s="42"/>
      <c r="F1780" s="243" t="s">
        <v>2882</v>
      </c>
      <c r="G1780" s="42"/>
      <c r="H1780" s="42"/>
      <c r="I1780" s="244"/>
      <c r="J1780" s="42"/>
      <c r="K1780" s="42"/>
      <c r="L1780" s="46"/>
      <c r="M1780" s="245"/>
      <c r="N1780" s="246"/>
      <c r="O1780" s="93"/>
      <c r="P1780" s="93"/>
      <c r="Q1780" s="93"/>
      <c r="R1780" s="93"/>
      <c r="S1780" s="93"/>
      <c r="T1780" s="94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T1780" s="18" t="s">
        <v>184</v>
      </c>
      <c r="AU1780" s="18" t="s">
        <v>90</v>
      </c>
    </row>
    <row r="1781" s="2" customFormat="1" ht="16.5" customHeight="1">
      <c r="A1781" s="40"/>
      <c r="B1781" s="41"/>
      <c r="C1781" s="229" t="s">
        <v>2883</v>
      </c>
      <c r="D1781" s="229" t="s">
        <v>174</v>
      </c>
      <c r="E1781" s="230" t="s">
        <v>2884</v>
      </c>
      <c r="F1781" s="231" t="s">
        <v>2885</v>
      </c>
      <c r="G1781" s="232" t="s">
        <v>1528</v>
      </c>
      <c r="H1781" s="233">
        <v>1</v>
      </c>
      <c r="I1781" s="234"/>
      <c r="J1781" s="235">
        <f>ROUND(I1781*H1781,2)</f>
        <v>0</v>
      </c>
      <c r="K1781" s="231" t="s">
        <v>331</v>
      </c>
      <c r="L1781" s="46"/>
      <c r="M1781" s="236" t="s">
        <v>1</v>
      </c>
      <c r="N1781" s="237" t="s">
        <v>48</v>
      </c>
      <c r="O1781" s="93"/>
      <c r="P1781" s="238">
        <f>O1781*H1781</f>
        <v>0</v>
      </c>
      <c r="Q1781" s="238">
        <v>0</v>
      </c>
      <c r="R1781" s="238">
        <f>Q1781*H1781</f>
        <v>0</v>
      </c>
      <c r="S1781" s="238">
        <v>0</v>
      </c>
      <c r="T1781" s="239">
        <f>S1781*H1781</f>
        <v>0</v>
      </c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R1781" s="240" t="s">
        <v>192</v>
      </c>
      <c r="AT1781" s="240" t="s">
        <v>174</v>
      </c>
      <c r="AU1781" s="240" t="s">
        <v>90</v>
      </c>
      <c r="AY1781" s="18" t="s">
        <v>171</v>
      </c>
      <c r="BE1781" s="241">
        <f>IF(N1781="základní",J1781,0)</f>
        <v>0</v>
      </c>
      <c r="BF1781" s="241">
        <f>IF(N1781="snížená",J1781,0)</f>
        <v>0</v>
      </c>
      <c r="BG1781" s="241">
        <f>IF(N1781="zákl. přenesená",J1781,0)</f>
        <v>0</v>
      </c>
      <c r="BH1781" s="241">
        <f>IF(N1781="sníž. přenesená",J1781,0)</f>
        <v>0</v>
      </c>
      <c r="BI1781" s="241">
        <f>IF(N1781="nulová",J1781,0)</f>
        <v>0</v>
      </c>
      <c r="BJ1781" s="18" t="s">
        <v>90</v>
      </c>
      <c r="BK1781" s="241">
        <f>ROUND(I1781*H1781,2)</f>
        <v>0</v>
      </c>
      <c r="BL1781" s="18" t="s">
        <v>192</v>
      </c>
      <c r="BM1781" s="240" t="s">
        <v>2886</v>
      </c>
    </row>
    <row r="1782" s="2" customFormat="1">
      <c r="A1782" s="40"/>
      <c r="B1782" s="41"/>
      <c r="C1782" s="42"/>
      <c r="D1782" s="242" t="s">
        <v>184</v>
      </c>
      <c r="E1782" s="42"/>
      <c r="F1782" s="243" t="s">
        <v>2887</v>
      </c>
      <c r="G1782" s="42"/>
      <c r="H1782" s="42"/>
      <c r="I1782" s="244"/>
      <c r="J1782" s="42"/>
      <c r="K1782" s="42"/>
      <c r="L1782" s="46"/>
      <c r="M1782" s="245"/>
      <c r="N1782" s="246"/>
      <c r="O1782" s="93"/>
      <c r="P1782" s="93"/>
      <c r="Q1782" s="93"/>
      <c r="R1782" s="93"/>
      <c r="S1782" s="93"/>
      <c r="T1782" s="94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T1782" s="18" t="s">
        <v>184</v>
      </c>
      <c r="AU1782" s="18" t="s">
        <v>90</v>
      </c>
    </row>
    <row r="1783" s="2" customFormat="1" ht="16.5" customHeight="1">
      <c r="A1783" s="40"/>
      <c r="B1783" s="41"/>
      <c r="C1783" s="229" t="s">
        <v>2888</v>
      </c>
      <c r="D1783" s="229" t="s">
        <v>174</v>
      </c>
      <c r="E1783" s="230" t="s">
        <v>2889</v>
      </c>
      <c r="F1783" s="231" t="s">
        <v>2890</v>
      </c>
      <c r="G1783" s="232" t="s">
        <v>1528</v>
      </c>
      <c r="H1783" s="233">
        <v>1</v>
      </c>
      <c r="I1783" s="234"/>
      <c r="J1783" s="235">
        <f>ROUND(I1783*H1783,2)</f>
        <v>0</v>
      </c>
      <c r="K1783" s="231" t="s">
        <v>331</v>
      </c>
      <c r="L1783" s="46"/>
      <c r="M1783" s="236" t="s">
        <v>1</v>
      </c>
      <c r="N1783" s="237" t="s">
        <v>48</v>
      </c>
      <c r="O1783" s="93"/>
      <c r="P1783" s="238">
        <f>O1783*H1783</f>
        <v>0</v>
      </c>
      <c r="Q1783" s="238">
        <v>0</v>
      </c>
      <c r="R1783" s="238">
        <f>Q1783*H1783</f>
        <v>0</v>
      </c>
      <c r="S1783" s="238">
        <v>0</v>
      </c>
      <c r="T1783" s="239">
        <f>S1783*H1783</f>
        <v>0</v>
      </c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R1783" s="240" t="s">
        <v>192</v>
      </c>
      <c r="AT1783" s="240" t="s">
        <v>174</v>
      </c>
      <c r="AU1783" s="240" t="s">
        <v>90</v>
      </c>
      <c r="AY1783" s="18" t="s">
        <v>171</v>
      </c>
      <c r="BE1783" s="241">
        <f>IF(N1783="základní",J1783,0)</f>
        <v>0</v>
      </c>
      <c r="BF1783" s="241">
        <f>IF(N1783="snížená",J1783,0)</f>
        <v>0</v>
      </c>
      <c r="BG1783" s="241">
        <f>IF(N1783="zákl. přenesená",J1783,0)</f>
        <v>0</v>
      </c>
      <c r="BH1783" s="241">
        <f>IF(N1783="sníž. přenesená",J1783,0)</f>
        <v>0</v>
      </c>
      <c r="BI1783" s="241">
        <f>IF(N1783="nulová",J1783,0)</f>
        <v>0</v>
      </c>
      <c r="BJ1783" s="18" t="s">
        <v>90</v>
      </c>
      <c r="BK1783" s="241">
        <f>ROUND(I1783*H1783,2)</f>
        <v>0</v>
      </c>
      <c r="BL1783" s="18" t="s">
        <v>192</v>
      </c>
      <c r="BM1783" s="240" t="s">
        <v>2891</v>
      </c>
    </row>
    <row r="1784" s="2" customFormat="1">
      <c r="A1784" s="40"/>
      <c r="B1784" s="41"/>
      <c r="C1784" s="42"/>
      <c r="D1784" s="242" t="s">
        <v>184</v>
      </c>
      <c r="E1784" s="42"/>
      <c r="F1784" s="243" t="s">
        <v>2892</v>
      </c>
      <c r="G1784" s="42"/>
      <c r="H1784" s="42"/>
      <c r="I1784" s="244"/>
      <c r="J1784" s="42"/>
      <c r="K1784" s="42"/>
      <c r="L1784" s="46"/>
      <c r="M1784" s="245"/>
      <c r="N1784" s="246"/>
      <c r="O1784" s="93"/>
      <c r="P1784" s="93"/>
      <c r="Q1784" s="93"/>
      <c r="R1784" s="93"/>
      <c r="S1784" s="93"/>
      <c r="T1784" s="94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T1784" s="18" t="s">
        <v>184</v>
      </c>
      <c r="AU1784" s="18" t="s">
        <v>90</v>
      </c>
    </row>
    <row r="1785" s="2" customFormat="1" ht="16.5" customHeight="1">
      <c r="A1785" s="40"/>
      <c r="B1785" s="41"/>
      <c r="C1785" s="229" t="s">
        <v>2893</v>
      </c>
      <c r="D1785" s="229" t="s">
        <v>174</v>
      </c>
      <c r="E1785" s="230" t="s">
        <v>2894</v>
      </c>
      <c r="F1785" s="231" t="s">
        <v>2895</v>
      </c>
      <c r="G1785" s="232" t="s">
        <v>1528</v>
      </c>
      <c r="H1785" s="233">
        <v>1</v>
      </c>
      <c r="I1785" s="234"/>
      <c r="J1785" s="235">
        <f>ROUND(I1785*H1785,2)</f>
        <v>0</v>
      </c>
      <c r="K1785" s="231" t="s">
        <v>331</v>
      </c>
      <c r="L1785" s="46"/>
      <c r="M1785" s="236" t="s">
        <v>1</v>
      </c>
      <c r="N1785" s="237" t="s">
        <v>48</v>
      </c>
      <c r="O1785" s="93"/>
      <c r="P1785" s="238">
        <f>O1785*H1785</f>
        <v>0</v>
      </c>
      <c r="Q1785" s="238">
        <v>0</v>
      </c>
      <c r="R1785" s="238">
        <f>Q1785*H1785</f>
        <v>0</v>
      </c>
      <c r="S1785" s="238">
        <v>0</v>
      </c>
      <c r="T1785" s="239">
        <f>S1785*H1785</f>
        <v>0</v>
      </c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R1785" s="240" t="s">
        <v>192</v>
      </c>
      <c r="AT1785" s="240" t="s">
        <v>174</v>
      </c>
      <c r="AU1785" s="240" t="s">
        <v>90</v>
      </c>
      <c r="AY1785" s="18" t="s">
        <v>171</v>
      </c>
      <c r="BE1785" s="241">
        <f>IF(N1785="základní",J1785,0)</f>
        <v>0</v>
      </c>
      <c r="BF1785" s="241">
        <f>IF(N1785="snížená",J1785,0)</f>
        <v>0</v>
      </c>
      <c r="BG1785" s="241">
        <f>IF(N1785="zákl. přenesená",J1785,0)</f>
        <v>0</v>
      </c>
      <c r="BH1785" s="241">
        <f>IF(N1785="sníž. přenesená",J1785,0)</f>
        <v>0</v>
      </c>
      <c r="BI1785" s="241">
        <f>IF(N1785="nulová",J1785,0)</f>
        <v>0</v>
      </c>
      <c r="BJ1785" s="18" t="s">
        <v>90</v>
      </c>
      <c r="BK1785" s="241">
        <f>ROUND(I1785*H1785,2)</f>
        <v>0</v>
      </c>
      <c r="BL1785" s="18" t="s">
        <v>192</v>
      </c>
      <c r="BM1785" s="240" t="s">
        <v>2896</v>
      </c>
    </row>
    <row r="1786" s="2" customFormat="1">
      <c r="A1786" s="40"/>
      <c r="B1786" s="41"/>
      <c r="C1786" s="42"/>
      <c r="D1786" s="242" t="s">
        <v>184</v>
      </c>
      <c r="E1786" s="42"/>
      <c r="F1786" s="243" t="s">
        <v>2897</v>
      </c>
      <c r="G1786" s="42"/>
      <c r="H1786" s="42"/>
      <c r="I1786" s="244"/>
      <c r="J1786" s="42"/>
      <c r="K1786" s="42"/>
      <c r="L1786" s="46"/>
      <c r="M1786" s="245"/>
      <c r="N1786" s="246"/>
      <c r="O1786" s="93"/>
      <c r="P1786" s="93"/>
      <c r="Q1786" s="93"/>
      <c r="R1786" s="93"/>
      <c r="S1786" s="93"/>
      <c r="T1786" s="94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T1786" s="18" t="s">
        <v>184</v>
      </c>
      <c r="AU1786" s="18" t="s">
        <v>90</v>
      </c>
    </row>
    <row r="1787" s="2" customFormat="1" ht="16.5" customHeight="1">
      <c r="A1787" s="40"/>
      <c r="B1787" s="41"/>
      <c r="C1787" s="229" t="s">
        <v>2898</v>
      </c>
      <c r="D1787" s="229" t="s">
        <v>174</v>
      </c>
      <c r="E1787" s="230" t="s">
        <v>2899</v>
      </c>
      <c r="F1787" s="231" t="s">
        <v>2900</v>
      </c>
      <c r="G1787" s="232" t="s">
        <v>1528</v>
      </c>
      <c r="H1787" s="233">
        <v>1</v>
      </c>
      <c r="I1787" s="234"/>
      <c r="J1787" s="235">
        <f>ROUND(I1787*H1787,2)</f>
        <v>0</v>
      </c>
      <c r="K1787" s="231" t="s">
        <v>331</v>
      </c>
      <c r="L1787" s="46"/>
      <c r="M1787" s="236" t="s">
        <v>1</v>
      </c>
      <c r="N1787" s="237" t="s">
        <v>48</v>
      </c>
      <c r="O1787" s="93"/>
      <c r="P1787" s="238">
        <f>O1787*H1787</f>
        <v>0</v>
      </c>
      <c r="Q1787" s="238">
        <v>0</v>
      </c>
      <c r="R1787" s="238">
        <f>Q1787*H1787</f>
        <v>0</v>
      </c>
      <c r="S1787" s="238">
        <v>0</v>
      </c>
      <c r="T1787" s="239">
        <f>S1787*H1787</f>
        <v>0</v>
      </c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R1787" s="240" t="s">
        <v>192</v>
      </c>
      <c r="AT1787" s="240" t="s">
        <v>174</v>
      </c>
      <c r="AU1787" s="240" t="s">
        <v>90</v>
      </c>
      <c r="AY1787" s="18" t="s">
        <v>171</v>
      </c>
      <c r="BE1787" s="241">
        <f>IF(N1787="základní",J1787,0)</f>
        <v>0</v>
      </c>
      <c r="BF1787" s="241">
        <f>IF(N1787="snížená",J1787,0)</f>
        <v>0</v>
      </c>
      <c r="BG1787" s="241">
        <f>IF(N1787="zákl. přenesená",J1787,0)</f>
        <v>0</v>
      </c>
      <c r="BH1787" s="241">
        <f>IF(N1787="sníž. přenesená",J1787,0)</f>
        <v>0</v>
      </c>
      <c r="BI1787" s="241">
        <f>IF(N1787="nulová",J1787,0)</f>
        <v>0</v>
      </c>
      <c r="BJ1787" s="18" t="s">
        <v>90</v>
      </c>
      <c r="BK1787" s="241">
        <f>ROUND(I1787*H1787,2)</f>
        <v>0</v>
      </c>
      <c r="BL1787" s="18" t="s">
        <v>192</v>
      </c>
      <c r="BM1787" s="240" t="s">
        <v>2901</v>
      </c>
    </row>
    <row r="1788" s="2" customFormat="1">
      <c r="A1788" s="40"/>
      <c r="B1788" s="41"/>
      <c r="C1788" s="42"/>
      <c r="D1788" s="242" t="s">
        <v>184</v>
      </c>
      <c r="E1788" s="42"/>
      <c r="F1788" s="243" t="s">
        <v>2902</v>
      </c>
      <c r="G1788" s="42"/>
      <c r="H1788" s="42"/>
      <c r="I1788" s="244"/>
      <c r="J1788" s="42"/>
      <c r="K1788" s="42"/>
      <c r="L1788" s="46"/>
      <c r="M1788" s="245"/>
      <c r="N1788" s="246"/>
      <c r="O1788" s="93"/>
      <c r="P1788" s="93"/>
      <c r="Q1788" s="93"/>
      <c r="R1788" s="93"/>
      <c r="S1788" s="93"/>
      <c r="T1788" s="94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T1788" s="18" t="s">
        <v>184</v>
      </c>
      <c r="AU1788" s="18" t="s">
        <v>90</v>
      </c>
    </row>
    <row r="1789" s="2" customFormat="1" ht="16.5" customHeight="1">
      <c r="A1789" s="40"/>
      <c r="B1789" s="41"/>
      <c r="C1789" s="229" t="s">
        <v>2903</v>
      </c>
      <c r="D1789" s="229" t="s">
        <v>174</v>
      </c>
      <c r="E1789" s="230" t="s">
        <v>2904</v>
      </c>
      <c r="F1789" s="231" t="s">
        <v>2905</v>
      </c>
      <c r="G1789" s="232" t="s">
        <v>1528</v>
      </c>
      <c r="H1789" s="233">
        <v>1</v>
      </c>
      <c r="I1789" s="234"/>
      <c r="J1789" s="235">
        <f>ROUND(I1789*H1789,2)</f>
        <v>0</v>
      </c>
      <c r="K1789" s="231" t="s">
        <v>331</v>
      </c>
      <c r="L1789" s="46"/>
      <c r="M1789" s="236" t="s">
        <v>1</v>
      </c>
      <c r="N1789" s="237" t="s">
        <v>48</v>
      </c>
      <c r="O1789" s="93"/>
      <c r="P1789" s="238">
        <f>O1789*H1789</f>
        <v>0</v>
      </c>
      <c r="Q1789" s="238">
        <v>0</v>
      </c>
      <c r="R1789" s="238">
        <f>Q1789*H1789</f>
        <v>0</v>
      </c>
      <c r="S1789" s="238">
        <v>0</v>
      </c>
      <c r="T1789" s="239">
        <f>S1789*H1789</f>
        <v>0</v>
      </c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R1789" s="240" t="s">
        <v>192</v>
      </c>
      <c r="AT1789" s="240" t="s">
        <v>174</v>
      </c>
      <c r="AU1789" s="240" t="s">
        <v>90</v>
      </c>
      <c r="AY1789" s="18" t="s">
        <v>171</v>
      </c>
      <c r="BE1789" s="241">
        <f>IF(N1789="základní",J1789,0)</f>
        <v>0</v>
      </c>
      <c r="BF1789" s="241">
        <f>IF(N1789="snížená",J1789,0)</f>
        <v>0</v>
      </c>
      <c r="BG1789" s="241">
        <f>IF(N1789="zákl. přenesená",J1789,0)</f>
        <v>0</v>
      </c>
      <c r="BH1789" s="241">
        <f>IF(N1789="sníž. přenesená",J1789,0)</f>
        <v>0</v>
      </c>
      <c r="BI1789" s="241">
        <f>IF(N1789="nulová",J1789,0)</f>
        <v>0</v>
      </c>
      <c r="BJ1789" s="18" t="s">
        <v>90</v>
      </c>
      <c r="BK1789" s="241">
        <f>ROUND(I1789*H1789,2)</f>
        <v>0</v>
      </c>
      <c r="BL1789" s="18" t="s">
        <v>192</v>
      </c>
      <c r="BM1789" s="240" t="s">
        <v>2906</v>
      </c>
    </row>
    <row r="1790" s="2" customFormat="1">
      <c r="A1790" s="40"/>
      <c r="B1790" s="41"/>
      <c r="C1790" s="42"/>
      <c r="D1790" s="242" t="s">
        <v>184</v>
      </c>
      <c r="E1790" s="42"/>
      <c r="F1790" s="243" t="s">
        <v>2907</v>
      </c>
      <c r="G1790" s="42"/>
      <c r="H1790" s="42"/>
      <c r="I1790" s="244"/>
      <c r="J1790" s="42"/>
      <c r="K1790" s="42"/>
      <c r="L1790" s="46"/>
      <c r="M1790" s="245"/>
      <c r="N1790" s="246"/>
      <c r="O1790" s="93"/>
      <c r="P1790" s="93"/>
      <c r="Q1790" s="93"/>
      <c r="R1790" s="93"/>
      <c r="S1790" s="93"/>
      <c r="T1790" s="94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T1790" s="18" t="s">
        <v>184</v>
      </c>
      <c r="AU1790" s="18" t="s">
        <v>90</v>
      </c>
    </row>
    <row r="1791" s="2" customFormat="1" ht="16.5" customHeight="1">
      <c r="A1791" s="40"/>
      <c r="B1791" s="41"/>
      <c r="C1791" s="229" t="s">
        <v>2908</v>
      </c>
      <c r="D1791" s="229" t="s">
        <v>174</v>
      </c>
      <c r="E1791" s="230" t="s">
        <v>2909</v>
      </c>
      <c r="F1791" s="231" t="s">
        <v>2910</v>
      </c>
      <c r="G1791" s="232" t="s">
        <v>1528</v>
      </c>
      <c r="H1791" s="233">
        <v>1</v>
      </c>
      <c r="I1791" s="234"/>
      <c r="J1791" s="235">
        <f>ROUND(I1791*H1791,2)</f>
        <v>0</v>
      </c>
      <c r="K1791" s="231" t="s">
        <v>331</v>
      </c>
      <c r="L1791" s="46"/>
      <c r="M1791" s="236" t="s">
        <v>1</v>
      </c>
      <c r="N1791" s="237" t="s">
        <v>48</v>
      </c>
      <c r="O1791" s="93"/>
      <c r="P1791" s="238">
        <f>O1791*H1791</f>
        <v>0</v>
      </c>
      <c r="Q1791" s="238">
        <v>0</v>
      </c>
      <c r="R1791" s="238">
        <f>Q1791*H1791</f>
        <v>0</v>
      </c>
      <c r="S1791" s="238">
        <v>0</v>
      </c>
      <c r="T1791" s="239">
        <f>S1791*H1791</f>
        <v>0</v>
      </c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R1791" s="240" t="s">
        <v>192</v>
      </c>
      <c r="AT1791" s="240" t="s">
        <v>174</v>
      </c>
      <c r="AU1791" s="240" t="s">
        <v>90</v>
      </c>
      <c r="AY1791" s="18" t="s">
        <v>171</v>
      </c>
      <c r="BE1791" s="241">
        <f>IF(N1791="základní",J1791,0)</f>
        <v>0</v>
      </c>
      <c r="BF1791" s="241">
        <f>IF(N1791="snížená",J1791,0)</f>
        <v>0</v>
      </c>
      <c r="BG1791" s="241">
        <f>IF(N1791="zákl. přenesená",J1791,0)</f>
        <v>0</v>
      </c>
      <c r="BH1791" s="241">
        <f>IF(N1791="sníž. přenesená",J1791,0)</f>
        <v>0</v>
      </c>
      <c r="BI1791" s="241">
        <f>IF(N1791="nulová",J1791,0)</f>
        <v>0</v>
      </c>
      <c r="BJ1791" s="18" t="s">
        <v>90</v>
      </c>
      <c r="BK1791" s="241">
        <f>ROUND(I1791*H1791,2)</f>
        <v>0</v>
      </c>
      <c r="BL1791" s="18" t="s">
        <v>192</v>
      </c>
      <c r="BM1791" s="240" t="s">
        <v>2911</v>
      </c>
    </row>
    <row r="1792" s="2" customFormat="1">
      <c r="A1792" s="40"/>
      <c r="B1792" s="41"/>
      <c r="C1792" s="42"/>
      <c r="D1792" s="242" t="s">
        <v>184</v>
      </c>
      <c r="E1792" s="42"/>
      <c r="F1792" s="243" t="s">
        <v>2912</v>
      </c>
      <c r="G1792" s="42"/>
      <c r="H1792" s="42"/>
      <c r="I1792" s="244"/>
      <c r="J1792" s="42"/>
      <c r="K1792" s="42"/>
      <c r="L1792" s="46"/>
      <c r="M1792" s="245"/>
      <c r="N1792" s="246"/>
      <c r="O1792" s="93"/>
      <c r="P1792" s="93"/>
      <c r="Q1792" s="93"/>
      <c r="R1792" s="93"/>
      <c r="S1792" s="93"/>
      <c r="T1792" s="94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T1792" s="18" t="s">
        <v>184</v>
      </c>
      <c r="AU1792" s="18" t="s">
        <v>90</v>
      </c>
    </row>
    <row r="1793" s="2" customFormat="1" ht="16.5" customHeight="1">
      <c r="A1793" s="40"/>
      <c r="B1793" s="41"/>
      <c r="C1793" s="229" t="s">
        <v>2913</v>
      </c>
      <c r="D1793" s="229" t="s">
        <v>174</v>
      </c>
      <c r="E1793" s="230" t="s">
        <v>2914</v>
      </c>
      <c r="F1793" s="231" t="s">
        <v>2915</v>
      </c>
      <c r="G1793" s="232" t="s">
        <v>1528</v>
      </c>
      <c r="H1793" s="233">
        <v>1</v>
      </c>
      <c r="I1793" s="234"/>
      <c r="J1793" s="235">
        <f>ROUND(I1793*H1793,2)</f>
        <v>0</v>
      </c>
      <c r="K1793" s="231" t="s">
        <v>331</v>
      </c>
      <c r="L1793" s="46"/>
      <c r="M1793" s="236" t="s">
        <v>1</v>
      </c>
      <c r="N1793" s="237" t="s">
        <v>48</v>
      </c>
      <c r="O1793" s="93"/>
      <c r="P1793" s="238">
        <f>O1793*H1793</f>
        <v>0</v>
      </c>
      <c r="Q1793" s="238">
        <v>0</v>
      </c>
      <c r="R1793" s="238">
        <f>Q1793*H1793</f>
        <v>0</v>
      </c>
      <c r="S1793" s="238">
        <v>0</v>
      </c>
      <c r="T1793" s="239">
        <f>S1793*H1793</f>
        <v>0</v>
      </c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R1793" s="240" t="s">
        <v>192</v>
      </c>
      <c r="AT1793" s="240" t="s">
        <v>174</v>
      </c>
      <c r="AU1793" s="240" t="s">
        <v>90</v>
      </c>
      <c r="AY1793" s="18" t="s">
        <v>171</v>
      </c>
      <c r="BE1793" s="241">
        <f>IF(N1793="základní",J1793,0)</f>
        <v>0</v>
      </c>
      <c r="BF1793" s="241">
        <f>IF(N1793="snížená",J1793,0)</f>
        <v>0</v>
      </c>
      <c r="BG1793" s="241">
        <f>IF(N1793="zákl. přenesená",J1793,0)</f>
        <v>0</v>
      </c>
      <c r="BH1793" s="241">
        <f>IF(N1793="sníž. přenesená",J1793,0)</f>
        <v>0</v>
      </c>
      <c r="BI1793" s="241">
        <f>IF(N1793="nulová",J1793,0)</f>
        <v>0</v>
      </c>
      <c r="BJ1793" s="18" t="s">
        <v>90</v>
      </c>
      <c r="BK1793" s="241">
        <f>ROUND(I1793*H1793,2)</f>
        <v>0</v>
      </c>
      <c r="BL1793" s="18" t="s">
        <v>192</v>
      </c>
      <c r="BM1793" s="240" t="s">
        <v>2916</v>
      </c>
    </row>
    <row r="1794" s="2" customFormat="1">
      <c r="A1794" s="40"/>
      <c r="B1794" s="41"/>
      <c r="C1794" s="42"/>
      <c r="D1794" s="242" t="s">
        <v>184</v>
      </c>
      <c r="E1794" s="42"/>
      <c r="F1794" s="243" t="s">
        <v>2917</v>
      </c>
      <c r="G1794" s="42"/>
      <c r="H1794" s="42"/>
      <c r="I1794" s="244"/>
      <c r="J1794" s="42"/>
      <c r="K1794" s="42"/>
      <c r="L1794" s="46"/>
      <c r="M1794" s="245"/>
      <c r="N1794" s="246"/>
      <c r="O1794" s="93"/>
      <c r="P1794" s="93"/>
      <c r="Q1794" s="93"/>
      <c r="R1794" s="93"/>
      <c r="S1794" s="93"/>
      <c r="T1794" s="94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T1794" s="18" t="s">
        <v>184</v>
      </c>
      <c r="AU1794" s="18" t="s">
        <v>90</v>
      </c>
    </row>
    <row r="1795" s="2" customFormat="1" ht="16.5" customHeight="1">
      <c r="A1795" s="40"/>
      <c r="B1795" s="41"/>
      <c r="C1795" s="229" t="s">
        <v>2918</v>
      </c>
      <c r="D1795" s="229" t="s">
        <v>174</v>
      </c>
      <c r="E1795" s="230" t="s">
        <v>2919</v>
      </c>
      <c r="F1795" s="231" t="s">
        <v>2920</v>
      </c>
      <c r="G1795" s="232" t="s">
        <v>1528</v>
      </c>
      <c r="H1795" s="233">
        <v>1</v>
      </c>
      <c r="I1795" s="234"/>
      <c r="J1795" s="235">
        <f>ROUND(I1795*H1795,2)</f>
        <v>0</v>
      </c>
      <c r="K1795" s="231" t="s">
        <v>331</v>
      </c>
      <c r="L1795" s="46"/>
      <c r="M1795" s="236" t="s">
        <v>1</v>
      </c>
      <c r="N1795" s="237" t="s">
        <v>48</v>
      </c>
      <c r="O1795" s="93"/>
      <c r="P1795" s="238">
        <f>O1795*H1795</f>
        <v>0</v>
      </c>
      <c r="Q1795" s="238">
        <v>0</v>
      </c>
      <c r="R1795" s="238">
        <f>Q1795*H1795</f>
        <v>0</v>
      </c>
      <c r="S1795" s="238">
        <v>0</v>
      </c>
      <c r="T1795" s="239">
        <f>S1795*H1795</f>
        <v>0</v>
      </c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R1795" s="240" t="s">
        <v>192</v>
      </c>
      <c r="AT1795" s="240" t="s">
        <v>174</v>
      </c>
      <c r="AU1795" s="240" t="s">
        <v>90</v>
      </c>
      <c r="AY1795" s="18" t="s">
        <v>171</v>
      </c>
      <c r="BE1795" s="241">
        <f>IF(N1795="základní",J1795,0)</f>
        <v>0</v>
      </c>
      <c r="BF1795" s="241">
        <f>IF(N1795="snížená",J1795,0)</f>
        <v>0</v>
      </c>
      <c r="BG1795" s="241">
        <f>IF(N1795="zákl. přenesená",J1795,0)</f>
        <v>0</v>
      </c>
      <c r="BH1795" s="241">
        <f>IF(N1795="sníž. přenesená",J1795,0)</f>
        <v>0</v>
      </c>
      <c r="BI1795" s="241">
        <f>IF(N1795="nulová",J1795,0)</f>
        <v>0</v>
      </c>
      <c r="BJ1795" s="18" t="s">
        <v>90</v>
      </c>
      <c r="BK1795" s="241">
        <f>ROUND(I1795*H1795,2)</f>
        <v>0</v>
      </c>
      <c r="BL1795" s="18" t="s">
        <v>192</v>
      </c>
      <c r="BM1795" s="240" t="s">
        <v>2921</v>
      </c>
    </row>
    <row r="1796" s="2" customFormat="1">
      <c r="A1796" s="40"/>
      <c r="B1796" s="41"/>
      <c r="C1796" s="42"/>
      <c r="D1796" s="242" t="s">
        <v>184</v>
      </c>
      <c r="E1796" s="42"/>
      <c r="F1796" s="243" t="s">
        <v>2922</v>
      </c>
      <c r="G1796" s="42"/>
      <c r="H1796" s="42"/>
      <c r="I1796" s="244"/>
      <c r="J1796" s="42"/>
      <c r="K1796" s="42"/>
      <c r="L1796" s="46"/>
      <c r="M1796" s="245"/>
      <c r="N1796" s="246"/>
      <c r="O1796" s="93"/>
      <c r="P1796" s="93"/>
      <c r="Q1796" s="93"/>
      <c r="R1796" s="93"/>
      <c r="S1796" s="93"/>
      <c r="T1796" s="94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T1796" s="18" t="s">
        <v>184</v>
      </c>
      <c r="AU1796" s="18" t="s">
        <v>90</v>
      </c>
    </row>
    <row r="1797" s="2" customFormat="1" ht="16.5" customHeight="1">
      <c r="A1797" s="40"/>
      <c r="B1797" s="41"/>
      <c r="C1797" s="229" t="s">
        <v>2923</v>
      </c>
      <c r="D1797" s="229" t="s">
        <v>174</v>
      </c>
      <c r="E1797" s="230" t="s">
        <v>2924</v>
      </c>
      <c r="F1797" s="231" t="s">
        <v>2925</v>
      </c>
      <c r="G1797" s="232" t="s">
        <v>1528</v>
      </c>
      <c r="H1797" s="233">
        <v>1</v>
      </c>
      <c r="I1797" s="234"/>
      <c r="J1797" s="235">
        <f>ROUND(I1797*H1797,2)</f>
        <v>0</v>
      </c>
      <c r="K1797" s="231" t="s">
        <v>331</v>
      </c>
      <c r="L1797" s="46"/>
      <c r="M1797" s="236" t="s">
        <v>1</v>
      </c>
      <c r="N1797" s="237" t="s">
        <v>48</v>
      </c>
      <c r="O1797" s="93"/>
      <c r="P1797" s="238">
        <f>O1797*H1797</f>
        <v>0</v>
      </c>
      <c r="Q1797" s="238">
        <v>0</v>
      </c>
      <c r="R1797" s="238">
        <f>Q1797*H1797</f>
        <v>0</v>
      </c>
      <c r="S1797" s="238">
        <v>0</v>
      </c>
      <c r="T1797" s="239">
        <f>S1797*H1797</f>
        <v>0</v>
      </c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R1797" s="240" t="s">
        <v>192</v>
      </c>
      <c r="AT1797" s="240" t="s">
        <v>174</v>
      </c>
      <c r="AU1797" s="240" t="s">
        <v>90</v>
      </c>
      <c r="AY1797" s="18" t="s">
        <v>171</v>
      </c>
      <c r="BE1797" s="241">
        <f>IF(N1797="základní",J1797,0)</f>
        <v>0</v>
      </c>
      <c r="BF1797" s="241">
        <f>IF(N1797="snížená",J1797,0)</f>
        <v>0</v>
      </c>
      <c r="BG1797" s="241">
        <f>IF(N1797="zákl. přenesená",J1797,0)</f>
        <v>0</v>
      </c>
      <c r="BH1797" s="241">
        <f>IF(N1797="sníž. přenesená",J1797,0)</f>
        <v>0</v>
      </c>
      <c r="BI1797" s="241">
        <f>IF(N1797="nulová",J1797,0)</f>
        <v>0</v>
      </c>
      <c r="BJ1797" s="18" t="s">
        <v>90</v>
      </c>
      <c r="BK1797" s="241">
        <f>ROUND(I1797*H1797,2)</f>
        <v>0</v>
      </c>
      <c r="BL1797" s="18" t="s">
        <v>192</v>
      </c>
      <c r="BM1797" s="240" t="s">
        <v>2926</v>
      </c>
    </row>
    <row r="1798" s="2" customFormat="1">
      <c r="A1798" s="40"/>
      <c r="B1798" s="41"/>
      <c r="C1798" s="42"/>
      <c r="D1798" s="242" t="s">
        <v>184</v>
      </c>
      <c r="E1798" s="42"/>
      <c r="F1798" s="243" t="s">
        <v>2927</v>
      </c>
      <c r="G1798" s="42"/>
      <c r="H1798" s="42"/>
      <c r="I1798" s="244"/>
      <c r="J1798" s="42"/>
      <c r="K1798" s="42"/>
      <c r="L1798" s="46"/>
      <c r="M1798" s="245"/>
      <c r="N1798" s="246"/>
      <c r="O1798" s="93"/>
      <c r="P1798" s="93"/>
      <c r="Q1798" s="93"/>
      <c r="R1798" s="93"/>
      <c r="S1798" s="93"/>
      <c r="T1798" s="94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T1798" s="18" t="s">
        <v>184</v>
      </c>
      <c r="AU1798" s="18" t="s">
        <v>90</v>
      </c>
    </row>
    <row r="1799" s="2" customFormat="1" ht="16.5" customHeight="1">
      <c r="A1799" s="40"/>
      <c r="B1799" s="41"/>
      <c r="C1799" s="229" t="s">
        <v>2928</v>
      </c>
      <c r="D1799" s="229" t="s">
        <v>174</v>
      </c>
      <c r="E1799" s="230" t="s">
        <v>2929</v>
      </c>
      <c r="F1799" s="231" t="s">
        <v>2930</v>
      </c>
      <c r="G1799" s="232" t="s">
        <v>1528</v>
      </c>
      <c r="H1799" s="233">
        <v>1</v>
      </c>
      <c r="I1799" s="234"/>
      <c r="J1799" s="235">
        <f>ROUND(I1799*H1799,2)</f>
        <v>0</v>
      </c>
      <c r="K1799" s="231" t="s">
        <v>331</v>
      </c>
      <c r="L1799" s="46"/>
      <c r="M1799" s="236" t="s">
        <v>1</v>
      </c>
      <c r="N1799" s="237" t="s">
        <v>48</v>
      </c>
      <c r="O1799" s="93"/>
      <c r="P1799" s="238">
        <f>O1799*H1799</f>
        <v>0</v>
      </c>
      <c r="Q1799" s="238">
        <v>0</v>
      </c>
      <c r="R1799" s="238">
        <f>Q1799*H1799</f>
        <v>0</v>
      </c>
      <c r="S1799" s="238">
        <v>0</v>
      </c>
      <c r="T1799" s="239">
        <f>S1799*H1799</f>
        <v>0</v>
      </c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R1799" s="240" t="s">
        <v>192</v>
      </c>
      <c r="AT1799" s="240" t="s">
        <v>174</v>
      </c>
      <c r="AU1799" s="240" t="s">
        <v>90</v>
      </c>
      <c r="AY1799" s="18" t="s">
        <v>171</v>
      </c>
      <c r="BE1799" s="241">
        <f>IF(N1799="základní",J1799,0)</f>
        <v>0</v>
      </c>
      <c r="BF1799" s="241">
        <f>IF(N1799="snížená",J1799,0)</f>
        <v>0</v>
      </c>
      <c r="BG1799" s="241">
        <f>IF(N1799="zákl. přenesená",J1799,0)</f>
        <v>0</v>
      </c>
      <c r="BH1799" s="241">
        <f>IF(N1799="sníž. přenesená",J1799,0)</f>
        <v>0</v>
      </c>
      <c r="BI1799" s="241">
        <f>IF(N1799="nulová",J1799,0)</f>
        <v>0</v>
      </c>
      <c r="BJ1799" s="18" t="s">
        <v>90</v>
      </c>
      <c r="BK1799" s="241">
        <f>ROUND(I1799*H1799,2)</f>
        <v>0</v>
      </c>
      <c r="BL1799" s="18" t="s">
        <v>192</v>
      </c>
      <c r="BM1799" s="240" t="s">
        <v>2931</v>
      </c>
    </row>
    <row r="1800" s="2" customFormat="1">
      <c r="A1800" s="40"/>
      <c r="B1800" s="41"/>
      <c r="C1800" s="42"/>
      <c r="D1800" s="242" t="s">
        <v>184</v>
      </c>
      <c r="E1800" s="42"/>
      <c r="F1800" s="243" t="s">
        <v>2932</v>
      </c>
      <c r="G1800" s="42"/>
      <c r="H1800" s="42"/>
      <c r="I1800" s="244"/>
      <c r="J1800" s="42"/>
      <c r="K1800" s="42"/>
      <c r="L1800" s="46"/>
      <c r="M1800" s="245"/>
      <c r="N1800" s="246"/>
      <c r="O1800" s="93"/>
      <c r="P1800" s="93"/>
      <c r="Q1800" s="93"/>
      <c r="R1800" s="93"/>
      <c r="S1800" s="93"/>
      <c r="T1800" s="94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T1800" s="18" t="s">
        <v>184</v>
      </c>
      <c r="AU1800" s="18" t="s">
        <v>90</v>
      </c>
    </row>
    <row r="1801" s="2" customFormat="1" ht="16.5" customHeight="1">
      <c r="A1801" s="40"/>
      <c r="B1801" s="41"/>
      <c r="C1801" s="229" t="s">
        <v>2933</v>
      </c>
      <c r="D1801" s="229" t="s">
        <v>174</v>
      </c>
      <c r="E1801" s="230" t="s">
        <v>2934</v>
      </c>
      <c r="F1801" s="231" t="s">
        <v>2935</v>
      </c>
      <c r="G1801" s="232" t="s">
        <v>1528</v>
      </c>
      <c r="H1801" s="233">
        <v>1</v>
      </c>
      <c r="I1801" s="234"/>
      <c r="J1801" s="235">
        <f>ROUND(I1801*H1801,2)</f>
        <v>0</v>
      </c>
      <c r="K1801" s="231" t="s">
        <v>331</v>
      </c>
      <c r="L1801" s="46"/>
      <c r="M1801" s="236" t="s">
        <v>1</v>
      </c>
      <c r="N1801" s="237" t="s">
        <v>48</v>
      </c>
      <c r="O1801" s="93"/>
      <c r="P1801" s="238">
        <f>O1801*H1801</f>
        <v>0</v>
      </c>
      <c r="Q1801" s="238">
        <v>0</v>
      </c>
      <c r="R1801" s="238">
        <f>Q1801*H1801</f>
        <v>0</v>
      </c>
      <c r="S1801" s="238">
        <v>0</v>
      </c>
      <c r="T1801" s="239">
        <f>S1801*H1801</f>
        <v>0</v>
      </c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R1801" s="240" t="s">
        <v>192</v>
      </c>
      <c r="AT1801" s="240" t="s">
        <v>174</v>
      </c>
      <c r="AU1801" s="240" t="s">
        <v>90</v>
      </c>
      <c r="AY1801" s="18" t="s">
        <v>171</v>
      </c>
      <c r="BE1801" s="241">
        <f>IF(N1801="základní",J1801,0)</f>
        <v>0</v>
      </c>
      <c r="BF1801" s="241">
        <f>IF(N1801="snížená",J1801,0)</f>
        <v>0</v>
      </c>
      <c r="BG1801" s="241">
        <f>IF(N1801="zákl. přenesená",J1801,0)</f>
        <v>0</v>
      </c>
      <c r="BH1801" s="241">
        <f>IF(N1801="sníž. přenesená",J1801,0)</f>
        <v>0</v>
      </c>
      <c r="BI1801" s="241">
        <f>IF(N1801="nulová",J1801,0)</f>
        <v>0</v>
      </c>
      <c r="BJ1801" s="18" t="s">
        <v>90</v>
      </c>
      <c r="BK1801" s="241">
        <f>ROUND(I1801*H1801,2)</f>
        <v>0</v>
      </c>
      <c r="BL1801" s="18" t="s">
        <v>192</v>
      </c>
      <c r="BM1801" s="240" t="s">
        <v>2936</v>
      </c>
    </row>
    <row r="1802" s="2" customFormat="1">
      <c r="A1802" s="40"/>
      <c r="B1802" s="41"/>
      <c r="C1802" s="42"/>
      <c r="D1802" s="242" t="s">
        <v>184</v>
      </c>
      <c r="E1802" s="42"/>
      <c r="F1802" s="243" t="s">
        <v>2937</v>
      </c>
      <c r="G1802" s="42"/>
      <c r="H1802" s="42"/>
      <c r="I1802" s="244"/>
      <c r="J1802" s="42"/>
      <c r="K1802" s="42"/>
      <c r="L1802" s="46"/>
      <c r="M1802" s="245"/>
      <c r="N1802" s="246"/>
      <c r="O1802" s="93"/>
      <c r="P1802" s="93"/>
      <c r="Q1802" s="93"/>
      <c r="R1802" s="93"/>
      <c r="S1802" s="93"/>
      <c r="T1802" s="94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T1802" s="18" t="s">
        <v>184</v>
      </c>
      <c r="AU1802" s="18" t="s">
        <v>90</v>
      </c>
    </row>
    <row r="1803" s="2" customFormat="1" ht="16.5" customHeight="1">
      <c r="A1803" s="40"/>
      <c r="B1803" s="41"/>
      <c r="C1803" s="229" t="s">
        <v>2938</v>
      </c>
      <c r="D1803" s="229" t="s">
        <v>174</v>
      </c>
      <c r="E1803" s="230" t="s">
        <v>2939</v>
      </c>
      <c r="F1803" s="231" t="s">
        <v>2940</v>
      </c>
      <c r="G1803" s="232" t="s">
        <v>1528</v>
      </c>
      <c r="H1803" s="233">
        <v>1</v>
      </c>
      <c r="I1803" s="234"/>
      <c r="J1803" s="235">
        <f>ROUND(I1803*H1803,2)</f>
        <v>0</v>
      </c>
      <c r="K1803" s="231" t="s">
        <v>331</v>
      </c>
      <c r="L1803" s="46"/>
      <c r="M1803" s="236" t="s">
        <v>1</v>
      </c>
      <c r="N1803" s="237" t="s">
        <v>48</v>
      </c>
      <c r="O1803" s="93"/>
      <c r="P1803" s="238">
        <f>O1803*H1803</f>
        <v>0</v>
      </c>
      <c r="Q1803" s="238">
        <v>0</v>
      </c>
      <c r="R1803" s="238">
        <f>Q1803*H1803</f>
        <v>0</v>
      </c>
      <c r="S1803" s="238">
        <v>0</v>
      </c>
      <c r="T1803" s="239">
        <f>S1803*H1803</f>
        <v>0</v>
      </c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R1803" s="240" t="s">
        <v>192</v>
      </c>
      <c r="AT1803" s="240" t="s">
        <v>174</v>
      </c>
      <c r="AU1803" s="240" t="s">
        <v>90</v>
      </c>
      <c r="AY1803" s="18" t="s">
        <v>171</v>
      </c>
      <c r="BE1803" s="241">
        <f>IF(N1803="základní",J1803,0)</f>
        <v>0</v>
      </c>
      <c r="BF1803" s="241">
        <f>IF(N1803="snížená",J1803,0)</f>
        <v>0</v>
      </c>
      <c r="BG1803" s="241">
        <f>IF(N1803="zákl. přenesená",J1803,0)</f>
        <v>0</v>
      </c>
      <c r="BH1803" s="241">
        <f>IF(N1803="sníž. přenesená",J1803,0)</f>
        <v>0</v>
      </c>
      <c r="BI1803" s="241">
        <f>IF(N1803="nulová",J1803,0)</f>
        <v>0</v>
      </c>
      <c r="BJ1803" s="18" t="s">
        <v>90</v>
      </c>
      <c r="BK1803" s="241">
        <f>ROUND(I1803*H1803,2)</f>
        <v>0</v>
      </c>
      <c r="BL1803" s="18" t="s">
        <v>192</v>
      </c>
      <c r="BM1803" s="240" t="s">
        <v>2941</v>
      </c>
    </row>
    <row r="1804" s="2" customFormat="1">
      <c r="A1804" s="40"/>
      <c r="B1804" s="41"/>
      <c r="C1804" s="42"/>
      <c r="D1804" s="242" t="s">
        <v>184</v>
      </c>
      <c r="E1804" s="42"/>
      <c r="F1804" s="243" t="s">
        <v>2942</v>
      </c>
      <c r="G1804" s="42"/>
      <c r="H1804" s="42"/>
      <c r="I1804" s="244"/>
      <c r="J1804" s="42"/>
      <c r="K1804" s="42"/>
      <c r="L1804" s="46"/>
      <c r="M1804" s="245"/>
      <c r="N1804" s="246"/>
      <c r="O1804" s="93"/>
      <c r="P1804" s="93"/>
      <c r="Q1804" s="93"/>
      <c r="R1804" s="93"/>
      <c r="S1804" s="93"/>
      <c r="T1804" s="94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T1804" s="18" t="s">
        <v>184</v>
      </c>
      <c r="AU1804" s="18" t="s">
        <v>90</v>
      </c>
    </row>
    <row r="1805" s="2" customFormat="1" ht="16.5" customHeight="1">
      <c r="A1805" s="40"/>
      <c r="B1805" s="41"/>
      <c r="C1805" s="229" t="s">
        <v>2943</v>
      </c>
      <c r="D1805" s="229" t="s">
        <v>174</v>
      </c>
      <c r="E1805" s="230" t="s">
        <v>2944</v>
      </c>
      <c r="F1805" s="231" t="s">
        <v>2945</v>
      </c>
      <c r="G1805" s="232" t="s">
        <v>1528</v>
      </c>
      <c r="H1805" s="233">
        <v>1</v>
      </c>
      <c r="I1805" s="234"/>
      <c r="J1805" s="235">
        <f>ROUND(I1805*H1805,2)</f>
        <v>0</v>
      </c>
      <c r="K1805" s="231" t="s">
        <v>331</v>
      </c>
      <c r="L1805" s="46"/>
      <c r="M1805" s="236" t="s">
        <v>1</v>
      </c>
      <c r="N1805" s="237" t="s">
        <v>48</v>
      </c>
      <c r="O1805" s="93"/>
      <c r="P1805" s="238">
        <f>O1805*H1805</f>
        <v>0</v>
      </c>
      <c r="Q1805" s="238">
        <v>0</v>
      </c>
      <c r="R1805" s="238">
        <f>Q1805*H1805</f>
        <v>0</v>
      </c>
      <c r="S1805" s="238">
        <v>0</v>
      </c>
      <c r="T1805" s="239">
        <f>S1805*H1805</f>
        <v>0</v>
      </c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R1805" s="240" t="s">
        <v>192</v>
      </c>
      <c r="AT1805" s="240" t="s">
        <v>174</v>
      </c>
      <c r="AU1805" s="240" t="s">
        <v>90</v>
      </c>
      <c r="AY1805" s="18" t="s">
        <v>171</v>
      </c>
      <c r="BE1805" s="241">
        <f>IF(N1805="základní",J1805,0)</f>
        <v>0</v>
      </c>
      <c r="BF1805" s="241">
        <f>IF(N1805="snížená",J1805,0)</f>
        <v>0</v>
      </c>
      <c r="BG1805" s="241">
        <f>IF(N1805="zákl. přenesená",J1805,0)</f>
        <v>0</v>
      </c>
      <c r="BH1805" s="241">
        <f>IF(N1805="sníž. přenesená",J1805,0)</f>
        <v>0</v>
      </c>
      <c r="BI1805" s="241">
        <f>IF(N1805="nulová",J1805,0)</f>
        <v>0</v>
      </c>
      <c r="BJ1805" s="18" t="s">
        <v>90</v>
      </c>
      <c r="BK1805" s="241">
        <f>ROUND(I1805*H1805,2)</f>
        <v>0</v>
      </c>
      <c r="BL1805" s="18" t="s">
        <v>192</v>
      </c>
      <c r="BM1805" s="240" t="s">
        <v>2946</v>
      </c>
    </row>
    <row r="1806" s="2" customFormat="1">
      <c r="A1806" s="40"/>
      <c r="B1806" s="41"/>
      <c r="C1806" s="42"/>
      <c r="D1806" s="242" t="s">
        <v>184</v>
      </c>
      <c r="E1806" s="42"/>
      <c r="F1806" s="243" t="s">
        <v>2947</v>
      </c>
      <c r="G1806" s="42"/>
      <c r="H1806" s="42"/>
      <c r="I1806" s="244"/>
      <c r="J1806" s="42"/>
      <c r="K1806" s="42"/>
      <c r="L1806" s="46"/>
      <c r="M1806" s="245"/>
      <c r="N1806" s="246"/>
      <c r="O1806" s="93"/>
      <c r="P1806" s="93"/>
      <c r="Q1806" s="93"/>
      <c r="R1806" s="93"/>
      <c r="S1806" s="93"/>
      <c r="T1806" s="94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T1806" s="18" t="s">
        <v>184</v>
      </c>
      <c r="AU1806" s="18" t="s">
        <v>90</v>
      </c>
    </row>
    <row r="1807" s="2" customFormat="1" ht="16.5" customHeight="1">
      <c r="A1807" s="40"/>
      <c r="B1807" s="41"/>
      <c r="C1807" s="229" t="s">
        <v>2948</v>
      </c>
      <c r="D1807" s="229" t="s">
        <v>174</v>
      </c>
      <c r="E1807" s="230" t="s">
        <v>2949</v>
      </c>
      <c r="F1807" s="231" t="s">
        <v>2950</v>
      </c>
      <c r="G1807" s="232" t="s">
        <v>1528</v>
      </c>
      <c r="H1807" s="233">
        <v>1</v>
      </c>
      <c r="I1807" s="234"/>
      <c r="J1807" s="235">
        <f>ROUND(I1807*H1807,2)</f>
        <v>0</v>
      </c>
      <c r="K1807" s="231" t="s">
        <v>331</v>
      </c>
      <c r="L1807" s="46"/>
      <c r="M1807" s="236" t="s">
        <v>1</v>
      </c>
      <c r="N1807" s="237" t="s">
        <v>48</v>
      </c>
      <c r="O1807" s="93"/>
      <c r="P1807" s="238">
        <f>O1807*H1807</f>
        <v>0</v>
      </c>
      <c r="Q1807" s="238">
        <v>0</v>
      </c>
      <c r="R1807" s="238">
        <f>Q1807*H1807</f>
        <v>0</v>
      </c>
      <c r="S1807" s="238">
        <v>0</v>
      </c>
      <c r="T1807" s="239">
        <f>S1807*H1807</f>
        <v>0</v>
      </c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R1807" s="240" t="s">
        <v>192</v>
      </c>
      <c r="AT1807" s="240" t="s">
        <v>174</v>
      </c>
      <c r="AU1807" s="240" t="s">
        <v>90</v>
      </c>
      <c r="AY1807" s="18" t="s">
        <v>171</v>
      </c>
      <c r="BE1807" s="241">
        <f>IF(N1807="základní",J1807,0)</f>
        <v>0</v>
      </c>
      <c r="BF1807" s="241">
        <f>IF(N1807="snížená",J1807,0)</f>
        <v>0</v>
      </c>
      <c r="BG1807" s="241">
        <f>IF(N1807="zákl. přenesená",J1807,0)</f>
        <v>0</v>
      </c>
      <c r="BH1807" s="241">
        <f>IF(N1807="sníž. přenesená",J1807,0)</f>
        <v>0</v>
      </c>
      <c r="BI1807" s="241">
        <f>IF(N1807="nulová",J1807,0)</f>
        <v>0</v>
      </c>
      <c r="BJ1807" s="18" t="s">
        <v>90</v>
      </c>
      <c r="BK1807" s="241">
        <f>ROUND(I1807*H1807,2)</f>
        <v>0</v>
      </c>
      <c r="BL1807" s="18" t="s">
        <v>192</v>
      </c>
      <c r="BM1807" s="240" t="s">
        <v>2951</v>
      </c>
    </row>
    <row r="1808" s="2" customFormat="1">
      <c r="A1808" s="40"/>
      <c r="B1808" s="41"/>
      <c r="C1808" s="42"/>
      <c r="D1808" s="242" t="s">
        <v>184</v>
      </c>
      <c r="E1808" s="42"/>
      <c r="F1808" s="243" t="s">
        <v>2952</v>
      </c>
      <c r="G1808" s="42"/>
      <c r="H1808" s="42"/>
      <c r="I1808" s="244"/>
      <c r="J1808" s="42"/>
      <c r="K1808" s="42"/>
      <c r="L1808" s="46"/>
      <c r="M1808" s="245"/>
      <c r="N1808" s="246"/>
      <c r="O1808" s="93"/>
      <c r="P1808" s="93"/>
      <c r="Q1808" s="93"/>
      <c r="R1808" s="93"/>
      <c r="S1808" s="93"/>
      <c r="T1808" s="94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T1808" s="18" t="s">
        <v>184</v>
      </c>
      <c r="AU1808" s="18" t="s">
        <v>90</v>
      </c>
    </row>
    <row r="1809" s="2" customFormat="1" ht="16.5" customHeight="1">
      <c r="A1809" s="40"/>
      <c r="B1809" s="41"/>
      <c r="C1809" s="229" t="s">
        <v>2953</v>
      </c>
      <c r="D1809" s="229" t="s">
        <v>174</v>
      </c>
      <c r="E1809" s="230" t="s">
        <v>2954</v>
      </c>
      <c r="F1809" s="231" t="s">
        <v>2955</v>
      </c>
      <c r="G1809" s="232" t="s">
        <v>1528</v>
      </c>
      <c r="H1809" s="233">
        <v>1</v>
      </c>
      <c r="I1809" s="234"/>
      <c r="J1809" s="235">
        <f>ROUND(I1809*H1809,2)</f>
        <v>0</v>
      </c>
      <c r="K1809" s="231" t="s">
        <v>331</v>
      </c>
      <c r="L1809" s="46"/>
      <c r="M1809" s="236" t="s">
        <v>1</v>
      </c>
      <c r="N1809" s="237" t="s">
        <v>48</v>
      </c>
      <c r="O1809" s="93"/>
      <c r="P1809" s="238">
        <f>O1809*H1809</f>
        <v>0</v>
      </c>
      <c r="Q1809" s="238">
        <v>0</v>
      </c>
      <c r="R1809" s="238">
        <f>Q1809*H1809</f>
        <v>0</v>
      </c>
      <c r="S1809" s="238">
        <v>0</v>
      </c>
      <c r="T1809" s="239">
        <f>S1809*H1809</f>
        <v>0</v>
      </c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R1809" s="240" t="s">
        <v>192</v>
      </c>
      <c r="AT1809" s="240" t="s">
        <v>174</v>
      </c>
      <c r="AU1809" s="240" t="s">
        <v>90</v>
      </c>
      <c r="AY1809" s="18" t="s">
        <v>171</v>
      </c>
      <c r="BE1809" s="241">
        <f>IF(N1809="základní",J1809,0)</f>
        <v>0</v>
      </c>
      <c r="BF1809" s="241">
        <f>IF(N1809="snížená",J1809,0)</f>
        <v>0</v>
      </c>
      <c r="BG1809" s="241">
        <f>IF(N1809="zákl. přenesená",J1809,0)</f>
        <v>0</v>
      </c>
      <c r="BH1809" s="241">
        <f>IF(N1809="sníž. přenesená",J1809,0)</f>
        <v>0</v>
      </c>
      <c r="BI1809" s="241">
        <f>IF(N1809="nulová",J1809,0)</f>
        <v>0</v>
      </c>
      <c r="BJ1809" s="18" t="s">
        <v>90</v>
      </c>
      <c r="BK1809" s="241">
        <f>ROUND(I1809*H1809,2)</f>
        <v>0</v>
      </c>
      <c r="BL1809" s="18" t="s">
        <v>192</v>
      </c>
      <c r="BM1809" s="240" t="s">
        <v>2956</v>
      </c>
    </row>
    <row r="1810" s="2" customFormat="1">
      <c r="A1810" s="40"/>
      <c r="B1810" s="41"/>
      <c r="C1810" s="42"/>
      <c r="D1810" s="242" t="s">
        <v>184</v>
      </c>
      <c r="E1810" s="42"/>
      <c r="F1810" s="243" t="s">
        <v>2957</v>
      </c>
      <c r="G1810" s="42"/>
      <c r="H1810" s="42"/>
      <c r="I1810" s="244"/>
      <c r="J1810" s="42"/>
      <c r="K1810" s="42"/>
      <c r="L1810" s="46"/>
      <c r="M1810" s="245"/>
      <c r="N1810" s="246"/>
      <c r="O1810" s="93"/>
      <c r="P1810" s="93"/>
      <c r="Q1810" s="93"/>
      <c r="R1810" s="93"/>
      <c r="S1810" s="93"/>
      <c r="T1810" s="94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T1810" s="18" t="s">
        <v>184</v>
      </c>
      <c r="AU1810" s="18" t="s">
        <v>90</v>
      </c>
    </row>
    <row r="1811" s="2" customFormat="1" ht="16.5" customHeight="1">
      <c r="A1811" s="40"/>
      <c r="B1811" s="41"/>
      <c r="C1811" s="229" t="s">
        <v>2958</v>
      </c>
      <c r="D1811" s="229" t="s">
        <v>174</v>
      </c>
      <c r="E1811" s="230" t="s">
        <v>2959</v>
      </c>
      <c r="F1811" s="231" t="s">
        <v>2960</v>
      </c>
      <c r="G1811" s="232" t="s">
        <v>1528</v>
      </c>
      <c r="H1811" s="233">
        <v>1</v>
      </c>
      <c r="I1811" s="234"/>
      <c r="J1811" s="235">
        <f>ROUND(I1811*H1811,2)</f>
        <v>0</v>
      </c>
      <c r="K1811" s="231" t="s">
        <v>331</v>
      </c>
      <c r="L1811" s="46"/>
      <c r="M1811" s="236" t="s">
        <v>1</v>
      </c>
      <c r="N1811" s="237" t="s">
        <v>48</v>
      </c>
      <c r="O1811" s="93"/>
      <c r="P1811" s="238">
        <f>O1811*H1811</f>
        <v>0</v>
      </c>
      <c r="Q1811" s="238">
        <v>0</v>
      </c>
      <c r="R1811" s="238">
        <f>Q1811*H1811</f>
        <v>0</v>
      </c>
      <c r="S1811" s="238">
        <v>0</v>
      </c>
      <c r="T1811" s="239">
        <f>S1811*H1811</f>
        <v>0</v>
      </c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R1811" s="240" t="s">
        <v>192</v>
      </c>
      <c r="AT1811" s="240" t="s">
        <v>174</v>
      </c>
      <c r="AU1811" s="240" t="s">
        <v>90</v>
      </c>
      <c r="AY1811" s="18" t="s">
        <v>171</v>
      </c>
      <c r="BE1811" s="241">
        <f>IF(N1811="základní",J1811,0)</f>
        <v>0</v>
      </c>
      <c r="BF1811" s="241">
        <f>IF(N1811="snížená",J1811,0)</f>
        <v>0</v>
      </c>
      <c r="BG1811" s="241">
        <f>IF(N1811="zákl. přenesená",J1811,0)</f>
        <v>0</v>
      </c>
      <c r="BH1811" s="241">
        <f>IF(N1811="sníž. přenesená",J1811,0)</f>
        <v>0</v>
      </c>
      <c r="BI1811" s="241">
        <f>IF(N1811="nulová",J1811,0)</f>
        <v>0</v>
      </c>
      <c r="BJ1811" s="18" t="s">
        <v>90</v>
      </c>
      <c r="BK1811" s="241">
        <f>ROUND(I1811*H1811,2)</f>
        <v>0</v>
      </c>
      <c r="BL1811" s="18" t="s">
        <v>192</v>
      </c>
      <c r="BM1811" s="240" t="s">
        <v>2961</v>
      </c>
    </row>
    <row r="1812" s="2" customFormat="1">
      <c r="A1812" s="40"/>
      <c r="B1812" s="41"/>
      <c r="C1812" s="42"/>
      <c r="D1812" s="242" t="s">
        <v>184</v>
      </c>
      <c r="E1812" s="42"/>
      <c r="F1812" s="243" t="s">
        <v>2962</v>
      </c>
      <c r="G1812" s="42"/>
      <c r="H1812" s="42"/>
      <c r="I1812" s="244"/>
      <c r="J1812" s="42"/>
      <c r="K1812" s="42"/>
      <c r="L1812" s="46"/>
      <c r="M1812" s="245"/>
      <c r="N1812" s="246"/>
      <c r="O1812" s="93"/>
      <c r="P1812" s="93"/>
      <c r="Q1812" s="93"/>
      <c r="R1812" s="93"/>
      <c r="S1812" s="93"/>
      <c r="T1812" s="94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T1812" s="18" t="s">
        <v>184</v>
      </c>
      <c r="AU1812" s="18" t="s">
        <v>90</v>
      </c>
    </row>
    <row r="1813" s="2" customFormat="1" ht="16.5" customHeight="1">
      <c r="A1813" s="40"/>
      <c r="B1813" s="41"/>
      <c r="C1813" s="229" t="s">
        <v>2963</v>
      </c>
      <c r="D1813" s="229" t="s">
        <v>174</v>
      </c>
      <c r="E1813" s="230" t="s">
        <v>2964</v>
      </c>
      <c r="F1813" s="231" t="s">
        <v>2965</v>
      </c>
      <c r="G1813" s="232" t="s">
        <v>1528</v>
      </c>
      <c r="H1813" s="233">
        <v>1</v>
      </c>
      <c r="I1813" s="234"/>
      <c r="J1813" s="235">
        <f>ROUND(I1813*H1813,2)</f>
        <v>0</v>
      </c>
      <c r="K1813" s="231" t="s">
        <v>331</v>
      </c>
      <c r="L1813" s="46"/>
      <c r="M1813" s="236" t="s">
        <v>1</v>
      </c>
      <c r="N1813" s="237" t="s">
        <v>48</v>
      </c>
      <c r="O1813" s="93"/>
      <c r="P1813" s="238">
        <f>O1813*H1813</f>
        <v>0</v>
      </c>
      <c r="Q1813" s="238">
        <v>0</v>
      </c>
      <c r="R1813" s="238">
        <f>Q1813*H1813</f>
        <v>0</v>
      </c>
      <c r="S1813" s="238">
        <v>0</v>
      </c>
      <c r="T1813" s="239">
        <f>S1813*H1813</f>
        <v>0</v>
      </c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R1813" s="240" t="s">
        <v>192</v>
      </c>
      <c r="AT1813" s="240" t="s">
        <v>174</v>
      </c>
      <c r="AU1813" s="240" t="s">
        <v>90</v>
      </c>
      <c r="AY1813" s="18" t="s">
        <v>171</v>
      </c>
      <c r="BE1813" s="241">
        <f>IF(N1813="základní",J1813,0)</f>
        <v>0</v>
      </c>
      <c r="BF1813" s="241">
        <f>IF(N1813="snížená",J1813,0)</f>
        <v>0</v>
      </c>
      <c r="BG1813" s="241">
        <f>IF(N1813="zákl. přenesená",J1813,0)</f>
        <v>0</v>
      </c>
      <c r="BH1813" s="241">
        <f>IF(N1813="sníž. přenesená",J1813,0)</f>
        <v>0</v>
      </c>
      <c r="BI1813" s="241">
        <f>IF(N1813="nulová",J1813,0)</f>
        <v>0</v>
      </c>
      <c r="BJ1813" s="18" t="s">
        <v>90</v>
      </c>
      <c r="BK1813" s="241">
        <f>ROUND(I1813*H1813,2)</f>
        <v>0</v>
      </c>
      <c r="BL1813" s="18" t="s">
        <v>192</v>
      </c>
      <c r="BM1813" s="240" t="s">
        <v>2966</v>
      </c>
    </row>
    <row r="1814" s="2" customFormat="1">
      <c r="A1814" s="40"/>
      <c r="B1814" s="41"/>
      <c r="C1814" s="42"/>
      <c r="D1814" s="242" t="s">
        <v>184</v>
      </c>
      <c r="E1814" s="42"/>
      <c r="F1814" s="243" t="s">
        <v>2967</v>
      </c>
      <c r="G1814" s="42"/>
      <c r="H1814" s="42"/>
      <c r="I1814" s="244"/>
      <c r="J1814" s="42"/>
      <c r="K1814" s="42"/>
      <c r="L1814" s="46"/>
      <c r="M1814" s="245"/>
      <c r="N1814" s="246"/>
      <c r="O1814" s="93"/>
      <c r="P1814" s="93"/>
      <c r="Q1814" s="93"/>
      <c r="R1814" s="93"/>
      <c r="S1814" s="93"/>
      <c r="T1814" s="94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T1814" s="18" t="s">
        <v>184</v>
      </c>
      <c r="AU1814" s="18" t="s">
        <v>90</v>
      </c>
    </row>
    <row r="1815" s="2" customFormat="1" ht="16.5" customHeight="1">
      <c r="A1815" s="40"/>
      <c r="B1815" s="41"/>
      <c r="C1815" s="229" t="s">
        <v>2968</v>
      </c>
      <c r="D1815" s="229" t="s">
        <v>174</v>
      </c>
      <c r="E1815" s="230" t="s">
        <v>2969</v>
      </c>
      <c r="F1815" s="231" t="s">
        <v>2970</v>
      </c>
      <c r="G1815" s="232" t="s">
        <v>1528</v>
      </c>
      <c r="H1815" s="233">
        <v>1</v>
      </c>
      <c r="I1815" s="234"/>
      <c r="J1815" s="235">
        <f>ROUND(I1815*H1815,2)</f>
        <v>0</v>
      </c>
      <c r="K1815" s="231" t="s">
        <v>331</v>
      </c>
      <c r="L1815" s="46"/>
      <c r="M1815" s="236" t="s">
        <v>1</v>
      </c>
      <c r="N1815" s="237" t="s">
        <v>48</v>
      </c>
      <c r="O1815" s="93"/>
      <c r="P1815" s="238">
        <f>O1815*H1815</f>
        <v>0</v>
      </c>
      <c r="Q1815" s="238">
        <v>0</v>
      </c>
      <c r="R1815" s="238">
        <f>Q1815*H1815</f>
        <v>0</v>
      </c>
      <c r="S1815" s="238">
        <v>0</v>
      </c>
      <c r="T1815" s="239">
        <f>S1815*H1815</f>
        <v>0</v>
      </c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R1815" s="240" t="s">
        <v>192</v>
      </c>
      <c r="AT1815" s="240" t="s">
        <v>174</v>
      </c>
      <c r="AU1815" s="240" t="s">
        <v>90</v>
      </c>
      <c r="AY1815" s="18" t="s">
        <v>171</v>
      </c>
      <c r="BE1815" s="241">
        <f>IF(N1815="základní",J1815,0)</f>
        <v>0</v>
      </c>
      <c r="BF1815" s="241">
        <f>IF(N1815="snížená",J1815,0)</f>
        <v>0</v>
      </c>
      <c r="BG1815" s="241">
        <f>IF(N1815="zákl. přenesená",J1815,0)</f>
        <v>0</v>
      </c>
      <c r="BH1815" s="241">
        <f>IF(N1815="sníž. přenesená",J1815,0)</f>
        <v>0</v>
      </c>
      <c r="BI1815" s="241">
        <f>IF(N1815="nulová",J1815,0)</f>
        <v>0</v>
      </c>
      <c r="BJ1815" s="18" t="s">
        <v>90</v>
      </c>
      <c r="BK1815" s="241">
        <f>ROUND(I1815*H1815,2)</f>
        <v>0</v>
      </c>
      <c r="BL1815" s="18" t="s">
        <v>192</v>
      </c>
      <c r="BM1815" s="240" t="s">
        <v>2971</v>
      </c>
    </row>
    <row r="1816" s="12" customFormat="1" ht="25.92" customHeight="1">
      <c r="A1816" s="12"/>
      <c r="B1816" s="213"/>
      <c r="C1816" s="214"/>
      <c r="D1816" s="215" t="s">
        <v>82</v>
      </c>
      <c r="E1816" s="216" t="s">
        <v>2972</v>
      </c>
      <c r="F1816" s="216" t="s">
        <v>2972</v>
      </c>
      <c r="G1816" s="214"/>
      <c r="H1816" s="214"/>
      <c r="I1816" s="217"/>
      <c r="J1816" s="218">
        <f>BK1816</f>
        <v>0</v>
      </c>
      <c r="K1816" s="214"/>
      <c r="L1816" s="219"/>
      <c r="M1816" s="220"/>
      <c r="N1816" s="221"/>
      <c r="O1816" s="221"/>
      <c r="P1816" s="222">
        <f>P1817+P1823+P1880</f>
        <v>0</v>
      </c>
      <c r="Q1816" s="221"/>
      <c r="R1816" s="222">
        <f>R1817+R1823+R1880</f>
        <v>0</v>
      </c>
      <c r="S1816" s="221"/>
      <c r="T1816" s="223">
        <f>T1817+T1823+T1880</f>
        <v>0</v>
      </c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R1816" s="224" t="s">
        <v>192</v>
      </c>
      <c r="AT1816" s="225" t="s">
        <v>82</v>
      </c>
      <c r="AU1816" s="225" t="s">
        <v>83</v>
      </c>
      <c r="AY1816" s="224" t="s">
        <v>171</v>
      </c>
      <c r="BK1816" s="226">
        <f>BK1817+BK1823+BK1880</f>
        <v>0</v>
      </c>
    </row>
    <row r="1817" s="12" customFormat="1" ht="22.8" customHeight="1">
      <c r="A1817" s="12"/>
      <c r="B1817" s="213"/>
      <c r="C1817" s="214"/>
      <c r="D1817" s="215" t="s">
        <v>82</v>
      </c>
      <c r="E1817" s="227" t="s">
        <v>2973</v>
      </c>
      <c r="F1817" s="227" t="s">
        <v>2974</v>
      </c>
      <c r="G1817" s="214"/>
      <c r="H1817" s="214"/>
      <c r="I1817" s="217"/>
      <c r="J1817" s="228">
        <f>BK1817</f>
        <v>0</v>
      </c>
      <c r="K1817" s="214"/>
      <c r="L1817" s="219"/>
      <c r="M1817" s="220"/>
      <c r="N1817" s="221"/>
      <c r="O1817" s="221"/>
      <c r="P1817" s="222">
        <f>SUM(P1818:P1822)</f>
        <v>0</v>
      </c>
      <c r="Q1817" s="221"/>
      <c r="R1817" s="222">
        <f>SUM(R1818:R1822)</f>
        <v>0</v>
      </c>
      <c r="S1817" s="221"/>
      <c r="T1817" s="223">
        <f>SUM(T1818:T1822)</f>
        <v>0</v>
      </c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R1817" s="224" t="s">
        <v>192</v>
      </c>
      <c r="AT1817" s="225" t="s">
        <v>82</v>
      </c>
      <c r="AU1817" s="225" t="s">
        <v>90</v>
      </c>
      <c r="AY1817" s="224" t="s">
        <v>171</v>
      </c>
      <c r="BK1817" s="226">
        <f>SUM(BK1818:BK1822)</f>
        <v>0</v>
      </c>
    </row>
    <row r="1818" s="2" customFormat="1" ht="16.5" customHeight="1">
      <c r="A1818" s="40"/>
      <c r="B1818" s="41"/>
      <c r="C1818" s="229" t="s">
        <v>2975</v>
      </c>
      <c r="D1818" s="229" t="s">
        <v>174</v>
      </c>
      <c r="E1818" s="230" t="s">
        <v>2976</v>
      </c>
      <c r="F1818" s="231" t="s">
        <v>2977</v>
      </c>
      <c r="G1818" s="232" t="s">
        <v>278</v>
      </c>
      <c r="H1818" s="233">
        <v>86.099999999999994</v>
      </c>
      <c r="I1818" s="234"/>
      <c r="J1818" s="235">
        <f>ROUND(I1818*H1818,2)</f>
        <v>0</v>
      </c>
      <c r="K1818" s="231" t="s">
        <v>331</v>
      </c>
      <c r="L1818" s="46"/>
      <c r="M1818" s="236" t="s">
        <v>1</v>
      </c>
      <c r="N1818" s="237" t="s">
        <v>48</v>
      </c>
      <c r="O1818" s="93"/>
      <c r="P1818" s="238">
        <f>O1818*H1818</f>
        <v>0</v>
      </c>
      <c r="Q1818" s="238">
        <v>0</v>
      </c>
      <c r="R1818" s="238">
        <f>Q1818*H1818</f>
        <v>0</v>
      </c>
      <c r="S1818" s="238">
        <v>0</v>
      </c>
      <c r="T1818" s="239">
        <f>S1818*H1818</f>
        <v>0</v>
      </c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R1818" s="240" t="s">
        <v>2633</v>
      </c>
      <c r="AT1818" s="240" t="s">
        <v>174</v>
      </c>
      <c r="AU1818" s="240" t="s">
        <v>92</v>
      </c>
      <c r="AY1818" s="18" t="s">
        <v>171</v>
      </c>
      <c r="BE1818" s="241">
        <f>IF(N1818="základní",J1818,0)</f>
        <v>0</v>
      </c>
      <c r="BF1818" s="241">
        <f>IF(N1818="snížená",J1818,0)</f>
        <v>0</v>
      </c>
      <c r="BG1818" s="241">
        <f>IF(N1818="zákl. přenesená",J1818,0)</f>
        <v>0</v>
      </c>
      <c r="BH1818" s="241">
        <f>IF(N1818="sníž. přenesená",J1818,0)</f>
        <v>0</v>
      </c>
      <c r="BI1818" s="241">
        <f>IF(N1818="nulová",J1818,0)</f>
        <v>0</v>
      </c>
      <c r="BJ1818" s="18" t="s">
        <v>90</v>
      </c>
      <c r="BK1818" s="241">
        <f>ROUND(I1818*H1818,2)</f>
        <v>0</v>
      </c>
      <c r="BL1818" s="18" t="s">
        <v>2633</v>
      </c>
      <c r="BM1818" s="240" t="s">
        <v>2978</v>
      </c>
    </row>
    <row r="1819" s="2" customFormat="1">
      <c r="A1819" s="40"/>
      <c r="B1819" s="41"/>
      <c r="C1819" s="42"/>
      <c r="D1819" s="242" t="s">
        <v>184</v>
      </c>
      <c r="E1819" s="42"/>
      <c r="F1819" s="243" t="s">
        <v>2979</v>
      </c>
      <c r="G1819" s="42"/>
      <c r="H1819" s="42"/>
      <c r="I1819" s="244"/>
      <c r="J1819" s="42"/>
      <c r="K1819" s="42"/>
      <c r="L1819" s="46"/>
      <c r="M1819" s="245"/>
      <c r="N1819" s="246"/>
      <c r="O1819" s="93"/>
      <c r="P1819" s="93"/>
      <c r="Q1819" s="93"/>
      <c r="R1819" s="93"/>
      <c r="S1819" s="93"/>
      <c r="T1819" s="94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T1819" s="18" t="s">
        <v>184</v>
      </c>
      <c r="AU1819" s="18" t="s">
        <v>92</v>
      </c>
    </row>
    <row r="1820" s="13" customFormat="1">
      <c r="A1820" s="13"/>
      <c r="B1820" s="251"/>
      <c r="C1820" s="252"/>
      <c r="D1820" s="242" t="s">
        <v>284</v>
      </c>
      <c r="E1820" s="253" t="s">
        <v>1</v>
      </c>
      <c r="F1820" s="254" t="s">
        <v>2980</v>
      </c>
      <c r="G1820" s="252"/>
      <c r="H1820" s="253" t="s">
        <v>1</v>
      </c>
      <c r="I1820" s="255"/>
      <c r="J1820" s="252"/>
      <c r="K1820" s="252"/>
      <c r="L1820" s="256"/>
      <c r="M1820" s="257"/>
      <c r="N1820" s="258"/>
      <c r="O1820" s="258"/>
      <c r="P1820" s="258"/>
      <c r="Q1820" s="258"/>
      <c r="R1820" s="258"/>
      <c r="S1820" s="258"/>
      <c r="T1820" s="259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60" t="s">
        <v>284</v>
      </c>
      <c r="AU1820" s="260" t="s">
        <v>92</v>
      </c>
      <c r="AV1820" s="13" t="s">
        <v>90</v>
      </c>
      <c r="AW1820" s="13" t="s">
        <v>38</v>
      </c>
      <c r="AX1820" s="13" t="s">
        <v>83</v>
      </c>
      <c r="AY1820" s="260" t="s">
        <v>171</v>
      </c>
    </row>
    <row r="1821" s="14" customFormat="1">
      <c r="A1821" s="14"/>
      <c r="B1821" s="261"/>
      <c r="C1821" s="262"/>
      <c r="D1821" s="242" t="s">
        <v>284</v>
      </c>
      <c r="E1821" s="263" t="s">
        <v>1</v>
      </c>
      <c r="F1821" s="264" t="s">
        <v>2981</v>
      </c>
      <c r="G1821" s="262"/>
      <c r="H1821" s="265">
        <v>86.099999999999994</v>
      </c>
      <c r="I1821" s="266"/>
      <c r="J1821" s="262"/>
      <c r="K1821" s="262"/>
      <c r="L1821" s="267"/>
      <c r="M1821" s="268"/>
      <c r="N1821" s="269"/>
      <c r="O1821" s="269"/>
      <c r="P1821" s="269"/>
      <c r="Q1821" s="269"/>
      <c r="R1821" s="269"/>
      <c r="S1821" s="269"/>
      <c r="T1821" s="270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71" t="s">
        <v>284</v>
      </c>
      <c r="AU1821" s="271" t="s">
        <v>92</v>
      </c>
      <c r="AV1821" s="14" t="s">
        <v>92</v>
      </c>
      <c r="AW1821" s="14" t="s">
        <v>38</v>
      </c>
      <c r="AX1821" s="14" t="s">
        <v>83</v>
      </c>
      <c r="AY1821" s="271" t="s">
        <v>171</v>
      </c>
    </row>
    <row r="1822" s="15" customFormat="1">
      <c r="A1822" s="15"/>
      <c r="B1822" s="272"/>
      <c r="C1822" s="273"/>
      <c r="D1822" s="242" t="s">
        <v>284</v>
      </c>
      <c r="E1822" s="274" t="s">
        <v>1</v>
      </c>
      <c r="F1822" s="275" t="s">
        <v>287</v>
      </c>
      <c r="G1822" s="273"/>
      <c r="H1822" s="276">
        <v>86.099999999999994</v>
      </c>
      <c r="I1822" s="277"/>
      <c r="J1822" s="273"/>
      <c r="K1822" s="273"/>
      <c r="L1822" s="278"/>
      <c r="M1822" s="279"/>
      <c r="N1822" s="280"/>
      <c r="O1822" s="280"/>
      <c r="P1822" s="280"/>
      <c r="Q1822" s="280"/>
      <c r="R1822" s="280"/>
      <c r="S1822" s="280"/>
      <c r="T1822" s="281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T1822" s="282" t="s">
        <v>284</v>
      </c>
      <c r="AU1822" s="282" t="s">
        <v>92</v>
      </c>
      <c r="AV1822" s="15" t="s">
        <v>192</v>
      </c>
      <c r="AW1822" s="15" t="s">
        <v>38</v>
      </c>
      <c r="AX1822" s="15" t="s">
        <v>90</v>
      </c>
      <c r="AY1822" s="282" t="s">
        <v>171</v>
      </c>
    </row>
    <row r="1823" s="12" customFormat="1" ht="22.8" customHeight="1">
      <c r="A1823" s="12"/>
      <c r="B1823" s="213"/>
      <c r="C1823" s="214"/>
      <c r="D1823" s="215" t="s">
        <v>82</v>
      </c>
      <c r="E1823" s="227" t="s">
        <v>2982</v>
      </c>
      <c r="F1823" s="227" t="s">
        <v>2983</v>
      </c>
      <c r="G1823" s="214"/>
      <c r="H1823" s="214"/>
      <c r="I1823" s="217"/>
      <c r="J1823" s="228">
        <f>BK1823</f>
        <v>0</v>
      </c>
      <c r="K1823" s="214"/>
      <c r="L1823" s="219"/>
      <c r="M1823" s="220"/>
      <c r="N1823" s="221"/>
      <c r="O1823" s="221"/>
      <c r="P1823" s="222">
        <f>SUM(P1824:P1879)</f>
        <v>0</v>
      </c>
      <c r="Q1823" s="221"/>
      <c r="R1823" s="222">
        <f>SUM(R1824:R1879)</f>
        <v>0</v>
      </c>
      <c r="S1823" s="221"/>
      <c r="T1823" s="223">
        <f>SUM(T1824:T1879)</f>
        <v>0</v>
      </c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R1823" s="224" t="s">
        <v>192</v>
      </c>
      <c r="AT1823" s="225" t="s">
        <v>82</v>
      </c>
      <c r="AU1823" s="225" t="s">
        <v>90</v>
      </c>
      <c r="AY1823" s="224" t="s">
        <v>171</v>
      </c>
      <c r="BK1823" s="226">
        <f>SUM(BK1824:BK1879)</f>
        <v>0</v>
      </c>
    </row>
    <row r="1824" s="2" customFormat="1" ht="21.75" customHeight="1">
      <c r="A1824" s="40"/>
      <c r="B1824" s="41"/>
      <c r="C1824" s="229" t="s">
        <v>2984</v>
      </c>
      <c r="D1824" s="229" t="s">
        <v>174</v>
      </c>
      <c r="E1824" s="230" t="s">
        <v>2985</v>
      </c>
      <c r="F1824" s="231" t="s">
        <v>2986</v>
      </c>
      <c r="G1824" s="232" t="s">
        <v>458</v>
      </c>
      <c r="H1824" s="233">
        <v>2</v>
      </c>
      <c r="I1824" s="234"/>
      <c r="J1824" s="235">
        <f>ROUND(I1824*H1824,2)</f>
        <v>0</v>
      </c>
      <c r="K1824" s="231" t="s">
        <v>331</v>
      </c>
      <c r="L1824" s="46"/>
      <c r="M1824" s="236" t="s">
        <v>1</v>
      </c>
      <c r="N1824" s="237" t="s">
        <v>48</v>
      </c>
      <c r="O1824" s="93"/>
      <c r="P1824" s="238">
        <f>O1824*H1824</f>
        <v>0</v>
      </c>
      <c r="Q1824" s="238">
        <v>0</v>
      </c>
      <c r="R1824" s="238">
        <f>Q1824*H1824</f>
        <v>0</v>
      </c>
      <c r="S1824" s="238">
        <v>0</v>
      </c>
      <c r="T1824" s="239">
        <f>S1824*H1824</f>
        <v>0</v>
      </c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R1824" s="240" t="s">
        <v>192</v>
      </c>
      <c r="AT1824" s="240" t="s">
        <v>174</v>
      </c>
      <c r="AU1824" s="240" t="s">
        <v>92</v>
      </c>
      <c r="AY1824" s="18" t="s">
        <v>171</v>
      </c>
      <c r="BE1824" s="241">
        <f>IF(N1824="základní",J1824,0)</f>
        <v>0</v>
      </c>
      <c r="BF1824" s="241">
        <f>IF(N1824="snížená",J1824,0)</f>
        <v>0</v>
      </c>
      <c r="BG1824" s="241">
        <f>IF(N1824="zákl. přenesená",J1824,0)</f>
        <v>0</v>
      </c>
      <c r="BH1824" s="241">
        <f>IF(N1824="sníž. přenesená",J1824,0)</f>
        <v>0</v>
      </c>
      <c r="BI1824" s="241">
        <f>IF(N1824="nulová",J1824,0)</f>
        <v>0</v>
      </c>
      <c r="BJ1824" s="18" t="s">
        <v>90</v>
      </c>
      <c r="BK1824" s="241">
        <f>ROUND(I1824*H1824,2)</f>
        <v>0</v>
      </c>
      <c r="BL1824" s="18" t="s">
        <v>192</v>
      </c>
      <c r="BM1824" s="240" t="s">
        <v>2987</v>
      </c>
    </row>
    <row r="1825" s="2" customFormat="1">
      <c r="A1825" s="40"/>
      <c r="B1825" s="41"/>
      <c r="C1825" s="42"/>
      <c r="D1825" s="242" t="s">
        <v>184</v>
      </c>
      <c r="E1825" s="42"/>
      <c r="F1825" s="243" t="s">
        <v>2988</v>
      </c>
      <c r="G1825" s="42"/>
      <c r="H1825" s="42"/>
      <c r="I1825" s="244"/>
      <c r="J1825" s="42"/>
      <c r="K1825" s="42"/>
      <c r="L1825" s="46"/>
      <c r="M1825" s="245"/>
      <c r="N1825" s="246"/>
      <c r="O1825" s="93"/>
      <c r="P1825" s="93"/>
      <c r="Q1825" s="93"/>
      <c r="R1825" s="93"/>
      <c r="S1825" s="93"/>
      <c r="T1825" s="94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T1825" s="18" t="s">
        <v>184</v>
      </c>
      <c r="AU1825" s="18" t="s">
        <v>92</v>
      </c>
    </row>
    <row r="1826" s="2" customFormat="1" ht="21.75" customHeight="1">
      <c r="A1826" s="40"/>
      <c r="B1826" s="41"/>
      <c r="C1826" s="229" t="s">
        <v>2989</v>
      </c>
      <c r="D1826" s="229" t="s">
        <v>174</v>
      </c>
      <c r="E1826" s="230" t="s">
        <v>2990</v>
      </c>
      <c r="F1826" s="231" t="s">
        <v>2991</v>
      </c>
      <c r="G1826" s="232" t="s">
        <v>458</v>
      </c>
      <c r="H1826" s="233">
        <v>1.8999999999999999</v>
      </c>
      <c r="I1826" s="234"/>
      <c r="J1826" s="235">
        <f>ROUND(I1826*H1826,2)</f>
        <v>0</v>
      </c>
      <c r="K1826" s="231" t="s">
        <v>331</v>
      </c>
      <c r="L1826" s="46"/>
      <c r="M1826" s="236" t="s">
        <v>1</v>
      </c>
      <c r="N1826" s="237" t="s">
        <v>48</v>
      </c>
      <c r="O1826" s="93"/>
      <c r="P1826" s="238">
        <f>O1826*H1826</f>
        <v>0</v>
      </c>
      <c r="Q1826" s="238">
        <v>0</v>
      </c>
      <c r="R1826" s="238">
        <f>Q1826*H1826</f>
        <v>0</v>
      </c>
      <c r="S1826" s="238">
        <v>0</v>
      </c>
      <c r="T1826" s="239">
        <f>S1826*H1826</f>
        <v>0</v>
      </c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R1826" s="240" t="s">
        <v>192</v>
      </c>
      <c r="AT1826" s="240" t="s">
        <v>174</v>
      </c>
      <c r="AU1826" s="240" t="s">
        <v>92</v>
      </c>
      <c r="AY1826" s="18" t="s">
        <v>171</v>
      </c>
      <c r="BE1826" s="241">
        <f>IF(N1826="základní",J1826,0)</f>
        <v>0</v>
      </c>
      <c r="BF1826" s="241">
        <f>IF(N1826="snížená",J1826,0)</f>
        <v>0</v>
      </c>
      <c r="BG1826" s="241">
        <f>IF(N1826="zákl. přenesená",J1826,0)</f>
        <v>0</v>
      </c>
      <c r="BH1826" s="241">
        <f>IF(N1826="sníž. přenesená",J1826,0)</f>
        <v>0</v>
      </c>
      <c r="BI1826" s="241">
        <f>IF(N1826="nulová",J1826,0)</f>
        <v>0</v>
      </c>
      <c r="BJ1826" s="18" t="s">
        <v>90</v>
      </c>
      <c r="BK1826" s="241">
        <f>ROUND(I1826*H1826,2)</f>
        <v>0</v>
      </c>
      <c r="BL1826" s="18" t="s">
        <v>192</v>
      </c>
      <c r="BM1826" s="240" t="s">
        <v>2992</v>
      </c>
    </row>
    <row r="1827" s="2" customFormat="1">
      <c r="A1827" s="40"/>
      <c r="B1827" s="41"/>
      <c r="C1827" s="42"/>
      <c r="D1827" s="242" t="s">
        <v>184</v>
      </c>
      <c r="E1827" s="42"/>
      <c r="F1827" s="243" t="s">
        <v>2988</v>
      </c>
      <c r="G1827" s="42"/>
      <c r="H1827" s="42"/>
      <c r="I1827" s="244"/>
      <c r="J1827" s="42"/>
      <c r="K1827" s="42"/>
      <c r="L1827" s="46"/>
      <c r="M1827" s="245"/>
      <c r="N1827" s="246"/>
      <c r="O1827" s="93"/>
      <c r="P1827" s="93"/>
      <c r="Q1827" s="93"/>
      <c r="R1827" s="93"/>
      <c r="S1827" s="93"/>
      <c r="T1827" s="94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T1827" s="18" t="s">
        <v>184</v>
      </c>
      <c r="AU1827" s="18" t="s">
        <v>92</v>
      </c>
    </row>
    <row r="1828" s="2" customFormat="1" ht="21.75" customHeight="1">
      <c r="A1828" s="40"/>
      <c r="B1828" s="41"/>
      <c r="C1828" s="229" t="s">
        <v>2993</v>
      </c>
      <c r="D1828" s="229" t="s">
        <v>174</v>
      </c>
      <c r="E1828" s="230" t="s">
        <v>2994</v>
      </c>
      <c r="F1828" s="231" t="s">
        <v>2995</v>
      </c>
      <c r="G1828" s="232" t="s">
        <v>458</v>
      </c>
      <c r="H1828" s="233">
        <v>2.2999999999999998</v>
      </c>
      <c r="I1828" s="234"/>
      <c r="J1828" s="235">
        <f>ROUND(I1828*H1828,2)</f>
        <v>0</v>
      </c>
      <c r="K1828" s="231" t="s">
        <v>331</v>
      </c>
      <c r="L1828" s="46"/>
      <c r="M1828" s="236" t="s">
        <v>1</v>
      </c>
      <c r="N1828" s="237" t="s">
        <v>48</v>
      </c>
      <c r="O1828" s="93"/>
      <c r="P1828" s="238">
        <f>O1828*H1828</f>
        <v>0</v>
      </c>
      <c r="Q1828" s="238">
        <v>0</v>
      </c>
      <c r="R1828" s="238">
        <f>Q1828*H1828</f>
        <v>0</v>
      </c>
      <c r="S1828" s="238">
        <v>0</v>
      </c>
      <c r="T1828" s="239">
        <f>S1828*H1828</f>
        <v>0</v>
      </c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R1828" s="240" t="s">
        <v>192</v>
      </c>
      <c r="AT1828" s="240" t="s">
        <v>174</v>
      </c>
      <c r="AU1828" s="240" t="s">
        <v>92</v>
      </c>
      <c r="AY1828" s="18" t="s">
        <v>171</v>
      </c>
      <c r="BE1828" s="241">
        <f>IF(N1828="základní",J1828,0)</f>
        <v>0</v>
      </c>
      <c r="BF1828" s="241">
        <f>IF(N1828="snížená",J1828,0)</f>
        <v>0</v>
      </c>
      <c r="BG1828" s="241">
        <f>IF(N1828="zákl. přenesená",J1828,0)</f>
        <v>0</v>
      </c>
      <c r="BH1828" s="241">
        <f>IF(N1828="sníž. přenesená",J1828,0)</f>
        <v>0</v>
      </c>
      <c r="BI1828" s="241">
        <f>IF(N1828="nulová",J1828,0)</f>
        <v>0</v>
      </c>
      <c r="BJ1828" s="18" t="s">
        <v>90</v>
      </c>
      <c r="BK1828" s="241">
        <f>ROUND(I1828*H1828,2)</f>
        <v>0</v>
      </c>
      <c r="BL1828" s="18" t="s">
        <v>192</v>
      </c>
      <c r="BM1828" s="240" t="s">
        <v>2996</v>
      </c>
    </row>
    <row r="1829" s="2" customFormat="1">
      <c r="A1829" s="40"/>
      <c r="B1829" s="41"/>
      <c r="C1829" s="42"/>
      <c r="D1829" s="242" t="s">
        <v>184</v>
      </c>
      <c r="E1829" s="42"/>
      <c r="F1829" s="243" t="s">
        <v>2988</v>
      </c>
      <c r="G1829" s="42"/>
      <c r="H1829" s="42"/>
      <c r="I1829" s="244"/>
      <c r="J1829" s="42"/>
      <c r="K1829" s="42"/>
      <c r="L1829" s="46"/>
      <c r="M1829" s="245"/>
      <c r="N1829" s="246"/>
      <c r="O1829" s="93"/>
      <c r="P1829" s="93"/>
      <c r="Q1829" s="93"/>
      <c r="R1829" s="93"/>
      <c r="S1829" s="93"/>
      <c r="T1829" s="94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T1829" s="18" t="s">
        <v>184</v>
      </c>
      <c r="AU1829" s="18" t="s">
        <v>92</v>
      </c>
    </row>
    <row r="1830" s="2" customFormat="1" ht="21.75" customHeight="1">
      <c r="A1830" s="40"/>
      <c r="B1830" s="41"/>
      <c r="C1830" s="229" t="s">
        <v>2997</v>
      </c>
      <c r="D1830" s="229" t="s">
        <v>174</v>
      </c>
      <c r="E1830" s="230" t="s">
        <v>2998</v>
      </c>
      <c r="F1830" s="231" t="s">
        <v>2999</v>
      </c>
      <c r="G1830" s="232" t="s">
        <v>458</v>
      </c>
      <c r="H1830" s="233">
        <v>1.3600000000000001</v>
      </c>
      <c r="I1830" s="234"/>
      <c r="J1830" s="235">
        <f>ROUND(I1830*H1830,2)</f>
        <v>0</v>
      </c>
      <c r="K1830" s="231" t="s">
        <v>331</v>
      </c>
      <c r="L1830" s="46"/>
      <c r="M1830" s="236" t="s">
        <v>1</v>
      </c>
      <c r="N1830" s="237" t="s">
        <v>48</v>
      </c>
      <c r="O1830" s="93"/>
      <c r="P1830" s="238">
        <f>O1830*H1830</f>
        <v>0</v>
      </c>
      <c r="Q1830" s="238">
        <v>0</v>
      </c>
      <c r="R1830" s="238">
        <f>Q1830*H1830</f>
        <v>0</v>
      </c>
      <c r="S1830" s="238">
        <v>0</v>
      </c>
      <c r="T1830" s="239">
        <f>S1830*H1830</f>
        <v>0</v>
      </c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R1830" s="240" t="s">
        <v>192</v>
      </c>
      <c r="AT1830" s="240" t="s">
        <v>174</v>
      </c>
      <c r="AU1830" s="240" t="s">
        <v>92</v>
      </c>
      <c r="AY1830" s="18" t="s">
        <v>171</v>
      </c>
      <c r="BE1830" s="241">
        <f>IF(N1830="základní",J1830,0)</f>
        <v>0</v>
      </c>
      <c r="BF1830" s="241">
        <f>IF(N1830="snížená",J1830,0)</f>
        <v>0</v>
      </c>
      <c r="BG1830" s="241">
        <f>IF(N1830="zákl. přenesená",J1830,0)</f>
        <v>0</v>
      </c>
      <c r="BH1830" s="241">
        <f>IF(N1830="sníž. přenesená",J1830,0)</f>
        <v>0</v>
      </c>
      <c r="BI1830" s="241">
        <f>IF(N1830="nulová",J1830,0)</f>
        <v>0</v>
      </c>
      <c r="BJ1830" s="18" t="s">
        <v>90</v>
      </c>
      <c r="BK1830" s="241">
        <f>ROUND(I1830*H1830,2)</f>
        <v>0</v>
      </c>
      <c r="BL1830" s="18" t="s">
        <v>192</v>
      </c>
      <c r="BM1830" s="240" t="s">
        <v>3000</v>
      </c>
    </row>
    <row r="1831" s="2" customFormat="1">
      <c r="A1831" s="40"/>
      <c r="B1831" s="41"/>
      <c r="C1831" s="42"/>
      <c r="D1831" s="242" t="s">
        <v>184</v>
      </c>
      <c r="E1831" s="42"/>
      <c r="F1831" s="243" t="s">
        <v>2988</v>
      </c>
      <c r="G1831" s="42"/>
      <c r="H1831" s="42"/>
      <c r="I1831" s="244"/>
      <c r="J1831" s="42"/>
      <c r="K1831" s="42"/>
      <c r="L1831" s="46"/>
      <c r="M1831" s="245"/>
      <c r="N1831" s="246"/>
      <c r="O1831" s="93"/>
      <c r="P1831" s="93"/>
      <c r="Q1831" s="93"/>
      <c r="R1831" s="93"/>
      <c r="S1831" s="93"/>
      <c r="T1831" s="94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T1831" s="18" t="s">
        <v>184</v>
      </c>
      <c r="AU1831" s="18" t="s">
        <v>92</v>
      </c>
    </row>
    <row r="1832" s="2" customFormat="1" ht="21.75" customHeight="1">
      <c r="A1832" s="40"/>
      <c r="B1832" s="41"/>
      <c r="C1832" s="229" t="s">
        <v>3001</v>
      </c>
      <c r="D1832" s="229" t="s">
        <v>174</v>
      </c>
      <c r="E1832" s="230" t="s">
        <v>3002</v>
      </c>
      <c r="F1832" s="231" t="s">
        <v>3003</v>
      </c>
      <c r="G1832" s="232" t="s">
        <v>458</v>
      </c>
      <c r="H1832" s="233">
        <v>1.6000000000000001</v>
      </c>
      <c r="I1832" s="234"/>
      <c r="J1832" s="235">
        <f>ROUND(I1832*H1832,2)</f>
        <v>0</v>
      </c>
      <c r="K1832" s="231" t="s">
        <v>331</v>
      </c>
      <c r="L1832" s="46"/>
      <c r="M1832" s="236" t="s">
        <v>1</v>
      </c>
      <c r="N1832" s="237" t="s">
        <v>48</v>
      </c>
      <c r="O1832" s="93"/>
      <c r="P1832" s="238">
        <f>O1832*H1832</f>
        <v>0</v>
      </c>
      <c r="Q1832" s="238">
        <v>0</v>
      </c>
      <c r="R1832" s="238">
        <f>Q1832*H1832</f>
        <v>0</v>
      </c>
      <c r="S1832" s="238">
        <v>0</v>
      </c>
      <c r="T1832" s="239">
        <f>S1832*H1832</f>
        <v>0</v>
      </c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R1832" s="240" t="s">
        <v>192</v>
      </c>
      <c r="AT1832" s="240" t="s">
        <v>174</v>
      </c>
      <c r="AU1832" s="240" t="s">
        <v>92</v>
      </c>
      <c r="AY1832" s="18" t="s">
        <v>171</v>
      </c>
      <c r="BE1832" s="241">
        <f>IF(N1832="základní",J1832,0)</f>
        <v>0</v>
      </c>
      <c r="BF1832" s="241">
        <f>IF(N1832="snížená",J1832,0)</f>
        <v>0</v>
      </c>
      <c r="BG1832" s="241">
        <f>IF(N1832="zákl. přenesená",J1832,0)</f>
        <v>0</v>
      </c>
      <c r="BH1832" s="241">
        <f>IF(N1832="sníž. přenesená",J1832,0)</f>
        <v>0</v>
      </c>
      <c r="BI1832" s="241">
        <f>IF(N1832="nulová",J1832,0)</f>
        <v>0</v>
      </c>
      <c r="BJ1832" s="18" t="s">
        <v>90</v>
      </c>
      <c r="BK1832" s="241">
        <f>ROUND(I1832*H1832,2)</f>
        <v>0</v>
      </c>
      <c r="BL1832" s="18" t="s">
        <v>192</v>
      </c>
      <c r="BM1832" s="240" t="s">
        <v>3004</v>
      </c>
    </row>
    <row r="1833" s="2" customFormat="1">
      <c r="A1833" s="40"/>
      <c r="B1833" s="41"/>
      <c r="C1833" s="42"/>
      <c r="D1833" s="242" t="s">
        <v>184</v>
      </c>
      <c r="E1833" s="42"/>
      <c r="F1833" s="243" t="s">
        <v>2988</v>
      </c>
      <c r="G1833" s="42"/>
      <c r="H1833" s="42"/>
      <c r="I1833" s="244"/>
      <c r="J1833" s="42"/>
      <c r="K1833" s="42"/>
      <c r="L1833" s="46"/>
      <c r="M1833" s="245"/>
      <c r="N1833" s="246"/>
      <c r="O1833" s="93"/>
      <c r="P1833" s="93"/>
      <c r="Q1833" s="93"/>
      <c r="R1833" s="93"/>
      <c r="S1833" s="93"/>
      <c r="T1833" s="94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T1833" s="18" t="s">
        <v>184</v>
      </c>
      <c r="AU1833" s="18" t="s">
        <v>92</v>
      </c>
    </row>
    <row r="1834" s="2" customFormat="1" ht="21.75" customHeight="1">
      <c r="A1834" s="40"/>
      <c r="B1834" s="41"/>
      <c r="C1834" s="229" t="s">
        <v>3005</v>
      </c>
      <c r="D1834" s="229" t="s">
        <v>174</v>
      </c>
      <c r="E1834" s="230" t="s">
        <v>3006</v>
      </c>
      <c r="F1834" s="231" t="s">
        <v>3007</v>
      </c>
      <c r="G1834" s="232" t="s">
        <v>458</v>
      </c>
      <c r="H1834" s="233">
        <v>2.2999999999999998</v>
      </c>
      <c r="I1834" s="234"/>
      <c r="J1834" s="235">
        <f>ROUND(I1834*H1834,2)</f>
        <v>0</v>
      </c>
      <c r="K1834" s="231" t="s">
        <v>331</v>
      </c>
      <c r="L1834" s="46"/>
      <c r="M1834" s="236" t="s">
        <v>1</v>
      </c>
      <c r="N1834" s="237" t="s">
        <v>48</v>
      </c>
      <c r="O1834" s="93"/>
      <c r="P1834" s="238">
        <f>O1834*H1834</f>
        <v>0</v>
      </c>
      <c r="Q1834" s="238">
        <v>0</v>
      </c>
      <c r="R1834" s="238">
        <f>Q1834*H1834</f>
        <v>0</v>
      </c>
      <c r="S1834" s="238">
        <v>0</v>
      </c>
      <c r="T1834" s="239">
        <f>S1834*H1834</f>
        <v>0</v>
      </c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R1834" s="240" t="s">
        <v>192</v>
      </c>
      <c r="AT1834" s="240" t="s">
        <v>174</v>
      </c>
      <c r="AU1834" s="240" t="s">
        <v>92</v>
      </c>
      <c r="AY1834" s="18" t="s">
        <v>171</v>
      </c>
      <c r="BE1834" s="241">
        <f>IF(N1834="základní",J1834,0)</f>
        <v>0</v>
      </c>
      <c r="BF1834" s="241">
        <f>IF(N1834="snížená",J1834,0)</f>
        <v>0</v>
      </c>
      <c r="BG1834" s="241">
        <f>IF(N1834="zákl. přenesená",J1834,0)</f>
        <v>0</v>
      </c>
      <c r="BH1834" s="241">
        <f>IF(N1834="sníž. přenesená",J1834,0)</f>
        <v>0</v>
      </c>
      <c r="BI1834" s="241">
        <f>IF(N1834="nulová",J1834,0)</f>
        <v>0</v>
      </c>
      <c r="BJ1834" s="18" t="s">
        <v>90</v>
      </c>
      <c r="BK1834" s="241">
        <f>ROUND(I1834*H1834,2)</f>
        <v>0</v>
      </c>
      <c r="BL1834" s="18" t="s">
        <v>192</v>
      </c>
      <c r="BM1834" s="240" t="s">
        <v>3008</v>
      </c>
    </row>
    <row r="1835" s="2" customFormat="1">
      <c r="A1835" s="40"/>
      <c r="B1835" s="41"/>
      <c r="C1835" s="42"/>
      <c r="D1835" s="242" t="s">
        <v>184</v>
      </c>
      <c r="E1835" s="42"/>
      <c r="F1835" s="243" t="s">
        <v>2988</v>
      </c>
      <c r="G1835" s="42"/>
      <c r="H1835" s="42"/>
      <c r="I1835" s="244"/>
      <c r="J1835" s="42"/>
      <c r="K1835" s="42"/>
      <c r="L1835" s="46"/>
      <c r="M1835" s="245"/>
      <c r="N1835" s="246"/>
      <c r="O1835" s="93"/>
      <c r="P1835" s="93"/>
      <c r="Q1835" s="93"/>
      <c r="R1835" s="93"/>
      <c r="S1835" s="93"/>
      <c r="T1835" s="94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T1835" s="18" t="s">
        <v>184</v>
      </c>
      <c r="AU1835" s="18" t="s">
        <v>92</v>
      </c>
    </row>
    <row r="1836" s="2" customFormat="1" ht="21.75" customHeight="1">
      <c r="A1836" s="40"/>
      <c r="B1836" s="41"/>
      <c r="C1836" s="229" t="s">
        <v>3009</v>
      </c>
      <c r="D1836" s="229" t="s">
        <v>174</v>
      </c>
      <c r="E1836" s="230" t="s">
        <v>3010</v>
      </c>
      <c r="F1836" s="231" t="s">
        <v>3011</v>
      </c>
      <c r="G1836" s="232" t="s">
        <v>458</v>
      </c>
      <c r="H1836" s="233">
        <v>1.6000000000000001</v>
      </c>
      <c r="I1836" s="234"/>
      <c r="J1836" s="235">
        <f>ROUND(I1836*H1836,2)</f>
        <v>0</v>
      </c>
      <c r="K1836" s="231" t="s">
        <v>331</v>
      </c>
      <c r="L1836" s="46"/>
      <c r="M1836" s="236" t="s">
        <v>1</v>
      </c>
      <c r="N1836" s="237" t="s">
        <v>48</v>
      </c>
      <c r="O1836" s="93"/>
      <c r="P1836" s="238">
        <f>O1836*H1836</f>
        <v>0</v>
      </c>
      <c r="Q1836" s="238">
        <v>0</v>
      </c>
      <c r="R1836" s="238">
        <f>Q1836*H1836</f>
        <v>0</v>
      </c>
      <c r="S1836" s="238">
        <v>0</v>
      </c>
      <c r="T1836" s="239">
        <f>S1836*H1836</f>
        <v>0</v>
      </c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R1836" s="240" t="s">
        <v>192</v>
      </c>
      <c r="AT1836" s="240" t="s">
        <v>174</v>
      </c>
      <c r="AU1836" s="240" t="s">
        <v>92</v>
      </c>
      <c r="AY1836" s="18" t="s">
        <v>171</v>
      </c>
      <c r="BE1836" s="241">
        <f>IF(N1836="základní",J1836,0)</f>
        <v>0</v>
      </c>
      <c r="BF1836" s="241">
        <f>IF(N1836="snížená",J1836,0)</f>
        <v>0</v>
      </c>
      <c r="BG1836" s="241">
        <f>IF(N1836="zákl. přenesená",J1836,0)</f>
        <v>0</v>
      </c>
      <c r="BH1836" s="241">
        <f>IF(N1836="sníž. přenesená",J1836,0)</f>
        <v>0</v>
      </c>
      <c r="BI1836" s="241">
        <f>IF(N1836="nulová",J1836,0)</f>
        <v>0</v>
      </c>
      <c r="BJ1836" s="18" t="s">
        <v>90</v>
      </c>
      <c r="BK1836" s="241">
        <f>ROUND(I1836*H1836,2)</f>
        <v>0</v>
      </c>
      <c r="BL1836" s="18" t="s">
        <v>192</v>
      </c>
      <c r="BM1836" s="240" t="s">
        <v>3012</v>
      </c>
    </row>
    <row r="1837" s="2" customFormat="1">
      <c r="A1837" s="40"/>
      <c r="B1837" s="41"/>
      <c r="C1837" s="42"/>
      <c r="D1837" s="242" t="s">
        <v>184</v>
      </c>
      <c r="E1837" s="42"/>
      <c r="F1837" s="243" t="s">
        <v>2988</v>
      </c>
      <c r="G1837" s="42"/>
      <c r="H1837" s="42"/>
      <c r="I1837" s="244"/>
      <c r="J1837" s="42"/>
      <c r="K1837" s="42"/>
      <c r="L1837" s="46"/>
      <c r="M1837" s="245"/>
      <c r="N1837" s="246"/>
      <c r="O1837" s="93"/>
      <c r="P1837" s="93"/>
      <c r="Q1837" s="93"/>
      <c r="R1837" s="93"/>
      <c r="S1837" s="93"/>
      <c r="T1837" s="94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T1837" s="18" t="s">
        <v>184</v>
      </c>
      <c r="AU1837" s="18" t="s">
        <v>92</v>
      </c>
    </row>
    <row r="1838" s="2" customFormat="1" ht="21.75" customHeight="1">
      <c r="A1838" s="40"/>
      <c r="B1838" s="41"/>
      <c r="C1838" s="229" t="s">
        <v>3013</v>
      </c>
      <c r="D1838" s="229" t="s">
        <v>174</v>
      </c>
      <c r="E1838" s="230" t="s">
        <v>3014</v>
      </c>
      <c r="F1838" s="231" t="s">
        <v>3015</v>
      </c>
      <c r="G1838" s="232" t="s">
        <v>458</v>
      </c>
      <c r="H1838" s="233">
        <v>2.2999999999999998</v>
      </c>
      <c r="I1838" s="234"/>
      <c r="J1838" s="235">
        <f>ROUND(I1838*H1838,2)</f>
        <v>0</v>
      </c>
      <c r="K1838" s="231" t="s">
        <v>331</v>
      </c>
      <c r="L1838" s="46"/>
      <c r="M1838" s="236" t="s">
        <v>1</v>
      </c>
      <c r="N1838" s="237" t="s">
        <v>48</v>
      </c>
      <c r="O1838" s="93"/>
      <c r="P1838" s="238">
        <f>O1838*H1838</f>
        <v>0</v>
      </c>
      <c r="Q1838" s="238">
        <v>0</v>
      </c>
      <c r="R1838" s="238">
        <f>Q1838*H1838</f>
        <v>0</v>
      </c>
      <c r="S1838" s="238">
        <v>0</v>
      </c>
      <c r="T1838" s="239">
        <f>S1838*H1838</f>
        <v>0</v>
      </c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R1838" s="240" t="s">
        <v>192</v>
      </c>
      <c r="AT1838" s="240" t="s">
        <v>174</v>
      </c>
      <c r="AU1838" s="240" t="s">
        <v>92</v>
      </c>
      <c r="AY1838" s="18" t="s">
        <v>171</v>
      </c>
      <c r="BE1838" s="241">
        <f>IF(N1838="základní",J1838,0)</f>
        <v>0</v>
      </c>
      <c r="BF1838" s="241">
        <f>IF(N1838="snížená",J1838,0)</f>
        <v>0</v>
      </c>
      <c r="BG1838" s="241">
        <f>IF(N1838="zákl. přenesená",J1838,0)</f>
        <v>0</v>
      </c>
      <c r="BH1838" s="241">
        <f>IF(N1838="sníž. přenesená",J1838,0)</f>
        <v>0</v>
      </c>
      <c r="BI1838" s="241">
        <f>IF(N1838="nulová",J1838,0)</f>
        <v>0</v>
      </c>
      <c r="BJ1838" s="18" t="s">
        <v>90</v>
      </c>
      <c r="BK1838" s="241">
        <f>ROUND(I1838*H1838,2)</f>
        <v>0</v>
      </c>
      <c r="BL1838" s="18" t="s">
        <v>192</v>
      </c>
      <c r="BM1838" s="240" t="s">
        <v>3016</v>
      </c>
    </row>
    <row r="1839" s="2" customFormat="1">
      <c r="A1839" s="40"/>
      <c r="B1839" s="41"/>
      <c r="C1839" s="42"/>
      <c r="D1839" s="242" t="s">
        <v>184</v>
      </c>
      <c r="E1839" s="42"/>
      <c r="F1839" s="243" t="s">
        <v>2988</v>
      </c>
      <c r="G1839" s="42"/>
      <c r="H1839" s="42"/>
      <c r="I1839" s="244"/>
      <c r="J1839" s="42"/>
      <c r="K1839" s="42"/>
      <c r="L1839" s="46"/>
      <c r="M1839" s="245"/>
      <c r="N1839" s="246"/>
      <c r="O1839" s="93"/>
      <c r="P1839" s="93"/>
      <c r="Q1839" s="93"/>
      <c r="R1839" s="93"/>
      <c r="S1839" s="93"/>
      <c r="T1839" s="94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T1839" s="18" t="s">
        <v>184</v>
      </c>
      <c r="AU1839" s="18" t="s">
        <v>92</v>
      </c>
    </row>
    <row r="1840" s="2" customFormat="1" ht="16.5" customHeight="1">
      <c r="A1840" s="40"/>
      <c r="B1840" s="41"/>
      <c r="C1840" s="229" t="s">
        <v>3017</v>
      </c>
      <c r="D1840" s="229" t="s">
        <v>174</v>
      </c>
      <c r="E1840" s="230" t="s">
        <v>3018</v>
      </c>
      <c r="F1840" s="231" t="s">
        <v>3019</v>
      </c>
      <c r="G1840" s="232" t="s">
        <v>458</v>
      </c>
      <c r="H1840" s="233">
        <v>28</v>
      </c>
      <c r="I1840" s="234"/>
      <c r="J1840" s="235">
        <f>ROUND(I1840*H1840,2)</f>
        <v>0</v>
      </c>
      <c r="K1840" s="231" t="s">
        <v>331</v>
      </c>
      <c r="L1840" s="46"/>
      <c r="M1840" s="236" t="s">
        <v>1</v>
      </c>
      <c r="N1840" s="237" t="s">
        <v>48</v>
      </c>
      <c r="O1840" s="93"/>
      <c r="P1840" s="238">
        <f>O1840*H1840</f>
        <v>0</v>
      </c>
      <c r="Q1840" s="238">
        <v>0</v>
      </c>
      <c r="R1840" s="238">
        <f>Q1840*H1840</f>
        <v>0</v>
      </c>
      <c r="S1840" s="238">
        <v>0</v>
      </c>
      <c r="T1840" s="239">
        <f>S1840*H1840</f>
        <v>0</v>
      </c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R1840" s="240" t="s">
        <v>192</v>
      </c>
      <c r="AT1840" s="240" t="s">
        <v>174</v>
      </c>
      <c r="AU1840" s="240" t="s">
        <v>92</v>
      </c>
      <c r="AY1840" s="18" t="s">
        <v>171</v>
      </c>
      <c r="BE1840" s="241">
        <f>IF(N1840="základní",J1840,0)</f>
        <v>0</v>
      </c>
      <c r="BF1840" s="241">
        <f>IF(N1840="snížená",J1840,0)</f>
        <v>0</v>
      </c>
      <c r="BG1840" s="241">
        <f>IF(N1840="zákl. přenesená",J1840,0)</f>
        <v>0</v>
      </c>
      <c r="BH1840" s="241">
        <f>IF(N1840="sníž. přenesená",J1840,0)</f>
        <v>0</v>
      </c>
      <c r="BI1840" s="241">
        <f>IF(N1840="nulová",J1840,0)</f>
        <v>0</v>
      </c>
      <c r="BJ1840" s="18" t="s">
        <v>90</v>
      </c>
      <c r="BK1840" s="241">
        <f>ROUND(I1840*H1840,2)</f>
        <v>0</v>
      </c>
      <c r="BL1840" s="18" t="s">
        <v>192</v>
      </c>
      <c r="BM1840" s="240" t="s">
        <v>3020</v>
      </c>
    </row>
    <row r="1841" s="2" customFormat="1">
      <c r="A1841" s="40"/>
      <c r="B1841" s="41"/>
      <c r="C1841" s="42"/>
      <c r="D1841" s="242" t="s">
        <v>184</v>
      </c>
      <c r="E1841" s="42"/>
      <c r="F1841" s="243" t="s">
        <v>2988</v>
      </c>
      <c r="G1841" s="42"/>
      <c r="H1841" s="42"/>
      <c r="I1841" s="244"/>
      <c r="J1841" s="42"/>
      <c r="K1841" s="42"/>
      <c r="L1841" s="46"/>
      <c r="M1841" s="245"/>
      <c r="N1841" s="246"/>
      <c r="O1841" s="93"/>
      <c r="P1841" s="93"/>
      <c r="Q1841" s="93"/>
      <c r="R1841" s="93"/>
      <c r="S1841" s="93"/>
      <c r="T1841" s="94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T1841" s="18" t="s">
        <v>184</v>
      </c>
      <c r="AU1841" s="18" t="s">
        <v>92</v>
      </c>
    </row>
    <row r="1842" s="2" customFormat="1" ht="16.5" customHeight="1">
      <c r="A1842" s="40"/>
      <c r="B1842" s="41"/>
      <c r="C1842" s="229" t="s">
        <v>3021</v>
      </c>
      <c r="D1842" s="229" t="s">
        <v>174</v>
      </c>
      <c r="E1842" s="230" t="s">
        <v>3022</v>
      </c>
      <c r="F1842" s="231" t="s">
        <v>3023</v>
      </c>
      <c r="G1842" s="232" t="s">
        <v>458</v>
      </c>
      <c r="H1842" s="233">
        <v>13</v>
      </c>
      <c r="I1842" s="234"/>
      <c r="J1842" s="235">
        <f>ROUND(I1842*H1842,2)</f>
        <v>0</v>
      </c>
      <c r="K1842" s="231" t="s">
        <v>331</v>
      </c>
      <c r="L1842" s="46"/>
      <c r="M1842" s="236" t="s">
        <v>1</v>
      </c>
      <c r="N1842" s="237" t="s">
        <v>48</v>
      </c>
      <c r="O1842" s="93"/>
      <c r="P1842" s="238">
        <f>O1842*H1842</f>
        <v>0</v>
      </c>
      <c r="Q1842" s="238">
        <v>0</v>
      </c>
      <c r="R1842" s="238">
        <f>Q1842*H1842</f>
        <v>0</v>
      </c>
      <c r="S1842" s="238">
        <v>0</v>
      </c>
      <c r="T1842" s="239">
        <f>S1842*H1842</f>
        <v>0</v>
      </c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R1842" s="240" t="s">
        <v>192</v>
      </c>
      <c r="AT1842" s="240" t="s">
        <v>174</v>
      </c>
      <c r="AU1842" s="240" t="s">
        <v>92</v>
      </c>
      <c r="AY1842" s="18" t="s">
        <v>171</v>
      </c>
      <c r="BE1842" s="241">
        <f>IF(N1842="základní",J1842,0)</f>
        <v>0</v>
      </c>
      <c r="BF1842" s="241">
        <f>IF(N1842="snížená",J1842,0)</f>
        <v>0</v>
      </c>
      <c r="BG1842" s="241">
        <f>IF(N1842="zákl. přenesená",J1842,0)</f>
        <v>0</v>
      </c>
      <c r="BH1842" s="241">
        <f>IF(N1842="sníž. přenesená",J1842,0)</f>
        <v>0</v>
      </c>
      <c r="BI1842" s="241">
        <f>IF(N1842="nulová",J1842,0)</f>
        <v>0</v>
      </c>
      <c r="BJ1842" s="18" t="s">
        <v>90</v>
      </c>
      <c r="BK1842" s="241">
        <f>ROUND(I1842*H1842,2)</f>
        <v>0</v>
      </c>
      <c r="BL1842" s="18" t="s">
        <v>192</v>
      </c>
      <c r="BM1842" s="240" t="s">
        <v>3024</v>
      </c>
    </row>
    <row r="1843" s="2" customFormat="1">
      <c r="A1843" s="40"/>
      <c r="B1843" s="41"/>
      <c r="C1843" s="42"/>
      <c r="D1843" s="242" t="s">
        <v>184</v>
      </c>
      <c r="E1843" s="42"/>
      <c r="F1843" s="243" t="s">
        <v>2988</v>
      </c>
      <c r="G1843" s="42"/>
      <c r="H1843" s="42"/>
      <c r="I1843" s="244"/>
      <c r="J1843" s="42"/>
      <c r="K1843" s="42"/>
      <c r="L1843" s="46"/>
      <c r="M1843" s="245"/>
      <c r="N1843" s="246"/>
      <c r="O1843" s="93"/>
      <c r="P1843" s="93"/>
      <c r="Q1843" s="93"/>
      <c r="R1843" s="93"/>
      <c r="S1843" s="93"/>
      <c r="T1843" s="94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T1843" s="18" t="s">
        <v>184</v>
      </c>
      <c r="AU1843" s="18" t="s">
        <v>92</v>
      </c>
    </row>
    <row r="1844" s="2" customFormat="1" ht="16.5" customHeight="1">
      <c r="A1844" s="40"/>
      <c r="B1844" s="41"/>
      <c r="C1844" s="229" t="s">
        <v>3025</v>
      </c>
      <c r="D1844" s="229" t="s">
        <v>174</v>
      </c>
      <c r="E1844" s="230" t="s">
        <v>3026</v>
      </c>
      <c r="F1844" s="231" t="s">
        <v>3027</v>
      </c>
      <c r="G1844" s="232" t="s">
        <v>458</v>
      </c>
      <c r="H1844" s="233">
        <v>6</v>
      </c>
      <c r="I1844" s="234"/>
      <c r="J1844" s="235">
        <f>ROUND(I1844*H1844,2)</f>
        <v>0</v>
      </c>
      <c r="K1844" s="231" t="s">
        <v>331</v>
      </c>
      <c r="L1844" s="46"/>
      <c r="M1844" s="236" t="s">
        <v>1</v>
      </c>
      <c r="N1844" s="237" t="s">
        <v>48</v>
      </c>
      <c r="O1844" s="93"/>
      <c r="P1844" s="238">
        <f>O1844*H1844</f>
        <v>0</v>
      </c>
      <c r="Q1844" s="238">
        <v>0</v>
      </c>
      <c r="R1844" s="238">
        <f>Q1844*H1844</f>
        <v>0</v>
      </c>
      <c r="S1844" s="238">
        <v>0</v>
      </c>
      <c r="T1844" s="239">
        <f>S1844*H1844</f>
        <v>0</v>
      </c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R1844" s="240" t="s">
        <v>192</v>
      </c>
      <c r="AT1844" s="240" t="s">
        <v>174</v>
      </c>
      <c r="AU1844" s="240" t="s">
        <v>92</v>
      </c>
      <c r="AY1844" s="18" t="s">
        <v>171</v>
      </c>
      <c r="BE1844" s="241">
        <f>IF(N1844="základní",J1844,0)</f>
        <v>0</v>
      </c>
      <c r="BF1844" s="241">
        <f>IF(N1844="snížená",J1844,0)</f>
        <v>0</v>
      </c>
      <c r="BG1844" s="241">
        <f>IF(N1844="zákl. přenesená",J1844,0)</f>
        <v>0</v>
      </c>
      <c r="BH1844" s="241">
        <f>IF(N1844="sníž. přenesená",J1844,0)</f>
        <v>0</v>
      </c>
      <c r="BI1844" s="241">
        <f>IF(N1844="nulová",J1844,0)</f>
        <v>0</v>
      </c>
      <c r="BJ1844" s="18" t="s">
        <v>90</v>
      </c>
      <c r="BK1844" s="241">
        <f>ROUND(I1844*H1844,2)</f>
        <v>0</v>
      </c>
      <c r="BL1844" s="18" t="s">
        <v>192</v>
      </c>
      <c r="BM1844" s="240" t="s">
        <v>3028</v>
      </c>
    </row>
    <row r="1845" s="2" customFormat="1">
      <c r="A1845" s="40"/>
      <c r="B1845" s="41"/>
      <c r="C1845" s="42"/>
      <c r="D1845" s="242" t="s">
        <v>184</v>
      </c>
      <c r="E1845" s="42"/>
      <c r="F1845" s="243" t="s">
        <v>2988</v>
      </c>
      <c r="G1845" s="42"/>
      <c r="H1845" s="42"/>
      <c r="I1845" s="244"/>
      <c r="J1845" s="42"/>
      <c r="K1845" s="42"/>
      <c r="L1845" s="46"/>
      <c r="M1845" s="245"/>
      <c r="N1845" s="246"/>
      <c r="O1845" s="93"/>
      <c r="P1845" s="93"/>
      <c r="Q1845" s="93"/>
      <c r="R1845" s="93"/>
      <c r="S1845" s="93"/>
      <c r="T1845" s="94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T1845" s="18" t="s">
        <v>184</v>
      </c>
      <c r="AU1845" s="18" t="s">
        <v>92</v>
      </c>
    </row>
    <row r="1846" s="2" customFormat="1" ht="21.75" customHeight="1">
      <c r="A1846" s="40"/>
      <c r="B1846" s="41"/>
      <c r="C1846" s="229" t="s">
        <v>3029</v>
      </c>
      <c r="D1846" s="229" t="s">
        <v>174</v>
      </c>
      <c r="E1846" s="230" t="s">
        <v>3030</v>
      </c>
      <c r="F1846" s="231" t="s">
        <v>3031</v>
      </c>
      <c r="G1846" s="232" t="s">
        <v>278</v>
      </c>
      <c r="H1846" s="233">
        <v>9.4039999999999999</v>
      </c>
      <c r="I1846" s="234"/>
      <c r="J1846" s="235">
        <f>ROUND(I1846*H1846,2)</f>
        <v>0</v>
      </c>
      <c r="K1846" s="231" t="s">
        <v>331</v>
      </c>
      <c r="L1846" s="46"/>
      <c r="M1846" s="236" t="s">
        <v>1</v>
      </c>
      <c r="N1846" s="237" t="s">
        <v>48</v>
      </c>
      <c r="O1846" s="93"/>
      <c r="P1846" s="238">
        <f>O1846*H1846</f>
        <v>0</v>
      </c>
      <c r="Q1846" s="238">
        <v>0</v>
      </c>
      <c r="R1846" s="238">
        <f>Q1846*H1846</f>
        <v>0</v>
      </c>
      <c r="S1846" s="238">
        <v>0</v>
      </c>
      <c r="T1846" s="239">
        <f>S1846*H1846</f>
        <v>0</v>
      </c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R1846" s="240" t="s">
        <v>192</v>
      </c>
      <c r="AT1846" s="240" t="s">
        <v>174</v>
      </c>
      <c r="AU1846" s="240" t="s">
        <v>92</v>
      </c>
      <c r="AY1846" s="18" t="s">
        <v>171</v>
      </c>
      <c r="BE1846" s="241">
        <f>IF(N1846="základní",J1846,0)</f>
        <v>0</v>
      </c>
      <c r="BF1846" s="241">
        <f>IF(N1846="snížená",J1846,0)</f>
        <v>0</v>
      </c>
      <c r="BG1846" s="241">
        <f>IF(N1846="zákl. přenesená",J1846,0)</f>
        <v>0</v>
      </c>
      <c r="BH1846" s="241">
        <f>IF(N1846="sníž. přenesená",J1846,0)</f>
        <v>0</v>
      </c>
      <c r="BI1846" s="241">
        <f>IF(N1846="nulová",J1846,0)</f>
        <v>0</v>
      </c>
      <c r="BJ1846" s="18" t="s">
        <v>90</v>
      </c>
      <c r="BK1846" s="241">
        <f>ROUND(I1846*H1846,2)</f>
        <v>0</v>
      </c>
      <c r="BL1846" s="18" t="s">
        <v>192</v>
      </c>
      <c r="BM1846" s="240" t="s">
        <v>3032</v>
      </c>
    </row>
    <row r="1847" s="2" customFormat="1">
      <c r="A1847" s="40"/>
      <c r="B1847" s="41"/>
      <c r="C1847" s="42"/>
      <c r="D1847" s="242" t="s">
        <v>184</v>
      </c>
      <c r="E1847" s="42"/>
      <c r="F1847" s="243" t="s">
        <v>2988</v>
      </c>
      <c r="G1847" s="42"/>
      <c r="H1847" s="42"/>
      <c r="I1847" s="244"/>
      <c r="J1847" s="42"/>
      <c r="K1847" s="42"/>
      <c r="L1847" s="46"/>
      <c r="M1847" s="245"/>
      <c r="N1847" s="246"/>
      <c r="O1847" s="93"/>
      <c r="P1847" s="93"/>
      <c r="Q1847" s="93"/>
      <c r="R1847" s="93"/>
      <c r="S1847" s="93"/>
      <c r="T1847" s="94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T1847" s="18" t="s">
        <v>184</v>
      </c>
      <c r="AU1847" s="18" t="s">
        <v>92</v>
      </c>
    </row>
    <row r="1848" s="2" customFormat="1" ht="21.75" customHeight="1">
      <c r="A1848" s="40"/>
      <c r="B1848" s="41"/>
      <c r="C1848" s="229" t="s">
        <v>3033</v>
      </c>
      <c r="D1848" s="229" t="s">
        <v>174</v>
      </c>
      <c r="E1848" s="230" t="s">
        <v>3034</v>
      </c>
      <c r="F1848" s="231" t="s">
        <v>3035</v>
      </c>
      <c r="G1848" s="232" t="s">
        <v>278</v>
      </c>
      <c r="H1848" s="233">
        <v>6.9199999999999999</v>
      </c>
      <c r="I1848" s="234"/>
      <c r="J1848" s="235">
        <f>ROUND(I1848*H1848,2)</f>
        <v>0</v>
      </c>
      <c r="K1848" s="231" t="s">
        <v>331</v>
      </c>
      <c r="L1848" s="46"/>
      <c r="M1848" s="236" t="s">
        <v>1</v>
      </c>
      <c r="N1848" s="237" t="s">
        <v>48</v>
      </c>
      <c r="O1848" s="93"/>
      <c r="P1848" s="238">
        <f>O1848*H1848</f>
        <v>0</v>
      </c>
      <c r="Q1848" s="238">
        <v>0</v>
      </c>
      <c r="R1848" s="238">
        <f>Q1848*H1848</f>
        <v>0</v>
      </c>
      <c r="S1848" s="238">
        <v>0</v>
      </c>
      <c r="T1848" s="239">
        <f>S1848*H1848</f>
        <v>0</v>
      </c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R1848" s="240" t="s">
        <v>192</v>
      </c>
      <c r="AT1848" s="240" t="s">
        <v>174</v>
      </c>
      <c r="AU1848" s="240" t="s">
        <v>92</v>
      </c>
      <c r="AY1848" s="18" t="s">
        <v>171</v>
      </c>
      <c r="BE1848" s="241">
        <f>IF(N1848="základní",J1848,0)</f>
        <v>0</v>
      </c>
      <c r="BF1848" s="241">
        <f>IF(N1848="snížená",J1848,0)</f>
        <v>0</v>
      </c>
      <c r="BG1848" s="241">
        <f>IF(N1848="zákl. přenesená",J1848,0)</f>
        <v>0</v>
      </c>
      <c r="BH1848" s="241">
        <f>IF(N1848="sníž. přenesená",J1848,0)</f>
        <v>0</v>
      </c>
      <c r="BI1848" s="241">
        <f>IF(N1848="nulová",J1848,0)</f>
        <v>0</v>
      </c>
      <c r="BJ1848" s="18" t="s">
        <v>90</v>
      </c>
      <c r="BK1848" s="241">
        <f>ROUND(I1848*H1848,2)</f>
        <v>0</v>
      </c>
      <c r="BL1848" s="18" t="s">
        <v>192</v>
      </c>
      <c r="BM1848" s="240" t="s">
        <v>3036</v>
      </c>
    </row>
    <row r="1849" s="2" customFormat="1">
      <c r="A1849" s="40"/>
      <c r="B1849" s="41"/>
      <c r="C1849" s="42"/>
      <c r="D1849" s="242" t="s">
        <v>184</v>
      </c>
      <c r="E1849" s="42"/>
      <c r="F1849" s="243" t="s">
        <v>2988</v>
      </c>
      <c r="G1849" s="42"/>
      <c r="H1849" s="42"/>
      <c r="I1849" s="244"/>
      <c r="J1849" s="42"/>
      <c r="K1849" s="42"/>
      <c r="L1849" s="46"/>
      <c r="M1849" s="245"/>
      <c r="N1849" s="246"/>
      <c r="O1849" s="93"/>
      <c r="P1849" s="93"/>
      <c r="Q1849" s="93"/>
      <c r="R1849" s="93"/>
      <c r="S1849" s="93"/>
      <c r="T1849" s="94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T1849" s="18" t="s">
        <v>184</v>
      </c>
      <c r="AU1849" s="18" t="s">
        <v>92</v>
      </c>
    </row>
    <row r="1850" s="2" customFormat="1" ht="21.75" customHeight="1">
      <c r="A1850" s="40"/>
      <c r="B1850" s="41"/>
      <c r="C1850" s="229" t="s">
        <v>3037</v>
      </c>
      <c r="D1850" s="229" t="s">
        <v>174</v>
      </c>
      <c r="E1850" s="230" t="s">
        <v>3038</v>
      </c>
      <c r="F1850" s="231" t="s">
        <v>3039</v>
      </c>
      <c r="G1850" s="232" t="s">
        <v>278</v>
      </c>
      <c r="H1850" s="233">
        <v>12.02</v>
      </c>
      <c r="I1850" s="234"/>
      <c r="J1850" s="235">
        <f>ROUND(I1850*H1850,2)</f>
        <v>0</v>
      </c>
      <c r="K1850" s="231" t="s">
        <v>331</v>
      </c>
      <c r="L1850" s="46"/>
      <c r="M1850" s="236" t="s">
        <v>1</v>
      </c>
      <c r="N1850" s="237" t="s">
        <v>48</v>
      </c>
      <c r="O1850" s="93"/>
      <c r="P1850" s="238">
        <f>O1850*H1850</f>
        <v>0</v>
      </c>
      <c r="Q1850" s="238">
        <v>0</v>
      </c>
      <c r="R1850" s="238">
        <f>Q1850*H1850</f>
        <v>0</v>
      </c>
      <c r="S1850" s="238">
        <v>0</v>
      </c>
      <c r="T1850" s="239">
        <f>S1850*H1850</f>
        <v>0</v>
      </c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R1850" s="240" t="s">
        <v>192</v>
      </c>
      <c r="AT1850" s="240" t="s">
        <v>174</v>
      </c>
      <c r="AU1850" s="240" t="s">
        <v>92</v>
      </c>
      <c r="AY1850" s="18" t="s">
        <v>171</v>
      </c>
      <c r="BE1850" s="241">
        <f>IF(N1850="základní",J1850,0)</f>
        <v>0</v>
      </c>
      <c r="BF1850" s="241">
        <f>IF(N1850="snížená",J1850,0)</f>
        <v>0</v>
      </c>
      <c r="BG1850" s="241">
        <f>IF(N1850="zákl. přenesená",J1850,0)</f>
        <v>0</v>
      </c>
      <c r="BH1850" s="241">
        <f>IF(N1850="sníž. přenesená",J1850,0)</f>
        <v>0</v>
      </c>
      <c r="BI1850" s="241">
        <f>IF(N1850="nulová",J1850,0)</f>
        <v>0</v>
      </c>
      <c r="BJ1850" s="18" t="s">
        <v>90</v>
      </c>
      <c r="BK1850" s="241">
        <f>ROUND(I1850*H1850,2)</f>
        <v>0</v>
      </c>
      <c r="BL1850" s="18" t="s">
        <v>192</v>
      </c>
      <c r="BM1850" s="240" t="s">
        <v>3040</v>
      </c>
    </row>
    <row r="1851" s="2" customFormat="1">
      <c r="A1851" s="40"/>
      <c r="B1851" s="41"/>
      <c r="C1851" s="42"/>
      <c r="D1851" s="242" t="s">
        <v>184</v>
      </c>
      <c r="E1851" s="42"/>
      <c r="F1851" s="243" t="s">
        <v>2988</v>
      </c>
      <c r="G1851" s="42"/>
      <c r="H1851" s="42"/>
      <c r="I1851" s="244"/>
      <c r="J1851" s="42"/>
      <c r="K1851" s="42"/>
      <c r="L1851" s="46"/>
      <c r="M1851" s="245"/>
      <c r="N1851" s="246"/>
      <c r="O1851" s="93"/>
      <c r="P1851" s="93"/>
      <c r="Q1851" s="93"/>
      <c r="R1851" s="93"/>
      <c r="S1851" s="93"/>
      <c r="T1851" s="94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T1851" s="18" t="s">
        <v>184</v>
      </c>
      <c r="AU1851" s="18" t="s">
        <v>92</v>
      </c>
    </row>
    <row r="1852" s="2" customFormat="1" ht="21.75" customHeight="1">
      <c r="A1852" s="40"/>
      <c r="B1852" s="41"/>
      <c r="C1852" s="229" t="s">
        <v>3041</v>
      </c>
      <c r="D1852" s="229" t="s">
        <v>174</v>
      </c>
      <c r="E1852" s="230" t="s">
        <v>3042</v>
      </c>
      <c r="F1852" s="231" t="s">
        <v>3043</v>
      </c>
      <c r="G1852" s="232" t="s">
        <v>428</v>
      </c>
      <c r="H1852" s="233">
        <v>1</v>
      </c>
      <c r="I1852" s="234"/>
      <c r="J1852" s="235">
        <f>ROUND(I1852*H1852,2)</f>
        <v>0</v>
      </c>
      <c r="K1852" s="231" t="s">
        <v>331</v>
      </c>
      <c r="L1852" s="46"/>
      <c r="M1852" s="236" t="s">
        <v>1</v>
      </c>
      <c r="N1852" s="237" t="s">
        <v>48</v>
      </c>
      <c r="O1852" s="93"/>
      <c r="P1852" s="238">
        <f>O1852*H1852</f>
        <v>0</v>
      </c>
      <c r="Q1852" s="238">
        <v>0</v>
      </c>
      <c r="R1852" s="238">
        <f>Q1852*H1852</f>
        <v>0</v>
      </c>
      <c r="S1852" s="238">
        <v>0</v>
      </c>
      <c r="T1852" s="239">
        <f>S1852*H1852</f>
        <v>0</v>
      </c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R1852" s="240" t="s">
        <v>192</v>
      </c>
      <c r="AT1852" s="240" t="s">
        <v>174</v>
      </c>
      <c r="AU1852" s="240" t="s">
        <v>92</v>
      </c>
      <c r="AY1852" s="18" t="s">
        <v>171</v>
      </c>
      <c r="BE1852" s="241">
        <f>IF(N1852="základní",J1852,0)</f>
        <v>0</v>
      </c>
      <c r="BF1852" s="241">
        <f>IF(N1852="snížená",J1852,0)</f>
        <v>0</v>
      </c>
      <c r="BG1852" s="241">
        <f>IF(N1852="zákl. přenesená",J1852,0)</f>
        <v>0</v>
      </c>
      <c r="BH1852" s="241">
        <f>IF(N1852="sníž. přenesená",J1852,0)</f>
        <v>0</v>
      </c>
      <c r="BI1852" s="241">
        <f>IF(N1852="nulová",J1852,0)</f>
        <v>0</v>
      </c>
      <c r="BJ1852" s="18" t="s">
        <v>90</v>
      </c>
      <c r="BK1852" s="241">
        <f>ROUND(I1852*H1852,2)</f>
        <v>0</v>
      </c>
      <c r="BL1852" s="18" t="s">
        <v>192</v>
      </c>
      <c r="BM1852" s="240" t="s">
        <v>3044</v>
      </c>
    </row>
    <row r="1853" s="2" customFormat="1">
      <c r="A1853" s="40"/>
      <c r="B1853" s="41"/>
      <c r="C1853" s="42"/>
      <c r="D1853" s="242" t="s">
        <v>184</v>
      </c>
      <c r="E1853" s="42"/>
      <c r="F1853" s="243" t="s">
        <v>2988</v>
      </c>
      <c r="G1853" s="42"/>
      <c r="H1853" s="42"/>
      <c r="I1853" s="244"/>
      <c r="J1853" s="42"/>
      <c r="K1853" s="42"/>
      <c r="L1853" s="46"/>
      <c r="M1853" s="245"/>
      <c r="N1853" s="246"/>
      <c r="O1853" s="93"/>
      <c r="P1853" s="93"/>
      <c r="Q1853" s="93"/>
      <c r="R1853" s="93"/>
      <c r="S1853" s="93"/>
      <c r="T1853" s="94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T1853" s="18" t="s">
        <v>184</v>
      </c>
      <c r="AU1853" s="18" t="s">
        <v>92</v>
      </c>
    </row>
    <row r="1854" s="2" customFormat="1">
      <c r="A1854" s="40"/>
      <c r="B1854" s="41"/>
      <c r="C1854" s="229" t="s">
        <v>3045</v>
      </c>
      <c r="D1854" s="229" t="s">
        <v>174</v>
      </c>
      <c r="E1854" s="230" t="s">
        <v>3046</v>
      </c>
      <c r="F1854" s="231" t="s">
        <v>3047</v>
      </c>
      <c r="G1854" s="232" t="s">
        <v>1528</v>
      </c>
      <c r="H1854" s="233">
        <v>1</v>
      </c>
      <c r="I1854" s="234"/>
      <c r="J1854" s="235">
        <f>ROUND(I1854*H1854,2)</f>
        <v>0</v>
      </c>
      <c r="K1854" s="231" t="s">
        <v>331</v>
      </c>
      <c r="L1854" s="46"/>
      <c r="M1854" s="236" t="s">
        <v>1</v>
      </c>
      <c r="N1854" s="237" t="s">
        <v>48</v>
      </c>
      <c r="O1854" s="93"/>
      <c r="P1854" s="238">
        <f>O1854*H1854</f>
        <v>0</v>
      </c>
      <c r="Q1854" s="238">
        <v>0</v>
      </c>
      <c r="R1854" s="238">
        <f>Q1854*H1854</f>
        <v>0</v>
      </c>
      <c r="S1854" s="238">
        <v>0</v>
      </c>
      <c r="T1854" s="239">
        <f>S1854*H1854</f>
        <v>0</v>
      </c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R1854" s="240" t="s">
        <v>192</v>
      </c>
      <c r="AT1854" s="240" t="s">
        <v>174</v>
      </c>
      <c r="AU1854" s="240" t="s">
        <v>92</v>
      </c>
      <c r="AY1854" s="18" t="s">
        <v>171</v>
      </c>
      <c r="BE1854" s="241">
        <f>IF(N1854="základní",J1854,0)</f>
        <v>0</v>
      </c>
      <c r="BF1854" s="241">
        <f>IF(N1854="snížená",J1854,0)</f>
        <v>0</v>
      </c>
      <c r="BG1854" s="241">
        <f>IF(N1854="zákl. přenesená",J1854,0)</f>
        <v>0</v>
      </c>
      <c r="BH1854" s="241">
        <f>IF(N1854="sníž. přenesená",J1854,0)</f>
        <v>0</v>
      </c>
      <c r="BI1854" s="241">
        <f>IF(N1854="nulová",J1854,0)</f>
        <v>0</v>
      </c>
      <c r="BJ1854" s="18" t="s">
        <v>90</v>
      </c>
      <c r="BK1854" s="241">
        <f>ROUND(I1854*H1854,2)</f>
        <v>0</v>
      </c>
      <c r="BL1854" s="18" t="s">
        <v>192</v>
      </c>
      <c r="BM1854" s="240" t="s">
        <v>3048</v>
      </c>
    </row>
    <row r="1855" s="2" customFormat="1">
      <c r="A1855" s="40"/>
      <c r="B1855" s="41"/>
      <c r="C1855" s="42"/>
      <c r="D1855" s="242" t="s">
        <v>184</v>
      </c>
      <c r="E1855" s="42"/>
      <c r="F1855" s="243" t="s">
        <v>2988</v>
      </c>
      <c r="G1855" s="42"/>
      <c r="H1855" s="42"/>
      <c r="I1855" s="244"/>
      <c r="J1855" s="42"/>
      <c r="K1855" s="42"/>
      <c r="L1855" s="46"/>
      <c r="M1855" s="245"/>
      <c r="N1855" s="246"/>
      <c r="O1855" s="93"/>
      <c r="P1855" s="93"/>
      <c r="Q1855" s="93"/>
      <c r="R1855" s="93"/>
      <c r="S1855" s="93"/>
      <c r="T1855" s="94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T1855" s="18" t="s">
        <v>184</v>
      </c>
      <c r="AU1855" s="18" t="s">
        <v>92</v>
      </c>
    </row>
    <row r="1856" s="14" customFormat="1">
      <c r="A1856" s="14"/>
      <c r="B1856" s="261"/>
      <c r="C1856" s="262"/>
      <c r="D1856" s="242" t="s">
        <v>284</v>
      </c>
      <c r="E1856" s="263" t="s">
        <v>1</v>
      </c>
      <c r="F1856" s="264" t="s">
        <v>2504</v>
      </c>
      <c r="G1856" s="262"/>
      <c r="H1856" s="265">
        <v>1</v>
      </c>
      <c r="I1856" s="266"/>
      <c r="J1856" s="262"/>
      <c r="K1856" s="262"/>
      <c r="L1856" s="267"/>
      <c r="M1856" s="268"/>
      <c r="N1856" s="269"/>
      <c r="O1856" s="269"/>
      <c r="P1856" s="269"/>
      <c r="Q1856" s="269"/>
      <c r="R1856" s="269"/>
      <c r="S1856" s="269"/>
      <c r="T1856" s="270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71" t="s">
        <v>284</v>
      </c>
      <c r="AU1856" s="271" t="s">
        <v>92</v>
      </c>
      <c r="AV1856" s="14" t="s">
        <v>92</v>
      </c>
      <c r="AW1856" s="14" t="s">
        <v>38</v>
      </c>
      <c r="AX1856" s="14" t="s">
        <v>83</v>
      </c>
      <c r="AY1856" s="271" t="s">
        <v>171</v>
      </c>
    </row>
    <row r="1857" s="15" customFormat="1">
      <c r="A1857" s="15"/>
      <c r="B1857" s="272"/>
      <c r="C1857" s="273"/>
      <c r="D1857" s="242" t="s">
        <v>284</v>
      </c>
      <c r="E1857" s="274" t="s">
        <v>1</v>
      </c>
      <c r="F1857" s="275" t="s">
        <v>287</v>
      </c>
      <c r="G1857" s="273"/>
      <c r="H1857" s="276">
        <v>1</v>
      </c>
      <c r="I1857" s="277"/>
      <c r="J1857" s="273"/>
      <c r="K1857" s="273"/>
      <c r="L1857" s="278"/>
      <c r="M1857" s="279"/>
      <c r="N1857" s="280"/>
      <c r="O1857" s="280"/>
      <c r="P1857" s="280"/>
      <c r="Q1857" s="280"/>
      <c r="R1857" s="280"/>
      <c r="S1857" s="280"/>
      <c r="T1857" s="281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T1857" s="282" t="s">
        <v>284</v>
      </c>
      <c r="AU1857" s="282" t="s">
        <v>92</v>
      </c>
      <c r="AV1857" s="15" t="s">
        <v>192</v>
      </c>
      <c r="AW1857" s="15" t="s">
        <v>38</v>
      </c>
      <c r="AX1857" s="15" t="s">
        <v>90</v>
      </c>
      <c r="AY1857" s="282" t="s">
        <v>171</v>
      </c>
    </row>
    <row r="1858" s="2" customFormat="1" ht="16.5" customHeight="1">
      <c r="A1858" s="40"/>
      <c r="B1858" s="41"/>
      <c r="C1858" s="229" t="s">
        <v>3049</v>
      </c>
      <c r="D1858" s="229" t="s">
        <v>174</v>
      </c>
      <c r="E1858" s="230" t="s">
        <v>3050</v>
      </c>
      <c r="F1858" s="231" t="s">
        <v>3051</v>
      </c>
      <c r="G1858" s="232" t="s">
        <v>1528</v>
      </c>
      <c r="H1858" s="233">
        <v>42</v>
      </c>
      <c r="I1858" s="234"/>
      <c r="J1858" s="235">
        <f>ROUND(I1858*H1858,2)</f>
        <v>0</v>
      </c>
      <c r="K1858" s="231" t="s">
        <v>331</v>
      </c>
      <c r="L1858" s="46"/>
      <c r="M1858" s="236" t="s">
        <v>1</v>
      </c>
      <c r="N1858" s="237" t="s">
        <v>48</v>
      </c>
      <c r="O1858" s="93"/>
      <c r="P1858" s="238">
        <f>O1858*H1858</f>
        <v>0</v>
      </c>
      <c r="Q1858" s="238">
        <v>0</v>
      </c>
      <c r="R1858" s="238">
        <f>Q1858*H1858</f>
        <v>0</v>
      </c>
      <c r="S1858" s="238">
        <v>0</v>
      </c>
      <c r="T1858" s="239">
        <f>S1858*H1858</f>
        <v>0</v>
      </c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R1858" s="240" t="s">
        <v>192</v>
      </c>
      <c r="AT1858" s="240" t="s">
        <v>174</v>
      </c>
      <c r="AU1858" s="240" t="s">
        <v>92</v>
      </c>
      <c r="AY1858" s="18" t="s">
        <v>171</v>
      </c>
      <c r="BE1858" s="241">
        <f>IF(N1858="základní",J1858,0)</f>
        <v>0</v>
      </c>
      <c r="BF1858" s="241">
        <f>IF(N1858="snížená",J1858,0)</f>
        <v>0</v>
      </c>
      <c r="BG1858" s="241">
        <f>IF(N1858="zákl. přenesená",J1858,0)</f>
        <v>0</v>
      </c>
      <c r="BH1858" s="241">
        <f>IF(N1858="sníž. přenesená",J1858,0)</f>
        <v>0</v>
      </c>
      <c r="BI1858" s="241">
        <f>IF(N1858="nulová",J1858,0)</f>
        <v>0</v>
      </c>
      <c r="BJ1858" s="18" t="s">
        <v>90</v>
      </c>
      <c r="BK1858" s="241">
        <f>ROUND(I1858*H1858,2)</f>
        <v>0</v>
      </c>
      <c r="BL1858" s="18" t="s">
        <v>192</v>
      </c>
      <c r="BM1858" s="240" t="s">
        <v>3052</v>
      </c>
    </row>
    <row r="1859" s="2" customFormat="1">
      <c r="A1859" s="40"/>
      <c r="B1859" s="41"/>
      <c r="C1859" s="42"/>
      <c r="D1859" s="242" t="s">
        <v>184</v>
      </c>
      <c r="E1859" s="42"/>
      <c r="F1859" s="243" t="s">
        <v>2988</v>
      </c>
      <c r="G1859" s="42"/>
      <c r="H1859" s="42"/>
      <c r="I1859" s="244"/>
      <c r="J1859" s="42"/>
      <c r="K1859" s="42"/>
      <c r="L1859" s="46"/>
      <c r="M1859" s="245"/>
      <c r="N1859" s="246"/>
      <c r="O1859" s="93"/>
      <c r="P1859" s="93"/>
      <c r="Q1859" s="93"/>
      <c r="R1859" s="93"/>
      <c r="S1859" s="93"/>
      <c r="T1859" s="94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T1859" s="18" t="s">
        <v>184</v>
      </c>
      <c r="AU1859" s="18" t="s">
        <v>92</v>
      </c>
    </row>
    <row r="1860" s="2" customFormat="1" ht="16.5" customHeight="1">
      <c r="A1860" s="40"/>
      <c r="B1860" s="41"/>
      <c r="C1860" s="229" t="s">
        <v>3053</v>
      </c>
      <c r="D1860" s="229" t="s">
        <v>174</v>
      </c>
      <c r="E1860" s="230" t="s">
        <v>3054</v>
      </c>
      <c r="F1860" s="231" t="s">
        <v>3055</v>
      </c>
      <c r="G1860" s="232" t="s">
        <v>1528</v>
      </c>
      <c r="H1860" s="233">
        <v>21</v>
      </c>
      <c r="I1860" s="234"/>
      <c r="J1860" s="235">
        <f>ROUND(I1860*H1860,2)</f>
        <v>0</v>
      </c>
      <c r="K1860" s="231" t="s">
        <v>331</v>
      </c>
      <c r="L1860" s="46"/>
      <c r="M1860" s="236" t="s">
        <v>1</v>
      </c>
      <c r="N1860" s="237" t="s">
        <v>48</v>
      </c>
      <c r="O1860" s="93"/>
      <c r="P1860" s="238">
        <f>O1860*H1860</f>
        <v>0</v>
      </c>
      <c r="Q1860" s="238">
        <v>0</v>
      </c>
      <c r="R1860" s="238">
        <f>Q1860*H1860</f>
        <v>0</v>
      </c>
      <c r="S1860" s="238">
        <v>0</v>
      </c>
      <c r="T1860" s="239">
        <f>S1860*H1860</f>
        <v>0</v>
      </c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R1860" s="240" t="s">
        <v>192</v>
      </c>
      <c r="AT1860" s="240" t="s">
        <v>174</v>
      </c>
      <c r="AU1860" s="240" t="s">
        <v>92</v>
      </c>
      <c r="AY1860" s="18" t="s">
        <v>171</v>
      </c>
      <c r="BE1860" s="241">
        <f>IF(N1860="základní",J1860,0)</f>
        <v>0</v>
      </c>
      <c r="BF1860" s="241">
        <f>IF(N1860="snížená",J1860,0)</f>
        <v>0</v>
      </c>
      <c r="BG1860" s="241">
        <f>IF(N1860="zákl. přenesená",J1860,0)</f>
        <v>0</v>
      </c>
      <c r="BH1860" s="241">
        <f>IF(N1860="sníž. přenesená",J1860,0)</f>
        <v>0</v>
      </c>
      <c r="BI1860" s="241">
        <f>IF(N1860="nulová",J1860,0)</f>
        <v>0</v>
      </c>
      <c r="BJ1860" s="18" t="s">
        <v>90</v>
      </c>
      <c r="BK1860" s="241">
        <f>ROUND(I1860*H1860,2)</f>
        <v>0</v>
      </c>
      <c r="BL1860" s="18" t="s">
        <v>192</v>
      </c>
      <c r="BM1860" s="240" t="s">
        <v>3056</v>
      </c>
    </row>
    <row r="1861" s="2" customFormat="1">
      <c r="A1861" s="40"/>
      <c r="B1861" s="41"/>
      <c r="C1861" s="42"/>
      <c r="D1861" s="242" t="s">
        <v>184</v>
      </c>
      <c r="E1861" s="42"/>
      <c r="F1861" s="243" t="s">
        <v>2988</v>
      </c>
      <c r="G1861" s="42"/>
      <c r="H1861" s="42"/>
      <c r="I1861" s="244"/>
      <c r="J1861" s="42"/>
      <c r="K1861" s="42"/>
      <c r="L1861" s="46"/>
      <c r="M1861" s="245"/>
      <c r="N1861" s="246"/>
      <c r="O1861" s="93"/>
      <c r="P1861" s="93"/>
      <c r="Q1861" s="93"/>
      <c r="R1861" s="93"/>
      <c r="S1861" s="93"/>
      <c r="T1861" s="94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T1861" s="18" t="s">
        <v>184</v>
      </c>
      <c r="AU1861" s="18" t="s">
        <v>92</v>
      </c>
    </row>
    <row r="1862" s="2" customFormat="1" ht="16.5" customHeight="1">
      <c r="A1862" s="40"/>
      <c r="B1862" s="41"/>
      <c r="C1862" s="229" t="s">
        <v>3057</v>
      </c>
      <c r="D1862" s="229" t="s">
        <v>174</v>
      </c>
      <c r="E1862" s="230" t="s">
        <v>3058</v>
      </c>
      <c r="F1862" s="231" t="s">
        <v>3059</v>
      </c>
      <c r="G1862" s="232" t="s">
        <v>1528</v>
      </c>
      <c r="H1862" s="233">
        <v>45</v>
      </c>
      <c r="I1862" s="234"/>
      <c r="J1862" s="235">
        <f>ROUND(I1862*H1862,2)</f>
        <v>0</v>
      </c>
      <c r="K1862" s="231" t="s">
        <v>331</v>
      </c>
      <c r="L1862" s="46"/>
      <c r="M1862" s="236" t="s">
        <v>1</v>
      </c>
      <c r="N1862" s="237" t="s">
        <v>48</v>
      </c>
      <c r="O1862" s="93"/>
      <c r="P1862" s="238">
        <f>O1862*H1862</f>
        <v>0</v>
      </c>
      <c r="Q1862" s="238">
        <v>0</v>
      </c>
      <c r="R1862" s="238">
        <f>Q1862*H1862</f>
        <v>0</v>
      </c>
      <c r="S1862" s="238">
        <v>0</v>
      </c>
      <c r="T1862" s="239">
        <f>S1862*H1862</f>
        <v>0</v>
      </c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R1862" s="240" t="s">
        <v>192</v>
      </c>
      <c r="AT1862" s="240" t="s">
        <v>174</v>
      </c>
      <c r="AU1862" s="240" t="s">
        <v>92</v>
      </c>
      <c r="AY1862" s="18" t="s">
        <v>171</v>
      </c>
      <c r="BE1862" s="241">
        <f>IF(N1862="základní",J1862,0)</f>
        <v>0</v>
      </c>
      <c r="BF1862" s="241">
        <f>IF(N1862="snížená",J1862,0)</f>
        <v>0</v>
      </c>
      <c r="BG1862" s="241">
        <f>IF(N1862="zákl. přenesená",J1862,0)</f>
        <v>0</v>
      </c>
      <c r="BH1862" s="241">
        <f>IF(N1862="sníž. přenesená",J1862,0)</f>
        <v>0</v>
      </c>
      <c r="BI1862" s="241">
        <f>IF(N1862="nulová",J1862,0)</f>
        <v>0</v>
      </c>
      <c r="BJ1862" s="18" t="s">
        <v>90</v>
      </c>
      <c r="BK1862" s="241">
        <f>ROUND(I1862*H1862,2)</f>
        <v>0</v>
      </c>
      <c r="BL1862" s="18" t="s">
        <v>192</v>
      </c>
      <c r="BM1862" s="240" t="s">
        <v>3060</v>
      </c>
    </row>
    <row r="1863" s="2" customFormat="1">
      <c r="A1863" s="40"/>
      <c r="B1863" s="41"/>
      <c r="C1863" s="42"/>
      <c r="D1863" s="242" t="s">
        <v>184</v>
      </c>
      <c r="E1863" s="42"/>
      <c r="F1863" s="243" t="s">
        <v>2988</v>
      </c>
      <c r="G1863" s="42"/>
      <c r="H1863" s="42"/>
      <c r="I1863" s="244"/>
      <c r="J1863" s="42"/>
      <c r="K1863" s="42"/>
      <c r="L1863" s="46"/>
      <c r="M1863" s="245"/>
      <c r="N1863" s="246"/>
      <c r="O1863" s="93"/>
      <c r="P1863" s="93"/>
      <c r="Q1863" s="93"/>
      <c r="R1863" s="93"/>
      <c r="S1863" s="93"/>
      <c r="T1863" s="94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T1863" s="18" t="s">
        <v>184</v>
      </c>
      <c r="AU1863" s="18" t="s">
        <v>92</v>
      </c>
    </row>
    <row r="1864" s="2" customFormat="1" ht="16.5" customHeight="1">
      <c r="A1864" s="40"/>
      <c r="B1864" s="41"/>
      <c r="C1864" s="229" t="s">
        <v>3061</v>
      </c>
      <c r="D1864" s="229" t="s">
        <v>174</v>
      </c>
      <c r="E1864" s="230" t="s">
        <v>3062</v>
      </c>
      <c r="F1864" s="231" t="s">
        <v>3063</v>
      </c>
      <c r="G1864" s="232" t="s">
        <v>278</v>
      </c>
      <c r="H1864" s="233">
        <v>0.71999999999999997</v>
      </c>
      <c r="I1864" s="234"/>
      <c r="J1864" s="235">
        <f>ROUND(I1864*H1864,2)</f>
        <v>0</v>
      </c>
      <c r="K1864" s="231" t="s">
        <v>331</v>
      </c>
      <c r="L1864" s="46"/>
      <c r="M1864" s="236" t="s">
        <v>1</v>
      </c>
      <c r="N1864" s="237" t="s">
        <v>48</v>
      </c>
      <c r="O1864" s="93"/>
      <c r="P1864" s="238">
        <f>O1864*H1864</f>
        <v>0</v>
      </c>
      <c r="Q1864" s="238">
        <v>0</v>
      </c>
      <c r="R1864" s="238">
        <f>Q1864*H1864</f>
        <v>0</v>
      </c>
      <c r="S1864" s="238">
        <v>0</v>
      </c>
      <c r="T1864" s="239">
        <f>S1864*H1864</f>
        <v>0</v>
      </c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R1864" s="240" t="s">
        <v>192</v>
      </c>
      <c r="AT1864" s="240" t="s">
        <v>174</v>
      </c>
      <c r="AU1864" s="240" t="s">
        <v>92</v>
      </c>
      <c r="AY1864" s="18" t="s">
        <v>171</v>
      </c>
      <c r="BE1864" s="241">
        <f>IF(N1864="základní",J1864,0)</f>
        <v>0</v>
      </c>
      <c r="BF1864" s="241">
        <f>IF(N1864="snížená",J1864,0)</f>
        <v>0</v>
      </c>
      <c r="BG1864" s="241">
        <f>IF(N1864="zákl. přenesená",J1864,0)</f>
        <v>0</v>
      </c>
      <c r="BH1864" s="241">
        <f>IF(N1864="sníž. přenesená",J1864,0)</f>
        <v>0</v>
      </c>
      <c r="BI1864" s="241">
        <f>IF(N1864="nulová",J1864,0)</f>
        <v>0</v>
      </c>
      <c r="BJ1864" s="18" t="s">
        <v>90</v>
      </c>
      <c r="BK1864" s="241">
        <f>ROUND(I1864*H1864,2)</f>
        <v>0</v>
      </c>
      <c r="BL1864" s="18" t="s">
        <v>192</v>
      </c>
      <c r="BM1864" s="240" t="s">
        <v>3064</v>
      </c>
    </row>
    <row r="1865" s="2" customFormat="1">
      <c r="A1865" s="40"/>
      <c r="B1865" s="41"/>
      <c r="C1865" s="42"/>
      <c r="D1865" s="242" t="s">
        <v>184</v>
      </c>
      <c r="E1865" s="42"/>
      <c r="F1865" s="243" t="s">
        <v>2988</v>
      </c>
      <c r="G1865" s="42"/>
      <c r="H1865" s="42"/>
      <c r="I1865" s="244"/>
      <c r="J1865" s="42"/>
      <c r="K1865" s="42"/>
      <c r="L1865" s="46"/>
      <c r="M1865" s="245"/>
      <c r="N1865" s="246"/>
      <c r="O1865" s="93"/>
      <c r="P1865" s="93"/>
      <c r="Q1865" s="93"/>
      <c r="R1865" s="93"/>
      <c r="S1865" s="93"/>
      <c r="T1865" s="94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T1865" s="18" t="s">
        <v>184</v>
      </c>
      <c r="AU1865" s="18" t="s">
        <v>92</v>
      </c>
    </row>
    <row r="1866" s="2" customFormat="1" ht="16.5" customHeight="1">
      <c r="A1866" s="40"/>
      <c r="B1866" s="41"/>
      <c r="C1866" s="229" t="s">
        <v>3065</v>
      </c>
      <c r="D1866" s="229" t="s">
        <v>174</v>
      </c>
      <c r="E1866" s="230" t="s">
        <v>3066</v>
      </c>
      <c r="F1866" s="231" t="s">
        <v>3067</v>
      </c>
      <c r="G1866" s="232" t="s">
        <v>1528</v>
      </c>
      <c r="H1866" s="233">
        <v>8</v>
      </c>
      <c r="I1866" s="234"/>
      <c r="J1866" s="235">
        <f>ROUND(I1866*H1866,2)</f>
        <v>0</v>
      </c>
      <c r="K1866" s="231" t="s">
        <v>331</v>
      </c>
      <c r="L1866" s="46"/>
      <c r="M1866" s="236" t="s">
        <v>1</v>
      </c>
      <c r="N1866" s="237" t="s">
        <v>48</v>
      </c>
      <c r="O1866" s="93"/>
      <c r="P1866" s="238">
        <f>O1866*H1866</f>
        <v>0</v>
      </c>
      <c r="Q1866" s="238">
        <v>0</v>
      </c>
      <c r="R1866" s="238">
        <f>Q1866*H1866</f>
        <v>0</v>
      </c>
      <c r="S1866" s="238">
        <v>0</v>
      </c>
      <c r="T1866" s="239">
        <f>S1866*H1866</f>
        <v>0</v>
      </c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R1866" s="240" t="s">
        <v>192</v>
      </c>
      <c r="AT1866" s="240" t="s">
        <v>174</v>
      </c>
      <c r="AU1866" s="240" t="s">
        <v>92</v>
      </c>
      <c r="AY1866" s="18" t="s">
        <v>171</v>
      </c>
      <c r="BE1866" s="241">
        <f>IF(N1866="základní",J1866,0)</f>
        <v>0</v>
      </c>
      <c r="BF1866" s="241">
        <f>IF(N1866="snížená",J1866,0)</f>
        <v>0</v>
      </c>
      <c r="BG1866" s="241">
        <f>IF(N1866="zákl. přenesená",J1866,0)</f>
        <v>0</v>
      </c>
      <c r="BH1866" s="241">
        <f>IF(N1866="sníž. přenesená",J1866,0)</f>
        <v>0</v>
      </c>
      <c r="BI1866" s="241">
        <f>IF(N1866="nulová",J1866,0)</f>
        <v>0</v>
      </c>
      <c r="BJ1866" s="18" t="s">
        <v>90</v>
      </c>
      <c r="BK1866" s="241">
        <f>ROUND(I1866*H1866,2)</f>
        <v>0</v>
      </c>
      <c r="BL1866" s="18" t="s">
        <v>192</v>
      </c>
      <c r="BM1866" s="240" t="s">
        <v>3068</v>
      </c>
    </row>
    <row r="1867" s="2" customFormat="1">
      <c r="A1867" s="40"/>
      <c r="B1867" s="41"/>
      <c r="C1867" s="42"/>
      <c r="D1867" s="242" t="s">
        <v>184</v>
      </c>
      <c r="E1867" s="42"/>
      <c r="F1867" s="243" t="s">
        <v>2988</v>
      </c>
      <c r="G1867" s="42"/>
      <c r="H1867" s="42"/>
      <c r="I1867" s="244"/>
      <c r="J1867" s="42"/>
      <c r="K1867" s="42"/>
      <c r="L1867" s="46"/>
      <c r="M1867" s="245"/>
      <c r="N1867" s="246"/>
      <c r="O1867" s="93"/>
      <c r="P1867" s="93"/>
      <c r="Q1867" s="93"/>
      <c r="R1867" s="93"/>
      <c r="S1867" s="93"/>
      <c r="T1867" s="94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T1867" s="18" t="s">
        <v>184</v>
      </c>
      <c r="AU1867" s="18" t="s">
        <v>92</v>
      </c>
    </row>
    <row r="1868" s="2" customFormat="1" ht="16.5" customHeight="1">
      <c r="A1868" s="40"/>
      <c r="B1868" s="41"/>
      <c r="C1868" s="229" t="s">
        <v>3069</v>
      </c>
      <c r="D1868" s="229" t="s">
        <v>174</v>
      </c>
      <c r="E1868" s="230" t="s">
        <v>3070</v>
      </c>
      <c r="F1868" s="231" t="s">
        <v>3071</v>
      </c>
      <c r="G1868" s="232" t="s">
        <v>1528</v>
      </c>
      <c r="H1868" s="233">
        <v>11</v>
      </c>
      <c r="I1868" s="234"/>
      <c r="J1868" s="235">
        <f>ROUND(I1868*H1868,2)</f>
        <v>0</v>
      </c>
      <c r="K1868" s="231" t="s">
        <v>331</v>
      </c>
      <c r="L1868" s="46"/>
      <c r="M1868" s="236" t="s">
        <v>1</v>
      </c>
      <c r="N1868" s="237" t="s">
        <v>48</v>
      </c>
      <c r="O1868" s="93"/>
      <c r="P1868" s="238">
        <f>O1868*H1868</f>
        <v>0</v>
      </c>
      <c r="Q1868" s="238">
        <v>0</v>
      </c>
      <c r="R1868" s="238">
        <f>Q1868*H1868</f>
        <v>0</v>
      </c>
      <c r="S1868" s="238">
        <v>0</v>
      </c>
      <c r="T1868" s="239">
        <f>S1868*H1868</f>
        <v>0</v>
      </c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R1868" s="240" t="s">
        <v>192</v>
      </c>
      <c r="AT1868" s="240" t="s">
        <v>174</v>
      </c>
      <c r="AU1868" s="240" t="s">
        <v>92</v>
      </c>
      <c r="AY1868" s="18" t="s">
        <v>171</v>
      </c>
      <c r="BE1868" s="241">
        <f>IF(N1868="základní",J1868,0)</f>
        <v>0</v>
      </c>
      <c r="BF1868" s="241">
        <f>IF(N1868="snížená",J1868,0)</f>
        <v>0</v>
      </c>
      <c r="BG1868" s="241">
        <f>IF(N1868="zákl. přenesená",J1868,0)</f>
        <v>0</v>
      </c>
      <c r="BH1868" s="241">
        <f>IF(N1868="sníž. přenesená",J1868,0)</f>
        <v>0</v>
      </c>
      <c r="BI1868" s="241">
        <f>IF(N1868="nulová",J1868,0)</f>
        <v>0</v>
      </c>
      <c r="BJ1868" s="18" t="s">
        <v>90</v>
      </c>
      <c r="BK1868" s="241">
        <f>ROUND(I1868*H1868,2)</f>
        <v>0</v>
      </c>
      <c r="BL1868" s="18" t="s">
        <v>192</v>
      </c>
      <c r="BM1868" s="240" t="s">
        <v>3072</v>
      </c>
    </row>
    <row r="1869" s="2" customFormat="1">
      <c r="A1869" s="40"/>
      <c r="B1869" s="41"/>
      <c r="C1869" s="42"/>
      <c r="D1869" s="242" t="s">
        <v>184</v>
      </c>
      <c r="E1869" s="42"/>
      <c r="F1869" s="243" t="s">
        <v>2988</v>
      </c>
      <c r="G1869" s="42"/>
      <c r="H1869" s="42"/>
      <c r="I1869" s="244"/>
      <c r="J1869" s="42"/>
      <c r="K1869" s="42"/>
      <c r="L1869" s="46"/>
      <c r="M1869" s="245"/>
      <c r="N1869" s="246"/>
      <c r="O1869" s="93"/>
      <c r="P1869" s="93"/>
      <c r="Q1869" s="93"/>
      <c r="R1869" s="93"/>
      <c r="S1869" s="93"/>
      <c r="T1869" s="94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T1869" s="18" t="s">
        <v>184</v>
      </c>
      <c r="AU1869" s="18" t="s">
        <v>92</v>
      </c>
    </row>
    <row r="1870" s="2" customFormat="1" ht="16.5" customHeight="1">
      <c r="A1870" s="40"/>
      <c r="B1870" s="41"/>
      <c r="C1870" s="229" t="s">
        <v>3073</v>
      </c>
      <c r="D1870" s="229" t="s">
        <v>174</v>
      </c>
      <c r="E1870" s="230" t="s">
        <v>3074</v>
      </c>
      <c r="F1870" s="231" t="s">
        <v>3075</v>
      </c>
      <c r="G1870" s="232" t="s">
        <v>1528</v>
      </c>
      <c r="H1870" s="233">
        <v>2</v>
      </c>
      <c r="I1870" s="234"/>
      <c r="J1870" s="235">
        <f>ROUND(I1870*H1870,2)</f>
        <v>0</v>
      </c>
      <c r="K1870" s="231" t="s">
        <v>331</v>
      </c>
      <c r="L1870" s="46"/>
      <c r="M1870" s="236" t="s">
        <v>1</v>
      </c>
      <c r="N1870" s="237" t="s">
        <v>48</v>
      </c>
      <c r="O1870" s="93"/>
      <c r="P1870" s="238">
        <f>O1870*H1870</f>
        <v>0</v>
      </c>
      <c r="Q1870" s="238">
        <v>0</v>
      </c>
      <c r="R1870" s="238">
        <f>Q1870*H1870</f>
        <v>0</v>
      </c>
      <c r="S1870" s="238">
        <v>0</v>
      </c>
      <c r="T1870" s="239">
        <f>S1870*H1870</f>
        <v>0</v>
      </c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R1870" s="240" t="s">
        <v>192</v>
      </c>
      <c r="AT1870" s="240" t="s">
        <v>174</v>
      </c>
      <c r="AU1870" s="240" t="s">
        <v>92</v>
      </c>
      <c r="AY1870" s="18" t="s">
        <v>171</v>
      </c>
      <c r="BE1870" s="241">
        <f>IF(N1870="základní",J1870,0)</f>
        <v>0</v>
      </c>
      <c r="BF1870" s="241">
        <f>IF(N1870="snížená",J1870,0)</f>
        <v>0</v>
      </c>
      <c r="BG1870" s="241">
        <f>IF(N1870="zákl. přenesená",J1870,0)</f>
        <v>0</v>
      </c>
      <c r="BH1870" s="241">
        <f>IF(N1870="sníž. přenesená",J1870,0)</f>
        <v>0</v>
      </c>
      <c r="BI1870" s="241">
        <f>IF(N1870="nulová",J1870,0)</f>
        <v>0</v>
      </c>
      <c r="BJ1870" s="18" t="s">
        <v>90</v>
      </c>
      <c r="BK1870" s="241">
        <f>ROUND(I1870*H1870,2)</f>
        <v>0</v>
      </c>
      <c r="BL1870" s="18" t="s">
        <v>192</v>
      </c>
      <c r="BM1870" s="240" t="s">
        <v>3076</v>
      </c>
    </row>
    <row r="1871" s="2" customFormat="1">
      <c r="A1871" s="40"/>
      <c r="B1871" s="41"/>
      <c r="C1871" s="42"/>
      <c r="D1871" s="242" t="s">
        <v>184</v>
      </c>
      <c r="E1871" s="42"/>
      <c r="F1871" s="243" t="s">
        <v>2988</v>
      </c>
      <c r="G1871" s="42"/>
      <c r="H1871" s="42"/>
      <c r="I1871" s="244"/>
      <c r="J1871" s="42"/>
      <c r="K1871" s="42"/>
      <c r="L1871" s="46"/>
      <c r="M1871" s="245"/>
      <c r="N1871" s="246"/>
      <c r="O1871" s="93"/>
      <c r="P1871" s="93"/>
      <c r="Q1871" s="93"/>
      <c r="R1871" s="93"/>
      <c r="S1871" s="93"/>
      <c r="T1871" s="94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T1871" s="18" t="s">
        <v>184</v>
      </c>
      <c r="AU1871" s="18" t="s">
        <v>92</v>
      </c>
    </row>
    <row r="1872" s="2" customFormat="1" ht="16.5" customHeight="1">
      <c r="A1872" s="40"/>
      <c r="B1872" s="41"/>
      <c r="C1872" s="229" t="s">
        <v>3077</v>
      </c>
      <c r="D1872" s="229" t="s">
        <v>174</v>
      </c>
      <c r="E1872" s="230" t="s">
        <v>3078</v>
      </c>
      <c r="F1872" s="231" t="s">
        <v>3079</v>
      </c>
      <c r="G1872" s="232" t="s">
        <v>1528</v>
      </c>
      <c r="H1872" s="233">
        <v>1</v>
      </c>
      <c r="I1872" s="234"/>
      <c r="J1872" s="235">
        <f>ROUND(I1872*H1872,2)</f>
        <v>0</v>
      </c>
      <c r="K1872" s="231" t="s">
        <v>331</v>
      </c>
      <c r="L1872" s="46"/>
      <c r="M1872" s="236" t="s">
        <v>1</v>
      </c>
      <c r="N1872" s="237" t="s">
        <v>48</v>
      </c>
      <c r="O1872" s="93"/>
      <c r="P1872" s="238">
        <f>O1872*H1872</f>
        <v>0</v>
      </c>
      <c r="Q1872" s="238">
        <v>0</v>
      </c>
      <c r="R1872" s="238">
        <f>Q1872*H1872</f>
        <v>0</v>
      </c>
      <c r="S1872" s="238">
        <v>0</v>
      </c>
      <c r="T1872" s="239">
        <f>S1872*H1872</f>
        <v>0</v>
      </c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R1872" s="240" t="s">
        <v>192</v>
      </c>
      <c r="AT1872" s="240" t="s">
        <v>174</v>
      </c>
      <c r="AU1872" s="240" t="s">
        <v>92</v>
      </c>
      <c r="AY1872" s="18" t="s">
        <v>171</v>
      </c>
      <c r="BE1872" s="241">
        <f>IF(N1872="základní",J1872,0)</f>
        <v>0</v>
      </c>
      <c r="BF1872" s="241">
        <f>IF(N1872="snížená",J1872,0)</f>
        <v>0</v>
      </c>
      <c r="BG1872" s="241">
        <f>IF(N1872="zákl. přenesená",J1872,0)</f>
        <v>0</v>
      </c>
      <c r="BH1872" s="241">
        <f>IF(N1872="sníž. přenesená",J1872,0)</f>
        <v>0</v>
      </c>
      <c r="BI1872" s="241">
        <f>IF(N1872="nulová",J1872,0)</f>
        <v>0</v>
      </c>
      <c r="BJ1872" s="18" t="s">
        <v>90</v>
      </c>
      <c r="BK1872" s="241">
        <f>ROUND(I1872*H1872,2)</f>
        <v>0</v>
      </c>
      <c r="BL1872" s="18" t="s">
        <v>192</v>
      </c>
      <c r="BM1872" s="240" t="s">
        <v>3080</v>
      </c>
    </row>
    <row r="1873" s="2" customFormat="1">
      <c r="A1873" s="40"/>
      <c r="B1873" s="41"/>
      <c r="C1873" s="42"/>
      <c r="D1873" s="242" t="s">
        <v>184</v>
      </c>
      <c r="E1873" s="42"/>
      <c r="F1873" s="243" t="s">
        <v>2988</v>
      </c>
      <c r="G1873" s="42"/>
      <c r="H1873" s="42"/>
      <c r="I1873" s="244"/>
      <c r="J1873" s="42"/>
      <c r="K1873" s="42"/>
      <c r="L1873" s="46"/>
      <c r="M1873" s="245"/>
      <c r="N1873" s="246"/>
      <c r="O1873" s="93"/>
      <c r="P1873" s="93"/>
      <c r="Q1873" s="93"/>
      <c r="R1873" s="93"/>
      <c r="S1873" s="93"/>
      <c r="T1873" s="94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T1873" s="18" t="s">
        <v>184</v>
      </c>
      <c r="AU1873" s="18" t="s">
        <v>92</v>
      </c>
    </row>
    <row r="1874" s="2" customFormat="1" ht="16.5" customHeight="1">
      <c r="A1874" s="40"/>
      <c r="B1874" s="41"/>
      <c r="C1874" s="229" t="s">
        <v>3081</v>
      </c>
      <c r="D1874" s="229" t="s">
        <v>174</v>
      </c>
      <c r="E1874" s="230" t="s">
        <v>3082</v>
      </c>
      <c r="F1874" s="231" t="s">
        <v>3083</v>
      </c>
      <c r="G1874" s="232" t="s">
        <v>1528</v>
      </c>
      <c r="H1874" s="233">
        <v>1</v>
      </c>
      <c r="I1874" s="234"/>
      <c r="J1874" s="235">
        <f>ROUND(I1874*H1874,2)</f>
        <v>0</v>
      </c>
      <c r="K1874" s="231" t="s">
        <v>331</v>
      </c>
      <c r="L1874" s="46"/>
      <c r="M1874" s="236" t="s">
        <v>1</v>
      </c>
      <c r="N1874" s="237" t="s">
        <v>48</v>
      </c>
      <c r="O1874" s="93"/>
      <c r="P1874" s="238">
        <f>O1874*H1874</f>
        <v>0</v>
      </c>
      <c r="Q1874" s="238">
        <v>0</v>
      </c>
      <c r="R1874" s="238">
        <f>Q1874*H1874</f>
        <v>0</v>
      </c>
      <c r="S1874" s="238">
        <v>0</v>
      </c>
      <c r="T1874" s="239">
        <f>S1874*H1874</f>
        <v>0</v>
      </c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R1874" s="240" t="s">
        <v>192</v>
      </c>
      <c r="AT1874" s="240" t="s">
        <v>174</v>
      </c>
      <c r="AU1874" s="240" t="s">
        <v>92</v>
      </c>
      <c r="AY1874" s="18" t="s">
        <v>171</v>
      </c>
      <c r="BE1874" s="241">
        <f>IF(N1874="základní",J1874,0)</f>
        <v>0</v>
      </c>
      <c r="BF1874" s="241">
        <f>IF(N1874="snížená",J1874,0)</f>
        <v>0</v>
      </c>
      <c r="BG1874" s="241">
        <f>IF(N1874="zákl. přenesená",J1874,0)</f>
        <v>0</v>
      </c>
      <c r="BH1874" s="241">
        <f>IF(N1874="sníž. přenesená",J1874,0)</f>
        <v>0</v>
      </c>
      <c r="BI1874" s="241">
        <f>IF(N1874="nulová",J1874,0)</f>
        <v>0</v>
      </c>
      <c r="BJ1874" s="18" t="s">
        <v>90</v>
      </c>
      <c r="BK1874" s="241">
        <f>ROUND(I1874*H1874,2)</f>
        <v>0</v>
      </c>
      <c r="BL1874" s="18" t="s">
        <v>192</v>
      </c>
      <c r="BM1874" s="240" t="s">
        <v>3084</v>
      </c>
    </row>
    <row r="1875" s="2" customFormat="1">
      <c r="A1875" s="40"/>
      <c r="B1875" s="41"/>
      <c r="C1875" s="42"/>
      <c r="D1875" s="242" t="s">
        <v>184</v>
      </c>
      <c r="E1875" s="42"/>
      <c r="F1875" s="243" t="s">
        <v>2988</v>
      </c>
      <c r="G1875" s="42"/>
      <c r="H1875" s="42"/>
      <c r="I1875" s="244"/>
      <c r="J1875" s="42"/>
      <c r="K1875" s="42"/>
      <c r="L1875" s="46"/>
      <c r="M1875" s="245"/>
      <c r="N1875" s="246"/>
      <c r="O1875" s="93"/>
      <c r="P1875" s="93"/>
      <c r="Q1875" s="93"/>
      <c r="R1875" s="93"/>
      <c r="S1875" s="93"/>
      <c r="T1875" s="94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T1875" s="18" t="s">
        <v>184</v>
      </c>
      <c r="AU1875" s="18" t="s">
        <v>92</v>
      </c>
    </row>
    <row r="1876" s="2" customFormat="1" ht="16.5" customHeight="1">
      <c r="A1876" s="40"/>
      <c r="B1876" s="41"/>
      <c r="C1876" s="229" t="s">
        <v>3085</v>
      </c>
      <c r="D1876" s="229" t="s">
        <v>174</v>
      </c>
      <c r="E1876" s="230" t="s">
        <v>3086</v>
      </c>
      <c r="F1876" s="231" t="s">
        <v>3087</v>
      </c>
      <c r="G1876" s="232" t="s">
        <v>1528</v>
      </c>
      <c r="H1876" s="233">
        <v>2</v>
      </c>
      <c r="I1876" s="234"/>
      <c r="J1876" s="235">
        <f>ROUND(I1876*H1876,2)</f>
        <v>0</v>
      </c>
      <c r="K1876" s="231" t="s">
        <v>331</v>
      </c>
      <c r="L1876" s="46"/>
      <c r="M1876" s="236" t="s">
        <v>1</v>
      </c>
      <c r="N1876" s="237" t="s">
        <v>48</v>
      </c>
      <c r="O1876" s="93"/>
      <c r="P1876" s="238">
        <f>O1876*H1876</f>
        <v>0</v>
      </c>
      <c r="Q1876" s="238">
        <v>0</v>
      </c>
      <c r="R1876" s="238">
        <f>Q1876*H1876</f>
        <v>0</v>
      </c>
      <c r="S1876" s="238">
        <v>0</v>
      </c>
      <c r="T1876" s="239">
        <f>S1876*H1876</f>
        <v>0</v>
      </c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R1876" s="240" t="s">
        <v>192</v>
      </c>
      <c r="AT1876" s="240" t="s">
        <v>174</v>
      </c>
      <c r="AU1876" s="240" t="s">
        <v>92</v>
      </c>
      <c r="AY1876" s="18" t="s">
        <v>171</v>
      </c>
      <c r="BE1876" s="241">
        <f>IF(N1876="základní",J1876,0)</f>
        <v>0</v>
      </c>
      <c r="BF1876" s="241">
        <f>IF(N1876="snížená",J1876,0)</f>
        <v>0</v>
      </c>
      <c r="BG1876" s="241">
        <f>IF(N1876="zákl. přenesená",J1876,0)</f>
        <v>0</v>
      </c>
      <c r="BH1876" s="241">
        <f>IF(N1876="sníž. přenesená",J1876,0)</f>
        <v>0</v>
      </c>
      <c r="BI1876" s="241">
        <f>IF(N1876="nulová",J1876,0)</f>
        <v>0</v>
      </c>
      <c r="BJ1876" s="18" t="s">
        <v>90</v>
      </c>
      <c r="BK1876" s="241">
        <f>ROUND(I1876*H1876,2)</f>
        <v>0</v>
      </c>
      <c r="BL1876" s="18" t="s">
        <v>192</v>
      </c>
      <c r="BM1876" s="240" t="s">
        <v>3088</v>
      </c>
    </row>
    <row r="1877" s="2" customFormat="1">
      <c r="A1877" s="40"/>
      <c r="B1877" s="41"/>
      <c r="C1877" s="42"/>
      <c r="D1877" s="242" t="s">
        <v>184</v>
      </c>
      <c r="E1877" s="42"/>
      <c r="F1877" s="243" t="s">
        <v>2988</v>
      </c>
      <c r="G1877" s="42"/>
      <c r="H1877" s="42"/>
      <c r="I1877" s="244"/>
      <c r="J1877" s="42"/>
      <c r="K1877" s="42"/>
      <c r="L1877" s="46"/>
      <c r="M1877" s="245"/>
      <c r="N1877" s="246"/>
      <c r="O1877" s="93"/>
      <c r="P1877" s="93"/>
      <c r="Q1877" s="93"/>
      <c r="R1877" s="93"/>
      <c r="S1877" s="93"/>
      <c r="T1877" s="94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T1877" s="18" t="s">
        <v>184</v>
      </c>
      <c r="AU1877" s="18" t="s">
        <v>92</v>
      </c>
    </row>
    <row r="1878" s="2" customFormat="1" ht="16.5" customHeight="1">
      <c r="A1878" s="40"/>
      <c r="B1878" s="41"/>
      <c r="C1878" s="229" t="s">
        <v>3089</v>
      </c>
      <c r="D1878" s="229" t="s">
        <v>174</v>
      </c>
      <c r="E1878" s="230" t="s">
        <v>3090</v>
      </c>
      <c r="F1878" s="231" t="s">
        <v>3091</v>
      </c>
      <c r="G1878" s="232" t="s">
        <v>1528</v>
      </c>
      <c r="H1878" s="233">
        <v>5</v>
      </c>
      <c r="I1878" s="234"/>
      <c r="J1878" s="235">
        <f>ROUND(I1878*H1878,2)</f>
        <v>0</v>
      </c>
      <c r="K1878" s="231" t="s">
        <v>331</v>
      </c>
      <c r="L1878" s="46"/>
      <c r="M1878" s="236" t="s">
        <v>1</v>
      </c>
      <c r="N1878" s="237" t="s">
        <v>48</v>
      </c>
      <c r="O1878" s="93"/>
      <c r="P1878" s="238">
        <f>O1878*H1878</f>
        <v>0</v>
      </c>
      <c r="Q1878" s="238">
        <v>0</v>
      </c>
      <c r="R1878" s="238">
        <f>Q1878*H1878</f>
        <v>0</v>
      </c>
      <c r="S1878" s="238">
        <v>0</v>
      </c>
      <c r="T1878" s="239">
        <f>S1878*H1878</f>
        <v>0</v>
      </c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R1878" s="240" t="s">
        <v>192</v>
      </c>
      <c r="AT1878" s="240" t="s">
        <v>174</v>
      </c>
      <c r="AU1878" s="240" t="s">
        <v>92</v>
      </c>
      <c r="AY1878" s="18" t="s">
        <v>171</v>
      </c>
      <c r="BE1878" s="241">
        <f>IF(N1878="základní",J1878,0)</f>
        <v>0</v>
      </c>
      <c r="BF1878" s="241">
        <f>IF(N1878="snížená",J1878,0)</f>
        <v>0</v>
      </c>
      <c r="BG1878" s="241">
        <f>IF(N1878="zákl. přenesená",J1878,0)</f>
        <v>0</v>
      </c>
      <c r="BH1878" s="241">
        <f>IF(N1878="sníž. přenesená",J1878,0)</f>
        <v>0</v>
      </c>
      <c r="BI1878" s="241">
        <f>IF(N1878="nulová",J1878,0)</f>
        <v>0</v>
      </c>
      <c r="BJ1878" s="18" t="s">
        <v>90</v>
      </c>
      <c r="BK1878" s="241">
        <f>ROUND(I1878*H1878,2)</f>
        <v>0</v>
      </c>
      <c r="BL1878" s="18" t="s">
        <v>192</v>
      </c>
      <c r="BM1878" s="240" t="s">
        <v>3092</v>
      </c>
    </row>
    <row r="1879" s="2" customFormat="1">
      <c r="A1879" s="40"/>
      <c r="B1879" s="41"/>
      <c r="C1879" s="42"/>
      <c r="D1879" s="242" t="s">
        <v>184</v>
      </c>
      <c r="E1879" s="42"/>
      <c r="F1879" s="243" t="s">
        <v>2988</v>
      </c>
      <c r="G1879" s="42"/>
      <c r="H1879" s="42"/>
      <c r="I1879" s="244"/>
      <c r="J1879" s="42"/>
      <c r="K1879" s="42"/>
      <c r="L1879" s="46"/>
      <c r="M1879" s="245"/>
      <c r="N1879" s="246"/>
      <c r="O1879" s="93"/>
      <c r="P1879" s="93"/>
      <c r="Q1879" s="93"/>
      <c r="R1879" s="93"/>
      <c r="S1879" s="93"/>
      <c r="T1879" s="94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T1879" s="18" t="s">
        <v>184</v>
      </c>
      <c r="AU1879" s="18" t="s">
        <v>92</v>
      </c>
    </row>
    <row r="1880" s="12" customFormat="1" ht="22.8" customHeight="1">
      <c r="A1880" s="12"/>
      <c r="B1880" s="213"/>
      <c r="C1880" s="214"/>
      <c r="D1880" s="215" t="s">
        <v>82</v>
      </c>
      <c r="E1880" s="227" t="s">
        <v>3093</v>
      </c>
      <c r="F1880" s="227" t="s">
        <v>3094</v>
      </c>
      <c r="G1880" s="214"/>
      <c r="H1880" s="214"/>
      <c r="I1880" s="217"/>
      <c r="J1880" s="228">
        <f>BK1880</f>
        <v>0</v>
      </c>
      <c r="K1880" s="214"/>
      <c r="L1880" s="219"/>
      <c r="M1880" s="220"/>
      <c r="N1880" s="221"/>
      <c r="O1880" s="221"/>
      <c r="P1880" s="222">
        <f>SUM(P1881:P1902)</f>
        <v>0</v>
      </c>
      <c r="Q1880" s="221"/>
      <c r="R1880" s="222">
        <f>SUM(R1881:R1902)</f>
        <v>0</v>
      </c>
      <c r="S1880" s="221"/>
      <c r="T1880" s="223">
        <f>SUM(T1881:T1902)</f>
        <v>0</v>
      </c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R1880" s="224" t="s">
        <v>192</v>
      </c>
      <c r="AT1880" s="225" t="s">
        <v>82</v>
      </c>
      <c r="AU1880" s="225" t="s">
        <v>90</v>
      </c>
      <c r="AY1880" s="224" t="s">
        <v>171</v>
      </c>
      <c r="BK1880" s="226">
        <f>SUM(BK1881:BK1902)</f>
        <v>0</v>
      </c>
    </row>
    <row r="1881" s="2" customFormat="1">
      <c r="A1881" s="40"/>
      <c r="B1881" s="41"/>
      <c r="C1881" s="229" t="s">
        <v>3095</v>
      </c>
      <c r="D1881" s="229" t="s">
        <v>174</v>
      </c>
      <c r="E1881" s="230" t="s">
        <v>3096</v>
      </c>
      <c r="F1881" s="231" t="s">
        <v>3097</v>
      </c>
      <c r="G1881" s="232" t="s">
        <v>428</v>
      </c>
      <c r="H1881" s="233">
        <v>1</v>
      </c>
      <c r="I1881" s="234"/>
      <c r="J1881" s="235">
        <f>ROUND(I1881*H1881,2)</f>
        <v>0</v>
      </c>
      <c r="K1881" s="231" t="s">
        <v>331</v>
      </c>
      <c r="L1881" s="46"/>
      <c r="M1881" s="236" t="s">
        <v>1</v>
      </c>
      <c r="N1881" s="237" t="s">
        <v>48</v>
      </c>
      <c r="O1881" s="93"/>
      <c r="P1881" s="238">
        <f>O1881*H1881</f>
        <v>0</v>
      </c>
      <c r="Q1881" s="238">
        <v>0</v>
      </c>
      <c r="R1881" s="238">
        <f>Q1881*H1881</f>
        <v>0</v>
      </c>
      <c r="S1881" s="238">
        <v>0</v>
      </c>
      <c r="T1881" s="239">
        <f>S1881*H1881</f>
        <v>0</v>
      </c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R1881" s="240" t="s">
        <v>2633</v>
      </c>
      <c r="AT1881" s="240" t="s">
        <v>174</v>
      </c>
      <c r="AU1881" s="240" t="s">
        <v>92</v>
      </c>
      <c r="AY1881" s="18" t="s">
        <v>171</v>
      </c>
      <c r="BE1881" s="241">
        <f>IF(N1881="základní",J1881,0)</f>
        <v>0</v>
      </c>
      <c r="BF1881" s="241">
        <f>IF(N1881="snížená",J1881,0)</f>
        <v>0</v>
      </c>
      <c r="BG1881" s="241">
        <f>IF(N1881="zákl. přenesená",J1881,0)</f>
        <v>0</v>
      </c>
      <c r="BH1881" s="241">
        <f>IF(N1881="sníž. přenesená",J1881,0)</f>
        <v>0</v>
      </c>
      <c r="BI1881" s="241">
        <f>IF(N1881="nulová",J1881,0)</f>
        <v>0</v>
      </c>
      <c r="BJ1881" s="18" t="s">
        <v>90</v>
      </c>
      <c r="BK1881" s="241">
        <f>ROUND(I1881*H1881,2)</f>
        <v>0</v>
      </c>
      <c r="BL1881" s="18" t="s">
        <v>2633</v>
      </c>
      <c r="BM1881" s="240" t="s">
        <v>3098</v>
      </c>
    </row>
    <row r="1882" s="2" customFormat="1">
      <c r="A1882" s="40"/>
      <c r="B1882" s="41"/>
      <c r="C1882" s="42"/>
      <c r="D1882" s="242" t="s">
        <v>184</v>
      </c>
      <c r="E1882" s="42"/>
      <c r="F1882" s="243" t="s">
        <v>3099</v>
      </c>
      <c r="G1882" s="42"/>
      <c r="H1882" s="42"/>
      <c r="I1882" s="244"/>
      <c r="J1882" s="42"/>
      <c r="K1882" s="42"/>
      <c r="L1882" s="46"/>
      <c r="M1882" s="245"/>
      <c r="N1882" s="246"/>
      <c r="O1882" s="93"/>
      <c r="P1882" s="93"/>
      <c r="Q1882" s="93"/>
      <c r="R1882" s="93"/>
      <c r="S1882" s="93"/>
      <c r="T1882" s="94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T1882" s="18" t="s">
        <v>184</v>
      </c>
      <c r="AU1882" s="18" t="s">
        <v>92</v>
      </c>
    </row>
    <row r="1883" s="14" customFormat="1">
      <c r="A1883" s="14"/>
      <c r="B1883" s="261"/>
      <c r="C1883" s="262"/>
      <c r="D1883" s="242" t="s">
        <v>284</v>
      </c>
      <c r="E1883" s="263" t="s">
        <v>1</v>
      </c>
      <c r="F1883" s="264" t="s">
        <v>3100</v>
      </c>
      <c r="G1883" s="262"/>
      <c r="H1883" s="265">
        <v>1</v>
      </c>
      <c r="I1883" s="266"/>
      <c r="J1883" s="262"/>
      <c r="K1883" s="262"/>
      <c r="L1883" s="267"/>
      <c r="M1883" s="268"/>
      <c r="N1883" s="269"/>
      <c r="O1883" s="269"/>
      <c r="P1883" s="269"/>
      <c r="Q1883" s="269"/>
      <c r="R1883" s="269"/>
      <c r="S1883" s="269"/>
      <c r="T1883" s="270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71" t="s">
        <v>284</v>
      </c>
      <c r="AU1883" s="271" t="s">
        <v>92</v>
      </c>
      <c r="AV1883" s="14" t="s">
        <v>92</v>
      </c>
      <c r="AW1883" s="14" t="s">
        <v>38</v>
      </c>
      <c r="AX1883" s="14" t="s">
        <v>83</v>
      </c>
      <c r="AY1883" s="271" t="s">
        <v>171</v>
      </c>
    </row>
    <row r="1884" s="15" customFormat="1">
      <c r="A1884" s="15"/>
      <c r="B1884" s="272"/>
      <c r="C1884" s="273"/>
      <c r="D1884" s="242" t="s">
        <v>284</v>
      </c>
      <c r="E1884" s="274" t="s">
        <v>1</v>
      </c>
      <c r="F1884" s="275" t="s">
        <v>287</v>
      </c>
      <c r="G1884" s="273"/>
      <c r="H1884" s="276">
        <v>1</v>
      </c>
      <c r="I1884" s="277"/>
      <c r="J1884" s="273"/>
      <c r="K1884" s="273"/>
      <c r="L1884" s="278"/>
      <c r="M1884" s="279"/>
      <c r="N1884" s="280"/>
      <c r="O1884" s="280"/>
      <c r="P1884" s="280"/>
      <c r="Q1884" s="280"/>
      <c r="R1884" s="280"/>
      <c r="S1884" s="280"/>
      <c r="T1884" s="281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T1884" s="282" t="s">
        <v>284</v>
      </c>
      <c r="AU1884" s="282" t="s">
        <v>92</v>
      </c>
      <c r="AV1884" s="15" t="s">
        <v>192</v>
      </c>
      <c r="AW1884" s="15" t="s">
        <v>38</v>
      </c>
      <c r="AX1884" s="15" t="s">
        <v>90</v>
      </c>
      <c r="AY1884" s="282" t="s">
        <v>171</v>
      </c>
    </row>
    <row r="1885" s="2" customFormat="1" ht="16.5" customHeight="1">
      <c r="A1885" s="40"/>
      <c r="B1885" s="41"/>
      <c r="C1885" s="229" t="s">
        <v>3101</v>
      </c>
      <c r="D1885" s="229" t="s">
        <v>174</v>
      </c>
      <c r="E1885" s="230" t="s">
        <v>3102</v>
      </c>
      <c r="F1885" s="231" t="s">
        <v>3103</v>
      </c>
      <c r="G1885" s="232" t="s">
        <v>458</v>
      </c>
      <c r="H1885" s="233">
        <v>302</v>
      </c>
      <c r="I1885" s="234"/>
      <c r="J1885" s="235">
        <f>ROUND(I1885*H1885,2)</f>
        <v>0</v>
      </c>
      <c r="K1885" s="231" t="s">
        <v>331</v>
      </c>
      <c r="L1885" s="46"/>
      <c r="M1885" s="236" t="s">
        <v>1</v>
      </c>
      <c r="N1885" s="237" t="s">
        <v>48</v>
      </c>
      <c r="O1885" s="93"/>
      <c r="P1885" s="238">
        <f>O1885*H1885</f>
        <v>0</v>
      </c>
      <c r="Q1885" s="238">
        <v>0</v>
      </c>
      <c r="R1885" s="238">
        <f>Q1885*H1885</f>
        <v>0</v>
      </c>
      <c r="S1885" s="238">
        <v>0</v>
      </c>
      <c r="T1885" s="239">
        <f>S1885*H1885</f>
        <v>0</v>
      </c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R1885" s="240" t="s">
        <v>347</v>
      </c>
      <c r="AT1885" s="240" t="s">
        <v>174</v>
      </c>
      <c r="AU1885" s="240" t="s">
        <v>92</v>
      </c>
      <c r="AY1885" s="18" t="s">
        <v>171</v>
      </c>
      <c r="BE1885" s="241">
        <f>IF(N1885="základní",J1885,0)</f>
        <v>0</v>
      </c>
      <c r="BF1885" s="241">
        <f>IF(N1885="snížená",J1885,0)</f>
        <v>0</v>
      </c>
      <c r="BG1885" s="241">
        <f>IF(N1885="zákl. přenesená",J1885,0)</f>
        <v>0</v>
      </c>
      <c r="BH1885" s="241">
        <f>IF(N1885="sníž. přenesená",J1885,0)</f>
        <v>0</v>
      </c>
      <c r="BI1885" s="241">
        <f>IF(N1885="nulová",J1885,0)</f>
        <v>0</v>
      </c>
      <c r="BJ1885" s="18" t="s">
        <v>90</v>
      </c>
      <c r="BK1885" s="241">
        <f>ROUND(I1885*H1885,2)</f>
        <v>0</v>
      </c>
      <c r="BL1885" s="18" t="s">
        <v>347</v>
      </c>
      <c r="BM1885" s="240" t="s">
        <v>3104</v>
      </c>
    </row>
    <row r="1886" s="2" customFormat="1">
      <c r="A1886" s="40"/>
      <c r="B1886" s="41"/>
      <c r="C1886" s="42"/>
      <c r="D1886" s="242" t="s">
        <v>184</v>
      </c>
      <c r="E1886" s="42"/>
      <c r="F1886" s="243" t="s">
        <v>3105</v>
      </c>
      <c r="G1886" s="42"/>
      <c r="H1886" s="42"/>
      <c r="I1886" s="244"/>
      <c r="J1886" s="42"/>
      <c r="K1886" s="42"/>
      <c r="L1886" s="46"/>
      <c r="M1886" s="245"/>
      <c r="N1886" s="246"/>
      <c r="O1886" s="93"/>
      <c r="P1886" s="93"/>
      <c r="Q1886" s="93"/>
      <c r="R1886" s="93"/>
      <c r="S1886" s="93"/>
      <c r="T1886" s="94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T1886" s="18" t="s">
        <v>184</v>
      </c>
      <c r="AU1886" s="18" t="s">
        <v>92</v>
      </c>
    </row>
    <row r="1887" s="2" customFormat="1" ht="16.5" customHeight="1">
      <c r="A1887" s="40"/>
      <c r="B1887" s="41"/>
      <c r="C1887" s="229" t="s">
        <v>3106</v>
      </c>
      <c r="D1887" s="229" t="s">
        <v>174</v>
      </c>
      <c r="E1887" s="230" t="s">
        <v>3107</v>
      </c>
      <c r="F1887" s="231" t="s">
        <v>3108</v>
      </c>
      <c r="G1887" s="232" t="s">
        <v>458</v>
      </c>
      <c r="H1887" s="233">
        <v>549.39999999999998</v>
      </c>
      <c r="I1887" s="234"/>
      <c r="J1887" s="235">
        <f>ROUND(I1887*H1887,2)</f>
        <v>0</v>
      </c>
      <c r="K1887" s="231" t="s">
        <v>331</v>
      </c>
      <c r="L1887" s="46"/>
      <c r="M1887" s="236" t="s">
        <v>1</v>
      </c>
      <c r="N1887" s="237" t="s">
        <v>48</v>
      </c>
      <c r="O1887" s="93"/>
      <c r="P1887" s="238">
        <f>O1887*H1887</f>
        <v>0</v>
      </c>
      <c r="Q1887" s="238">
        <v>0</v>
      </c>
      <c r="R1887" s="238">
        <f>Q1887*H1887</f>
        <v>0</v>
      </c>
      <c r="S1887" s="238">
        <v>0</v>
      </c>
      <c r="T1887" s="239">
        <f>S1887*H1887</f>
        <v>0</v>
      </c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R1887" s="240" t="s">
        <v>347</v>
      </c>
      <c r="AT1887" s="240" t="s">
        <v>174</v>
      </c>
      <c r="AU1887" s="240" t="s">
        <v>92</v>
      </c>
      <c r="AY1887" s="18" t="s">
        <v>171</v>
      </c>
      <c r="BE1887" s="241">
        <f>IF(N1887="základní",J1887,0)</f>
        <v>0</v>
      </c>
      <c r="BF1887" s="241">
        <f>IF(N1887="snížená",J1887,0)</f>
        <v>0</v>
      </c>
      <c r="BG1887" s="241">
        <f>IF(N1887="zákl. přenesená",J1887,0)</f>
        <v>0</v>
      </c>
      <c r="BH1887" s="241">
        <f>IF(N1887="sníž. přenesená",J1887,0)</f>
        <v>0</v>
      </c>
      <c r="BI1887" s="241">
        <f>IF(N1887="nulová",J1887,0)</f>
        <v>0</v>
      </c>
      <c r="BJ1887" s="18" t="s">
        <v>90</v>
      </c>
      <c r="BK1887" s="241">
        <f>ROUND(I1887*H1887,2)</f>
        <v>0</v>
      </c>
      <c r="BL1887" s="18" t="s">
        <v>347</v>
      </c>
      <c r="BM1887" s="240" t="s">
        <v>3109</v>
      </c>
    </row>
    <row r="1888" s="2" customFormat="1">
      <c r="A1888" s="40"/>
      <c r="B1888" s="41"/>
      <c r="C1888" s="42"/>
      <c r="D1888" s="242" t="s">
        <v>184</v>
      </c>
      <c r="E1888" s="42"/>
      <c r="F1888" s="243" t="s">
        <v>3105</v>
      </c>
      <c r="G1888" s="42"/>
      <c r="H1888" s="42"/>
      <c r="I1888" s="244"/>
      <c r="J1888" s="42"/>
      <c r="K1888" s="42"/>
      <c r="L1888" s="46"/>
      <c r="M1888" s="245"/>
      <c r="N1888" s="246"/>
      <c r="O1888" s="93"/>
      <c r="P1888" s="93"/>
      <c r="Q1888" s="93"/>
      <c r="R1888" s="93"/>
      <c r="S1888" s="93"/>
      <c r="T1888" s="94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T1888" s="18" t="s">
        <v>184</v>
      </c>
      <c r="AU1888" s="18" t="s">
        <v>92</v>
      </c>
    </row>
    <row r="1889" s="2" customFormat="1" ht="16.5" customHeight="1">
      <c r="A1889" s="40"/>
      <c r="B1889" s="41"/>
      <c r="C1889" s="229" t="s">
        <v>3110</v>
      </c>
      <c r="D1889" s="229" t="s">
        <v>174</v>
      </c>
      <c r="E1889" s="230" t="s">
        <v>3111</v>
      </c>
      <c r="F1889" s="231" t="s">
        <v>3112</v>
      </c>
      <c r="G1889" s="232" t="s">
        <v>458</v>
      </c>
      <c r="H1889" s="233">
        <v>226.19999999999999</v>
      </c>
      <c r="I1889" s="234"/>
      <c r="J1889" s="235">
        <f>ROUND(I1889*H1889,2)</f>
        <v>0</v>
      </c>
      <c r="K1889" s="231" t="s">
        <v>331</v>
      </c>
      <c r="L1889" s="46"/>
      <c r="M1889" s="236" t="s">
        <v>1</v>
      </c>
      <c r="N1889" s="237" t="s">
        <v>48</v>
      </c>
      <c r="O1889" s="93"/>
      <c r="P1889" s="238">
        <f>O1889*H1889</f>
        <v>0</v>
      </c>
      <c r="Q1889" s="238">
        <v>0</v>
      </c>
      <c r="R1889" s="238">
        <f>Q1889*H1889</f>
        <v>0</v>
      </c>
      <c r="S1889" s="238">
        <v>0</v>
      </c>
      <c r="T1889" s="239">
        <f>S1889*H1889</f>
        <v>0</v>
      </c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R1889" s="240" t="s">
        <v>347</v>
      </c>
      <c r="AT1889" s="240" t="s">
        <v>174</v>
      </c>
      <c r="AU1889" s="240" t="s">
        <v>92</v>
      </c>
      <c r="AY1889" s="18" t="s">
        <v>171</v>
      </c>
      <c r="BE1889" s="241">
        <f>IF(N1889="základní",J1889,0)</f>
        <v>0</v>
      </c>
      <c r="BF1889" s="241">
        <f>IF(N1889="snížená",J1889,0)</f>
        <v>0</v>
      </c>
      <c r="BG1889" s="241">
        <f>IF(N1889="zákl. přenesená",J1889,0)</f>
        <v>0</v>
      </c>
      <c r="BH1889" s="241">
        <f>IF(N1889="sníž. přenesená",J1889,0)</f>
        <v>0</v>
      </c>
      <c r="BI1889" s="241">
        <f>IF(N1889="nulová",J1889,0)</f>
        <v>0</v>
      </c>
      <c r="BJ1889" s="18" t="s">
        <v>90</v>
      </c>
      <c r="BK1889" s="241">
        <f>ROUND(I1889*H1889,2)</f>
        <v>0</v>
      </c>
      <c r="BL1889" s="18" t="s">
        <v>347</v>
      </c>
      <c r="BM1889" s="240" t="s">
        <v>3113</v>
      </c>
    </row>
    <row r="1890" s="2" customFormat="1">
      <c r="A1890" s="40"/>
      <c r="B1890" s="41"/>
      <c r="C1890" s="42"/>
      <c r="D1890" s="242" t="s">
        <v>184</v>
      </c>
      <c r="E1890" s="42"/>
      <c r="F1890" s="243" t="s">
        <v>3105</v>
      </c>
      <c r="G1890" s="42"/>
      <c r="H1890" s="42"/>
      <c r="I1890" s="244"/>
      <c r="J1890" s="42"/>
      <c r="K1890" s="42"/>
      <c r="L1890" s="46"/>
      <c r="M1890" s="245"/>
      <c r="N1890" s="246"/>
      <c r="O1890" s="93"/>
      <c r="P1890" s="93"/>
      <c r="Q1890" s="93"/>
      <c r="R1890" s="93"/>
      <c r="S1890" s="93"/>
      <c r="T1890" s="94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T1890" s="18" t="s">
        <v>184</v>
      </c>
      <c r="AU1890" s="18" t="s">
        <v>92</v>
      </c>
    </row>
    <row r="1891" s="2" customFormat="1" ht="16.5" customHeight="1">
      <c r="A1891" s="40"/>
      <c r="B1891" s="41"/>
      <c r="C1891" s="229" t="s">
        <v>3114</v>
      </c>
      <c r="D1891" s="229" t="s">
        <v>174</v>
      </c>
      <c r="E1891" s="230" t="s">
        <v>3115</v>
      </c>
      <c r="F1891" s="231" t="s">
        <v>3116</v>
      </c>
      <c r="G1891" s="232" t="s">
        <v>458</v>
      </c>
      <c r="H1891" s="233">
        <v>813.64999999999998</v>
      </c>
      <c r="I1891" s="234"/>
      <c r="J1891" s="235">
        <f>ROUND(I1891*H1891,2)</f>
        <v>0</v>
      </c>
      <c r="K1891" s="231" t="s">
        <v>331</v>
      </c>
      <c r="L1891" s="46"/>
      <c r="M1891" s="236" t="s">
        <v>1</v>
      </c>
      <c r="N1891" s="237" t="s">
        <v>48</v>
      </c>
      <c r="O1891" s="93"/>
      <c r="P1891" s="238">
        <f>O1891*H1891</f>
        <v>0</v>
      </c>
      <c r="Q1891" s="238">
        <v>0</v>
      </c>
      <c r="R1891" s="238">
        <f>Q1891*H1891</f>
        <v>0</v>
      </c>
      <c r="S1891" s="238">
        <v>0</v>
      </c>
      <c r="T1891" s="239">
        <f>S1891*H1891</f>
        <v>0</v>
      </c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R1891" s="240" t="s">
        <v>347</v>
      </c>
      <c r="AT1891" s="240" t="s">
        <v>174</v>
      </c>
      <c r="AU1891" s="240" t="s">
        <v>92</v>
      </c>
      <c r="AY1891" s="18" t="s">
        <v>171</v>
      </c>
      <c r="BE1891" s="241">
        <f>IF(N1891="základní",J1891,0)</f>
        <v>0</v>
      </c>
      <c r="BF1891" s="241">
        <f>IF(N1891="snížená",J1891,0)</f>
        <v>0</v>
      </c>
      <c r="BG1891" s="241">
        <f>IF(N1891="zákl. přenesená",J1891,0)</f>
        <v>0</v>
      </c>
      <c r="BH1891" s="241">
        <f>IF(N1891="sníž. přenesená",J1891,0)</f>
        <v>0</v>
      </c>
      <c r="BI1891" s="241">
        <f>IF(N1891="nulová",J1891,0)</f>
        <v>0</v>
      </c>
      <c r="BJ1891" s="18" t="s">
        <v>90</v>
      </c>
      <c r="BK1891" s="241">
        <f>ROUND(I1891*H1891,2)</f>
        <v>0</v>
      </c>
      <c r="BL1891" s="18" t="s">
        <v>347</v>
      </c>
      <c r="BM1891" s="240" t="s">
        <v>3117</v>
      </c>
    </row>
    <row r="1892" s="2" customFormat="1">
      <c r="A1892" s="40"/>
      <c r="B1892" s="41"/>
      <c r="C1892" s="42"/>
      <c r="D1892" s="242" t="s">
        <v>184</v>
      </c>
      <c r="E1892" s="42"/>
      <c r="F1892" s="243" t="s">
        <v>3105</v>
      </c>
      <c r="G1892" s="42"/>
      <c r="H1892" s="42"/>
      <c r="I1892" s="244"/>
      <c r="J1892" s="42"/>
      <c r="K1892" s="42"/>
      <c r="L1892" s="46"/>
      <c r="M1892" s="245"/>
      <c r="N1892" s="246"/>
      <c r="O1892" s="93"/>
      <c r="P1892" s="93"/>
      <c r="Q1892" s="93"/>
      <c r="R1892" s="93"/>
      <c r="S1892" s="93"/>
      <c r="T1892" s="94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T1892" s="18" t="s">
        <v>184</v>
      </c>
      <c r="AU1892" s="18" t="s">
        <v>92</v>
      </c>
    </row>
    <row r="1893" s="14" customFormat="1">
      <c r="A1893" s="14"/>
      <c r="B1893" s="261"/>
      <c r="C1893" s="262"/>
      <c r="D1893" s="242" t="s">
        <v>284</v>
      </c>
      <c r="E1893" s="263" t="s">
        <v>1</v>
      </c>
      <c r="F1893" s="264" t="s">
        <v>3118</v>
      </c>
      <c r="G1893" s="262"/>
      <c r="H1893" s="265">
        <v>813.64999999999998</v>
      </c>
      <c r="I1893" s="266"/>
      <c r="J1893" s="262"/>
      <c r="K1893" s="262"/>
      <c r="L1893" s="267"/>
      <c r="M1893" s="268"/>
      <c r="N1893" s="269"/>
      <c r="O1893" s="269"/>
      <c r="P1893" s="269"/>
      <c r="Q1893" s="269"/>
      <c r="R1893" s="269"/>
      <c r="S1893" s="269"/>
      <c r="T1893" s="270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71" t="s">
        <v>284</v>
      </c>
      <c r="AU1893" s="271" t="s">
        <v>92</v>
      </c>
      <c r="AV1893" s="14" t="s">
        <v>92</v>
      </c>
      <c r="AW1893" s="14" t="s">
        <v>38</v>
      </c>
      <c r="AX1893" s="14" t="s">
        <v>83</v>
      </c>
      <c r="AY1893" s="271" t="s">
        <v>171</v>
      </c>
    </row>
    <row r="1894" s="15" customFormat="1">
      <c r="A1894" s="15"/>
      <c r="B1894" s="272"/>
      <c r="C1894" s="273"/>
      <c r="D1894" s="242" t="s">
        <v>284</v>
      </c>
      <c r="E1894" s="274" t="s">
        <v>1</v>
      </c>
      <c r="F1894" s="275" t="s">
        <v>287</v>
      </c>
      <c r="G1894" s="273"/>
      <c r="H1894" s="276">
        <v>813.64999999999998</v>
      </c>
      <c r="I1894" s="277"/>
      <c r="J1894" s="273"/>
      <c r="K1894" s="273"/>
      <c r="L1894" s="278"/>
      <c r="M1894" s="279"/>
      <c r="N1894" s="280"/>
      <c r="O1894" s="280"/>
      <c r="P1894" s="280"/>
      <c r="Q1894" s="280"/>
      <c r="R1894" s="280"/>
      <c r="S1894" s="280"/>
      <c r="T1894" s="281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82" t="s">
        <v>284</v>
      </c>
      <c r="AU1894" s="282" t="s">
        <v>92</v>
      </c>
      <c r="AV1894" s="15" t="s">
        <v>192</v>
      </c>
      <c r="AW1894" s="15" t="s">
        <v>38</v>
      </c>
      <c r="AX1894" s="15" t="s">
        <v>90</v>
      </c>
      <c r="AY1894" s="282" t="s">
        <v>171</v>
      </c>
    </row>
    <row r="1895" s="2" customFormat="1" ht="16.5" customHeight="1">
      <c r="A1895" s="40"/>
      <c r="B1895" s="41"/>
      <c r="C1895" s="229" t="s">
        <v>3119</v>
      </c>
      <c r="D1895" s="229" t="s">
        <v>174</v>
      </c>
      <c r="E1895" s="230" t="s">
        <v>3120</v>
      </c>
      <c r="F1895" s="231" t="s">
        <v>3121</v>
      </c>
      <c r="G1895" s="232" t="s">
        <v>428</v>
      </c>
      <c r="H1895" s="233">
        <v>9</v>
      </c>
      <c r="I1895" s="234"/>
      <c r="J1895" s="235">
        <f>ROUND(I1895*H1895,2)</f>
        <v>0</v>
      </c>
      <c r="K1895" s="231" t="s">
        <v>331</v>
      </c>
      <c r="L1895" s="46"/>
      <c r="M1895" s="236" t="s">
        <v>1</v>
      </c>
      <c r="N1895" s="237" t="s">
        <v>48</v>
      </c>
      <c r="O1895" s="93"/>
      <c r="P1895" s="238">
        <f>O1895*H1895</f>
        <v>0</v>
      </c>
      <c r="Q1895" s="238">
        <v>0</v>
      </c>
      <c r="R1895" s="238">
        <f>Q1895*H1895</f>
        <v>0</v>
      </c>
      <c r="S1895" s="238">
        <v>0</v>
      </c>
      <c r="T1895" s="239">
        <f>S1895*H1895</f>
        <v>0</v>
      </c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R1895" s="240" t="s">
        <v>347</v>
      </c>
      <c r="AT1895" s="240" t="s">
        <v>174</v>
      </c>
      <c r="AU1895" s="240" t="s">
        <v>92</v>
      </c>
      <c r="AY1895" s="18" t="s">
        <v>171</v>
      </c>
      <c r="BE1895" s="241">
        <f>IF(N1895="základní",J1895,0)</f>
        <v>0</v>
      </c>
      <c r="BF1895" s="241">
        <f>IF(N1895="snížená",J1895,0)</f>
        <v>0</v>
      </c>
      <c r="BG1895" s="241">
        <f>IF(N1895="zákl. přenesená",J1895,0)</f>
        <v>0</v>
      </c>
      <c r="BH1895" s="241">
        <f>IF(N1895="sníž. přenesená",J1895,0)</f>
        <v>0</v>
      </c>
      <c r="BI1895" s="241">
        <f>IF(N1895="nulová",J1895,0)</f>
        <v>0</v>
      </c>
      <c r="BJ1895" s="18" t="s">
        <v>90</v>
      </c>
      <c r="BK1895" s="241">
        <f>ROUND(I1895*H1895,2)</f>
        <v>0</v>
      </c>
      <c r="BL1895" s="18" t="s">
        <v>347</v>
      </c>
      <c r="BM1895" s="240" t="s">
        <v>3122</v>
      </c>
    </row>
    <row r="1896" s="2" customFormat="1">
      <c r="A1896" s="40"/>
      <c r="B1896" s="41"/>
      <c r="C1896" s="42"/>
      <c r="D1896" s="242" t="s">
        <v>184</v>
      </c>
      <c r="E1896" s="42"/>
      <c r="F1896" s="243" t="s">
        <v>3105</v>
      </c>
      <c r="G1896" s="42"/>
      <c r="H1896" s="42"/>
      <c r="I1896" s="244"/>
      <c r="J1896" s="42"/>
      <c r="K1896" s="42"/>
      <c r="L1896" s="46"/>
      <c r="M1896" s="245"/>
      <c r="N1896" s="246"/>
      <c r="O1896" s="93"/>
      <c r="P1896" s="93"/>
      <c r="Q1896" s="93"/>
      <c r="R1896" s="93"/>
      <c r="S1896" s="93"/>
      <c r="T1896" s="94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T1896" s="18" t="s">
        <v>184</v>
      </c>
      <c r="AU1896" s="18" t="s">
        <v>92</v>
      </c>
    </row>
    <row r="1897" s="2" customFormat="1" ht="16.5" customHeight="1">
      <c r="A1897" s="40"/>
      <c r="B1897" s="41"/>
      <c r="C1897" s="229" t="s">
        <v>3123</v>
      </c>
      <c r="D1897" s="229" t="s">
        <v>174</v>
      </c>
      <c r="E1897" s="230" t="s">
        <v>3124</v>
      </c>
      <c r="F1897" s="231" t="s">
        <v>3125</v>
      </c>
      <c r="G1897" s="232" t="s">
        <v>428</v>
      </c>
      <c r="H1897" s="233">
        <v>11</v>
      </c>
      <c r="I1897" s="234"/>
      <c r="J1897" s="235">
        <f>ROUND(I1897*H1897,2)</f>
        <v>0</v>
      </c>
      <c r="K1897" s="231" t="s">
        <v>331</v>
      </c>
      <c r="L1897" s="46"/>
      <c r="M1897" s="236" t="s">
        <v>1</v>
      </c>
      <c r="N1897" s="237" t="s">
        <v>48</v>
      </c>
      <c r="O1897" s="93"/>
      <c r="P1897" s="238">
        <f>O1897*H1897</f>
        <v>0</v>
      </c>
      <c r="Q1897" s="238">
        <v>0</v>
      </c>
      <c r="R1897" s="238">
        <f>Q1897*H1897</f>
        <v>0</v>
      </c>
      <c r="S1897" s="238">
        <v>0</v>
      </c>
      <c r="T1897" s="239">
        <f>S1897*H1897</f>
        <v>0</v>
      </c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R1897" s="240" t="s">
        <v>347</v>
      </c>
      <c r="AT1897" s="240" t="s">
        <v>174</v>
      </c>
      <c r="AU1897" s="240" t="s">
        <v>92</v>
      </c>
      <c r="AY1897" s="18" t="s">
        <v>171</v>
      </c>
      <c r="BE1897" s="241">
        <f>IF(N1897="základní",J1897,0)</f>
        <v>0</v>
      </c>
      <c r="BF1897" s="241">
        <f>IF(N1897="snížená",J1897,0)</f>
        <v>0</v>
      </c>
      <c r="BG1897" s="241">
        <f>IF(N1897="zákl. přenesená",J1897,0)</f>
        <v>0</v>
      </c>
      <c r="BH1897" s="241">
        <f>IF(N1897="sníž. přenesená",J1897,0)</f>
        <v>0</v>
      </c>
      <c r="BI1897" s="241">
        <f>IF(N1897="nulová",J1897,0)</f>
        <v>0</v>
      </c>
      <c r="BJ1897" s="18" t="s">
        <v>90</v>
      </c>
      <c r="BK1897" s="241">
        <f>ROUND(I1897*H1897,2)</f>
        <v>0</v>
      </c>
      <c r="BL1897" s="18" t="s">
        <v>347</v>
      </c>
      <c r="BM1897" s="240" t="s">
        <v>3126</v>
      </c>
    </row>
    <row r="1898" s="2" customFormat="1">
      <c r="A1898" s="40"/>
      <c r="B1898" s="41"/>
      <c r="C1898" s="42"/>
      <c r="D1898" s="242" t="s">
        <v>184</v>
      </c>
      <c r="E1898" s="42"/>
      <c r="F1898" s="243" t="s">
        <v>3105</v>
      </c>
      <c r="G1898" s="42"/>
      <c r="H1898" s="42"/>
      <c r="I1898" s="244"/>
      <c r="J1898" s="42"/>
      <c r="K1898" s="42"/>
      <c r="L1898" s="46"/>
      <c r="M1898" s="245"/>
      <c r="N1898" s="246"/>
      <c r="O1898" s="93"/>
      <c r="P1898" s="93"/>
      <c r="Q1898" s="93"/>
      <c r="R1898" s="93"/>
      <c r="S1898" s="93"/>
      <c r="T1898" s="94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T1898" s="18" t="s">
        <v>184</v>
      </c>
      <c r="AU1898" s="18" t="s">
        <v>92</v>
      </c>
    </row>
    <row r="1899" s="2" customFormat="1" ht="16.5" customHeight="1">
      <c r="A1899" s="40"/>
      <c r="B1899" s="41"/>
      <c r="C1899" s="229" t="s">
        <v>3127</v>
      </c>
      <c r="D1899" s="229" t="s">
        <v>174</v>
      </c>
      <c r="E1899" s="230" t="s">
        <v>3128</v>
      </c>
      <c r="F1899" s="231" t="s">
        <v>3129</v>
      </c>
      <c r="G1899" s="232" t="s">
        <v>428</v>
      </c>
      <c r="H1899" s="233">
        <v>11</v>
      </c>
      <c r="I1899" s="234"/>
      <c r="J1899" s="235">
        <f>ROUND(I1899*H1899,2)</f>
        <v>0</v>
      </c>
      <c r="K1899" s="231" t="s">
        <v>331</v>
      </c>
      <c r="L1899" s="46"/>
      <c r="M1899" s="236" t="s">
        <v>1</v>
      </c>
      <c r="N1899" s="237" t="s">
        <v>48</v>
      </c>
      <c r="O1899" s="93"/>
      <c r="P1899" s="238">
        <f>O1899*H1899</f>
        <v>0</v>
      </c>
      <c r="Q1899" s="238">
        <v>0</v>
      </c>
      <c r="R1899" s="238">
        <f>Q1899*H1899</f>
        <v>0</v>
      </c>
      <c r="S1899" s="238">
        <v>0</v>
      </c>
      <c r="T1899" s="239">
        <f>S1899*H1899</f>
        <v>0</v>
      </c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R1899" s="240" t="s">
        <v>347</v>
      </c>
      <c r="AT1899" s="240" t="s">
        <v>174</v>
      </c>
      <c r="AU1899" s="240" t="s">
        <v>92</v>
      </c>
      <c r="AY1899" s="18" t="s">
        <v>171</v>
      </c>
      <c r="BE1899" s="241">
        <f>IF(N1899="základní",J1899,0)</f>
        <v>0</v>
      </c>
      <c r="BF1899" s="241">
        <f>IF(N1899="snížená",J1899,0)</f>
        <v>0</v>
      </c>
      <c r="BG1899" s="241">
        <f>IF(N1899="zákl. přenesená",J1899,0)</f>
        <v>0</v>
      </c>
      <c r="BH1899" s="241">
        <f>IF(N1899="sníž. přenesená",J1899,0)</f>
        <v>0</v>
      </c>
      <c r="BI1899" s="241">
        <f>IF(N1899="nulová",J1899,0)</f>
        <v>0</v>
      </c>
      <c r="BJ1899" s="18" t="s">
        <v>90</v>
      </c>
      <c r="BK1899" s="241">
        <f>ROUND(I1899*H1899,2)</f>
        <v>0</v>
      </c>
      <c r="BL1899" s="18" t="s">
        <v>347</v>
      </c>
      <c r="BM1899" s="240" t="s">
        <v>3130</v>
      </c>
    </row>
    <row r="1900" s="2" customFormat="1">
      <c r="A1900" s="40"/>
      <c r="B1900" s="41"/>
      <c r="C1900" s="42"/>
      <c r="D1900" s="242" t="s">
        <v>184</v>
      </c>
      <c r="E1900" s="42"/>
      <c r="F1900" s="243" t="s">
        <v>3105</v>
      </c>
      <c r="G1900" s="42"/>
      <c r="H1900" s="42"/>
      <c r="I1900" s="244"/>
      <c r="J1900" s="42"/>
      <c r="K1900" s="42"/>
      <c r="L1900" s="46"/>
      <c r="M1900" s="245"/>
      <c r="N1900" s="246"/>
      <c r="O1900" s="93"/>
      <c r="P1900" s="93"/>
      <c r="Q1900" s="93"/>
      <c r="R1900" s="93"/>
      <c r="S1900" s="93"/>
      <c r="T1900" s="94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T1900" s="18" t="s">
        <v>184</v>
      </c>
      <c r="AU1900" s="18" t="s">
        <v>92</v>
      </c>
    </row>
    <row r="1901" s="2" customFormat="1" ht="16.5" customHeight="1">
      <c r="A1901" s="40"/>
      <c r="B1901" s="41"/>
      <c r="C1901" s="229" t="s">
        <v>3131</v>
      </c>
      <c r="D1901" s="229" t="s">
        <v>174</v>
      </c>
      <c r="E1901" s="230" t="s">
        <v>3132</v>
      </c>
      <c r="F1901" s="231" t="s">
        <v>3133</v>
      </c>
      <c r="G1901" s="232" t="s">
        <v>428</v>
      </c>
      <c r="H1901" s="233">
        <v>3</v>
      </c>
      <c r="I1901" s="234"/>
      <c r="J1901" s="235">
        <f>ROUND(I1901*H1901,2)</f>
        <v>0</v>
      </c>
      <c r="K1901" s="231" t="s">
        <v>331</v>
      </c>
      <c r="L1901" s="46"/>
      <c r="M1901" s="236" t="s">
        <v>1</v>
      </c>
      <c r="N1901" s="237" t="s">
        <v>48</v>
      </c>
      <c r="O1901" s="93"/>
      <c r="P1901" s="238">
        <f>O1901*H1901</f>
        <v>0</v>
      </c>
      <c r="Q1901" s="238">
        <v>0</v>
      </c>
      <c r="R1901" s="238">
        <f>Q1901*H1901</f>
        <v>0</v>
      </c>
      <c r="S1901" s="238">
        <v>0</v>
      </c>
      <c r="T1901" s="239">
        <f>S1901*H1901</f>
        <v>0</v>
      </c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R1901" s="240" t="s">
        <v>347</v>
      </c>
      <c r="AT1901" s="240" t="s">
        <v>174</v>
      </c>
      <c r="AU1901" s="240" t="s">
        <v>92</v>
      </c>
      <c r="AY1901" s="18" t="s">
        <v>171</v>
      </c>
      <c r="BE1901" s="241">
        <f>IF(N1901="základní",J1901,0)</f>
        <v>0</v>
      </c>
      <c r="BF1901" s="241">
        <f>IF(N1901="snížená",J1901,0)</f>
        <v>0</v>
      </c>
      <c r="BG1901" s="241">
        <f>IF(N1901="zákl. přenesená",J1901,0)</f>
        <v>0</v>
      </c>
      <c r="BH1901" s="241">
        <f>IF(N1901="sníž. přenesená",J1901,0)</f>
        <v>0</v>
      </c>
      <c r="BI1901" s="241">
        <f>IF(N1901="nulová",J1901,0)</f>
        <v>0</v>
      </c>
      <c r="BJ1901" s="18" t="s">
        <v>90</v>
      </c>
      <c r="BK1901" s="241">
        <f>ROUND(I1901*H1901,2)</f>
        <v>0</v>
      </c>
      <c r="BL1901" s="18" t="s">
        <v>347</v>
      </c>
      <c r="BM1901" s="240" t="s">
        <v>3134</v>
      </c>
    </row>
    <row r="1902" s="2" customFormat="1">
      <c r="A1902" s="40"/>
      <c r="B1902" s="41"/>
      <c r="C1902" s="42"/>
      <c r="D1902" s="242" t="s">
        <v>184</v>
      </c>
      <c r="E1902" s="42"/>
      <c r="F1902" s="243" t="s">
        <v>3105</v>
      </c>
      <c r="G1902" s="42"/>
      <c r="H1902" s="42"/>
      <c r="I1902" s="244"/>
      <c r="J1902" s="42"/>
      <c r="K1902" s="42"/>
      <c r="L1902" s="46"/>
      <c r="M1902" s="247"/>
      <c r="N1902" s="248"/>
      <c r="O1902" s="249"/>
      <c r="P1902" s="249"/>
      <c r="Q1902" s="249"/>
      <c r="R1902" s="249"/>
      <c r="S1902" s="249"/>
      <c r="T1902" s="25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T1902" s="18" t="s">
        <v>184</v>
      </c>
      <c r="AU1902" s="18" t="s">
        <v>92</v>
      </c>
    </row>
    <row r="1903" s="2" customFormat="1" ht="6.96" customHeight="1">
      <c r="A1903" s="40"/>
      <c r="B1903" s="68"/>
      <c r="C1903" s="69"/>
      <c r="D1903" s="69"/>
      <c r="E1903" s="69"/>
      <c r="F1903" s="69"/>
      <c r="G1903" s="69"/>
      <c r="H1903" s="69"/>
      <c r="I1903" s="69"/>
      <c r="J1903" s="69"/>
      <c r="K1903" s="69"/>
      <c r="L1903" s="46"/>
      <c r="M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</row>
  </sheetData>
  <sheetProtection sheet="1" autoFilter="0" formatColumns="0" formatRows="0" objects="1" scenarios="1" spinCount="100000" saltValue="PjK+/LBAi9JErHR5MnTQ9y8iWplZ0liDw39wZ7zeBJfD/pNhUOfOw1WkiNItQQLuFaMWntIT2O0Z0wIc4NUFaA==" hashValue="/YnyWSI5IF75J49M6R1mliS70W1vOsQRBo8/5q4tSM3RyPMtOMEaF/2oUmqe+98y5fA7uWNT1c6rdtdb+bXTcA==" algorithmName="SHA-512" password="E785"/>
  <autoFilter ref="C151:K190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0:H140"/>
    <mergeCell ref="E142:H142"/>
    <mergeCell ref="E144:H14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3135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19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23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">
        <v>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">
        <v>32</v>
      </c>
      <c r="F17" s="40"/>
      <c r="G17" s="40"/>
      <c r="H17" s="40"/>
      <c r="I17" s="153" t="s">
        <v>33</v>
      </c>
      <c r="J17" s="143" t="s">
        <v>1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">
        <v>1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">
        <v>37</v>
      </c>
      <c r="F23" s="40"/>
      <c r="G23" s="40"/>
      <c r="H23" s="40"/>
      <c r="I23" s="153" t="s">
        <v>33</v>
      </c>
      <c r="J23" s="143" t="s">
        <v>1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tr">
        <f>IF('Rekapitulace stavby'!AN19="","",'Rekapitulace stavby'!AN19)</f>
        <v/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tr">
        <f>IF('Rekapitulace stavby'!E20="","",'Rekapitulace stavby'!E20)</f>
        <v xml:space="preserve"> </v>
      </c>
      <c r="F26" s="40"/>
      <c r="G26" s="40"/>
      <c r="H26" s="40"/>
      <c r="I26" s="153" t="s">
        <v>33</v>
      </c>
      <c r="J26" s="143" t="str">
        <f>IF('Rekapitulace stavby'!AN20="","",'Rekapitulace stavby'!AN20)</f>
        <v/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57"/>
      <c r="B29" s="158"/>
      <c r="C29" s="157"/>
      <c r="D29" s="157"/>
      <c r="E29" s="159" t="s">
        <v>42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ROUND(J127,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ROUND((SUM(BE127:BE281)),  2)</f>
        <v>0</v>
      </c>
      <c r="G35" s="40"/>
      <c r="H35" s="40"/>
      <c r="I35" s="167">
        <v>0.20999999999999999</v>
      </c>
      <c r="J35" s="166">
        <f>ROUND(((SUM(BE127:BE281))*I35),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ROUND((SUM(BF127:BF281)),  2)</f>
        <v>0</v>
      </c>
      <c r="G36" s="40"/>
      <c r="H36" s="40"/>
      <c r="I36" s="167">
        <v>0.14999999999999999</v>
      </c>
      <c r="J36" s="166">
        <f>ROUND(((SUM(BF127:BF281))*I36),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ROUND((SUM(BG127:BG281)),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ROUND((SUM(BH127:BH281)),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ROUND((SUM(BI127:BI281)),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 xml:space="preserve">D.1.2 - Stavebně konstrukční řešení 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>Opava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CHVÁLEK ATELIÉR s.r.o.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 xml:space="preserve"> 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J127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241</v>
      </c>
      <c r="E99" s="194"/>
      <c r="F99" s="194"/>
      <c r="G99" s="194"/>
      <c r="H99" s="194"/>
      <c r="I99" s="194"/>
      <c r="J99" s="195">
        <f>J128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7"/>
      <c r="C100" s="135"/>
      <c r="D100" s="198" t="s">
        <v>243</v>
      </c>
      <c r="E100" s="199"/>
      <c r="F100" s="199"/>
      <c r="G100" s="199"/>
      <c r="H100" s="199"/>
      <c r="I100" s="199"/>
      <c r="J100" s="200">
        <f>J129</f>
        <v>0</v>
      </c>
      <c r="K100" s="135"/>
      <c r="L100" s="20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7"/>
      <c r="C101" s="135"/>
      <c r="D101" s="198" t="s">
        <v>244</v>
      </c>
      <c r="E101" s="199"/>
      <c r="F101" s="199"/>
      <c r="G101" s="199"/>
      <c r="H101" s="199"/>
      <c r="I101" s="199"/>
      <c r="J101" s="200">
        <f>J142</f>
        <v>0</v>
      </c>
      <c r="K101" s="135"/>
      <c r="L101" s="20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7"/>
      <c r="C102" s="135"/>
      <c r="D102" s="198" t="s">
        <v>245</v>
      </c>
      <c r="E102" s="199"/>
      <c r="F102" s="199"/>
      <c r="G102" s="199"/>
      <c r="H102" s="199"/>
      <c r="I102" s="199"/>
      <c r="J102" s="200">
        <f>J192</f>
        <v>0</v>
      </c>
      <c r="K102" s="135"/>
      <c r="L102" s="20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7"/>
      <c r="C103" s="135"/>
      <c r="D103" s="198" t="s">
        <v>247</v>
      </c>
      <c r="E103" s="199"/>
      <c r="F103" s="199"/>
      <c r="G103" s="199"/>
      <c r="H103" s="199"/>
      <c r="I103" s="199"/>
      <c r="J103" s="200">
        <f>J259</f>
        <v>0</v>
      </c>
      <c r="K103" s="135"/>
      <c r="L103" s="20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7"/>
      <c r="C104" s="135"/>
      <c r="D104" s="198" t="s">
        <v>248</v>
      </c>
      <c r="E104" s="199"/>
      <c r="F104" s="199"/>
      <c r="G104" s="199"/>
      <c r="H104" s="199"/>
      <c r="I104" s="199"/>
      <c r="J104" s="200">
        <f>J266</f>
        <v>0</v>
      </c>
      <c r="K104" s="135"/>
      <c r="L104" s="20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7"/>
      <c r="C105" s="135"/>
      <c r="D105" s="198" t="s">
        <v>249</v>
      </c>
      <c r="E105" s="199"/>
      <c r="F105" s="199"/>
      <c r="G105" s="199"/>
      <c r="H105" s="199"/>
      <c r="I105" s="199"/>
      <c r="J105" s="200">
        <f>J277</f>
        <v>0</v>
      </c>
      <c r="K105" s="135"/>
      <c r="L105" s="20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6.96" customHeight="1">
      <c r="A107" s="40"/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5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11" s="2" customFormat="1" ht="6.96" customHeight="1">
      <c r="A111" s="40"/>
      <c r="B111" s="70"/>
      <c r="C111" s="71"/>
      <c r="D111" s="71"/>
      <c r="E111" s="71"/>
      <c r="F111" s="71"/>
      <c r="G111" s="71"/>
      <c r="H111" s="71"/>
      <c r="I111" s="71"/>
      <c r="J111" s="71"/>
      <c r="K111" s="71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24.96" customHeight="1">
      <c r="A112" s="40"/>
      <c r="B112" s="41"/>
      <c r="C112" s="24" t="s">
        <v>156</v>
      </c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3" t="s">
        <v>16</v>
      </c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6.5" customHeight="1">
      <c r="A115" s="40"/>
      <c r="B115" s="41"/>
      <c r="C115" s="42"/>
      <c r="D115" s="42"/>
      <c r="E115" s="186" t="str">
        <f>E7</f>
        <v>Pavilon L - stavební úpravy / Slezská nemocnice v Opavě, p.o.</v>
      </c>
      <c r="F115" s="33"/>
      <c r="G115" s="33"/>
      <c r="H115" s="33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1" customFormat="1" ht="12" customHeight="1">
      <c r="B116" s="22"/>
      <c r="C116" s="33" t="s">
        <v>142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40"/>
      <c r="B117" s="41"/>
      <c r="C117" s="42"/>
      <c r="D117" s="42"/>
      <c r="E117" s="186" t="s">
        <v>238</v>
      </c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2" customHeight="1">
      <c r="A118" s="40"/>
      <c r="B118" s="41"/>
      <c r="C118" s="33" t="s">
        <v>239</v>
      </c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6.5" customHeight="1">
      <c r="A119" s="40"/>
      <c r="B119" s="41"/>
      <c r="C119" s="42"/>
      <c r="D119" s="42"/>
      <c r="E119" s="78" t="str">
        <f>E11</f>
        <v xml:space="preserve">D.1.2 - Stavebně konstrukční řešení </v>
      </c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6.96" customHeight="1">
      <c r="A120" s="40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12" customHeight="1">
      <c r="A121" s="40"/>
      <c r="B121" s="41"/>
      <c r="C121" s="33" t="s">
        <v>22</v>
      </c>
      <c r="D121" s="42"/>
      <c r="E121" s="42"/>
      <c r="F121" s="28" t="str">
        <f>F14</f>
        <v>Opava</v>
      </c>
      <c r="G121" s="42"/>
      <c r="H121" s="42"/>
      <c r="I121" s="33" t="s">
        <v>24</v>
      </c>
      <c r="J121" s="81" t="str">
        <f>IF(J14="","",J14)</f>
        <v>27. 1. 2021</v>
      </c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6.96" customHeight="1">
      <c r="A122" s="40"/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25.65" customHeight="1">
      <c r="A123" s="40"/>
      <c r="B123" s="41"/>
      <c r="C123" s="33" t="s">
        <v>30</v>
      </c>
      <c r="D123" s="42"/>
      <c r="E123" s="42"/>
      <c r="F123" s="28" t="str">
        <f>E17</f>
        <v>Moravskoslezský kraj</v>
      </c>
      <c r="G123" s="42"/>
      <c r="H123" s="42"/>
      <c r="I123" s="33" t="s">
        <v>36</v>
      </c>
      <c r="J123" s="38" t="str">
        <f>E23</f>
        <v>CHVÁLEK ATELIÉR s.r.o.</v>
      </c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5.15" customHeight="1">
      <c r="A124" s="40"/>
      <c r="B124" s="41"/>
      <c r="C124" s="33" t="s">
        <v>34</v>
      </c>
      <c r="D124" s="42"/>
      <c r="E124" s="42"/>
      <c r="F124" s="28" t="str">
        <f>IF(E20="","",E20)</f>
        <v>Vyplň údaj</v>
      </c>
      <c r="G124" s="42"/>
      <c r="H124" s="42"/>
      <c r="I124" s="33" t="s">
        <v>39</v>
      </c>
      <c r="J124" s="38" t="str">
        <f>E26</f>
        <v xml:space="preserve"> 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0.32" customHeight="1">
      <c r="A125" s="40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11" customFormat="1" ht="29.28" customHeight="1">
      <c r="A126" s="202"/>
      <c r="B126" s="203"/>
      <c r="C126" s="204" t="s">
        <v>157</v>
      </c>
      <c r="D126" s="205" t="s">
        <v>68</v>
      </c>
      <c r="E126" s="205" t="s">
        <v>64</v>
      </c>
      <c r="F126" s="205" t="s">
        <v>65</v>
      </c>
      <c r="G126" s="205" t="s">
        <v>158</v>
      </c>
      <c r="H126" s="205" t="s">
        <v>159</v>
      </c>
      <c r="I126" s="205" t="s">
        <v>160</v>
      </c>
      <c r="J126" s="205" t="s">
        <v>146</v>
      </c>
      <c r="K126" s="206" t="s">
        <v>161</v>
      </c>
      <c r="L126" s="207"/>
      <c r="M126" s="102" t="s">
        <v>1</v>
      </c>
      <c r="N126" s="103" t="s">
        <v>47</v>
      </c>
      <c r="O126" s="103" t="s">
        <v>162</v>
      </c>
      <c r="P126" s="103" t="s">
        <v>163</v>
      </c>
      <c r="Q126" s="103" t="s">
        <v>164</v>
      </c>
      <c r="R126" s="103" t="s">
        <v>165</v>
      </c>
      <c r="S126" s="103" t="s">
        <v>166</v>
      </c>
      <c r="T126" s="104" t="s">
        <v>167</v>
      </c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</row>
    <row r="127" s="2" customFormat="1" ht="22.8" customHeight="1">
      <c r="A127" s="40"/>
      <c r="B127" s="41"/>
      <c r="C127" s="109" t="s">
        <v>168</v>
      </c>
      <c r="D127" s="42"/>
      <c r="E127" s="42"/>
      <c r="F127" s="42"/>
      <c r="G127" s="42"/>
      <c r="H127" s="42"/>
      <c r="I127" s="42"/>
      <c r="J127" s="208">
        <f>BK127</f>
        <v>0</v>
      </c>
      <c r="K127" s="42"/>
      <c r="L127" s="46"/>
      <c r="M127" s="105"/>
      <c r="N127" s="209"/>
      <c r="O127" s="106"/>
      <c r="P127" s="210">
        <f>P128</f>
        <v>0</v>
      </c>
      <c r="Q127" s="106"/>
      <c r="R127" s="210">
        <f>R128</f>
        <v>331.61800249000004</v>
      </c>
      <c r="S127" s="106"/>
      <c r="T127" s="211">
        <f>T128</f>
        <v>1.3144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8" t="s">
        <v>82</v>
      </c>
      <c r="AU127" s="18" t="s">
        <v>148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82</v>
      </c>
      <c r="E128" s="216" t="s">
        <v>273</v>
      </c>
      <c r="F128" s="216" t="s">
        <v>274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P129+P142+P192+P259+P266+P277</f>
        <v>0</v>
      </c>
      <c r="Q128" s="221"/>
      <c r="R128" s="222">
        <f>R129+R142+R192+R259+R266+R277</f>
        <v>331.61800249000004</v>
      </c>
      <c r="S128" s="221"/>
      <c r="T128" s="223">
        <f>T129+T142+T192+T259+T266+T277</f>
        <v>1.3144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90</v>
      </c>
      <c r="AT128" s="225" t="s">
        <v>82</v>
      </c>
      <c r="AU128" s="225" t="s">
        <v>83</v>
      </c>
      <c r="AY128" s="224" t="s">
        <v>171</v>
      </c>
      <c r="BK128" s="226">
        <f>BK129+BK142+BK192+BK259+BK266+BK277</f>
        <v>0</v>
      </c>
    </row>
    <row r="129" s="12" customFormat="1" ht="22.8" customHeight="1">
      <c r="A129" s="12"/>
      <c r="B129" s="213"/>
      <c r="C129" s="214"/>
      <c r="D129" s="215" t="s">
        <v>82</v>
      </c>
      <c r="E129" s="227" t="s">
        <v>92</v>
      </c>
      <c r="F129" s="227" t="s">
        <v>371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SUM(P130:P141)</f>
        <v>0</v>
      </c>
      <c r="Q129" s="221"/>
      <c r="R129" s="222">
        <f>SUM(R130:R141)</f>
        <v>7.209508389999999</v>
      </c>
      <c r="S129" s="221"/>
      <c r="T129" s="223">
        <f>SUM(T130:T141)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90</v>
      </c>
      <c r="AT129" s="225" t="s">
        <v>82</v>
      </c>
      <c r="AU129" s="225" t="s">
        <v>90</v>
      </c>
      <c r="AY129" s="224" t="s">
        <v>171</v>
      </c>
      <c r="BK129" s="226">
        <f>SUM(BK130:BK141)</f>
        <v>0</v>
      </c>
    </row>
    <row r="130" s="2" customFormat="1" ht="16.5" customHeight="1">
      <c r="A130" s="40"/>
      <c r="B130" s="41"/>
      <c r="C130" s="229" t="s">
        <v>90</v>
      </c>
      <c r="D130" s="229" t="s">
        <v>174</v>
      </c>
      <c r="E130" s="230" t="s">
        <v>3136</v>
      </c>
      <c r="F130" s="231" t="s">
        <v>3137</v>
      </c>
      <c r="G130" s="232" t="s">
        <v>282</v>
      </c>
      <c r="H130" s="233">
        <v>2.8199999999999998</v>
      </c>
      <c r="I130" s="234"/>
      <c r="J130" s="235">
        <f>ROUND(I130*H130,2)</f>
        <v>0</v>
      </c>
      <c r="K130" s="231" t="s">
        <v>178</v>
      </c>
      <c r="L130" s="46"/>
      <c r="M130" s="236" t="s">
        <v>1</v>
      </c>
      <c r="N130" s="237" t="s">
        <v>48</v>
      </c>
      <c r="O130" s="93"/>
      <c r="P130" s="238">
        <f>O130*H130</f>
        <v>0</v>
      </c>
      <c r="Q130" s="238">
        <v>2.45329</v>
      </c>
      <c r="R130" s="238">
        <f>Q130*H130</f>
        <v>6.9182777999999994</v>
      </c>
      <c r="S130" s="238">
        <v>0</v>
      </c>
      <c r="T130" s="239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40" t="s">
        <v>192</v>
      </c>
      <c r="AT130" s="240" t="s">
        <v>174</v>
      </c>
      <c r="AU130" s="240" t="s">
        <v>92</v>
      </c>
      <c r="AY130" s="18" t="s">
        <v>171</v>
      </c>
      <c r="BE130" s="241">
        <f>IF(N130="základní",J130,0)</f>
        <v>0</v>
      </c>
      <c r="BF130" s="241">
        <f>IF(N130="snížená",J130,0)</f>
        <v>0</v>
      </c>
      <c r="BG130" s="241">
        <f>IF(N130="zákl. přenesená",J130,0)</f>
        <v>0</v>
      </c>
      <c r="BH130" s="241">
        <f>IF(N130="sníž. přenesená",J130,0)</f>
        <v>0</v>
      </c>
      <c r="BI130" s="241">
        <f>IF(N130="nulová",J130,0)</f>
        <v>0</v>
      </c>
      <c r="BJ130" s="18" t="s">
        <v>90</v>
      </c>
      <c r="BK130" s="241">
        <f>ROUND(I130*H130,2)</f>
        <v>0</v>
      </c>
      <c r="BL130" s="18" t="s">
        <v>192</v>
      </c>
      <c r="BM130" s="240" t="s">
        <v>3138</v>
      </c>
    </row>
    <row r="131" s="14" customFormat="1">
      <c r="A131" s="14"/>
      <c r="B131" s="261"/>
      <c r="C131" s="262"/>
      <c r="D131" s="242" t="s">
        <v>284</v>
      </c>
      <c r="E131" s="263" t="s">
        <v>1</v>
      </c>
      <c r="F131" s="264" t="s">
        <v>3139</v>
      </c>
      <c r="G131" s="262"/>
      <c r="H131" s="265">
        <v>2.8199999999999998</v>
      </c>
      <c r="I131" s="266"/>
      <c r="J131" s="262"/>
      <c r="K131" s="262"/>
      <c r="L131" s="267"/>
      <c r="M131" s="268"/>
      <c r="N131" s="269"/>
      <c r="O131" s="269"/>
      <c r="P131" s="269"/>
      <c r="Q131" s="269"/>
      <c r="R131" s="269"/>
      <c r="S131" s="269"/>
      <c r="T131" s="270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71" t="s">
        <v>284</v>
      </c>
      <c r="AU131" s="271" t="s">
        <v>92</v>
      </c>
      <c r="AV131" s="14" t="s">
        <v>92</v>
      </c>
      <c r="AW131" s="14" t="s">
        <v>38</v>
      </c>
      <c r="AX131" s="14" t="s">
        <v>83</v>
      </c>
      <c r="AY131" s="271" t="s">
        <v>171</v>
      </c>
    </row>
    <row r="132" s="15" customFormat="1">
      <c r="A132" s="15"/>
      <c r="B132" s="272"/>
      <c r="C132" s="273"/>
      <c r="D132" s="242" t="s">
        <v>284</v>
      </c>
      <c r="E132" s="274" t="s">
        <v>1</v>
      </c>
      <c r="F132" s="275" t="s">
        <v>287</v>
      </c>
      <c r="G132" s="273"/>
      <c r="H132" s="276">
        <v>2.8199999999999998</v>
      </c>
      <c r="I132" s="277"/>
      <c r="J132" s="273"/>
      <c r="K132" s="273"/>
      <c r="L132" s="278"/>
      <c r="M132" s="279"/>
      <c r="N132" s="280"/>
      <c r="O132" s="280"/>
      <c r="P132" s="280"/>
      <c r="Q132" s="280"/>
      <c r="R132" s="280"/>
      <c r="S132" s="280"/>
      <c r="T132" s="281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82" t="s">
        <v>284</v>
      </c>
      <c r="AU132" s="282" t="s">
        <v>92</v>
      </c>
      <c r="AV132" s="15" t="s">
        <v>192</v>
      </c>
      <c r="AW132" s="15" t="s">
        <v>38</v>
      </c>
      <c r="AX132" s="15" t="s">
        <v>90</v>
      </c>
      <c r="AY132" s="282" t="s">
        <v>171</v>
      </c>
    </row>
    <row r="133" s="2" customFormat="1" ht="16.5" customHeight="1">
      <c r="A133" s="40"/>
      <c r="B133" s="41"/>
      <c r="C133" s="229" t="s">
        <v>92</v>
      </c>
      <c r="D133" s="229" t="s">
        <v>174</v>
      </c>
      <c r="E133" s="230" t="s">
        <v>3140</v>
      </c>
      <c r="F133" s="231" t="s">
        <v>3141</v>
      </c>
      <c r="G133" s="232" t="s">
        <v>278</v>
      </c>
      <c r="H133" s="233">
        <v>18.800000000000001</v>
      </c>
      <c r="I133" s="234"/>
      <c r="J133" s="235">
        <f>ROUND(I133*H133,2)</f>
        <v>0</v>
      </c>
      <c r="K133" s="231" t="s">
        <v>178</v>
      </c>
      <c r="L133" s="46"/>
      <c r="M133" s="236" t="s">
        <v>1</v>
      </c>
      <c r="N133" s="237" t="s">
        <v>48</v>
      </c>
      <c r="O133" s="93"/>
      <c r="P133" s="238">
        <f>O133*H133</f>
        <v>0</v>
      </c>
      <c r="Q133" s="238">
        <v>0.0026900000000000001</v>
      </c>
      <c r="R133" s="238">
        <f>Q133*H133</f>
        <v>0.050572000000000006</v>
      </c>
      <c r="S133" s="238">
        <v>0</v>
      </c>
      <c r="T133" s="239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40" t="s">
        <v>192</v>
      </c>
      <c r="AT133" s="240" t="s">
        <v>174</v>
      </c>
      <c r="AU133" s="240" t="s">
        <v>92</v>
      </c>
      <c r="AY133" s="18" t="s">
        <v>171</v>
      </c>
      <c r="BE133" s="241">
        <f>IF(N133="základní",J133,0)</f>
        <v>0</v>
      </c>
      <c r="BF133" s="241">
        <f>IF(N133="snížená",J133,0)</f>
        <v>0</v>
      </c>
      <c r="BG133" s="241">
        <f>IF(N133="zákl. přenesená",J133,0)</f>
        <v>0</v>
      </c>
      <c r="BH133" s="241">
        <f>IF(N133="sníž. přenesená",J133,0)</f>
        <v>0</v>
      </c>
      <c r="BI133" s="241">
        <f>IF(N133="nulová",J133,0)</f>
        <v>0</v>
      </c>
      <c r="BJ133" s="18" t="s">
        <v>90</v>
      </c>
      <c r="BK133" s="241">
        <f>ROUND(I133*H133,2)</f>
        <v>0</v>
      </c>
      <c r="BL133" s="18" t="s">
        <v>192</v>
      </c>
      <c r="BM133" s="240" t="s">
        <v>3142</v>
      </c>
    </row>
    <row r="134" s="14" customFormat="1">
      <c r="A134" s="14"/>
      <c r="B134" s="261"/>
      <c r="C134" s="262"/>
      <c r="D134" s="242" t="s">
        <v>284</v>
      </c>
      <c r="E134" s="263" t="s">
        <v>1</v>
      </c>
      <c r="F134" s="264" t="s">
        <v>3143</v>
      </c>
      <c r="G134" s="262"/>
      <c r="H134" s="265">
        <v>18.800000000000001</v>
      </c>
      <c r="I134" s="266"/>
      <c r="J134" s="262"/>
      <c r="K134" s="262"/>
      <c r="L134" s="267"/>
      <c r="M134" s="268"/>
      <c r="N134" s="269"/>
      <c r="O134" s="269"/>
      <c r="P134" s="269"/>
      <c r="Q134" s="269"/>
      <c r="R134" s="269"/>
      <c r="S134" s="269"/>
      <c r="T134" s="270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71" t="s">
        <v>284</v>
      </c>
      <c r="AU134" s="271" t="s">
        <v>92</v>
      </c>
      <c r="AV134" s="14" t="s">
        <v>92</v>
      </c>
      <c r="AW134" s="14" t="s">
        <v>38</v>
      </c>
      <c r="AX134" s="14" t="s">
        <v>83</v>
      </c>
      <c r="AY134" s="271" t="s">
        <v>171</v>
      </c>
    </row>
    <row r="135" s="15" customFormat="1">
      <c r="A135" s="15"/>
      <c r="B135" s="272"/>
      <c r="C135" s="273"/>
      <c r="D135" s="242" t="s">
        <v>284</v>
      </c>
      <c r="E135" s="274" t="s">
        <v>1</v>
      </c>
      <c r="F135" s="275" t="s">
        <v>287</v>
      </c>
      <c r="G135" s="273"/>
      <c r="H135" s="276">
        <v>18.800000000000001</v>
      </c>
      <c r="I135" s="277"/>
      <c r="J135" s="273"/>
      <c r="K135" s="273"/>
      <c r="L135" s="278"/>
      <c r="M135" s="279"/>
      <c r="N135" s="280"/>
      <c r="O135" s="280"/>
      <c r="P135" s="280"/>
      <c r="Q135" s="280"/>
      <c r="R135" s="280"/>
      <c r="S135" s="280"/>
      <c r="T135" s="281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82" t="s">
        <v>284</v>
      </c>
      <c r="AU135" s="282" t="s">
        <v>92</v>
      </c>
      <c r="AV135" s="15" t="s">
        <v>192</v>
      </c>
      <c r="AW135" s="15" t="s">
        <v>38</v>
      </c>
      <c r="AX135" s="15" t="s">
        <v>90</v>
      </c>
      <c r="AY135" s="282" t="s">
        <v>171</v>
      </c>
    </row>
    <row r="136" s="2" customFormat="1" ht="16.5" customHeight="1">
      <c r="A136" s="40"/>
      <c r="B136" s="41"/>
      <c r="C136" s="229" t="s">
        <v>118</v>
      </c>
      <c r="D136" s="229" t="s">
        <v>174</v>
      </c>
      <c r="E136" s="230" t="s">
        <v>3144</v>
      </c>
      <c r="F136" s="231" t="s">
        <v>3145</v>
      </c>
      <c r="G136" s="232" t="s">
        <v>278</v>
      </c>
      <c r="H136" s="233">
        <v>18.800000000000001</v>
      </c>
      <c r="I136" s="234"/>
      <c r="J136" s="235">
        <f>ROUND(I136*H136,2)</f>
        <v>0</v>
      </c>
      <c r="K136" s="231" t="s">
        <v>178</v>
      </c>
      <c r="L136" s="46"/>
      <c r="M136" s="236" t="s">
        <v>1</v>
      </c>
      <c r="N136" s="237" t="s">
        <v>48</v>
      </c>
      <c r="O136" s="93"/>
      <c r="P136" s="238">
        <f>O136*H136</f>
        <v>0</v>
      </c>
      <c r="Q136" s="238">
        <v>0</v>
      </c>
      <c r="R136" s="238">
        <f>Q136*H136</f>
        <v>0</v>
      </c>
      <c r="S136" s="238">
        <v>0</v>
      </c>
      <c r="T136" s="239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40" t="s">
        <v>192</v>
      </c>
      <c r="AT136" s="240" t="s">
        <v>174</v>
      </c>
      <c r="AU136" s="240" t="s">
        <v>92</v>
      </c>
      <c r="AY136" s="18" t="s">
        <v>171</v>
      </c>
      <c r="BE136" s="241">
        <f>IF(N136="základní",J136,0)</f>
        <v>0</v>
      </c>
      <c r="BF136" s="241">
        <f>IF(N136="snížená",J136,0)</f>
        <v>0</v>
      </c>
      <c r="BG136" s="241">
        <f>IF(N136="zákl. přenesená",J136,0)</f>
        <v>0</v>
      </c>
      <c r="BH136" s="241">
        <f>IF(N136="sníž. přenesená",J136,0)</f>
        <v>0</v>
      </c>
      <c r="BI136" s="241">
        <f>IF(N136="nulová",J136,0)</f>
        <v>0</v>
      </c>
      <c r="BJ136" s="18" t="s">
        <v>90</v>
      </c>
      <c r="BK136" s="241">
        <f>ROUND(I136*H136,2)</f>
        <v>0</v>
      </c>
      <c r="BL136" s="18" t="s">
        <v>192</v>
      </c>
      <c r="BM136" s="240" t="s">
        <v>3146</v>
      </c>
    </row>
    <row r="137" s="2" customFormat="1" ht="16.5" customHeight="1">
      <c r="A137" s="40"/>
      <c r="B137" s="41"/>
      <c r="C137" s="229" t="s">
        <v>192</v>
      </c>
      <c r="D137" s="229" t="s">
        <v>174</v>
      </c>
      <c r="E137" s="230" t="s">
        <v>3147</v>
      </c>
      <c r="F137" s="231" t="s">
        <v>3148</v>
      </c>
      <c r="G137" s="232" t="s">
        <v>330</v>
      </c>
      <c r="H137" s="233">
        <v>0.22700000000000001</v>
      </c>
      <c r="I137" s="234"/>
      <c r="J137" s="235">
        <f>ROUND(I137*H137,2)</f>
        <v>0</v>
      </c>
      <c r="K137" s="231" t="s">
        <v>178</v>
      </c>
      <c r="L137" s="46"/>
      <c r="M137" s="236" t="s">
        <v>1</v>
      </c>
      <c r="N137" s="237" t="s">
        <v>48</v>
      </c>
      <c r="O137" s="93"/>
      <c r="P137" s="238">
        <f>O137*H137</f>
        <v>0</v>
      </c>
      <c r="Q137" s="238">
        <v>1.0601700000000001</v>
      </c>
      <c r="R137" s="238">
        <f>Q137*H137</f>
        <v>0.24065859000000003</v>
      </c>
      <c r="S137" s="238">
        <v>0</v>
      </c>
      <c r="T137" s="239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40" t="s">
        <v>192</v>
      </c>
      <c r="AT137" s="240" t="s">
        <v>174</v>
      </c>
      <c r="AU137" s="240" t="s">
        <v>92</v>
      </c>
      <c r="AY137" s="18" t="s">
        <v>171</v>
      </c>
      <c r="BE137" s="241">
        <f>IF(N137="základní",J137,0)</f>
        <v>0</v>
      </c>
      <c r="BF137" s="241">
        <f>IF(N137="snížená",J137,0)</f>
        <v>0</v>
      </c>
      <c r="BG137" s="241">
        <f>IF(N137="zákl. přenesená",J137,0)</f>
        <v>0</v>
      </c>
      <c r="BH137" s="241">
        <f>IF(N137="sníž. přenesená",J137,0)</f>
        <v>0</v>
      </c>
      <c r="BI137" s="241">
        <f>IF(N137="nulová",J137,0)</f>
        <v>0</v>
      </c>
      <c r="BJ137" s="18" t="s">
        <v>90</v>
      </c>
      <c r="BK137" s="241">
        <f>ROUND(I137*H137,2)</f>
        <v>0</v>
      </c>
      <c r="BL137" s="18" t="s">
        <v>192</v>
      </c>
      <c r="BM137" s="240" t="s">
        <v>3149</v>
      </c>
    </row>
    <row r="138" s="14" customFormat="1">
      <c r="A138" s="14"/>
      <c r="B138" s="261"/>
      <c r="C138" s="262"/>
      <c r="D138" s="242" t="s">
        <v>284</v>
      </c>
      <c r="E138" s="263" t="s">
        <v>1</v>
      </c>
      <c r="F138" s="264" t="s">
        <v>3150</v>
      </c>
      <c r="G138" s="262"/>
      <c r="H138" s="265">
        <v>0.19700000000000001</v>
      </c>
      <c r="I138" s="266"/>
      <c r="J138" s="262"/>
      <c r="K138" s="262"/>
      <c r="L138" s="267"/>
      <c r="M138" s="268"/>
      <c r="N138" s="269"/>
      <c r="O138" s="269"/>
      <c r="P138" s="269"/>
      <c r="Q138" s="269"/>
      <c r="R138" s="269"/>
      <c r="S138" s="269"/>
      <c r="T138" s="270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71" t="s">
        <v>284</v>
      </c>
      <c r="AU138" s="271" t="s">
        <v>92</v>
      </c>
      <c r="AV138" s="14" t="s">
        <v>92</v>
      </c>
      <c r="AW138" s="14" t="s">
        <v>38</v>
      </c>
      <c r="AX138" s="14" t="s">
        <v>83</v>
      </c>
      <c r="AY138" s="271" t="s">
        <v>171</v>
      </c>
    </row>
    <row r="139" s="16" customFormat="1">
      <c r="A139" s="16"/>
      <c r="B139" s="293"/>
      <c r="C139" s="294"/>
      <c r="D139" s="242" t="s">
        <v>284</v>
      </c>
      <c r="E139" s="295" t="s">
        <v>1</v>
      </c>
      <c r="F139" s="296" t="s">
        <v>418</v>
      </c>
      <c r="G139" s="294"/>
      <c r="H139" s="297">
        <v>0.19700000000000001</v>
      </c>
      <c r="I139" s="298"/>
      <c r="J139" s="294"/>
      <c r="K139" s="294"/>
      <c r="L139" s="299"/>
      <c r="M139" s="300"/>
      <c r="N139" s="301"/>
      <c r="O139" s="301"/>
      <c r="P139" s="301"/>
      <c r="Q139" s="301"/>
      <c r="R139" s="301"/>
      <c r="S139" s="301"/>
      <c r="T139" s="302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303" t="s">
        <v>284</v>
      </c>
      <c r="AU139" s="303" t="s">
        <v>92</v>
      </c>
      <c r="AV139" s="16" t="s">
        <v>118</v>
      </c>
      <c r="AW139" s="16" t="s">
        <v>38</v>
      </c>
      <c r="AX139" s="16" t="s">
        <v>83</v>
      </c>
      <c r="AY139" s="303" t="s">
        <v>171</v>
      </c>
    </row>
    <row r="140" s="14" customFormat="1">
      <c r="A140" s="14"/>
      <c r="B140" s="261"/>
      <c r="C140" s="262"/>
      <c r="D140" s="242" t="s">
        <v>284</v>
      </c>
      <c r="E140" s="263" t="s">
        <v>1</v>
      </c>
      <c r="F140" s="264" t="s">
        <v>3151</v>
      </c>
      <c r="G140" s="262"/>
      <c r="H140" s="265">
        <v>0.029999999999999999</v>
      </c>
      <c r="I140" s="266"/>
      <c r="J140" s="262"/>
      <c r="K140" s="262"/>
      <c r="L140" s="267"/>
      <c r="M140" s="268"/>
      <c r="N140" s="269"/>
      <c r="O140" s="269"/>
      <c r="P140" s="269"/>
      <c r="Q140" s="269"/>
      <c r="R140" s="269"/>
      <c r="S140" s="269"/>
      <c r="T140" s="270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71" t="s">
        <v>284</v>
      </c>
      <c r="AU140" s="271" t="s">
        <v>92</v>
      </c>
      <c r="AV140" s="14" t="s">
        <v>92</v>
      </c>
      <c r="AW140" s="14" t="s">
        <v>38</v>
      </c>
      <c r="AX140" s="14" t="s">
        <v>83</v>
      </c>
      <c r="AY140" s="271" t="s">
        <v>171</v>
      </c>
    </row>
    <row r="141" s="15" customFormat="1">
      <c r="A141" s="15"/>
      <c r="B141" s="272"/>
      <c r="C141" s="273"/>
      <c r="D141" s="242" t="s">
        <v>284</v>
      </c>
      <c r="E141" s="274" t="s">
        <v>1</v>
      </c>
      <c r="F141" s="275" t="s">
        <v>287</v>
      </c>
      <c r="G141" s="273"/>
      <c r="H141" s="276">
        <v>0.22700000000000001</v>
      </c>
      <c r="I141" s="277"/>
      <c r="J141" s="273"/>
      <c r="K141" s="273"/>
      <c r="L141" s="278"/>
      <c r="M141" s="279"/>
      <c r="N141" s="280"/>
      <c r="O141" s="280"/>
      <c r="P141" s="280"/>
      <c r="Q141" s="280"/>
      <c r="R141" s="280"/>
      <c r="S141" s="280"/>
      <c r="T141" s="281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82" t="s">
        <v>284</v>
      </c>
      <c r="AU141" s="282" t="s">
        <v>92</v>
      </c>
      <c r="AV141" s="15" t="s">
        <v>192</v>
      </c>
      <c r="AW141" s="15" t="s">
        <v>38</v>
      </c>
      <c r="AX141" s="15" t="s">
        <v>90</v>
      </c>
      <c r="AY141" s="282" t="s">
        <v>171</v>
      </c>
    </row>
    <row r="142" s="12" customFormat="1" ht="22.8" customHeight="1">
      <c r="A142" s="12"/>
      <c r="B142" s="213"/>
      <c r="C142" s="214"/>
      <c r="D142" s="215" t="s">
        <v>82</v>
      </c>
      <c r="E142" s="227" t="s">
        <v>118</v>
      </c>
      <c r="F142" s="227" t="s">
        <v>412</v>
      </c>
      <c r="G142" s="214"/>
      <c r="H142" s="214"/>
      <c r="I142" s="217"/>
      <c r="J142" s="228">
        <f>BK142</f>
        <v>0</v>
      </c>
      <c r="K142" s="214"/>
      <c r="L142" s="219"/>
      <c r="M142" s="220"/>
      <c r="N142" s="221"/>
      <c r="O142" s="221"/>
      <c r="P142" s="222">
        <f>SUM(P143:P191)</f>
        <v>0</v>
      </c>
      <c r="Q142" s="221"/>
      <c r="R142" s="222">
        <f>SUM(R143:R191)</f>
        <v>227.65086980000001</v>
      </c>
      <c r="S142" s="221"/>
      <c r="T142" s="223">
        <f>SUM(T143:T191)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4" t="s">
        <v>90</v>
      </c>
      <c r="AT142" s="225" t="s">
        <v>82</v>
      </c>
      <c r="AU142" s="225" t="s">
        <v>90</v>
      </c>
      <c r="AY142" s="224" t="s">
        <v>171</v>
      </c>
      <c r="BK142" s="226">
        <f>SUM(BK143:BK191)</f>
        <v>0</v>
      </c>
    </row>
    <row r="143" s="2" customFormat="1" ht="16.5" customHeight="1">
      <c r="A143" s="40"/>
      <c r="B143" s="41"/>
      <c r="C143" s="229" t="s">
        <v>170</v>
      </c>
      <c r="D143" s="229" t="s">
        <v>174</v>
      </c>
      <c r="E143" s="230" t="s">
        <v>3152</v>
      </c>
      <c r="F143" s="231" t="s">
        <v>3153</v>
      </c>
      <c r="G143" s="232" t="s">
        <v>330</v>
      </c>
      <c r="H143" s="233">
        <v>0.24199999999999999</v>
      </c>
      <c r="I143" s="234"/>
      <c r="J143" s="235">
        <f>ROUND(I143*H143,2)</f>
        <v>0</v>
      </c>
      <c r="K143" s="231" t="s">
        <v>178</v>
      </c>
      <c r="L143" s="46"/>
      <c r="M143" s="236" t="s">
        <v>1</v>
      </c>
      <c r="N143" s="237" t="s">
        <v>48</v>
      </c>
      <c r="O143" s="93"/>
      <c r="P143" s="238">
        <f>O143*H143</f>
        <v>0</v>
      </c>
      <c r="Q143" s="238">
        <v>0.017090000000000001</v>
      </c>
      <c r="R143" s="238">
        <f>Q143*H143</f>
        <v>0.0041357800000000004</v>
      </c>
      <c r="S143" s="238">
        <v>0</v>
      </c>
      <c r="T143" s="239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40" t="s">
        <v>192</v>
      </c>
      <c r="AT143" s="240" t="s">
        <v>174</v>
      </c>
      <c r="AU143" s="240" t="s">
        <v>92</v>
      </c>
      <c r="AY143" s="18" t="s">
        <v>171</v>
      </c>
      <c r="BE143" s="241">
        <f>IF(N143="základní",J143,0)</f>
        <v>0</v>
      </c>
      <c r="BF143" s="241">
        <f>IF(N143="snížená",J143,0)</f>
        <v>0</v>
      </c>
      <c r="BG143" s="241">
        <f>IF(N143="zákl. přenesená",J143,0)</f>
        <v>0</v>
      </c>
      <c r="BH143" s="241">
        <f>IF(N143="sníž. přenesená",J143,0)</f>
        <v>0</v>
      </c>
      <c r="BI143" s="241">
        <f>IF(N143="nulová",J143,0)</f>
        <v>0</v>
      </c>
      <c r="BJ143" s="18" t="s">
        <v>90</v>
      </c>
      <c r="BK143" s="241">
        <f>ROUND(I143*H143,2)</f>
        <v>0</v>
      </c>
      <c r="BL143" s="18" t="s">
        <v>192</v>
      </c>
      <c r="BM143" s="240" t="s">
        <v>3154</v>
      </c>
    </row>
    <row r="144" s="14" customFormat="1">
      <c r="A144" s="14"/>
      <c r="B144" s="261"/>
      <c r="C144" s="262"/>
      <c r="D144" s="242" t="s">
        <v>284</v>
      </c>
      <c r="E144" s="263" t="s">
        <v>1</v>
      </c>
      <c r="F144" s="264" t="s">
        <v>3155</v>
      </c>
      <c r="G144" s="262"/>
      <c r="H144" s="265">
        <v>0.24199999999999999</v>
      </c>
      <c r="I144" s="266"/>
      <c r="J144" s="262"/>
      <c r="K144" s="262"/>
      <c r="L144" s="267"/>
      <c r="M144" s="268"/>
      <c r="N144" s="269"/>
      <c r="O144" s="269"/>
      <c r="P144" s="269"/>
      <c r="Q144" s="269"/>
      <c r="R144" s="269"/>
      <c r="S144" s="269"/>
      <c r="T144" s="270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71" t="s">
        <v>284</v>
      </c>
      <c r="AU144" s="271" t="s">
        <v>92</v>
      </c>
      <c r="AV144" s="14" t="s">
        <v>92</v>
      </c>
      <c r="AW144" s="14" t="s">
        <v>38</v>
      </c>
      <c r="AX144" s="14" t="s">
        <v>83</v>
      </c>
      <c r="AY144" s="271" t="s">
        <v>171</v>
      </c>
    </row>
    <row r="145" s="15" customFormat="1">
      <c r="A145" s="15"/>
      <c r="B145" s="272"/>
      <c r="C145" s="273"/>
      <c r="D145" s="242" t="s">
        <v>284</v>
      </c>
      <c r="E145" s="274" t="s">
        <v>1</v>
      </c>
      <c r="F145" s="275" t="s">
        <v>287</v>
      </c>
      <c r="G145" s="273"/>
      <c r="H145" s="276">
        <v>0.24199999999999999</v>
      </c>
      <c r="I145" s="277"/>
      <c r="J145" s="273"/>
      <c r="K145" s="273"/>
      <c r="L145" s="278"/>
      <c r="M145" s="279"/>
      <c r="N145" s="280"/>
      <c r="O145" s="280"/>
      <c r="P145" s="280"/>
      <c r="Q145" s="280"/>
      <c r="R145" s="280"/>
      <c r="S145" s="280"/>
      <c r="T145" s="281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82" t="s">
        <v>284</v>
      </c>
      <c r="AU145" s="282" t="s">
        <v>92</v>
      </c>
      <c r="AV145" s="15" t="s">
        <v>192</v>
      </c>
      <c r="AW145" s="15" t="s">
        <v>38</v>
      </c>
      <c r="AX145" s="15" t="s">
        <v>90</v>
      </c>
      <c r="AY145" s="282" t="s">
        <v>171</v>
      </c>
    </row>
    <row r="146" s="2" customFormat="1" ht="16.5" customHeight="1">
      <c r="A146" s="40"/>
      <c r="B146" s="41"/>
      <c r="C146" s="283" t="s">
        <v>203</v>
      </c>
      <c r="D146" s="283" t="s">
        <v>342</v>
      </c>
      <c r="E146" s="284" t="s">
        <v>3156</v>
      </c>
      <c r="F146" s="285" t="s">
        <v>3157</v>
      </c>
      <c r="G146" s="286" t="s">
        <v>330</v>
      </c>
      <c r="H146" s="287">
        <v>0.26600000000000001</v>
      </c>
      <c r="I146" s="288"/>
      <c r="J146" s="289">
        <f>ROUND(I146*H146,2)</f>
        <v>0</v>
      </c>
      <c r="K146" s="285" t="s">
        <v>178</v>
      </c>
      <c r="L146" s="290"/>
      <c r="M146" s="291" t="s">
        <v>1</v>
      </c>
      <c r="N146" s="292" t="s">
        <v>48</v>
      </c>
      <c r="O146" s="93"/>
      <c r="P146" s="238">
        <f>O146*H146</f>
        <v>0</v>
      </c>
      <c r="Q146" s="238">
        <v>1</v>
      </c>
      <c r="R146" s="238">
        <f>Q146*H146</f>
        <v>0.26600000000000001</v>
      </c>
      <c r="S146" s="238">
        <v>0</v>
      </c>
      <c r="T146" s="239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40" t="s">
        <v>215</v>
      </c>
      <c r="AT146" s="240" t="s">
        <v>342</v>
      </c>
      <c r="AU146" s="240" t="s">
        <v>92</v>
      </c>
      <c r="AY146" s="18" t="s">
        <v>171</v>
      </c>
      <c r="BE146" s="241">
        <f>IF(N146="základní",J146,0)</f>
        <v>0</v>
      </c>
      <c r="BF146" s="241">
        <f>IF(N146="snížená",J146,0)</f>
        <v>0</v>
      </c>
      <c r="BG146" s="241">
        <f>IF(N146="zákl. přenesená",J146,0)</f>
        <v>0</v>
      </c>
      <c r="BH146" s="241">
        <f>IF(N146="sníž. přenesená",J146,0)</f>
        <v>0</v>
      </c>
      <c r="BI146" s="241">
        <f>IF(N146="nulová",J146,0)</f>
        <v>0</v>
      </c>
      <c r="BJ146" s="18" t="s">
        <v>90</v>
      </c>
      <c r="BK146" s="241">
        <f>ROUND(I146*H146,2)</f>
        <v>0</v>
      </c>
      <c r="BL146" s="18" t="s">
        <v>192</v>
      </c>
      <c r="BM146" s="240" t="s">
        <v>3158</v>
      </c>
    </row>
    <row r="147" s="14" customFormat="1">
      <c r="A147" s="14"/>
      <c r="B147" s="261"/>
      <c r="C147" s="262"/>
      <c r="D147" s="242" t="s">
        <v>284</v>
      </c>
      <c r="E147" s="262"/>
      <c r="F147" s="264" t="s">
        <v>3159</v>
      </c>
      <c r="G147" s="262"/>
      <c r="H147" s="265">
        <v>0.26600000000000001</v>
      </c>
      <c r="I147" s="266"/>
      <c r="J147" s="262"/>
      <c r="K147" s="262"/>
      <c r="L147" s="267"/>
      <c r="M147" s="268"/>
      <c r="N147" s="269"/>
      <c r="O147" s="269"/>
      <c r="P147" s="269"/>
      <c r="Q147" s="269"/>
      <c r="R147" s="269"/>
      <c r="S147" s="269"/>
      <c r="T147" s="270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71" t="s">
        <v>284</v>
      </c>
      <c r="AU147" s="271" t="s">
        <v>92</v>
      </c>
      <c r="AV147" s="14" t="s">
        <v>92</v>
      </c>
      <c r="AW147" s="14" t="s">
        <v>4</v>
      </c>
      <c r="AX147" s="14" t="s">
        <v>90</v>
      </c>
      <c r="AY147" s="271" t="s">
        <v>171</v>
      </c>
    </row>
    <row r="148" s="2" customFormat="1" ht="16.5" customHeight="1">
      <c r="A148" s="40"/>
      <c r="B148" s="41"/>
      <c r="C148" s="229" t="s">
        <v>208</v>
      </c>
      <c r="D148" s="229" t="s">
        <v>174</v>
      </c>
      <c r="E148" s="230" t="s">
        <v>3160</v>
      </c>
      <c r="F148" s="231" t="s">
        <v>3161</v>
      </c>
      <c r="G148" s="232" t="s">
        <v>282</v>
      </c>
      <c r="H148" s="233">
        <v>74.153999999999996</v>
      </c>
      <c r="I148" s="234"/>
      <c r="J148" s="235">
        <f>ROUND(I148*H148,2)</f>
        <v>0</v>
      </c>
      <c r="K148" s="231" t="s">
        <v>178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2.4533</v>
      </c>
      <c r="R148" s="238">
        <f>Q148*H148</f>
        <v>181.92200819999999</v>
      </c>
      <c r="S148" s="238">
        <v>0</v>
      </c>
      <c r="T148" s="239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192</v>
      </c>
      <c r="AT148" s="240" t="s">
        <v>174</v>
      </c>
      <c r="AU148" s="240" t="s">
        <v>92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192</v>
      </c>
      <c r="BM148" s="240" t="s">
        <v>3162</v>
      </c>
    </row>
    <row r="149" s="2" customFormat="1">
      <c r="A149" s="40"/>
      <c r="B149" s="41"/>
      <c r="C149" s="42"/>
      <c r="D149" s="242" t="s">
        <v>184</v>
      </c>
      <c r="E149" s="42"/>
      <c r="F149" s="243" t="s">
        <v>3163</v>
      </c>
      <c r="G149" s="42"/>
      <c r="H149" s="42"/>
      <c r="I149" s="244"/>
      <c r="J149" s="42"/>
      <c r="K149" s="42"/>
      <c r="L149" s="46"/>
      <c r="M149" s="245"/>
      <c r="N149" s="246"/>
      <c r="O149" s="93"/>
      <c r="P149" s="93"/>
      <c r="Q149" s="93"/>
      <c r="R149" s="93"/>
      <c r="S149" s="93"/>
      <c r="T149" s="94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8" t="s">
        <v>184</v>
      </c>
      <c r="AU149" s="18" t="s">
        <v>92</v>
      </c>
    </row>
    <row r="150" s="14" customFormat="1">
      <c r="A150" s="14"/>
      <c r="B150" s="261"/>
      <c r="C150" s="262"/>
      <c r="D150" s="242" t="s">
        <v>284</v>
      </c>
      <c r="E150" s="263" t="s">
        <v>1</v>
      </c>
      <c r="F150" s="264" t="s">
        <v>3164</v>
      </c>
      <c r="G150" s="262"/>
      <c r="H150" s="265">
        <v>69.007999999999996</v>
      </c>
      <c r="I150" s="266"/>
      <c r="J150" s="262"/>
      <c r="K150" s="262"/>
      <c r="L150" s="267"/>
      <c r="M150" s="268"/>
      <c r="N150" s="269"/>
      <c r="O150" s="269"/>
      <c r="P150" s="269"/>
      <c r="Q150" s="269"/>
      <c r="R150" s="269"/>
      <c r="S150" s="269"/>
      <c r="T150" s="270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71" t="s">
        <v>284</v>
      </c>
      <c r="AU150" s="271" t="s">
        <v>92</v>
      </c>
      <c r="AV150" s="14" t="s">
        <v>92</v>
      </c>
      <c r="AW150" s="14" t="s">
        <v>38</v>
      </c>
      <c r="AX150" s="14" t="s">
        <v>83</v>
      </c>
      <c r="AY150" s="271" t="s">
        <v>171</v>
      </c>
    </row>
    <row r="151" s="14" customFormat="1">
      <c r="A151" s="14"/>
      <c r="B151" s="261"/>
      <c r="C151" s="262"/>
      <c r="D151" s="242" t="s">
        <v>284</v>
      </c>
      <c r="E151" s="263" t="s">
        <v>1</v>
      </c>
      <c r="F151" s="264" t="s">
        <v>3165</v>
      </c>
      <c r="G151" s="262"/>
      <c r="H151" s="265">
        <v>5.1459999999999999</v>
      </c>
      <c r="I151" s="266"/>
      <c r="J151" s="262"/>
      <c r="K151" s="262"/>
      <c r="L151" s="267"/>
      <c r="M151" s="268"/>
      <c r="N151" s="269"/>
      <c r="O151" s="269"/>
      <c r="P151" s="269"/>
      <c r="Q151" s="269"/>
      <c r="R151" s="269"/>
      <c r="S151" s="269"/>
      <c r="T151" s="270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71" t="s">
        <v>284</v>
      </c>
      <c r="AU151" s="271" t="s">
        <v>92</v>
      </c>
      <c r="AV151" s="14" t="s">
        <v>92</v>
      </c>
      <c r="AW151" s="14" t="s">
        <v>38</v>
      </c>
      <c r="AX151" s="14" t="s">
        <v>83</v>
      </c>
      <c r="AY151" s="271" t="s">
        <v>171</v>
      </c>
    </row>
    <row r="152" s="15" customFormat="1">
      <c r="A152" s="15"/>
      <c r="B152" s="272"/>
      <c r="C152" s="273"/>
      <c r="D152" s="242" t="s">
        <v>284</v>
      </c>
      <c r="E152" s="274" t="s">
        <v>1</v>
      </c>
      <c r="F152" s="275" t="s">
        <v>287</v>
      </c>
      <c r="G152" s="273"/>
      <c r="H152" s="276">
        <v>74.153999999999996</v>
      </c>
      <c r="I152" s="277"/>
      <c r="J152" s="273"/>
      <c r="K152" s="273"/>
      <c r="L152" s="278"/>
      <c r="M152" s="279"/>
      <c r="N152" s="280"/>
      <c r="O152" s="280"/>
      <c r="P152" s="280"/>
      <c r="Q152" s="280"/>
      <c r="R152" s="280"/>
      <c r="S152" s="280"/>
      <c r="T152" s="281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82" t="s">
        <v>284</v>
      </c>
      <c r="AU152" s="282" t="s">
        <v>92</v>
      </c>
      <c r="AV152" s="15" t="s">
        <v>192</v>
      </c>
      <c r="AW152" s="15" t="s">
        <v>38</v>
      </c>
      <c r="AX152" s="15" t="s">
        <v>90</v>
      </c>
      <c r="AY152" s="282" t="s">
        <v>171</v>
      </c>
    </row>
    <row r="153" s="2" customFormat="1" ht="16.5" customHeight="1">
      <c r="A153" s="40"/>
      <c r="B153" s="41"/>
      <c r="C153" s="229" t="s">
        <v>215</v>
      </c>
      <c r="D153" s="229" t="s">
        <v>174</v>
      </c>
      <c r="E153" s="230" t="s">
        <v>3166</v>
      </c>
      <c r="F153" s="231" t="s">
        <v>3167</v>
      </c>
      <c r="G153" s="232" t="s">
        <v>278</v>
      </c>
      <c r="H153" s="233">
        <v>494.36000000000001</v>
      </c>
      <c r="I153" s="234"/>
      <c r="J153" s="235">
        <f>ROUND(I153*H153,2)</f>
        <v>0</v>
      </c>
      <c r="K153" s="231" t="s">
        <v>178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0.0027499999999999998</v>
      </c>
      <c r="R153" s="238">
        <f>Q153*H153</f>
        <v>1.3594899999999999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192</v>
      </c>
      <c r="AT153" s="240" t="s">
        <v>174</v>
      </c>
      <c r="AU153" s="240" t="s">
        <v>92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192</v>
      </c>
      <c r="BM153" s="240" t="s">
        <v>3168</v>
      </c>
    </row>
    <row r="154" s="14" customFormat="1">
      <c r="A154" s="14"/>
      <c r="B154" s="261"/>
      <c r="C154" s="262"/>
      <c r="D154" s="242" t="s">
        <v>284</v>
      </c>
      <c r="E154" s="263" t="s">
        <v>1</v>
      </c>
      <c r="F154" s="264" t="s">
        <v>3169</v>
      </c>
      <c r="G154" s="262"/>
      <c r="H154" s="265">
        <v>460.05599999999998</v>
      </c>
      <c r="I154" s="266"/>
      <c r="J154" s="262"/>
      <c r="K154" s="262"/>
      <c r="L154" s="267"/>
      <c r="M154" s="268"/>
      <c r="N154" s="269"/>
      <c r="O154" s="269"/>
      <c r="P154" s="269"/>
      <c r="Q154" s="269"/>
      <c r="R154" s="269"/>
      <c r="S154" s="269"/>
      <c r="T154" s="27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71" t="s">
        <v>284</v>
      </c>
      <c r="AU154" s="271" t="s">
        <v>92</v>
      </c>
      <c r="AV154" s="14" t="s">
        <v>92</v>
      </c>
      <c r="AW154" s="14" t="s">
        <v>38</v>
      </c>
      <c r="AX154" s="14" t="s">
        <v>83</v>
      </c>
      <c r="AY154" s="271" t="s">
        <v>171</v>
      </c>
    </row>
    <row r="155" s="14" customFormat="1">
      <c r="A155" s="14"/>
      <c r="B155" s="261"/>
      <c r="C155" s="262"/>
      <c r="D155" s="242" t="s">
        <v>284</v>
      </c>
      <c r="E155" s="263" t="s">
        <v>1</v>
      </c>
      <c r="F155" s="264" t="s">
        <v>3170</v>
      </c>
      <c r="G155" s="262"/>
      <c r="H155" s="265">
        <v>34.304000000000002</v>
      </c>
      <c r="I155" s="266"/>
      <c r="J155" s="262"/>
      <c r="K155" s="262"/>
      <c r="L155" s="267"/>
      <c r="M155" s="268"/>
      <c r="N155" s="269"/>
      <c r="O155" s="269"/>
      <c r="P155" s="269"/>
      <c r="Q155" s="269"/>
      <c r="R155" s="269"/>
      <c r="S155" s="269"/>
      <c r="T155" s="270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71" t="s">
        <v>284</v>
      </c>
      <c r="AU155" s="271" t="s">
        <v>92</v>
      </c>
      <c r="AV155" s="14" t="s">
        <v>92</v>
      </c>
      <c r="AW155" s="14" t="s">
        <v>38</v>
      </c>
      <c r="AX155" s="14" t="s">
        <v>83</v>
      </c>
      <c r="AY155" s="271" t="s">
        <v>171</v>
      </c>
    </row>
    <row r="156" s="15" customFormat="1">
      <c r="A156" s="15"/>
      <c r="B156" s="272"/>
      <c r="C156" s="273"/>
      <c r="D156" s="242" t="s">
        <v>284</v>
      </c>
      <c r="E156" s="274" t="s">
        <v>1</v>
      </c>
      <c r="F156" s="275" t="s">
        <v>287</v>
      </c>
      <c r="G156" s="273"/>
      <c r="H156" s="276">
        <v>494.36000000000001</v>
      </c>
      <c r="I156" s="277"/>
      <c r="J156" s="273"/>
      <c r="K156" s="273"/>
      <c r="L156" s="278"/>
      <c r="M156" s="279"/>
      <c r="N156" s="280"/>
      <c r="O156" s="280"/>
      <c r="P156" s="280"/>
      <c r="Q156" s="280"/>
      <c r="R156" s="280"/>
      <c r="S156" s="280"/>
      <c r="T156" s="281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82" t="s">
        <v>284</v>
      </c>
      <c r="AU156" s="282" t="s">
        <v>92</v>
      </c>
      <c r="AV156" s="15" t="s">
        <v>192</v>
      </c>
      <c r="AW156" s="15" t="s">
        <v>38</v>
      </c>
      <c r="AX156" s="15" t="s">
        <v>90</v>
      </c>
      <c r="AY156" s="282" t="s">
        <v>171</v>
      </c>
    </row>
    <row r="157" s="2" customFormat="1" ht="16.5" customHeight="1">
      <c r="A157" s="40"/>
      <c r="B157" s="41"/>
      <c r="C157" s="229" t="s">
        <v>220</v>
      </c>
      <c r="D157" s="229" t="s">
        <v>174</v>
      </c>
      <c r="E157" s="230" t="s">
        <v>3171</v>
      </c>
      <c r="F157" s="231" t="s">
        <v>3172</v>
      </c>
      <c r="G157" s="232" t="s">
        <v>278</v>
      </c>
      <c r="H157" s="233">
        <v>494.36000000000001</v>
      </c>
      <c r="I157" s="234"/>
      <c r="J157" s="235">
        <f>ROUND(I157*H157,2)</f>
        <v>0</v>
      </c>
      <c r="K157" s="231" t="s">
        <v>178</v>
      </c>
      <c r="L157" s="46"/>
      <c r="M157" s="236" t="s">
        <v>1</v>
      </c>
      <c r="N157" s="237" t="s">
        <v>48</v>
      </c>
      <c r="O157" s="93"/>
      <c r="P157" s="238">
        <f>O157*H157</f>
        <v>0</v>
      </c>
      <c r="Q157" s="238">
        <v>0</v>
      </c>
      <c r="R157" s="238">
        <f>Q157*H157</f>
        <v>0</v>
      </c>
      <c r="S157" s="238">
        <v>0</v>
      </c>
      <c r="T157" s="239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40" t="s">
        <v>192</v>
      </c>
      <c r="AT157" s="240" t="s">
        <v>174</v>
      </c>
      <c r="AU157" s="240" t="s">
        <v>92</v>
      </c>
      <c r="AY157" s="18" t="s">
        <v>171</v>
      </c>
      <c r="BE157" s="241">
        <f>IF(N157="základní",J157,0)</f>
        <v>0</v>
      </c>
      <c r="BF157" s="241">
        <f>IF(N157="snížená",J157,0)</f>
        <v>0</v>
      </c>
      <c r="BG157" s="241">
        <f>IF(N157="zákl. přenesená",J157,0)</f>
        <v>0</v>
      </c>
      <c r="BH157" s="241">
        <f>IF(N157="sníž. přenesená",J157,0)</f>
        <v>0</v>
      </c>
      <c r="BI157" s="241">
        <f>IF(N157="nulová",J157,0)</f>
        <v>0</v>
      </c>
      <c r="BJ157" s="18" t="s">
        <v>90</v>
      </c>
      <c r="BK157" s="241">
        <f>ROUND(I157*H157,2)</f>
        <v>0</v>
      </c>
      <c r="BL157" s="18" t="s">
        <v>192</v>
      </c>
      <c r="BM157" s="240" t="s">
        <v>3173</v>
      </c>
    </row>
    <row r="158" s="2" customFormat="1" ht="16.5" customHeight="1">
      <c r="A158" s="40"/>
      <c r="B158" s="41"/>
      <c r="C158" s="229" t="s">
        <v>227</v>
      </c>
      <c r="D158" s="229" t="s">
        <v>174</v>
      </c>
      <c r="E158" s="230" t="s">
        <v>3174</v>
      </c>
      <c r="F158" s="231" t="s">
        <v>3175</v>
      </c>
      <c r="G158" s="232" t="s">
        <v>278</v>
      </c>
      <c r="H158" s="233">
        <v>17.152000000000001</v>
      </c>
      <c r="I158" s="234"/>
      <c r="J158" s="235">
        <f>ROUND(I158*H158,2)</f>
        <v>0</v>
      </c>
      <c r="K158" s="231" t="s">
        <v>178</v>
      </c>
      <c r="L158" s="46"/>
      <c r="M158" s="236" t="s">
        <v>1</v>
      </c>
      <c r="N158" s="237" t="s">
        <v>48</v>
      </c>
      <c r="O158" s="93"/>
      <c r="P158" s="238">
        <f>O158*H158</f>
        <v>0</v>
      </c>
      <c r="Q158" s="238">
        <v>0.0025999999999999999</v>
      </c>
      <c r="R158" s="238">
        <f>Q158*H158</f>
        <v>0.044595200000000002</v>
      </c>
      <c r="S158" s="238">
        <v>0</v>
      </c>
      <c r="T158" s="239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40" t="s">
        <v>192</v>
      </c>
      <c r="AT158" s="240" t="s">
        <v>174</v>
      </c>
      <c r="AU158" s="240" t="s">
        <v>92</v>
      </c>
      <c r="AY158" s="18" t="s">
        <v>171</v>
      </c>
      <c r="BE158" s="241">
        <f>IF(N158="základní",J158,0)</f>
        <v>0</v>
      </c>
      <c r="BF158" s="241">
        <f>IF(N158="snížená",J158,0)</f>
        <v>0</v>
      </c>
      <c r="BG158" s="241">
        <f>IF(N158="zákl. přenesená",J158,0)</f>
        <v>0</v>
      </c>
      <c r="BH158" s="241">
        <f>IF(N158="sníž. přenesená",J158,0)</f>
        <v>0</v>
      </c>
      <c r="BI158" s="241">
        <f>IF(N158="nulová",J158,0)</f>
        <v>0</v>
      </c>
      <c r="BJ158" s="18" t="s">
        <v>90</v>
      </c>
      <c r="BK158" s="241">
        <f>ROUND(I158*H158,2)</f>
        <v>0</v>
      </c>
      <c r="BL158" s="18" t="s">
        <v>192</v>
      </c>
      <c r="BM158" s="240" t="s">
        <v>3176</v>
      </c>
    </row>
    <row r="159" s="14" customFormat="1">
      <c r="A159" s="14"/>
      <c r="B159" s="261"/>
      <c r="C159" s="262"/>
      <c r="D159" s="242" t="s">
        <v>284</v>
      </c>
      <c r="E159" s="263" t="s">
        <v>1</v>
      </c>
      <c r="F159" s="264" t="s">
        <v>3177</v>
      </c>
      <c r="G159" s="262"/>
      <c r="H159" s="265">
        <v>17.152000000000001</v>
      </c>
      <c r="I159" s="266"/>
      <c r="J159" s="262"/>
      <c r="K159" s="262"/>
      <c r="L159" s="267"/>
      <c r="M159" s="268"/>
      <c r="N159" s="269"/>
      <c r="O159" s="269"/>
      <c r="P159" s="269"/>
      <c r="Q159" s="269"/>
      <c r="R159" s="269"/>
      <c r="S159" s="269"/>
      <c r="T159" s="270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71" t="s">
        <v>284</v>
      </c>
      <c r="AU159" s="271" t="s">
        <v>92</v>
      </c>
      <c r="AV159" s="14" t="s">
        <v>92</v>
      </c>
      <c r="AW159" s="14" t="s">
        <v>38</v>
      </c>
      <c r="AX159" s="14" t="s">
        <v>83</v>
      </c>
      <c r="AY159" s="271" t="s">
        <v>171</v>
      </c>
    </row>
    <row r="160" s="15" customFormat="1">
      <c r="A160" s="15"/>
      <c r="B160" s="272"/>
      <c r="C160" s="273"/>
      <c r="D160" s="242" t="s">
        <v>284</v>
      </c>
      <c r="E160" s="274" t="s">
        <v>1</v>
      </c>
      <c r="F160" s="275" t="s">
        <v>287</v>
      </c>
      <c r="G160" s="273"/>
      <c r="H160" s="276">
        <v>17.152000000000001</v>
      </c>
      <c r="I160" s="277"/>
      <c r="J160" s="273"/>
      <c r="K160" s="273"/>
      <c r="L160" s="278"/>
      <c r="M160" s="279"/>
      <c r="N160" s="280"/>
      <c r="O160" s="280"/>
      <c r="P160" s="280"/>
      <c r="Q160" s="280"/>
      <c r="R160" s="280"/>
      <c r="S160" s="280"/>
      <c r="T160" s="281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82" t="s">
        <v>284</v>
      </c>
      <c r="AU160" s="282" t="s">
        <v>92</v>
      </c>
      <c r="AV160" s="15" t="s">
        <v>192</v>
      </c>
      <c r="AW160" s="15" t="s">
        <v>38</v>
      </c>
      <c r="AX160" s="15" t="s">
        <v>90</v>
      </c>
      <c r="AY160" s="282" t="s">
        <v>171</v>
      </c>
    </row>
    <row r="161" s="2" customFormat="1" ht="16.5" customHeight="1">
      <c r="A161" s="40"/>
      <c r="B161" s="41"/>
      <c r="C161" s="229" t="s">
        <v>234</v>
      </c>
      <c r="D161" s="229" t="s">
        <v>174</v>
      </c>
      <c r="E161" s="230" t="s">
        <v>3178</v>
      </c>
      <c r="F161" s="231" t="s">
        <v>3179</v>
      </c>
      <c r="G161" s="232" t="s">
        <v>330</v>
      </c>
      <c r="H161" s="233">
        <v>8.298</v>
      </c>
      <c r="I161" s="234"/>
      <c r="J161" s="235">
        <f>ROUND(I161*H161,2)</f>
        <v>0</v>
      </c>
      <c r="K161" s="231" t="s">
        <v>178</v>
      </c>
      <c r="L161" s="46"/>
      <c r="M161" s="236" t="s">
        <v>1</v>
      </c>
      <c r="N161" s="237" t="s">
        <v>48</v>
      </c>
      <c r="O161" s="93"/>
      <c r="P161" s="238">
        <f>O161*H161</f>
        <v>0</v>
      </c>
      <c r="Q161" s="238">
        <v>1.0463199999999999</v>
      </c>
      <c r="R161" s="238">
        <f>Q161*H161</f>
        <v>8.6823633600000001</v>
      </c>
      <c r="S161" s="238">
        <v>0</v>
      </c>
      <c r="T161" s="239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40" t="s">
        <v>192</v>
      </c>
      <c r="AT161" s="240" t="s">
        <v>174</v>
      </c>
      <c r="AU161" s="240" t="s">
        <v>92</v>
      </c>
      <c r="AY161" s="18" t="s">
        <v>171</v>
      </c>
      <c r="BE161" s="241">
        <f>IF(N161="základní",J161,0)</f>
        <v>0</v>
      </c>
      <c r="BF161" s="241">
        <f>IF(N161="snížená",J161,0)</f>
        <v>0</v>
      </c>
      <c r="BG161" s="241">
        <f>IF(N161="zákl. přenesená",J161,0)</f>
        <v>0</v>
      </c>
      <c r="BH161" s="241">
        <f>IF(N161="sníž. přenesená",J161,0)</f>
        <v>0</v>
      </c>
      <c r="BI161" s="241">
        <f>IF(N161="nulová",J161,0)</f>
        <v>0</v>
      </c>
      <c r="BJ161" s="18" t="s">
        <v>90</v>
      </c>
      <c r="BK161" s="241">
        <f>ROUND(I161*H161,2)</f>
        <v>0</v>
      </c>
      <c r="BL161" s="18" t="s">
        <v>192</v>
      </c>
      <c r="BM161" s="240" t="s">
        <v>3180</v>
      </c>
    </row>
    <row r="162" s="14" customFormat="1">
      <c r="A162" s="14"/>
      <c r="B162" s="261"/>
      <c r="C162" s="262"/>
      <c r="D162" s="242" t="s">
        <v>284</v>
      </c>
      <c r="E162" s="263" t="s">
        <v>1</v>
      </c>
      <c r="F162" s="264" t="s">
        <v>3181</v>
      </c>
      <c r="G162" s="262"/>
      <c r="H162" s="265">
        <v>6.9009999999999998</v>
      </c>
      <c r="I162" s="266"/>
      <c r="J162" s="262"/>
      <c r="K162" s="262"/>
      <c r="L162" s="267"/>
      <c r="M162" s="268"/>
      <c r="N162" s="269"/>
      <c r="O162" s="269"/>
      <c r="P162" s="269"/>
      <c r="Q162" s="269"/>
      <c r="R162" s="269"/>
      <c r="S162" s="269"/>
      <c r="T162" s="270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71" t="s">
        <v>284</v>
      </c>
      <c r="AU162" s="271" t="s">
        <v>92</v>
      </c>
      <c r="AV162" s="14" t="s">
        <v>92</v>
      </c>
      <c r="AW162" s="14" t="s">
        <v>38</v>
      </c>
      <c r="AX162" s="14" t="s">
        <v>83</v>
      </c>
      <c r="AY162" s="271" t="s">
        <v>171</v>
      </c>
    </row>
    <row r="163" s="14" customFormat="1">
      <c r="A163" s="14"/>
      <c r="B163" s="261"/>
      <c r="C163" s="262"/>
      <c r="D163" s="242" t="s">
        <v>284</v>
      </c>
      <c r="E163" s="263" t="s">
        <v>1</v>
      </c>
      <c r="F163" s="264" t="s">
        <v>3182</v>
      </c>
      <c r="G163" s="262"/>
      <c r="H163" s="265">
        <v>0.51500000000000001</v>
      </c>
      <c r="I163" s="266"/>
      <c r="J163" s="262"/>
      <c r="K163" s="262"/>
      <c r="L163" s="267"/>
      <c r="M163" s="268"/>
      <c r="N163" s="269"/>
      <c r="O163" s="269"/>
      <c r="P163" s="269"/>
      <c r="Q163" s="269"/>
      <c r="R163" s="269"/>
      <c r="S163" s="269"/>
      <c r="T163" s="270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71" t="s">
        <v>284</v>
      </c>
      <c r="AU163" s="271" t="s">
        <v>92</v>
      </c>
      <c r="AV163" s="14" t="s">
        <v>92</v>
      </c>
      <c r="AW163" s="14" t="s">
        <v>38</v>
      </c>
      <c r="AX163" s="14" t="s">
        <v>83</v>
      </c>
      <c r="AY163" s="271" t="s">
        <v>171</v>
      </c>
    </row>
    <row r="164" s="16" customFormat="1">
      <c r="A164" s="16"/>
      <c r="B164" s="293"/>
      <c r="C164" s="294"/>
      <c r="D164" s="242" t="s">
        <v>284</v>
      </c>
      <c r="E164" s="295" t="s">
        <v>1</v>
      </c>
      <c r="F164" s="296" t="s">
        <v>418</v>
      </c>
      <c r="G164" s="294"/>
      <c r="H164" s="297">
        <v>7.4160000000000004</v>
      </c>
      <c r="I164" s="298"/>
      <c r="J164" s="294"/>
      <c r="K164" s="294"/>
      <c r="L164" s="299"/>
      <c r="M164" s="300"/>
      <c r="N164" s="301"/>
      <c r="O164" s="301"/>
      <c r="P164" s="301"/>
      <c r="Q164" s="301"/>
      <c r="R164" s="301"/>
      <c r="S164" s="301"/>
      <c r="T164" s="302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303" t="s">
        <v>284</v>
      </c>
      <c r="AU164" s="303" t="s">
        <v>92</v>
      </c>
      <c r="AV164" s="16" t="s">
        <v>118</v>
      </c>
      <c r="AW164" s="16" t="s">
        <v>38</v>
      </c>
      <c r="AX164" s="16" t="s">
        <v>83</v>
      </c>
      <c r="AY164" s="303" t="s">
        <v>171</v>
      </c>
    </row>
    <row r="165" s="14" customFormat="1">
      <c r="A165" s="14"/>
      <c r="B165" s="261"/>
      <c r="C165" s="262"/>
      <c r="D165" s="242" t="s">
        <v>284</v>
      </c>
      <c r="E165" s="263" t="s">
        <v>1</v>
      </c>
      <c r="F165" s="264" t="s">
        <v>3183</v>
      </c>
      <c r="G165" s="262"/>
      <c r="H165" s="265">
        <v>0.88200000000000001</v>
      </c>
      <c r="I165" s="266"/>
      <c r="J165" s="262"/>
      <c r="K165" s="262"/>
      <c r="L165" s="267"/>
      <c r="M165" s="268"/>
      <c r="N165" s="269"/>
      <c r="O165" s="269"/>
      <c r="P165" s="269"/>
      <c r="Q165" s="269"/>
      <c r="R165" s="269"/>
      <c r="S165" s="269"/>
      <c r="T165" s="270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71" t="s">
        <v>284</v>
      </c>
      <c r="AU165" s="271" t="s">
        <v>92</v>
      </c>
      <c r="AV165" s="14" t="s">
        <v>92</v>
      </c>
      <c r="AW165" s="14" t="s">
        <v>38</v>
      </c>
      <c r="AX165" s="14" t="s">
        <v>83</v>
      </c>
      <c r="AY165" s="271" t="s">
        <v>171</v>
      </c>
    </row>
    <row r="166" s="15" customFormat="1">
      <c r="A166" s="15"/>
      <c r="B166" s="272"/>
      <c r="C166" s="273"/>
      <c r="D166" s="242" t="s">
        <v>284</v>
      </c>
      <c r="E166" s="274" t="s">
        <v>1</v>
      </c>
      <c r="F166" s="275" t="s">
        <v>287</v>
      </c>
      <c r="G166" s="273"/>
      <c r="H166" s="276">
        <v>8.298</v>
      </c>
      <c r="I166" s="277"/>
      <c r="J166" s="273"/>
      <c r="K166" s="273"/>
      <c r="L166" s="278"/>
      <c r="M166" s="279"/>
      <c r="N166" s="280"/>
      <c r="O166" s="280"/>
      <c r="P166" s="280"/>
      <c r="Q166" s="280"/>
      <c r="R166" s="280"/>
      <c r="S166" s="280"/>
      <c r="T166" s="281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82" t="s">
        <v>284</v>
      </c>
      <c r="AU166" s="282" t="s">
        <v>92</v>
      </c>
      <c r="AV166" s="15" t="s">
        <v>192</v>
      </c>
      <c r="AW166" s="15" t="s">
        <v>38</v>
      </c>
      <c r="AX166" s="15" t="s">
        <v>90</v>
      </c>
      <c r="AY166" s="282" t="s">
        <v>171</v>
      </c>
    </row>
    <row r="167" s="2" customFormat="1" ht="16.5" customHeight="1">
      <c r="A167" s="40"/>
      <c r="B167" s="41"/>
      <c r="C167" s="229" t="s">
        <v>327</v>
      </c>
      <c r="D167" s="229" t="s">
        <v>174</v>
      </c>
      <c r="E167" s="230" t="s">
        <v>3184</v>
      </c>
      <c r="F167" s="231" t="s">
        <v>3185</v>
      </c>
      <c r="G167" s="232" t="s">
        <v>282</v>
      </c>
      <c r="H167" s="233">
        <v>1</v>
      </c>
      <c r="I167" s="234"/>
      <c r="J167" s="235">
        <f>ROUND(I167*H167,2)</f>
        <v>0</v>
      </c>
      <c r="K167" s="231" t="s">
        <v>178</v>
      </c>
      <c r="L167" s="46"/>
      <c r="M167" s="236" t="s">
        <v>1</v>
      </c>
      <c r="N167" s="237" t="s">
        <v>48</v>
      </c>
      <c r="O167" s="93"/>
      <c r="P167" s="238">
        <f>O167*H167</f>
        <v>0</v>
      </c>
      <c r="Q167" s="238">
        <v>2.5297900000000002</v>
      </c>
      <c r="R167" s="238">
        <f>Q167*H167</f>
        <v>2.5297900000000002</v>
      </c>
      <c r="S167" s="238">
        <v>0</v>
      </c>
      <c r="T167" s="239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40" t="s">
        <v>192</v>
      </c>
      <c r="AT167" s="240" t="s">
        <v>174</v>
      </c>
      <c r="AU167" s="240" t="s">
        <v>92</v>
      </c>
      <c r="AY167" s="18" t="s">
        <v>171</v>
      </c>
      <c r="BE167" s="241">
        <f>IF(N167="základní",J167,0)</f>
        <v>0</v>
      </c>
      <c r="BF167" s="241">
        <f>IF(N167="snížená",J167,0)</f>
        <v>0</v>
      </c>
      <c r="BG167" s="241">
        <f>IF(N167="zákl. přenesená",J167,0)</f>
        <v>0</v>
      </c>
      <c r="BH167" s="241">
        <f>IF(N167="sníž. přenesená",J167,0)</f>
        <v>0</v>
      </c>
      <c r="BI167" s="241">
        <f>IF(N167="nulová",J167,0)</f>
        <v>0</v>
      </c>
      <c r="BJ167" s="18" t="s">
        <v>90</v>
      </c>
      <c r="BK167" s="241">
        <f>ROUND(I167*H167,2)</f>
        <v>0</v>
      </c>
      <c r="BL167" s="18" t="s">
        <v>192</v>
      </c>
      <c r="BM167" s="240" t="s">
        <v>3186</v>
      </c>
    </row>
    <row r="168" s="2" customFormat="1">
      <c r="A168" s="40"/>
      <c r="B168" s="41"/>
      <c r="C168" s="42"/>
      <c r="D168" s="242" t="s">
        <v>184</v>
      </c>
      <c r="E168" s="42"/>
      <c r="F168" s="243" t="s">
        <v>3163</v>
      </c>
      <c r="G168" s="42"/>
      <c r="H168" s="42"/>
      <c r="I168" s="244"/>
      <c r="J168" s="42"/>
      <c r="K168" s="42"/>
      <c r="L168" s="46"/>
      <c r="M168" s="245"/>
      <c r="N168" s="246"/>
      <c r="O168" s="93"/>
      <c r="P168" s="93"/>
      <c r="Q168" s="93"/>
      <c r="R168" s="93"/>
      <c r="S168" s="93"/>
      <c r="T168" s="94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8" t="s">
        <v>184</v>
      </c>
      <c r="AU168" s="18" t="s">
        <v>92</v>
      </c>
    </row>
    <row r="169" s="13" customFormat="1">
      <c r="A169" s="13"/>
      <c r="B169" s="251"/>
      <c r="C169" s="252"/>
      <c r="D169" s="242" t="s">
        <v>284</v>
      </c>
      <c r="E169" s="253" t="s">
        <v>1</v>
      </c>
      <c r="F169" s="254" t="s">
        <v>3187</v>
      </c>
      <c r="G169" s="252"/>
      <c r="H169" s="253" t="s">
        <v>1</v>
      </c>
      <c r="I169" s="255"/>
      <c r="J169" s="252"/>
      <c r="K169" s="252"/>
      <c r="L169" s="256"/>
      <c r="M169" s="257"/>
      <c r="N169" s="258"/>
      <c r="O169" s="258"/>
      <c r="P169" s="258"/>
      <c r="Q169" s="258"/>
      <c r="R169" s="258"/>
      <c r="S169" s="258"/>
      <c r="T169" s="259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60" t="s">
        <v>284</v>
      </c>
      <c r="AU169" s="260" t="s">
        <v>92</v>
      </c>
      <c r="AV169" s="13" t="s">
        <v>90</v>
      </c>
      <c r="AW169" s="13" t="s">
        <v>38</v>
      </c>
      <c r="AX169" s="13" t="s">
        <v>83</v>
      </c>
      <c r="AY169" s="260" t="s">
        <v>171</v>
      </c>
    </row>
    <row r="170" s="14" customFormat="1">
      <c r="A170" s="14"/>
      <c r="B170" s="261"/>
      <c r="C170" s="262"/>
      <c r="D170" s="242" t="s">
        <v>284</v>
      </c>
      <c r="E170" s="263" t="s">
        <v>1</v>
      </c>
      <c r="F170" s="264" t="s">
        <v>3188</v>
      </c>
      <c r="G170" s="262"/>
      <c r="H170" s="265">
        <v>0.86799999999999999</v>
      </c>
      <c r="I170" s="266"/>
      <c r="J170" s="262"/>
      <c r="K170" s="262"/>
      <c r="L170" s="267"/>
      <c r="M170" s="268"/>
      <c r="N170" s="269"/>
      <c r="O170" s="269"/>
      <c r="P170" s="269"/>
      <c r="Q170" s="269"/>
      <c r="R170" s="269"/>
      <c r="S170" s="269"/>
      <c r="T170" s="27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71" t="s">
        <v>284</v>
      </c>
      <c r="AU170" s="271" t="s">
        <v>92</v>
      </c>
      <c r="AV170" s="14" t="s">
        <v>92</v>
      </c>
      <c r="AW170" s="14" t="s">
        <v>38</v>
      </c>
      <c r="AX170" s="14" t="s">
        <v>83</v>
      </c>
      <c r="AY170" s="271" t="s">
        <v>171</v>
      </c>
    </row>
    <row r="171" s="14" customFormat="1">
      <c r="A171" s="14"/>
      <c r="B171" s="261"/>
      <c r="C171" s="262"/>
      <c r="D171" s="242" t="s">
        <v>284</v>
      </c>
      <c r="E171" s="263" t="s">
        <v>1</v>
      </c>
      <c r="F171" s="264" t="s">
        <v>3189</v>
      </c>
      <c r="G171" s="262"/>
      <c r="H171" s="265">
        <v>0.13200000000000001</v>
      </c>
      <c r="I171" s="266"/>
      <c r="J171" s="262"/>
      <c r="K171" s="262"/>
      <c r="L171" s="267"/>
      <c r="M171" s="268"/>
      <c r="N171" s="269"/>
      <c r="O171" s="269"/>
      <c r="P171" s="269"/>
      <c r="Q171" s="269"/>
      <c r="R171" s="269"/>
      <c r="S171" s="269"/>
      <c r="T171" s="270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71" t="s">
        <v>284</v>
      </c>
      <c r="AU171" s="271" t="s">
        <v>92</v>
      </c>
      <c r="AV171" s="14" t="s">
        <v>92</v>
      </c>
      <c r="AW171" s="14" t="s">
        <v>38</v>
      </c>
      <c r="AX171" s="14" t="s">
        <v>83</v>
      </c>
      <c r="AY171" s="271" t="s">
        <v>171</v>
      </c>
    </row>
    <row r="172" s="15" customFormat="1">
      <c r="A172" s="15"/>
      <c r="B172" s="272"/>
      <c r="C172" s="273"/>
      <c r="D172" s="242" t="s">
        <v>284</v>
      </c>
      <c r="E172" s="274" t="s">
        <v>1</v>
      </c>
      <c r="F172" s="275" t="s">
        <v>287</v>
      </c>
      <c r="G172" s="273"/>
      <c r="H172" s="276">
        <v>1</v>
      </c>
      <c r="I172" s="277"/>
      <c r="J172" s="273"/>
      <c r="K172" s="273"/>
      <c r="L172" s="278"/>
      <c r="M172" s="279"/>
      <c r="N172" s="280"/>
      <c r="O172" s="280"/>
      <c r="P172" s="280"/>
      <c r="Q172" s="280"/>
      <c r="R172" s="280"/>
      <c r="S172" s="280"/>
      <c r="T172" s="281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82" t="s">
        <v>284</v>
      </c>
      <c r="AU172" s="282" t="s">
        <v>92</v>
      </c>
      <c r="AV172" s="15" t="s">
        <v>192</v>
      </c>
      <c r="AW172" s="15" t="s">
        <v>38</v>
      </c>
      <c r="AX172" s="15" t="s">
        <v>90</v>
      </c>
      <c r="AY172" s="282" t="s">
        <v>171</v>
      </c>
    </row>
    <row r="173" s="2" customFormat="1" ht="16.5" customHeight="1">
      <c r="A173" s="40"/>
      <c r="B173" s="41"/>
      <c r="C173" s="229" t="s">
        <v>334</v>
      </c>
      <c r="D173" s="229" t="s">
        <v>174</v>
      </c>
      <c r="E173" s="230" t="s">
        <v>3190</v>
      </c>
      <c r="F173" s="231" t="s">
        <v>3191</v>
      </c>
      <c r="G173" s="232" t="s">
        <v>282</v>
      </c>
      <c r="H173" s="233">
        <v>12.34</v>
      </c>
      <c r="I173" s="234"/>
      <c r="J173" s="235">
        <f>ROUND(I173*H173,2)</f>
        <v>0</v>
      </c>
      <c r="K173" s="231" t="s">
        <v>178</v>
      </c>
      <c r="L173" s="46"/>
      <c r="M173" s="236" t="s">
        <v>1</v>
      </c>
      <c r="N173" s="237" t="s">
        <v>48</v>
      </c>
      <c r="O173" s="93"/>
      <c r="P173" s="238">
        <f>O173*H173</f>
        <v>0</v>
      </c>
      <c r="Q173" s="238">
        <v>2.5143</v>
      </c>
      <c r="R173" s="238">
        <f>Q173*H173</f>
        <v>31.026461999999999</v>
      </c>
      <c r="S173" s="238">
        <v>0</v>
      </c>
      <c r="T173" s="239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40" t="s">
        <v>192</v>
      </c>
      <c r="AT173" s="240" t="s">
        <v>174</v>
      </c>
      <c r="AU173" s="240" t="s">
        <v>92</v>
      </c>
      <c r="AY173" s="18" t="s">
        <v>171</v>
      </c>
      <c r="BE173" s="241">
        <f>IF(N173="základní",J173,0)</f>
        <v>0</v>
      </c>
      <c r="BF173" s="241">
        <f>IF(N173="snížená",J173,0)</f>
        <v>0</v>
      </c>
      <c r="BG173" s="241">
        <f>IF(N173="zákl. přenesená",J173,0)</f>
        <v>0</v>
      </c>
      <c r="BH173" s="241">
        <f>IF(N173="sníž. přenesená",J173,0)</f>
        <v>0</v>
      </c>
      <c r="BI173" s="241">
        <f>IF(N173="nulová",J173,0)</f>
        <v>0</v>
      </c>
      <c r="BJ173" s="18" t="s">
        <v>90</v>
      </c>
      <c r="BK173" s="241">
        <f>ROUND(I173*H173,2)</f>
        <v>0</v>
      </c>
      <c r="BL173" s="18" t="s">
        <v>192</v>
      </c>
      <c r="BM173" s="240" t="s">
        <v>3192</v>
      </c>
    </row>
    <row r="174" s="2" customFormat="1">
      <c r="A174" s="40"/>
      <c r="B174" s="41"/>
      <c r="C174" s="42"/>
      <c r="D174" s="242" t="s">
        <v>184</v>
      </c>
      <c r="E174" s="42"/>
      <c r="F174" s="243" t="s">
        <v>3163</v>
      </c>
      <c r="G174" s="42"/>
      <c r="H174" s="42"/>
      <c r="I174" s="244"/>
      <c r="J174" s="42"/>
      <c r="K174" s="42"/>
      <c r="L174" s="46"/>
      <c r="M174" s="245"/>
      <c r="N174" s="246"/>
      <c r="O174" s="93"/>
      <c r="P174" s="93"/>
      <c r="Q174" s="93"/>
      <c r="R174" s="93"/>
      <c r="S174" s="93"/>
      <c r="T174" s="94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8" t="s">
        <v>184</v>
      </c>
      <c r="AU174" s="18" t="s">
        <v>92</v>
      </c>
    </row>
    <row r="175" s="14" customFormat="1">
      <c r="A175" s="14"/>
      <c r="B175" s="261"/>
      <c r="C175" s="262"/>
      <c r="D175" s="242" t="s">
        <v>284</v>
      </c>
      <c r="E175" s="263" t="s">
        <v>1</v>
      </c>
      <c r="F175" s="264" t="s">
        <v>3193</v>
      </c>
      <c r="G175" s="262"/>
      <c r="H175" s="265">
        <v>10.348000000000001</v>
      </c>
      <c r="I175" s="266"/>
      <c r="J175" s="262"/>
      <c r="K175" s="262"/>
      <c r="L175" s="267"/>
      <c r="M175" s="268"/>
      <c r="N175" s="269"/>
      <c r="O175" s="269"/>
      <c r="P175" s="269"/>
      <c r="Q175" s="269"/>
      <c r="R175" s="269"/>
      <c r="S175" s="269"/>
      <c r="T175" s="270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71" t="s">
        <v>284</v>
      </c>
      <c r="AU175" s="271" t="s">
        <v>92</v>
      </c>
      <c r="AV175" s="14" t="s">
        <v>92</v>
      </c>
      <c r="AW175" s="14" t="s">
        <v>38</v>
      </c>
      <c r="AX175" s="14" t="s">
        <v>83</v>
      </c>
      <c r="AY175" s="271" t="s">
        <v>171</v>
      </c>
    </row>
    <row r="176" s="14" customFormat="1">
      <c r="A176" s="14"/>
      <c r="B176" s="261"/>
      <c r="C176" s="262"/>
      <c r="D176" s="242" t="s">
        <v>284</v>
      </c>
      <c r="E176" s="263" t="s">
        <v>1</v>
      </c>
      <c r="F176" s="264" t="s">
        <v>3194</v>
      </c>
      <c r="G176" s="262"/>
      <c r="H176" s="265">
        <v>1.992</v>
      </c>
      <c r="I176" s="266"/>
      <c r="J176" s="262"/>
      <c r="K176" s="262"/>
      <c r="L176" s="267"/>
      <c r="M176" s="268"/>
      <c r="N176" s="269"/>
      <c r="O176" s="269"/>
      <c r="P176" s="269"/>
      <c r="Q176" s="269"/>
      <c r="R176" s="269"/>
      <c r="S176" s="269"/>
      <c r="T176" s="27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71" t="s">
        <v>284</v>
      </c>
      <c r="AU176" s="271" t="s">
        <v>92</v>
      </c>
      <c r="AV176" s="14" t="s">
        <v>92</v>
      </c>
      <c r="AW176" s="14" t="s">
        <v>38</v>
      </c>
      <c r="AX176" s="14" t="s">
        <v>83</v>
      </c>
      <c r="AY176" s="271" t="s">
        <v>171</v>
      </c>
    </row>
    <row r="177" s="15" customFormat="1">
      <c r="A177" s="15"/>
      <c r="B177" s="272"/>
      <c r="C177" s="273"/>
      <c r="D177" s="242" t="s">
        <v>284</v>
      </c>
      <c r="E177" s="274" t="s">
        <v>1</v>
      </c>
      <c r="F177" s="275" t="s">
        <v>287</v>
      </c>
      <c r="G177" s="273"/>
      <c r="H177" s="276">
        <v>12.34</v>
      </c>
      <c r="I177" s="277"/>
      <c r="J177" s="273"/>
      <c r="K177" s="273"/>
      <c r="L177" s="278"/>
      <c r="M177" s="279"/>
      <c r="N177" s="280"/>
      <c r="O177" s="280"/>
      <c r="P177" s="280"/>
      <c r="Q177" s="280"/>
      <c r="R177" s="280"/>
      <c r="S177" s="280"/>
      <c r="T177" s="281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82" t="s">
        <v>284</v>
      </c>
      <c r="AU177" s="282" t="s">
        <v>92</v>
      </c>
      <c r="AV177" s="15" t="s">
        <v>192</v>
      </c>
      <c r="AW177" s="15" t="s">
        <v>38</v>
      </c>
      <c r="AX177" s="15" t="s">
        <v>90</v>
      </c>
      <c r="AY177" s="282" t="s">
        <v>171</v>
      </c>
    </row>
    <row r="178" s="2" customFormat="1" ht="16.5" customHeight="1">
      <c r="A178" s="40"/>
      <c r="B178" s="41"/>
      <c r="C178" s="229" t="s">
        <v>339</v>
      </c>
      <c r="D178" s="229" t="s">
        <v>174</v>
      </c>
      <c r="E178" s="230" t="s">
        <v>3195</v>
      </c>
      <c r="F178" s="231" t="s">
        <v>3196</v>
      </c>
      <c r="G178" s="232" t="s">
        <v>278</v>
      </c>
      <c r="H178" s="233">
        <v>37.698</v>
      </c>
      <c r="I178" s="234"/>
      <c r="J178" s="235">
        <f>ROUND(I178*H178,2)</f>
        <v>0</v>
      </c>
      <c r="K178" s="231" t="s">
        <v>178</v>
      </c>
      <c r="L178" s="46"/>
      <c r="M178" s="236" t="s">
        <v>1</v>
      </c>
      <c r="N178" s="237" t="s">
        <v>48</v>
      </c>
      <c r="O178" s="93"/>
      <c r="P178" s="238">
        <f>O178*H178</f>
        <v>0</v>
      </c>
      <c r="Q178" s="238">
        <v>0.0043200000000000001</v>
      </c>
      <c r="R178" s="238">
        <f>Q178*H178</f>
        <v>0.16285536000000001</v>
      </c>
      <c r="S178" s="238">
        <v>0</v>
      </c>
      <c r="T178" s="239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40" t="s">
        <v>192</v>
      </c>
      <c r="AT178" s="240" t="s">
        <v>174</v>
      </c>
      <c r="AU178" s="240" t="s">
        <v>92</v>
      </c>
      <c r="AY178" s="18" t="s">
        <v>171</v>
      </c>
      <c r="BE178" s="241">
        <f>IF(N178="základní",J178,0)</f>
        <v>0</v>
      </c>
      <c r="BF178" s="241">
        <f>IF(N178="snížená",J178,0)</f>
        <v>0</v>
      </c>
      <c r="BG178" s="241">
        <f>IF(N178="zákl. přenesená",J178,0)</f>
        <v>0</v>
      </c>
      <c r="BH178" s="241">
        <f>IF(N178="sníž. přenesená",J178,0)</f>
        <v>0</v>
      </c>
      <c r="BI178" s="241">
        <f>IF(N178="nulová",J178,0)</f>
        <v>0</v>
      </c>
      <c r="BJ178" s="18" t="s">
        <v>90</v>
      </c>
      <c r="BK178" s="241">
        <f>ROUND(I178*H178,2)</f>
        <v>0</v>
      </c>
      <c r="BL178" s="18" t="s">
        <v>192</v>
      </c>
      <c r="BM178" s="240" t="s">
        <v>3197</v>
      </c>
    </row>
    <row r="179" s="14" customFormat="1">
      <c r="A179" s="14"/>
      <c r="B179" s="261"/>
      <c r="C179" s="262"/>
      <c r="D179" s="242" t="s">
        <v>284</v>
      </c>
      <c r="E179" s="263" t="s">
        <v>1</v>
      </c>
      <c r="F179" s="264" t="s">
        <v>3198</v>
      </c>
      <c r="G179" s="262"/>
      <c r="H179" s="265">
        <v>22.164000000000001</v>
      </c>
      <c r="I179" s="266"/>
      <c r="J179" s="262"/>
      <c r="K179" s="262"/>
      <c r="L179" s="267"/>
      <c r="M179" s="268"/>
      <c r="N179" s="269"/>
      <c r="O179" s="269"/>
      <c r="P179" s="269"/>
      <c r="Q179" s="269"/>
      <c r="R179" s="269"/>
      <c r="S179" s="269"/>
      <c r="T179" s="27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71" t="s">
        <v>284</v>
      </c>
      <c r="AU179" s="271" t="s">
        <v>92</v>
      </c>
      <c r="AV179" s="14" t="s">
        <v>92</v>
      </c>
      <c r="AW179" s="14" t="s">
        <v>38</v>
      </c>
      <c r="AX179" s="14" t="s">
        <v>83</v>
      </c>
      <c r="AY179" s="271" t="s">
        <v>171</v>
      </c>
    </row>
    <row r="180" s="13" customFormat="1">
      <c r="A180" s="13"/>
      <c r="B180" s="251"/>
      <c r="C180" s="252"/>
      <c r="D180" s="242" t="s">
        <v>284</v>
      </c>
      <c r="E180" s="253" t="s">
        <v>1</v>
      </c>
      <c r="F180" s="254" t="s">
        <v>3187</v>
      </c>
      <c r="G180" s="252"/>
      <c r="H180" s="253" t="s">
        <v>1</v>
      </c>
      <c r="I180" s="255"/>
      <c r="J180" s="252"/>
      <c r="K180" s="252"/>
      <c r="L180" s="256"/>
      <c r="M180" s="257"/>
      <c r="N180" s="258"/>
      <c r="O180" s="258"/>
      <c r="P180" s="258"/>
      <c r="Q180" s="258"/>
      <c r="R180" s="258"/>
      <c r="S180" s="258"/>
      <c r="T180" s="259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60" t="s">
        <v>284</v>
      </c>
      <c r="AU180" s="260" t="s">
        <v>92</v>
      </c>
      <c r="AV180" s="13" t="s">
        <v>90</v>
      </c>
      <c r="AW180" s="13" t="s">
        <v>38</v>
      </c>
      <c r="AX180" s="13" t="s">
        <v>83</v>
      </c>
      <c r="AY180" s="260" t="s">
        <v>171</v>
      </c>
    </row>
    <row r="181" s="14" customFormat="1">
      <c r="A181" s="14"/>
      <c r="B181" s="261"/>
      <c r="C181" s="262"/>
      <c r="D181" s="242" t="s">
        <v>284</v>
      </c>
      <c r="E181" s="263" t="s">
        <v>1</v>
      </c>
      <c r="F181" s="264" t="s">
        <v>3199</v>
      </c>
      <c r="G181" s="262"/>
      <c r="H181" s="265">
        <v>5.3339999999999996</v>
      </c>
      <c r="I181" s="266"/>
      <c r="J181" s="262"/>
      <c r="K181" s="262"/>
      <c r="L181" s="267"/>
      <c r="M181" s="268"/>
      <c r="N181" s="269"/>
      <c r="O181" s="269"/>
      <c r="P181" s="269"/>
      <c r="Q181" s="269"/>
      <c r="R181" s="269"/>
      <c r="S181" s="269"/>
      <c r="T181" s="270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71" t="s">
        <v>284</v>
      </c>
      <c r="AU181" s="271" t="s">
        <v>92</v>
      </c>
      <c r="AV181" s="14" t="s">
        <v>92</v>
      </c>
      <c r="AW181" s="14" t="s">
        <v>38</v>
      </c>
      <c r="AX181" s="14" t="s">
        <v>83</v>
      </c>
      <c r="AY181" s="271" t="s">
        <v>171</v>
      </c>
    </row>
    <row r="182" s="14" customFormat="1">
      <c r="A182" s="14"/>
      <c r="B182" s="261"/>
      <c r="C182" s="262"/>
      <c r="D182" s="242" t="s">
        <v>284</v>
      </c>
      <c r="E182" s="263" t="s">
        <v>1</v>
      </c>
      <c r="F182" s="264" t="s">
        <v>3200</v>
      </c>
      <c r="G182" s="262"/>
      <c r="H182" s="265">
        <v>1.2</v>
      </c>
      <c r="I182" s="266"/>
      <c r="J182" s="262"/>
      <c r="K182" s="262"/>
      <c r="L182" s="267"/>
      <c r="M182" s="268"/>
      <c r="N182" s="269"/>
      <c r="O182" s="269"/>
      <c r="P182" s="269"/>
      <c r="Q182" s="269"/>
      <c r="R182" s="269"/>
      <c r="S182" s="269"/>
      <c r="T182" s="27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71" t="s">
        <v>284</v>
      </c>
      <c r="AU182" s="271" t="s">
        <v>92</v>
      </c>
      <c r="AV182" s="14" t="s">
        <v>92</v>
      </c>
      <c r="AW182" s="14" t="s">
        <v>38</v>
      </c>
      <c r="AX182" s="14" t="s">
        <v>83</v>
      </c>
      <c r="AY182" s="271" t="s">
        <v>171</v>
      </c>
    </row>
    <row r="183" s="14" customFormat="1">
      <c r="A183" s="14"/>
      <c r="B183" s="261"/>
      <c r="C183" s="262"/>
      <c r="D183" s="242" t="s">
        <v>284</v>
      </c>
      <c r="E183" s="263" t="s">
        <v>1</v>
      </c>
      <c r="F183" s="264" t="s">
        <v>3201</v>
      </c>
      <c r="G183" s="262"/>
      <c r="H183" s="265">
        <v>9</v>
      </c>
      <c r="I183" s="266"/>
      <c r="J183" s="262"/>
      <c r="K183" s="262"/>
      <c r="L183" s="267"/>
      <c r="M183" s="268"/>
      <c r="N183" s="269"/>
      <c r="O183" s="269"/>
      <c r="P183" s="269"/>
      <c r="Q183" s="269"/>
      <c r="R183" s="269"/>
      <c r="S183" s="269"/>
      <c r="T183" s="270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71" t="s">
        <v>284</v>
      </c>
      <c r="AU183" s="271" t="s">
        <v>92</v>
      </c>
      <c r="AV183" s="14" t="s">
        <v>92</v>
      </c>
      <c r="AW183" s="14" t="s">
        <v>38</v>
      </c>
      <c r="AX183" s="14" t="s">
        <v>83</v>
      </c>
      <c r="AY183" s="271" t="s">
        <v>171</v>
      </c>
    </row>
    <row r="184" s="15" customFormat="1">
      <c r="A184" s="15"/>
      <c r="B184" s="272"/>
      <c r="C184" s="273"/>
      <c r="D184" s="242" t="s">
        <v>284</v>
      </c>
      <c r="E184" s="274" t="s">
        <v>1</v>
      </c>
      <c r="F184" s="275" t="s">
        <v>287</v>
      </c>
      <c r="G184" s="273"/>
      <c r="H184" s="276">
        <v>37.698</v>
      </c>
      <c r="I184" s="277"/>
      <c r="J184" s="273"/>
      <c r="K184" s="273"/>
      <c r="L184" s="278"/>
      <c r="M184" s="279"/>
      <c r="N184" s="280"/>
      <c r="O184" s="280"/>
      <c r="P184" s="280"/>
      <c r="Q184" s="280"/>
      <c r="R184" s="280"/>
      <c r="S184" s="280"/>
      <c r="T184" s="281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82" t="s">
        <v>284</v>
      </c>
      <c r="AU184" s="282" t="s">
        <v>92</v>
      </c>
      <c r="AV184" s="15" t="s">
        <v>192</v>
      </c>
      <c r="AW184" s="15" t="s">
        <v>38</v>
      </c>
      <c r="AX184" s="15" t="s">
        <v>90</v>
      </c>
      <c r="AY184" s="282" t="s">
        <v>171</v>
      </c>
    </row>
    <row r="185" s="2" customFormat="1" ht="16.5" customHeight="1">
      <c r="A185" s="40"/>
      <c r="B185" s="41"/>
      <c r="C185" s="229" t="s">
        <v>8</v>
      </c>
      <c r="D185" s="229" t="s">
        <v>174</v>
      </c>
      <c r="E185" s="230" t="s">
        <v>3202</v>
      </c>
      <c r="F185" s="231" t="s">
        <v>3203</v>
      </c>
      <c r="G185" s="232" t="s">
        <v>278</v>
      </c>
      <c r="H185" s="233">
        <v>37.698</v>
      </c>
      <c r="I185" s="234"/>
      <c r="J185" s="235">
        <f>ROUND(I185*H185,2)</f>
        <v>0</v>
      </c>
      <c r="K185" s="231" t="s">
        <v>178</v>
      </c>
      <c r="L185" s="46"/>
      <c r="M185" s="236" t="s">
        <v>1</v>
      </c>
      <c r="N185" s="237" t="s">
        <v>48</v>
      </c>
      <c r="O185" s="93"/>
      <c r="P185" s="238">
        <f>O185*H185</f>
        <v>0</v>
      </c>
      <c r="Q185" s="238">
        <v>0</v>
      </c>
      <c r="R185" s="238">
        <f>Q185*H185</f>
        <v>0</v>
      </c>
      <c r="S185" s="238">
        <v>0</v>
      </c>
      <c r="T185" s="239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40" t="s">
        <v>192</v>
      </c>
      <c r="AT185" s="240" t="s">
        <v>174</v>
      </c>
      <c r="AU185" s="240" t="s">
        <v>92</v>
      </c>
      <c r="AY185" s="18" t="s">
        <v>171</v>
      </c>
      <c r="BE185" s="241">
        <f>IF(N185="základní",J185,0)</f>
        <v>0</v>
      </c>
      <c r="BF185" s="241">
        <f>IF(N185="snížená",J185,0)</f>
        <v>0</v>
      </c>
      <c r="BG185" s="241">
        <f>IF(N185="zákl. přenesená",J185,0)</f>
        <v>0</v>
      </c>
      <c r="BH185" s="241">
        <f>IF(N185="sníž. přenesená",J185,0)</f>
        <v>0</v>
      </c>
      <c r="BI185" s="241">
        <f>IF(N185="nulová",J185,0)</f>
        <v>0</v>
      </c>
      <c r="BJ185" s="18" t="s">
        <v>90</v>
      </c>
      <c r="BK185" s="241">
        <f>ROUND(I185*H185,2)</f>
        <v>0</v>
      </c>
      <c r="BL185" s="18" t="s">
        <v>192</v>
      </c>
      <c r="BM185" s="240" t="s">
        <v>3204</v>
      </c>
    </row>
    <row r="186" s="2" customFormat="1" ht="16.5" customHeight="1">
      <c r="A186" s="40"/>
      <c r="B186" s="41"/>
      <c r="C186" s="229" t="s">
        <v>347</v>
      </c>
      <c r="D186" s="229" t="s">
        <v>174</v>
      </c>
      <c r="E186" s="230" t="s">
        <v>3205</v>
      </c>
      <c r="F186" s="231" t="s">
        <v>3206</v>
      </c>
      <c r="G186" s="232" t="s">
        <v>330</v>
      </c>
      <c r="H186" s="233">
        <v>1.49</v>
      </c>
      <c r="I186" s="234"/>
      <c r="J186" s="235">
        <f>ROUND(I186*H186,2)</f>
        <v>0</v>
      </c>
      <c r="K186" s="231" t="s">
        <v>178</v>
      </c>
      <c r="L186" s="46"/>
      <c r="M186" s="236" t="s">
        <v>1</v>
      </c>
      <c r="N186" s="237" t="s">
        <v>48</v>
      </c>
      <c r="O186" s="93"/>
      <c r="P186" s="238">
        <f>O186*H186</f>
        <v>0</v>
      </c>
      <c r="Q186" s="238">
        <v>1.10951</v>
      </c>
      <c r="R186" s="238">
        <f>Q186*H186</f>
        <v>1.6531699</v>
      </c>
      <c r="S186" s="238">
        <v>0</v>
      </c>
      <c r="T186" s="239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40" t="s">
        <v>192</v>
      </c>
      <c r="AT186" s="240" t="s">
        <v>174</v>
      </c>
      <c r="AU186" s="240" t="s">
        <v>92</v>
      </c>
      <c r="AY186" s="18" t="s">
        <v>171</v>
      </c>
      <c r="BE186" s="241">
        <f>IF(N186="základní",J186,0)</f>
        <v>0</v>
      </c>
      <c r="BF186" s="241">
        <f>IF(N186="snížená",J186,0)</f>
        <v>0</v>
      </c>
      <c r="BG186" s="241">
        <f>IF(N186="zákl. přenesená",J186,0)</f>
        <v>0</v>
      </c>
      <c r="BH186" s="241">
        <f>IF(N186="sníž. přenesená",J186,0)</f>
        <v>0</v>
      </c>
      <c r="BI186" s="241">
        <f>IF(N186="nulová",J186,0)</f>
        <v>0</v>
      </c>
      <c r="BJ186" s="18" t="s">
        <v>90</v>
      </c>
      <c r="BK186" s="241">
        <f>ROUND(I186*H186,2)</f>
        <v>0</v>
      </c>
      <c r="BL186" s="18" t="s">
        <v>192</v>
      </c>
      <c r="BM186" s="240" t="s">
        <v>3207</v>
      </c>
    </row>
    <row r="187" s="14" customFormat="1">
      <c r="A187" s="14"/>
      <c r="B187" s="261"/>
      <c r="C187" s="262"/>
      <c r="D187" s="242" t="s">
        <v>284</v>
      </c>
      <c r="E187" s="263" t="s">
        <v>1</v>
      </c>
      <c r="F187" s="264" t="s">
        <v>3208</v>
      </c>
      <c r="G187" s="262"/>
      <c r="H187" s="265">
        <v>1.0349999999999999</v>
      </c>
      <c r="I187" s="266"/>
      <c r="J187" s="262"/>
      <c r="K187" s="262"/>
      <c r="L187" s="267"/>
      <c r="M187" s="268"/>
      <c r="N187" s="269"/>
      <c r="O187" s="269"/>
      <c r="P187" s="269"/>
      <c r="Q187" s="269"/>
      <c r="R187" s="269"/>
      <c r="S187" s="269"/>
      <c r="T187" s="270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71" t="s">
        <v>284</v>
      </c>
      <c r="AU187" s="271" t="s">
        <v>92</v>
      </c>
      <c r="AV187" s="14" t="s">
        <v>92</v>
      </c>
      <c r="AW187" s="14" t="s">
        <v>38</v>
      </c>
      <c r="AX187" s="14" t="s">
        <v>83</v>
      </c>
      <c r="AY187" s="271" t="s">
        <v>171</v>
      </c>
    </row>
    <row r="188" s="14" customFormat="1">
      <c r="A188" s="14"/>
      <c r="B188" s="261"/>
      <c r="C188" s="262"/>
      <c r="D188" s="242" t="s">
        <v>284</v>
      </c>
      <c r="E188" s="263" t="s">
        <v>1</v>
      </c>
      <c r="F188" s="264" t="s">
        <v>3209</v>
      </c>
      <c r="G188" s="262"/>
      <c r="H188" s="265">
        <v>0.29899999999999999</v>
      </c>
      <c r="I188" s="266"/>
      <c r="J188" s="262"/>
      <c r="K188" s="262"/>
      <c r="L188" s="267"/>
      <c r="M188" s="268"/>
      <c r="N188" s="269"/>
      <c r="O188" s="269"/>
      <c r="P188" s="269"/>
      <c r="Q188" s="269"/>
      <c r="R188" s="269"/>
      <c r="S188" s="269"/>
      <c r="T188" s="27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71" t="s">
        <v>284</v>
      </c>
      <c r="AU188" s="271" t="s">
        <v>92</v>
      </c>
      <c r="AV188" s="14" t="s">
        <v>92</v>
      </c>
      <c r="AW188" s="14" t="s">
        <v>38</v>
      </c>
      <c r="AX188" s="14" t="s">
        <v>83</v>
      </c>
      <c r="AY188" s="271" t="s">
        <v>171</v>
      </c>
    </row>
    <row r="189" s="16" customFormat="1">
      <c r="A189" s="16"/>
      <c r="B189" s="293"/>
      <c r="C189" s="294"/>
      <c r="D189" s="242" t="s">
        <v>284</v>
      </c>
      <c r="E189" s="295" t="s">
        <v>1</v>
      </c>
      <c r="F189" s="296" t="s">
        <v>418</v>
      </c>
      <c r="G189" s="294"/>
      <c r="H189" s="297">
        <v>1.3340000000000001</v>
      </c>
      <c r="I189" s="298"/>
      <c r="J189" s="294"/>
      <c r="K189" s="294"/>
      <c r="L189" s="299"/>
      <c r="M189" s="300"/>
      <c r="N189" s="301"/>
      <c r="O189" s="301"/>
      <c r="P189" s="301"/>
      <c r="Q189" s="301"/>
      <c r="R189" s="301"/>
      <c r="S189" s="301"/>
      <c r="T189" s="302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T189" s="303" t="s">
        <v>284</v>
      </c>
      <c r="AU189" s="303" t="s">
        <v>92</v>
      </c>
      <c r="AV189" s="16" t="s">
        <v>118</v>
      </c>
      <c r="AW189" s="16" t="s">
        <v>38</v>
      </c>
      <c r="AX189" s="16" t="s">
        <v>83</v>
      </c>
      <c r="AY189" s="303" t="s">
        <v>171</v>
      </c>
    </row>
    <row r="190" s="14" customFormat="1">
      <c r="A190" s="14"/>
      <c r="B190" s="261"/>
      <c r="C190" s="262"/>
      <c r="D190" s="242" t="s">
        <v>284</v>
      </c>
      <c r="E190" s="263" t="s">
        <v>1</v>
      </c>
      <c r="F190" s="264" t="s">
        <v>3210</v>
      </c>
      <c r="G190" s="262"/>
      <c r="H190" s="265">
        <v>0.156</v>
      </c>
      <c r="I190" s="266"/>
      <c r="J190" s="262"/>
      <c r="K190" s="262"/>
      <c r="L190" s="267"/>
      <c r="M190" s="268"/>
      <c r="N190" s="269"/>
      <c r="O190" s="269"/>
      <c r="P190" s="269"/>
      <c r="Q190" s="269"/>
      <c r="R190" s="269"/>
      <c r="S190" s="269"/>
      <c r="T190" s="27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71" t="s">
        <v>284</v>
      </c>
      <c r="AU190" s="271" t="s">
        <v>92</v>
      </c>
      <c r="AV190" s="14" t="s">
        <v>92</v>
      </c>
      <c r="AW190" s="14" t="s">
        <v>38</v>
      </c>
      <c r="AX190" s="14" t="s">
        <v>83</v>
      </c>
      <c r="AY190" s="271" t="s">
        <v>171</v>
      </c>
    </row>
    <row r="191" s="15" customFormat="1">
      <c r="A191" s="15"/>
      <c r="B191" s="272"/>
      <c r="C191" s="273"/>
      <c r="D191" s="242" t="s">
        <v>284</v>
      </c>
      <c r="E191" s="274" t="s">
        <v>1</v>
      </c>
      <c r="F191" s="275" t="s">
        <v>287</v>
      </c>
      <c r="G191" s="273"/>
      <c r="H191" s="276">
        <v>1.49</v>
      </c>
      <c r="I191" s="277"/>
      <c r="J191" s="273"/>
      <c r="K191" s="273"/>
      <c r="L191" s="278"/>
      <c r="M191" s="279"/>
      <c r="N191" s="280"/>
      <c r="O191" s="280"/>
      <c r="P191" s="280"/>
      <c r="Q191" s="280"/>
      <c r="R191" s="280"/>
      <c r="S191" s="280"/>
      <c r="T191" s="281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82" t="s">
        <v>284</v>
      </c>
      <c r="AU191" s="282" t="s">
        <v>92</v>
      </c>
      <c r="AV191" s="15" t="s">
        <v>192</v>
      </c>
      <c r="AW191" s="15" t="s">
        <v>38</v>
      </c>
      <c r="AX191" s="15" t="s">
        <v>90</v>
      </c>
      <c r="AY191" s="282" t="s">
        <v>171</v>
      </c>
    </row>
    <row r="192" s="12" customFormat="1" ht="22.8" customHeight="1">
      <c r="A192" s="12"/>
      <c r="B192" s="213"/>
      <c r="C192" s="214"/>
      <c r="D192" s="215" t="s">
        <v>82</v>
      </c>
      <c r="E192" s="227" t="s">
        <v>192</v>
      </c>
      <c r="F192" s="227" t="s">
        <v>464</v>
      </c>
      <c r="G192" s="214"/>
      <c r="H192" s="214"/>
      <c r="I192" s="217"/>
      <c r="J192" s="228">
        <f>BK192</f>
        <v>0</v>
      </c>
      <c r="K192" s="214"/>
      <c r="L192" s="219"/>
      <c r="M192" s="220"/>
      <c r="N192" s="221"/>
      <c r="O192" s="221"/>
      <c r="P192" s="222">
        <f>SUM(P193:P258)</f>
        <v>0</v>
      </c>
      <c r="Q192" s="221"/>
      <c r="R192" s="222">
        <f>SUM(R193:R258)</f>
        <v>96.757624300000018</v>
      </c>
      <c r="S192" s="221"/>
      <c r="T192" s="223">
        <f>SUM(T193:T258)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4" t="s">
        <v>90</v>
      </c>
      <c r="AT192" s="225" t="s">
        <v>82</v>
      </c>
      <c r="AU192" s="225" t="s">
        <v>90</v>
      </c>
      <c r="AY192" s="224" t="s">
        <v>171</v>
      </c>
      <c r="BK192" s="226">
        <f>SUM(BK193:BK258)</f>
        <v>0</v>
      </c>
    </row>
    <row r="193" s="2" customFormat="1" ht="16.5" customHeight="1">
      <c r="A193" s="40"/>
      <c r="B193" s="41"/>
      <c r="C193" s="229" t="s">
        <v>353</v>
      </c>
      <c r="D193" s="229" t="s">
        <v>174</v>
      </c>
      <c r="E193" s="230" t="s">
        <v>3211</v>
      </c>
      <c r="F193" s="231" t="s">
        <v>3212</v>
      </c>
      <c r="G193" s="232" t="s">
        <v>282</v>
      </c>
      <c r="H193" s="233">
        <v>18.484000000000002</v>
      </c>
      <c r="I193" s="234"/>
      <c r="J193" s="235">
        <f>ROUND(I193*H193,2)</f>
        <v>0</v>
      </c>
      <c r="K193" s="231" t="s">
        <v>178</v>
      </c>
      <c r="L193" s="46"/>
      <c r="M193" s="236" t="s">
        <v>1</v>
      </c>
      <c r="N193" s="237" t="s">
        <v>48</v>
      </c>
      <c r="O193" s="93"/>
      <c r="P193" s="238">
        <f>O193*H193</f>
        <v>0</v>
      </c>
      <c r="Q193" s="238">
        <v>2.45343</v>
      </c>
      <c r="R193" s="238">
        <f>Q193*H193</f>
        <v>45.349200120000006</v>
      </c>
      <c r="S193" s="238">
        <v>0</v>
      </c>
      <c r="T193" s="239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40" t="s">
        <v>192</v>
      </c>
      <c r="AT193" s="240" t="s">
        <v>174</v>
      </c>
      <c r="AU193" s="240" t="s">
        <v>92</v>
      </c>
      <c r="AY193" s="18" t="s">
        <v>171</v>
      </c>
      <c r="BE193" s="241">
        <f>IF(N193="základní",J193,0)</f>
        <v>0</v>
      </c>
      <c r="BF193" s="241">
        <f>IF(N193="snížená",J193,0)</f>
        <v>0</v>
      </c>
      <c r="BG193" s="241">
        <f>IF(N193="zákl. přenesená",J193,0)</f>
        <v>0</v>
      </c>
      <c r="BH193" s="241">
        <f>IF(N193="sníž. přenesená",J193,0)</f>
        <v>0</v>
      </c>
      <c r="BI193" s="241">
        <f>IF(N193="nulová",J193,0)</f>
        <v>0</v>
      </c>
      <c r="BJ193" s="18" t="s">
        <v>90</v>
      </c>
      <c r="BK193" s="241">
        <f>ROUND(I193*H193,2)</f>
        <v>0</v>
      </c>
      <c r="BL193" s="18" t="s">
        <v>192</v>
      </c>
      <c r="BM193" s="240" t="s">
        <v>3213</v>
      </c>
    </row>
    <row r="194" s="2" customFormat="1">
      <c r="A194" s="40"/>
      <c r="B194" s="41"/>
      <c r="C194" s="42"/>
      <c r="D194" s="242" t="s">
        <v>184</v>
      </c>
      <c r="E194" s="42"/>
      <c r="F194" s="243" t="s">
        <v>3163</v>
      </c>
      <c r="G194" s="42"/>
      <c r="H194" s="42"/>
      <c r="I194" s="244"/>
      <c r="J194" s="42"/>
      <c r="K194" s="42"/>
      <c r="L194" s="46"/>
      <c r="M194" s="245"/>
      <c r="N194" s="246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8" t="s">
        <v>184</v>
      </c>
      <c r="AU194" s="18" t="s">
        <v>92</v>
      </c>
    </row>
    <row r="195" s="13" customFormat="1">
      <c r="A195" s="13"/>
      <c r="B195" s="251"/>
      <c r="C195" s="252"/>
      <c r="D195" s="242" t="s">
        <v>284</v>
      </c>
      <c r="E195" s="253" t="s">
        <v>1</v>
      </c>
      <c r="F195" s="254" t="s">
        <v>3214</v>
      </c>
      <c r="G195" s="252"/>
      <c r="H195" s="253" t="s">
        <v>1</v>
      </c>
      <c r="I195" s="255"/>
      <c r="J195" s="252"/>
      <c r="K195" s="252"/>
      <c r="L195" s="256"/>
      <c r="M195" s="257"/>
      <c r="N195" s="258"/>
      <c r="O195" s="258"/>
      <c r="P195" s="258"/>
      <c r="Q195" s="258"/>
      <c r="R195" s="258"/>
      <c r="S195" s="258"/>
      <c r="T195" s="259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60" t="s">
        <v>284</v>
      </c>
      <c r="AU195" s="260" t="s">
        <v>92</v>
      </c>
      <c r="AV195" s="13" t="s">
        <v>90</v>
      </c>
      <c r="AW195" s="13" t="s">
        <v>38</v>
      </c>
      <c r="AX195" s="13" t="s">
        <v>83</v>
      </c>
      <c r="AY195" s="260" t="s">
        <v>171</v>
      </c>
    </row>
    <row r="196" s="14" customFormat="1">
      <c r="A196" s="14"/>
      <c r="B196" s="261"/>
      <c r="C196" s="262"/>
      <c r="D196" s="242" t="s">
        <v>284</v>
      </c>
      <c r="E196" s="263" t="s">
        <v>1</v>
      </c>
      <c r="F196" s="264" t="s">
        <v>3215</v>
      </c>
      <c r="G196" s="262"/>
      <c r="H196" s="265">
        <v>13.18</v>
      </c>
      <c r="I196" s="266"/>
      <c r="J196" s="262"/>
      <c r="K196" s="262"/>
      <c r="L196" s="267"/>
      <c r="M196" s="268"/>
      <c r="N196" s="269"/>
      <c r="O196" s="269"/>
      <c r="P196" s="269"/>
      <c r="Q196" s="269"/>
      <c r="R196" s="269"/>
      <c r="S196" s="269"/>
      <c r="T196" s="27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71" t="s">
        <v>284</v>
      </c>
      <c r="AU196" s="271" t="s">
        <v>92</v>
      </c>
      <c r="AV196" s="14" t="s">
        <v>92</v>
      </c>
      <c r="AW196" s="14" t="s">
        <v>38</v>
      </c>
      <c r="AX196" s="14" t="s">
        <v>83</v>
      </c>
      <c r="AY196" s="271" t="s">
        <v>171</v>
      </c>
    </row>
    <row r="197" s="14" customFormat="1">
      <c r="A197" s="14"/>
      <c r="B197" s="261"/>
      <c r="C197" s="262"/>
      <c r="D197" s="242" t="s">
        <v>284</v>
      </c>
      <c r="E197" s="263" t="s">
        <v>1</v>
      </c>
      <c r="F197" s="264" t="s">
        <v>3216</v>
      </c>
      <c r="G197" s="262"/>
      <c r="H197" s="265">
        <v>5.3040000000000003</v>
      </c>
      <c r="I197" s="266"/>
      <c r="J197" s="262"/>
      <c r="K197" s="262"/>
      <c r="L197" s="267"/>
      <c r="M197" s="268"/>
      <c r="N197" s="269"/>
      <c r="O197" s="269"/>
      <c r="P197" s="269"/>
      <c r="Q197" s="269"/>
      <c r="R197" s="269"/>
      <c r="S197" s="269"/>
      <c r="T197" s="27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71" t="s">
        <v>284</v>
      </c>
      <c r="AU197" s="271" t="s">
        <v>92</v>
      </c>
      <c r="AV197" s="14" t="s">
        <v>92</v>
      </c>
      <c r="AW197" s="14" t="s">
        <v>38</v>
      </c>
      <c r="AX197" s="14" t="s">
        <v>83</v>
      </c>
      <c r="AY197" s="271" t="s">
        <v>171</v>
      </c>
    </row>
    <row r="198" s="15" customFormat="1">
      <c r="A198" s="15"/>
      <c r="B198" s="272"/>
      <c r="C198" s="273"/>
      <c r="D198" s="242" t="s">
        <v>284</v>
      </c>
      <c r="E198" s="274" t="s">
        <v>1</v>
      </c>
      <c r="F198" s="275" t="s">
        <v>287</v>
      </c>
      <c r="G198" s="273"/>
      <c r="H198" s="276">
        <v>18.484000000000002</v>
      </c>
      <c r="I198" s="277"/>
      <c r="J198" s="273"/>
      <c r="K198" s="273"/>
      <c r="L198" s="278"/>
      <c r="M198" s="279"/>
      <c r="N198" s="280"/>
      <c r="O198" s="280"/>
      <c r="P198" s="280"/>
      <c r="Q198" s="280"/>
      <c r="R198" s="280"/>
      <c r="S198" s="280"/>
      <c r="T198" s="281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82" t="s">
        <v>284</v>
      </c>
      <c r="AU198" s="282" t="s">
        <v>92</v>
      </c>
      <c r="AV198" s="15" t="s">
        <v>192</v>
      </c>
      <c r="AW198" s="15" t="s">
        <v>38</v>
      </c>
      <c r="AX198" s="15" t="s">
        <v>90</v>
      </c>
      <c r="AY198" s="282" t="s">
        <v>171</v>
      </c>
    </row>
    <row r="199" s="2" customFormat="1" ht="16.5" customHeight="1">
      <c r="A199" s="40"/>
      <c r="B199" s="41"/>
      <c r="C199" s="229" t="s">
        <v>357</v>
      </c>
      <c r="D199" s="229" t="s">
        <v>174</v>
      </c>
      <c r="E199" s="230" t="s">
        <v>3217</v>
      </c>
      <c r="F199" s="231" t="s">
        <v>3218</v>
      </c>
      <c r="G199" s="232" t="s">
        <v>278</v>
      </c>
      <c r="H199" s="233">
        <v>73.590000000000003</v>
      </c>
      <c r="I199" s="234"/>
      <c r="J199" s="235">
        <f>ROUND(I199*H199,2)</f>
        <v>0</v>
      </c>
      <c r="K199" s="231" t="s">
        <v>178</v>
      </c>
      <c r="L199" s="46"/>
      <c r="M199" s="236" t="s">
        <v>1</v>
      </c>
      <c r="N199" s="237" t="s">
        <v>48</v>
      </c>
      <c r="O199" s="93"/>
      <c r="P199" s="238">
        <f>O199*H199</f>
        <v>0</v>
      </c>
      <c r="Q199" s="238">
        <v>0.0055199999999999997</v>
      </c>
      <c r="R199" s="238">
        <f>Q199*H199</f>
        <v>0.40621679999999999</v>
      </c>
      <c r="S199" s="238">
        <v>0</v>
      </c>
      <c r="T199" s="239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40" t="s">
        <v>192</v>
      </c>
      <c r="AT199" s="240" t="s">
        <v>174</v>
      </c>
      <c r="AU199" s="240" t="s">
        <v>92</v>
      </c>
      <c r="AY199" s="18" t="s">
        <v>171</v>
      </c>
      <c r="BE199" s="241">
        <f>IF(N199="základní",J199,0)</f>
        <v>0</v>
      </c>
      <c r="BF199" s="241">
        <f>IF(N199="snížená",J199,0)</f>
        <v>0</v>
      </c>
      <c r="BG199" s="241">
        <f>IF(N199="zákl. přenesená",J199,0)</f>
        <v>0</v>
      </c>
      <c r="BH199" s="241">
        <f>IF(N199="sníž. přenesená",J199,0)</f>
        <v>0</v>
      </c>
      <c r="BI199" s="241">
        <f>IF(N199="nulová",J199,0)</f>
        <v>0</v>
      </c>
      <c r="BJ199" s="18" t="s">
        <v>90</v>
      </c>
      <c r="BK199" s="241">
        <f>ROUND(I199*H199,2)</f>
        <v>0</v>
      </c>
      <c r="BL199" s="18" t="s">
        <v>192</v>
      </c>
      <c r="BM199" s="240" t="s">
        <v>3219</v>
      </c>
    </row>
    <row r="200" s="13" customFormat="1">
      <c r="A200" s="13"/>
      <c r="B200" s="251"/>
      <c r="C200" s="252"/>
      <c r="D200" s="242" t="s">
        <v>284</v>
      </c>
      <c r="E200" s="253" t="s">
        <v>1</v>
      </c>
      <c r="F200" s="254" t="s">
        <v>3214</v>
      </c>
      <c r="G200" s="252"/>
      <c r="H200" s="253" t="s">
        <v>1</v>
      </c>
      <c r="I200" s="255"/>
      <c r="J200" s="252"/>
      <c r="K200" s="252"/>
      <c r="L200" s="256"/>
      <c r="M200" s="257"/>
      <c r="N200" s="258"/>
      <c r="O200" s="258"/>
      <c r="P200" s="258"/>
      <c r="Q200" s="258"/>
      <c r="R200" s="258"/>
      <c r="S200" s="258"/>
      <c r="T200" s="259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60" t="s">
        <v>284</v>
      </c>
      <c r="AU200" s="260" t="s">
        <v>92</v>
      </c>
      <c r="AV200" s="13" t="s">
        <v>90</v>
      </c>
      <c r="AW200" s="13" t="s">
        <v>38</v>
      </c>
      <c r="AX200" s="13" t="s">
        <v>83</v>
      </c>
      <c r="AY200" s="260" t="s">
        <v>171</v>
      </c>
    </row>
    <row r="201" s="14" customFormat="1">
      <c r="A201" s="14"/>
      <c r="B201" s="261"/>
      <c r="C201" s="262"/>
      <c r="D201" s="242" t="s">
        <v>284</v>
      </c>
      <c r="E201" s="263" t="s">
        <v>1</v>
      </c>
      <c r="F201" s="264" t="s">
        <v>3220</v>
      </c>
      <c r="G201" s="262"/>
      <c r="H201" s="265">
        <v>47.07</v>
      </c>
      <c r="I201" s="266"/>
      <c r="J201" s="262"/>
      <c r="K201" s="262"/>
      <c r="L201" s="267"/>
      <c r="M201" s="268"/>
      <c r="N201" s="269"/>
      <c r="O201" s="269"/>
      <c r="P201" s="269"/>
      <c r="Q201" s="269"/>
      <c r="R201" s="269"/>
      <c r="S201" s="269"/>
      <c r="T201" s="270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71" t="s">
        <v>284</v>
      </c>
      <c r="AU201" s="271" t="s">
        <v>92</v>
      </c>
      <c r="AV201" s="14" t="s">
        <v>92</v>
      </c>
      <c r="AW201" s="14" t="s">
        <v>38</v>
      </c>
      <c r="AX201" s="14" t="s">
        <v>83</v>
      </c>
      <c r="AY201" s="271" t="s">
        <v>171</v>
      </c>
    </row>
    <row r="202" s="14" customFormat="1">
      <c r="A202" s="14"/>
      <c r="B202" s="261"/>
      <c r="C202" s="262"/>
      <c r="D202" s="242" t="s">
        <v>284</v>
      </c>
      <c r="E202" s="263" t="s">
        <v>1</v>
      </c>
      <c r="F202" s="264" t="s">
        <v>3221</v>
      </c>
      <c r="G202" s="262"/>
      <c r="H202" s="265">
        <v>26.52</v>
      </c>
      <c r="I202" s="266"/>
      <c r="J202" s="262"/>
      <c r="K202" s="262"/>
      <c r="L202" s="267"/>
      <c r="M202" s="268"/>
      <c r="N202" s="269"/>
      <c r="O202" s="269"/>
      <c r="P202" s="269"/>
      <c r="Q202" s="269"/>
      <c r="R202" s="269"/>
      <c r="S202" s="269"/>
      <c r="T202" s="27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71" t="s">
        <v>284</v>
      </c>
      <c r="AU202" s="271" t="s">
        <v>92</v>
      </c>
      <c r="AV202" s="14" t="s">
        <v>92</v>
      </c>
      <c r="AW202" s="14" t="s">
        <v>38</v>
      </c>
      <c r="AX202" s="14" t="s">
        <v>83</v>
      </c>
      <c r="AY202" s="271" t="s">
        <v>171</v>
      </c>
    </row>
    <row r="203" s="15" customFormat="1">
      <c r="A203" s="15"/>
      <c r="B203" s="272"/>
      <c r="C203" s="273"/>
      <c r="D203" s="242" t="s">
        <v>284</v>
      </c>
      <c r="E203" s="274" t="s">
        <v>1</v>
      </c>
      <c r="F203" s="275" t="s">
        <v>287</v>
      </c>
      <c r="G203" s="273"/>
      <c r="H203" s="276">
        <v>73.590000000000003</v>
      </c>
      <c r="I203" s="277"/>
      <c r="J203" s="273"/>
      <c r="K203" s="273"/>
      <c r="L203" s="278"/>
      <c r="M203" s="279"/>
      <c r="N203" s="280"/>
      <c r="O203" s="280"/>
      <c r="P203" s="280"/>
      <c r="Q203" s="280"/>
      <c r="R203" s="280"/>
      <c r="S203" s="280"/>
      <c r="T203" s="281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82" t="s">
        <v>284</v>
      </c>
      <c r="AU203" s="282" t="s">
        <v>92</v>
      </c>
      <c r="AV203" s="15" t="s">
        <v>192</v>
      </c>
      <c r="AW203" s="15" t="s">
        <v>38</v>
      </c>
      <c r="AX203" s="15" t="s">
        <v>90</v>
      </c>
      <c r="AY203" s="282" t="s">
        <v>171</v>
      </c>
    </row>
    <row r="204" s="2" customFormat="1" ht="16.5" customHeight="1">
      <c r="A204" s="40"/>
      <c r="B204" s="41"/>
      <c r="C204" s="229" t="s">
        <v>362</v>
      </c>
      <c r="D204" s="229" t="s">
        <v>174</v>
      </c>
      <c r="E204" s="230" t="s">
        <v>3222</v>
      </c>
      <c r="F204" s="231" t="s">
        <v>3223</v>
      </c>
      <c r="G204" s="232" t="s">
        <v>278</v>
      </c>
      <c r="H204" s="233">
        <v>73.590000000000003</v>
      </c>
      <c r="I204" s="234"/>
      <c r="J204" s="235">
        <f>ROUND(I204*H204,2)</f>
        <v>0</v>
      </c>
      <c r="K204" s="231" t="s">
        <v>178</v>
      </c>
      <c r="L204" s="46"/>
      <c r="M204" s="236" t="s">
        <v>1</v>
      </c>
      <c r="N204" s="237" t="s">
        <v>48</v>
      </c>
      <c r="O204" s="93"/>
      <c r="P204" s="238">
        <f>O204*H204</f>
        <v>0</v>
      </c>
      <c r="Q204" s="238">
        <v>0</v>
      </c>
      <c r="R204" s="238">
        <f>Q204*H204</f>
        <v>0</v>
      </c>
      <c r="S204" s="238">
        <v>0</v>
      </c>
      <c r="T204" s="239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40" t="s">
        <v>192</v>
      </c>
      <c r="AT204" s="240" t="s">
        <v>174</v>
      </c>
      <c r="AU204" s="240" t="s">
        <v>92</v>
      </c>
      <c r="AY204" s="18" t="s">
        <v>171</v>
      </c>
      <c r="BE204" s="241">
        <f>IF(N204="základní",J204,0)</f>
        <v>0</v>
      </c>
      <c r="BF204" s="241">
        <f>IF(N204="snížená",J204,0)</f>
        <v>0</v>
      </c>
      <c r="BG204" s="241">
        <f>IF(N204="zákl. přenesená",J204,0)</f>
        <v>0</v>
      </c>
      <c r="BH204" s="241">
        <f>IF(N204="sníž. přenesená",J204,0)</f>
        <v>0</v>
      </c>
      <c r="BI204" s="241">
        <f>IF(N204="nulová",J204,0)</f>
        <v>0</v>
      </c>
      <c r="BJ204" s="18" t="s">
        <v>90</v>
      </c>
      <c r="BK204" s="241">
        <f>ROUND(I204*H204,2)</f>
        <v>0</v>
      </c>
      <c r="BL204" s="18" t="s">
        <v>192</v>
      </c>
      <c r="BM204" s="240" t="s">
        <v>3224</v>
      </c>
    </row>
    <row r="205" s="2" customFormat="1" ht="16.5" customHeight="1">
      <c r="A205" s="40"/>
      <c r="B205" s="41"/>
      <c r="C205" s="229" t="s">
        <v>367</v>
      </c>
      <c r="D205" s="229" t="s">
        <v>174</v>
      </c>
      <c r="E205" s="230" t="s">
        <v>3225</v>
      </c>
      <c r="F205" s="231" t="s">
        <v>3226</v>
      </c>
      <c r="G205" s="232" t="s">
        <v>278</v>
      </c>
      <c r="H205" s="233">
        <v>73.590000000000003</v>
      </c>
      <c r="I205" s="234"/>
      <c r="J205" s="235">
        <f>ROUND(I205*H205,2)</f>
        <v>0</v>
      </c>
      <c r="K205" s="231" t="s">
        <v>178</v>
      </c>
      <c r="L205" s="46"/>
      <c r="M205" s="236" t="s">
        <v>1</v>
      </c>
      <c r="N205" s="237" t="s">
        <v>48</v>
      </c>
      <c r="O205" s="93"/>
      <c r="P205" s="238">
        <f>O205*H205</f>
        <v>0</v>
      </c>
      <c r="Q205" s="238">
        <v>0.0010399999999999999</v>
      </c>
      <c r="R205" s="238">
        <f>Q205*H205</f>
        <v>0.076533599999999993</v>
      </c>
      <c r="S205" s="238">
        <v>0</v>
      </c>
      <c r="T205" s="239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40" t="s">
        <v>192</v>
      </c>
      <c r="AT205" s="240" t="s">
        <v>174</v>
      </c>
      <c r="AU205" s="240" t="s">
        <v>92</v>
      </c>
      <c r="AY205" s="18" t="s">
        <v>171</v>
      </c>
      <c r="BE205" s="241">
        <f>IF(N205="základní",J205,0)</f>
        <v>0</v>
      </c>
      <c r="BF205" s="241">
        <f>IF(N205="snížená",J205,0)</f>
        <v>0</v>
      </c>
      <c r="BG205" s="241">
        <f>IF(N205="zákl. přenesená",J205,0)</f>
        <v>0</v>
      </c>
      <c r="BH205" s="241">
        <f>IF(N205="sníž. přenesená",J205,0)</f>
        <v>0</v>
      </c>
      <c r="BI205" s="241">
        <f>IF(N205="nulová",J205,0)</f>
        <v>0</v>
      </c>
      <c r="BJ205" s="18" t="s">
        <v>90</v>
      </c>
      <c r="BK205" s="241">
        <f>ROUND(I205*H205,2)</f>
        <v>0</v>
      </c>
      <c r="BL205" s="18" t="s">
        <v>192</v>
      </c>
      <c r="BM205" s="240" t="s">
        <v>3227</v>
      </c>
    </row>
    <row r="206" s="13" customFormat="1">
      <c r="A206" s="13"/>
      <c r="B206" s="251"/>
      <c r="C206" s="252"/>
      <c r="D206" s="242" t="s">
        <v>284</v>
      </c>
      <c r="E206" s="253" t="s">
        <v>1</v>
      </c>
      <c r="F206" s="254" t="s">
        <v>3214</v>
      </c>
      <c r="G206" s="252"/>
      <c r="H206" s="253" t="s">
        <v>1</v>
      </c>
      <c r="I206" s="255"/>
      <c r="J206" s="252"/>
      <c r="K206" s="252"/>
      <c r="L206" s="256"/>
      <c r="M206" s="257"/>
      <c r="N206" s="258"/>
      <c r="O206" s="258"/>
      <c r="P206" s="258"/>
      <c r="Q206" s="258"/>
      <c r="R206" s="258"/>
      <c r="S206" s="258"/>
      <c r="T206" s="259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60" t="s">
        <v>284</v>
      </c>
      <c r="AU206" s="260" t="s">
        <v>92</v>
      </c>
      <c r="AV206" s="13" t="s">
        <v>90</v>
      </c>
      <c r="AW206" s="13" t="s">
        <v>38</v>
      </c>
      <c r="AX206" s="13" t="s">
        <v>83</v>
      </c>
      <c r="AY206" s="260" t="s">
        <v>171</v>
      </c>
    </row>
    <row r="207" s="14" customFormat="1">
      <c r="A207" s="14"/>
      <c r="B207" s="261"/>
      <c r="C207" s="262"/>
      <c r="D207" s="242" t="s">
        <v>284</v>
      </c>
      <c r="E207" s="263" t="s">
        <v>1</v>
      </c>
      <c r="F207" s="264" t="s">
        <v>3220</v>
      </c>
      <c r="G207" s="262"/>
      <c r="H207" s="265">
        <v>47.07</v>
      </c>
      <c r="I207" s="266"/>
      <c r="J207" s="262"/>
      <c r="K207" s="262"/>
      <c r="L207" s="267"/>
      <c r="M207" s="268"/>
      <c r="N207" s="269"/>
      <c r="O207" s="269"/>
      <c r="P207" s="269"/>
      <c r="Q207" s="269"/>
      <c r="R207" s="269"/>
      <c r="S207" s="269"/>
      <c r="T207" s="27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71" t="s">
        <v>284</v>
      </c>
      <c r="AU207" s="271" t="s">
        <v>92</v>
      </c>
      <c r="AV207" s="14" t="s">
        <v>92</v>
      </c>
      <c r="AW207" s="14" t="s">
        <v>38</v>
      </c>
      <c r="AX207" s="14" t="s">
        <v>83</v>
      </c>
      <c r="AY207" s="271" t="s">
        <v>171</v>
      </c>
    </row>
    <row r="208" s="14" customFormat="1">
      <c r="A208" s="14"/>
      <c r="B208" s="261"/>
      <c r="C208" s="262"/>
      <c r="D208" s="242" t="s">
        <v>284</v>
      </c>
      <c r="E208" s="263" t="s">
        <v>1</v>
      </c>
      <c r="F208" s="264" t="s">
        <v>3221</v>
      </c>
      <c r="G208" s="262"/>
      <c r="H208" s="265">
        <v>26.52</v>
      </c>
      <c r="I208" s="266"/>
      <c r="J208" s="262"/>
      <c r="K208" s="262"/>
      <c r="L208" s="267"/>
      <c r="M208" s="268"/>
      <c r="N208" s="269"/>
      <c r="O208" s="269"/>
      <c r="P208" s="269"/>
      <c r="Q208" s="269"/>
      <c r="R208" s="269"/>
      <c r="S208" s="269"/>
      <c r="T208" s="27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71" t="s">
        <v>284</v>
      </c>
      <c r="AU208" s="271" t="s">
        <v>92</v>
      </c>
      <c r="AV208" s="14" t="s">
        <v>92</v>
      </c>
      <c r="AW208" s="14" t="s">
        <v>38</v>
      </c>
      <c r="AX208" s="14" t="s">
        <v>83</v>
      </c>
      <c r="AY208" s="271" t="s">
        <v>171</v>
      </c>
    </row>
    <row r="209" s="15" customFormat="1">
      <c r="A209" s="15"/>
      <c r="B209" s="272"/>
      <c r="C209" s="273"/>
      <c r="D209" s="242" t="s">
        <v>284</v>
      </c>
      <c r="E209" s="274" t="s">
        <v>1</v>
      </c>
      <c r="F209" s="275" t="s">
        <v>287</v>
      </c>
      <c r="G209" s="273"/>
      <c r="H209" s="276">
        <v>73.590000000000003</v>
      </c>
      <c r="I209" s="277"/>
      <c r="J209" s="273"/>
      <c r="K209" s="273"/>
      <c r="L209" s="278"/>
      <c r="M209" s="279"/>
      <c r="N209" s="280"/>
      <c r="O209" s="280"/>
      <c r="P209" s="280"/>
      <c r="Q209" s="280"/>
      <c r="R209" s="280"/>
      <c r="S209" s="280"/>
      <c r="T209" s="281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82" t="s">
        <v>284</v>
      </c>
      <c r="AU209" s="282" t="s">
        <v>92</v>
      </c>
      <c r="AV209" s="15" t="s">
        <v>192</v>
      </c>
      <c r="AW209" s="15" t="s">
        <v>38</v>
      </c>
      <c r="AX209" s="15" t="s">
        <v>90</v>
      </c>
      <c r="AY209" s="282" t="s">
        <v>171</v>
      </c>
    </row>
    <row r="210" s="2" customFormat="1" ht="16.5" customHeight="1">
      <c r="A210" s="40"/>
      <c r="B210" s="41"/>
      <c r="C210" s="229" t="s">
        <v>7</v>
      </c>
      <c r="D210" s="229" t="s">
        <v>174</v>
      </c>
      <c r="E210" s="230" t="s">
        <v>3228</v>
      </c>
      <c r="F210" s="231" t="s">
        <v>3229</v>
      </c>
      <c r="G210" s="232" t="s">
        <v>278</v>
      </c>
      <c r="H210" s="233">
        <v>73.590000000000003</v>
      </c>
      <c r="I210" s="234"/>
      <c r="J210" s="235">
        <f>ROUND(I210*H210,2)</f>
        <v>0</v>
      </c>
      <c r="K210" s="231" t="s">
        <v>178</v>
      </c>
      <c r="L210" s="46"/>
      <c r="M210" s="236" t="s">
        <v>1</v>
      </c>
      <c r="N210" s="237" t="s">
        <v>48</v>
      </c>
      <c r="O210" s="93"/>
      <c r="P210" s="238">
        <f>O210*H210</f>
        <v>0</v>
      </c>
      <c r="Q210" s="238">
        <v>0</v>
      </c>
      <c r="R210" s="238">
        <f>Q210*H210</f>
        <v>0</v>
      </c>
      <c r="S210" s="238">
        <v>0</v>
      </c>
      <c r="T210" s="239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40" t="s">
        <v>192</v>
      </c>
      <c r="AT210" s="240" t="s">
        <v>174</v>
      </c>
      <c r="AU210" s="240" t="s">
        <v>92</v>
      </c>
      <c r="AY210" s="18" t="s">
        <v>171</v>
      </c>
      <c r="BE210" s="241">
        <f>IF(N210="základní",J210,0)</f>
        <v>0</v>
      </c>
      <c r="BF210" s="241">
        <f>IF(N210="snížená",J210,0)</f>
        <v>0</v>
      </c>
      <c r="BG210" s="241">
        <f>IF(N210="zákl. přenesená",J210,0)</f>
        <v>0</v>
      </c>
      <c r="BH210" s="241">
        <f>IF(N210="sníž. přenesená",J210,0)</f>
        <v>0</v>
      </c>
      <c r="BI210" s="241">
        <f>IF(N210="nulová",J210,0)</f>
        <v>0</v>
      </c>
      <c r="BJ210" s="18" t="s">
        <v>90</v>
      </c>
      <c r="BK210" s="241">
        <f>ROUND(I210*H210,2)</f>
        <v>0</v>
      </c>
      <c r="BL210" s="18" t="s">
        <v>192</v>
      </c>
      <c r="BM210" s="240" t="s">
        <v>3230</v>
      </c>
    </row>
    <row r="211" s="2" customFormat="1" ht="16.5" customHeight="1">
      <c r="A211" s="40"/>
      <c r="B211" s="41"/>
      <c r="C211" s="229" t="s">
        <v>377</v>
      </c>
      <c r="D211" s="229" t="s">
        <v>174</v>
      </c>
      <c r="E211" s="230" t="s">
        <v>488</v>
      </c>
      <c r="F211" s="231" t="s">
        <v>489</v>
      </c>
      <c r="G211" s="232" t="s">
        <v>330</v>
      </c>
      <c r="H211" s="233">
        <v>2.625</v>
      </c>
      <c r="I211" s="234"/>
      <c r="J211" s="235">
        <f>ROUND(I211*H211,2)</f>
        <v>0</v>
      </c>
      <c r="K211" s="231" t="s">
        <v>178</v>
      </c>
      <c r="L211" s="46"/>
      <c r="M211" s="236" t="s">
        <v>1</v>
      </c>
      <c r="N211" s="237" t="s">
        <v>48</v>
      </c>
      <c r="O211" s="93"/>
      <c r="P211" s="238">
        <f>O211*H211</f>
        <v>0</v>
      </c>
      <c r="Q211" s="238">
        <v>1.05555</v>
      </c>
      <c r="R211" s="238">
        <f>Q211*H211</f>
        <v>2.7708187500000001</v>
      </c>
      <c r="S211" s="238">
        <v>0</v>
      </c>
      <c r="T211" s="239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40" t="s">
        <v>192</v>
      </c>
      <c r="AT211" s="240" t="s">
        <v>174</v>
      </c>
      <c r="AU211" s="240" t="s">
        <v>92</v>
      </c>
      <c r="AY211" s="18" t="s">
        <v>171</v>
      </c>
      <c r="BE211" s="241">
        <f>IF(N211="základní",J211,0)</f>
        <v>0</v>
      </c>
      <c r="BF211" s="241">
        <f>IF(N211="snížená",J211,0)</f>
        <v>0</v>
      </c>
      <c r="BG211" s="241">
        <f>IF(N211="zákl. přenesená",J211,0)</f>
        <v>0</v>
      </c>
      <c r="BH211" s="241">
        <f>IF(N211="sníž. přenesená",J211,0)</f>
        <v>0</v>
      </c>
      <c r="BI211" s="241">
        <f>IF(N211="nulová",J211,0)</f>
        <v>0</v>
      </c>
      <c r="BJ211" s="18" t="s">
        <v>90</v>
      </c>
      <c r="BK211" s="241">
        <f>ROUND(I211*H211,2)</f>
        <v>0</v>
      </c>
      <c r="BL211" s="18" t="s">
        <v>192</v>
      </c>
      <c r="BM211" s="240" t="s">
        <v>3231</v>
      </c>
    </row>
    <row r="212" s="14" customFormat="1">
      <c r="A212" s="14"/>
      <c r="B212" s="261"/>
      <c r="C212" s="262"/>
      <c r="D212" s="242" t="s">
        <v>284</v>
      </c>
      <c r="E212" s="263" t="s">
        <v>1</v>
      </c>
      <c r="F212" s="264" t="s">
        <v>3232</v>
      </c>
      <c r="G212" s="262"/>
      <c r="H212" s="265">
        <v>2.403</v>
      </c>
      <c r="I212" s="266"/>
      <c r="J212" s="262"/>
      <c r="K212" s="262"/>
      <c r="L212" s="267"/>
      <c r="M212" s="268"/>
      <c r="N212" s="269"/>
      <c r="O212" s="269"/>
      <c r="P212" s="269"/>
      <c r="Q212" s="269"/>
      <c r="R212" s="269"/>
      <c r="S212" s="269"/>
      <c r="T212" s="27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71" t="s">
        <v>284</v>
      </c>
      <c r="AU212" s="271" t="s">
        <v>92</v>
      </c>
      <c r="AV212" s="14" t="s">
        <v>92</v>
      </c>
      <c r="AW212" s="14" t="s">
        <v>38</v>
      </c>
      <c r="AX212" s="14" t="s">
        <v>83</v>
      </c>
      <c r="AY212" s="271" t="s">
        <v>171</v>
      </c>
    </row>
    <row r="213" s="16" customFormat="1">
      <c r="A213" s="16"/>
      <c r="B213" s="293"/>
      <c r="C213" s="294"/>
      <c r="D213" s="242" t="s">
        <v>284</v>
      </c>
      <c r="E213" s="295" t="s">
        <v>1</v>
      </c>
      <c r="F213" s="296" t="s">
        <v>418</v>
      </c>
      <c r="G213" s="294"/>
      <c r="H213" s="297">
        <v>2.403</v>
      </c>
      <c r="I213" s="298"/>
      <c r="J213" s="294"/>
      <c r="K213" s="294"/>
      <c r="L213" s="299"/>
      <c r="M213" s="300"/>
      <c r="N213" s="301"/>
      <c r="O213" s="301"/>
      <c r="P213" s="301"/>
      <c r="Q213" s="301"/>
      <c r="R213" s="301"/>
      <c r="S213" s="301"/>
      <c r="T213" s="302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3" t="s">
        <v>284</v>
      </c>
      <c r="AU213" s="303" t="s">
        <v>92</v>
      </c>
      <c r="AV213" s="16" t="s">
        <v>118</v>
      </c>
      <c r="AW213" s="16" t="s">
        <v>38</v>
      </c>
      <c r="AX213" s="16" t="s">
        <v>83</v>
      </c>
      <c r="AY213" s="303" t="s">
        <v>171</v>
      </c>
    </row>
    <row r="214" s="14" customFormat="1">
      <c r="A214" s="14"/>
      <c r="B214" s="261"/>
      <c r="C214" s="262"/>
      <c r="D214" s="242" t="s">
        <v>284</v>
      </c>
      <c r="E214" s="263" t="s">
        <v>1</v>
      </c>
      <c r="F214" s="264" t="s">
        <v>3233</v>
      </c>
      <c r="G214" s="262"/>
      <c r="H214" s="265">
        <v>0.222</v>
      </c>
      <c r="I214" s="266"/>
      <c r="J214" s="262"/>
      <c r="K214" s="262"/>
      <c r="L214" s="267"/>
      <c r="M214" s="268"/>
      <c r="N214" s="269"/>
      <c r="O214" s="269"/>
      <c r="P214" s="269"/>
      <c r="Q214" s="269"/>
      <c r="R214" s="269"/>
      <c r="S214" s="269"/>
      <c r="T214" s="27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71" t="s">
        <v>284</v>
      </c>
      <c r="AU214" s="271" t="s">
        <v>92</v>
      </c>
      <c r="AV214" s="14" t="s">
        <v>92</v>
      </c>
      <c r="AW214" s="14" t="s">
        <v>38</v>
      </c>
      <c r="AX214" s="14" t="s">
        <v>83</v>
      </c>
      <c r="AY214" s="271" t="s">
        <v>171</v>
      </c>
    </row>
    <row r="215" s="15" customFormat="1">
      <c r="A215" s="15"/>
      <c r="B215" s="272"/>
      <c r="C215" s="273"/>
      <c r="D215" s="242" t="s">
        <v>284</v>
      </c>
      <c r="E215" s="274" t="s">
        <v>1</v>
      </c>
      <c r="F215" s="275" t="s">
        <v>287</v>
      </c>
      <c r="G215" s="273"/>
      <c r="H215" s="276">
        <v>2.625</v>
      </c>
      <c r="I215" s="277"/>
      <c r="J215" s="273"/>
      <c r="K215" s="273"/>
      <c r="L215" s="278"/>
      <c r="M215" s="279"/>
      <c r="N215" s="280"/>
      <c r="O215" s="280"/>
      <c r="P215" s="280"/>
      <c r="Q215" s="280"/>
      <c r="R215" s="280"/>
      <c r="S215" s="280"/>
      <c r="T215" s="281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82" t="s">
        <v>284</v>
      </c>
      <c r="AU215" s="282" t="s">
        <v>92</v>
      </c>
      <c r="AV215" s="15" t="s">
        <v>192</v>
      </c>
      <c r="AW215" s="15" t="s">
        <v>38</v>
      </c>
      <c r="AX215" s="15" t="s">
        <v>90</v>
      </c>
      <c r="AY215" s="282" t="s">
        <v>171</v>
      </c>
    </row>
    <row r="216" s="2" customFormat="1" ht="16.5" customHeight="1">
      <c r="A216" s="40"/>
      <c r="B216" s="41"/>
      <c r="C216" s="229" t="s">
        <v>382</v>
      </c>
      <c r="D216" s="229" t="s">
        <v>174</v>
      </c>
      <c r="E216" s="230" t="s">
        <v>493</v>
      </c>
      <c r="F216" s="231" t="s">
        <v>494</v>
      </c>
      <c r="G216" s="232" t="s">
        <v>428</v>
      </c>
      <c r="H216" s="233">
        <v>10</v>
      </c>
      <c r="I216" s="234"/>
      <c r="J216" s="235">
        <f>ROUND(I216*H216,2)</f>
        <v>0</v>
      </c>
      <c r="K216" s="231" t="s">
        <v>178</v>
      </c>
      <c r="L216" s="46"/>
      <c r="M216" s="236" t="s">
        <v>1</v>
      </c>
      <c r="N216" s="237" t="s">
        <v>48</v>
      </c>
      <c r="O216" s="93"/>
      <c r="P216" s="238">
        <f>O216*H216</f>
        <v>0</v>
      </c>
      <c r="Q216" s="238">
        <v>0.058999999999999997</v>
      </c>
      <c r="R216" s="238">
        <f>Q216*H216</f>
        <v>0.58999999999999997</v>
      </c>
      <c r="S216" s="238">
        <v>0</v>
      </c>
      <c r="T216" s="239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40" t="s">
        <v>192</v>
      </c>
      <c r="AT216" s="240" t="s">
        <v>174</v>
      </c>
      <c r="AU216" s="240" t="s">
        <v>92</v>
      </c>
      <c r="AY216" s="18" t="s">
        <v>171</v>
      </c>
      <c r="BE216" s="241">
        <f>IF(N216="základní",J216,0)</f>
        <v>0</v>
      </c>
      <c r="BF216" s="241">
        <f>IF(N216="snížená",J216,0)</f>
        <v>0</v>
      </c>
      <c r="BG216" s="241">
        <f>IF(N216="zákl. přenesená",J216,0)</f>
        <v>0</v>
      </c>
      <c r="BH216" s="241">
        <f>IF(N216="sníž. přenesená",J216,0)</f>
        <v>0</v>
      </c>
      <c r="BI216" s="241">
        <f>IF(N216="nulová",J216,0)</f>
        <v>0</v>
      </c>
      <c r="BJ216" s="18" t="s">
        <v>90</v>
      </c>
      <c r="BK216" s="241">
        <f>ROUND(I216*H216,2)</f>
        <v>0</v>
      </c>
      <c r="BL216" s="18" t="s">
        <v>192</v>
      </c>
      <c r="BM216" s="240" t="s">
        <v>3234</v>
      </c>
    </row>
    <row r="217" s="2" customFormat="1" ht="16.5" customHeight="1">
      <c r="A217" s="40"/>
      <c r="B217" s="41"/>
      <c r="C217" s="229" t="s">
        <v>387</v>
      </c>
      <c r="D217" s="229" t="s">
        <v>174</v>
      </c>
      <c r="E217" s="230" t="s">
        <v>497</v>
      </c>
      <c r="F217" s="231" t="s">
        <v>498</v>
      </c>
      <c r="G217" s="232" t="s">
        <v>282</v>
      </c>
      <c r="H217" s="233">
        <v>4.8479999999999999</v>
      </c>
      <c r="I217" s="234"/>
      <c r="J217" s="235">
        <f>ROUND(I217*H217,2)</f>
        <v>0</v>
      </c>
      <c r="K217" s="231" t="s">
        <v>178</v>
      </c>
      <c r="L217" s="46"/>
      <c r="M217" s="236" t="s">
        <v>1</v>
      </c>
      <c r="N217" s="237" t="s">
        <v>48</v>
      </c>
      <c r="O217" s="93"/>
      <c r="P217" s="238">
        <f>O217*H217</f>
        <v>0</v>
      </c>
      <c r="Q217" s="238">
        <v>2.4533999999999998</v>
      </c>
      <c r="R217" s="238">
        <f>Q217*H217</f>
        <v>11.894083199999999</v>
      </c>
      <c r="S217" s="238">
        <v>0</v>
      </c>
      <c r="T217" s="239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40" t="s">
        <v>192</v>
      </c>
      <c r="AT217" s="240" t="s">
        <v>174</v>
      </c>
      <c r="AU217" s="240" t="s">
        <v>92</v>
      </c>
      <c r="AY217" s="18" t="s">
        <v>171</v>
      </c>
      <c r="BE217" s="241">
        <f>IF(N217="základní",J217,0)</f>
        <v>0</v>
      </c>
      <c r="BF217" s="241">
        <f>IF(N217="snížená",J217,0)</f>
        <v>0</v>
      </c>
      <c r="BG217" s="241">
        <f>IF(N217="zákl. přenesená",J217,0)</f>
        <v>0</v>
      </c>
      <c r="BH217" s="241">
        <f>IF(N217="sníž. přenesená",J217,0)</f>
        <v>0</v>
      </c>
      <c r="BI217" s="241">
        <f>IF(N217="nulová",J217,0)</f>
        <v>0</v>
      </c>
      <c r="BJ217" s="18" t="s">
        <v>90</v>
      </c>
      <c r="BK217" s="241">
        <f>ROUND(I217*H217,2)</f>
        <v>0</v>
      </c>
      <c r="BL217" s="18" t="s">
        <v>192</v>
      </c>
      <c r="BM217" s="240" t="s">
        <v>3235</v>
      </c>
    </row>
    <row r="218" s="2" customFormat="1">
      <c r="A218" s="40"/>
      <c r="B218" s="41"/>
      <c r="C218" s="42"/>
      <c r="D218" s="242" t="s">
        <v>184</v>
      </c>
      <c r="E218" s="42"/>
      <c r="F218" s="243" t="s">
        <v>3163</v>
      </c>
      <c r="G218" s="42"/>
      <c r="H218" s="42"/>
      <c r="I218" s="244"/>
      <c r="J218" s="42"/>
      <c r="K218" s="42"/>
      <c r="L218" s="46"/>
      <c r="M218" s="245"/>
      <c r="N218" s="246"/>
      <c r="O218" s="93"/>
      <c r="P218" s="93"/>
      <c r="Q218" s="93"/>
      <c r="R218" s="93"/>
      <c r="S218" s="93"/>
      <c r="T218" s="94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8" t="s">
        <v>184</v>
      </c>
      <c r="AU218" s="18" t="s">
        <v>92</v>
      </c>
    </row>
    <row r="219" s="14" customFormat="1">
      <c r="A219" s="14"/>
      <c r="B219" s="261"/>
      <c r="C219" s="262"/>
      <c r="D219" s="242" t="s">
        <v>284</v>
      </c>
      <c r="E219" s="263" t="s">
        <v>1</v>
      </c>
      <c r="F219" s="264" t="s">
        <v>3236</v>
      </c>
      <c r="G219" s="262"/>
      <c r="H219" s="265">
        <v>4.8479999999999999</v>
      </c>
      <c r="I219" s="266"/>
      <c r="J219" s="262"/>
      <c r="K219" s="262"/>
      <c r="L219" s="267"/>
      <c r="M219" s="268"/>
      <c r="N219" s="269"/>
      <c r="O219" s="269"/>
      <c r="P219" s="269"/>
      <c r="Q219" s="269"/>
      <c r="R219" s="269"/>
      <c r="S219" s="269"/>
      <c r="T219" s="27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71" t="s">
        <v>284</v>
      </c>
      <c r="AU219" s="271" t="s">
        <v>92</v>
      </c>
      <c r="AV219" s="14" t="s">
        <v>92</v>
      </c>
      <c r="AW219" s="14" t="s">
        <v>38</v>
      </c>
      <c r="AX219" s="14" t="s">
        <v>83</v>
      </c>
      <c r="AY219" s="271" t="s">
        <v>171</v>
      </c>
    </row>
    <row r="220" s="15" customFormat="1">
      <c r="A220" s="15"/>
      <c r="B220" s="272"/>
      <c r="C220" s="273"/>
      <c r="D220" s="242" t="s">
        <v>284</v>
      </c>
      <c r="E220" s="274" t="s">
        <v>1</v>
      </c>
      <c r="F220" s="275" t="s">
        <v>287</v>
      </c>
      <c r="G220" s="273"/>
      <c r="H220" s="276">
        <v>4.8479999999999999</v>
      </c>
      <c r="I220" s="277"/>
      <c r="J220" s="273"/>
      <c r="K220" s="273"/>
      <c r="L220" s="278"/>
      <c r="M220" s="279"/>
      <c r="N220" s="280"/>
      <c r="O220" s="280"/>
      <c r="P220" s="280"/>
      <c r="Q220" s="280"/>
      <c r="R220" s="280"/>
      <c r="S220" s="280"/>
      <c r="T220" s="281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82" t="s">
        <v>284</v>
      </c>
      <c r="AU220" s="282" t="s">
        <v>92</v>
      </c>
      <c r="AV220" s="15" t="s">
        <v>192</v>
      </c>
      <c r="AW220" s="15" t="s">
        <v>38</v>
      </c>
      <c r="AX220" s="15" t="s">
        <v>90</v>
      </c>
      <c r="AY220" s="282" t="s">
        <v>171</v>
      </c>
    </row>
    <row r="221" s="2" customFormat="1" ht="16.5" customHeight="1">
      <c r="A221" s="40"/>
      <c r="B221" s="41"/>
      <c r="C221" s="229" t="s">
        <v>393</v>
      </c>
      <c r="D221" s="229" t="s">
        <v>174</v>
      </c>
      <c r="E221" s="230" t="s">
        <v>502</v>
      </c>
      <c r="F221" s="231" t="s">
        <v>503</v>
      </c>
      <c r="G221" s="232" t="s">
        <v>278</v>
      </c>
      <c r="H221" s="233">
        <v>32.323</v>
      </c>
      <c r="I221" s="234"/>
      <c r="J221" s="235">
        <f>ROUND(I221*H221,2)</f>
        <v>0</v>
      </c>
      <c r="K221" s="231" t="s">
        <v>178</v>
      </c>
      <c r="L221" s="46"/>
      <c r="M221" s="236" t="s">
        <v>1</v>
      </c>
      <c r="N221" s="237" t="s">
        <v>48</v>
      </c>
      <c r="O221" s="93"/>
      <c r="P221" s="238">
        <f>O221*H221</f>
        <v>0</v>
      </c>
      <c r="Q221" s="238">
        <v>0.0057600000000000004</v>
      </c>
      <c r="R221" s="238">
        <f>Q221*H221</f>
        <v>0.18618048000000001</v>
      </c>
      <c r="S221" s="238">
        <v>0</v>
      </c>
      <c r="T221" s="239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40" t="s">
        <v>192</v>
      </c>
      <c r="AT221" s="240" t="s">
        <v>174</v>
      </c>
      <c r="AU221" s="240" t="s">
        <v>92</v>
      </c>
      <c r="AY221" s="18" t="s">
        <v>171</v>
      </c>
      <c r="BE221" s="241">
        <f>IF(N221="základní",J221,0)</f>
        <v>0</v>
      </c>
      <c r="BF221" s="241">
        <f>IF(N221="snížená",J221,0)</f>
        <v>0</v>
      </c>
      <c r="BG221" s="241">
        <f>IF(N221="zákl. přenesená",J221,0)</f>
        <v>0</v>
      </c>
      <c r="BH221" s="241">
        <f>IF(N221="sníž. přenesená",J221,0)</f>
        <v>0</v>
      </c>
      <c r="BI221" s="241">
        <f>IF(N221="nulová",J221,0)</f>
        <v>0</v>
      </c>
      <c r="BJ221" s="18" t="s">
        <v>90</v>
      </c>
      <c r="BK221" s="241">
        <f>ROUND(I221*H221,2)</f>
        <v>0</v>
      </c>
      <c r="BL221" s="18" t="s">
        <v>192</v>
      </c>
      <c r="BM221" s="240" t="s">
        <v>3237</v>
      </c>
    </row>
    <row r="222" s="14" customFormat="1">
      <c r="A222" s="14"/>
      <c r="B222" s="261"/>
      <c r="C222" s="262"/>
      <c r="D222" s="242" t="s">
        <v>284</v>
      </c>
      <c r="E222" s="263" t="s">
        <v>1</v>
      </c>
      <c r="F222" s="264" t="s">
        <v>3238</v>
      </c>
      <c r="G222" s="262"/>
      <c r="H222" s="265">
        <v>32.323</v>
      </c>
      <c r="I222" s="266"/>
      <c r="J222" s="262"/>
      <c r="K222" s="262"/>
      <c r="L222" s="267"/>
      <c r="M222" s="268"/>
      <c r="N222" s="269"/>
      <c r="O222" s="269"/>
      <c r="P222" s="269"/>
      <c r="Q222" s="269"/>
      <c r="R222" s="269"/>
      <c r="S222" s="269"/>
      <c r="T222" s="27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71" t="s">
        <v>284</v>
      </c>
      <c r="AU222" s="271" t="s">
        <v>92</v>
      </c>
      <c r="AV222" s="14" t="s">
        <v>92</v>
      </c>
      <c r="AW222" s="14" t="s">
        <v>38</v>
      </c>
      <c r="AX222" s="14" t="s">
        <v>83</v>
      </c>
      <c r="AY222" s="271" t="s">
        <v>171</v>
      </c>
    </row>
    <row r="223" s="15" customFormat="1">
      <c r="A223" s="15"/>
      <c r="B223" s="272"/>
      <c r="C223" s="273"/>
      <c r="D223" s="242" t="s">
        <v>284</v>
      </c>
      <c r="E223" s="274" t="s">
        <v>1</v>
      </c>
      <c r="F223" s="275" t="s">
        <v>287</v>
      </c>
      <c r="G223" s="273"/>
      <c r="H223" s="276">
        <v>32.323</v>
      </c>
      <c r="I223" s="277"/>
      <c r="J223" s="273"/>
      <c r="K223" s="273"/>
      <c r="L223" s="278"/>
      <c r="M223" s="279"/>
      <c r="N223" s="280"/>
      <c r="O223" s="280"/>
      <c r="P223" s="280"/>
      <c r="Q223" s="280"/>
      <c r="R223" s="280"/>
      <c r="S223" s="280"/>
      <c r="T223" s="281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82" t="s">
        <v>284</v>
      </c>
      <c r="AU223" s="282" t="s">
        <v>92</v>
      </c>
      <c r="AV223" s="15" t="s">
        <v>192</v>
      </c>
      <c r="AW223" s="15" t="s">
        <v>38</v>
      </c>
      <c r="AX223" s="15" t="s">
        <v>90</v>
      </c>
      <c r="AY223" s="282" t="s">
        <v>171</v>
      </c>
    </row>
    <row r="224" s="2" customFormat="1" ht="16.5" customHeight="1">
      <c r="A224" s="40"/>
      <c r="B224" s="41"/>
      <c r="C224" s="229" t="s">
        <v>398</v>
      </c>
      <c r="D224" s="229" t="s">
        <v>174</v>
      </c>
      <c r="E224" s="230" t="s">
        <v>507</v>
      </c>
      <c r="F224" s="231" t="s">
        <v>508</v>
      </c>
      <c r="G224" s="232" t="s">
        <v>278</v>
      </c>
      <c r="H224" s="233">
        <v>32.323</v>
      </c>
      <c r="I224" s="234"/>
      <c r="J224" s="235">
        <f>ROUND(I224*H224,2)</f>
        <v>0</v>
      </c>
      <c r="K224" s="231" t="s">
        <v>178</v>
      </c>
      <c r="L224" s="46"/>
      <c r="M224" s="236" t="s">
        <v>1</v>
      </c>
      <c r="N224" s="237" t="s">
        <v>48</v>
      </c>
      <c r="O224" s="93"/>
      <c r="P224" s="238">
        <f>O224*H224</f>
        <v>0</v>
      </c>
      <c r="Q224" s="238">
        <v>0</v>
      </c>
      <c r="R224" s="238">
        <f>Q224*H224</f>
        <v>0</v>
      </c>
      <c r="S224" s="238">
        <v>0</v>
      </c>
      <c r="T224" s="239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40" t="s">
        <v>192</v>
      </c>
      <c r="AT224" s="240" t="s">
        <v>174</v>
      </c>
      <c r="AU224" s="240" t="s">
        <v>92</v>
      </c>
      <c r="AY224" s="18" t="s">
        <v>171</v>
      </c>
      <c r="BE224" s="241">
        <f>IF(N224="základní",J224,0)</f>
        <v>0</v>
      </c>
      <c r="BF224" s="241">
        <f>IF(N224="snížená",J224,0)</f>
        <v>0</v>
      </c>
      <c r="BG224" s="241">
        <f>IF(N224="zákl. přenesená",J224,0)</f>
        <v>0</v>
      </c>
      <c r="BH224" s="241">
        <f>IF(N224="sníž. přenesená",J224,0)</f>
        <v>0</v>
      </c>
      <c r="BI224" s="241">
        <f>IF(N224="nulová",J224,0)</f>
        <v>0</v>
      </c>
      <c r="BJ224" s="18" t="s">
        <v>90</v>
      </c>
      <c r="BK224" s="241">
        <f>ROUND(I224*H224,2)</f>
        <v>0</v>
      </c>
      <c r="BL224" s="18" t="s">
        <v>192</v>
      </c>
      <c r="BM224" s="240" t="s">
        <v>3239</v>
      </c>
    </row>
    <row r="225" s="2" customFormat="1" ht="16.5" customHeight="1">
      <c r="A225" s="40"/>
      <c r="B225" s="41"/>
      <c r="C225" s="229" t="s">
        <v>403</v>
      </c>
      <c r="D225" s="229" t="s">
        <v>174</v>
      </c>
      <c r="E225" s="230" t="s">
        <v>511</v>
      </c>
      <c r="F225" s="231" t="s">
        <v>512</v>
      </c>
      <c r="G225" s="232" t="s">
        <v>330</v>
      </c>
      <c r="H225" s="233">
        <v>1.27</v>
      </c>
      <c r="I225" s="234"/>
      <c r="J225" s="235">
        <f>ROUND(I225*H225,2)</f>
        <v>0</v>
      </c>
      <c r="K225" s="231" t="s">
        <v>178</v>
      </c>
      <c r="L225" s="46"/>
      <c r="M225" s="236" t="s">
        <v>1</v>
      </c>
      <c r="N225" s="237" t="s">
        <v>48</v>
      </c>
      <c r="O225" s="93"/>
      <c r="P225" s="238">
        <f>O225*H225</f>
        <v>0</v>
      </c>
      <c r="Q225" s="238">
        <v>1.05291</v>
      </c>
      <c r="R225" s="238">
        <f>Q225*H225</f>
        <v>1.3371957000000001</v>
      </c>
      <c r="S225" s="238">
        <v>0</v>
      </c>
      <c r="T225" s="239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40" t="s">
        <v>192</v>
      </c>
      <c r="AT225" s="240" t="s">
        <v>174</v>
      </c>
      <c r="AU225" s="240" t="s">
        <v>92</v>
      </c>
      <c r="AY225" s="18" t="s">
        <v>171</v>
      </c>
      <c r="BE225" s="241">
        <f>IF(N225="základní",J225,0)</f>
        <v>0</v>
      </c>
      <c r="BF225" s="241">
        <f>IF(N225="snížená",J225,0)</f>
        <v>0</v>
      </c>
      <c r="BG225" s="241">
        <f>IF(N225="zákl. přenesená",J225,0)</f>
        <v>0</v>
      </c>
      <c r="BH225" s="241">
        <f>IF(N225="sníž. přenesená",J225,0)</f>
        <v>0</v>
      </c>
      <c r="BI225" s="241">
        <f>IF(N225="nulová",J225,0)</f>
        <v>0</v>
      </c>
      <c r="BJ225" s="18" t="s">
        <v>90</v>
      </c>
      <c r="BK225" s="241">
        <f>ROUND(I225*H225,2)</f>
        <v>0</v>
      </c>
      <c r="BL225" s="18" t="s">
        <v>192</v>
      </c>
      <c r="BM225" s="240" t="s">
        <v>3240</v>
      </c>
    </row>
    <row r="226" s="14" customFormat="1">
      <c r="A226" s="14"/>
      <c r="B226" s="261"/>
      <c r="C226" s="262"/>
      <c r="D226" s="242" t="s">
        <v>284</v>
      </c>
      <c r="E226" s="263" t="s">
        <v>1</v>
      </c>
      <c r="F226" s="264" t="s">
        <v>3241</v>
      </c>
      <c r="G226" s="262"/>
      <c r="H226" s="265">
        <v>1.212</v>
      </c>
      <c r="I226" s="266"/>
      <c r="J226" s="262"/>
      <c r="K226" s="262"/>
      <c r="L226" s="267"/>
      <c r="M226" s="268"/>
      <c r="N226" s="269"/>
      <c r="O226" s="269"/>
      <c r="P226" s="269"/>
      <c r="Q226" s="269"/>
      <c r="R226" s="269"/>
      <c r="S226" s="269"/>
      <c r="T226" s="27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71" t="s">
        <v>284</v>
      </c>
      <c r="AU226" s="271" t="s">
        <v>92</v>
      </c>
      <c r="AV226" s="14" t="s">
        <v>92</v>
      </c>
      <c r="AW226" s="14" t="s">
        <v>38</v>
      </c>
      <c r="AX226" s="14" t="s">
        <v>83</v>
      </c>
      <c r="AY226" s="271" t="s">
        <v>171</v>
      </c>
    </row>
    <row r="227" s="16" customFormat="1">
      <c r="A227" s="16"/>
      <c r="B227" s="293"/>
      <c r="C227" s="294"/>
      <c r="D227" s="242" t="s">
        <v>284</v>
      </c>
      <c r="E227" s="295" t="s">
        <v>1</v>
      </c>
      <c r="F227" s="296" t="s">
        <v>418</v>
      </c>
      <c r="G227" s="294"/>
      <c r="H227" s="297">
        <v>1.212</v>
      </c>
      <c r="I227" s="298"/>
      <c r="J227" s="294"/>
      <c r="K227" s="294"/>
      <c r="L227" s="299"/>
      <c r="M227" s="300"/>
      <c r="N227" s="301"/>
      <c r="O227" s="301"/>
      <c r="P227" s="301"/>
      <c r="Q227" s="301"/>
      <c r="R227" s="301"/>
      <c r="S227" s="301"/>
      <c r="T227" s="302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303" t="s">
        <v>284</v>
      </c>
      <c r="AU227" s="303" t="s">
        <v>92</v>
      </c>
      <c r="AV227" s="16" t="s">
        <v>118</v>
      </c>
      <c r="AW227" s="16" t="s">
        <v>38</v>
      </c>
      <c r="AX227" s="16" t="s">
        <v>83</v>
      </c>
      <c r="AY227" s="303" t="s">
        <v>171</v>
      </c>
    </row>
    <row r="228" s="14" customFormat="1">
      <c r="A228" s="14"/>
      <c r="B228" s="261"/>
      <c r="C228" s="262"/>
      <c r="D228" s="242" t="s">
        <v>284</v>
      </c>
      <c r="E228" s="263" t="s">
        <v>1</v>
      </c>
      <c r="F228" s="264" t="s">
        <v>3242</v>
      </c>
      <c r="G228" s="262"/>
      <c r="H228" s="265">
        <v>0.058000000000000003</v>
      </c>
      <c r="I228" s="266"/>
      <c r="J228" s="262"/>
      <c r="K228" s="262"/>
      <c r="L228" s="267"/>
      <c r="M228" s="268"/>
      <c r="N228" s="269"/>
      <c r="O228" s="269"/>
      <c r="P228" s="269"/>
      <c r="Q228" s="269"/>
      <c r="R228" s="269"/>
      <c r="S228" s="269"/>
      <c r="T228" s="27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71" t="s">
        <v>284</v>
      </c>
      <c r="AU228" s="271" t="s">
        <v>92</v>
      </c>
      <c r="AV228" s="14" t="s">
        <v>92</v>
      </c>
      <c r="AW228" s="14" t="s">
        <v>38</v>
      </c>
      <c r="AX228" s="14" t="s">
        <v>83</v>
      </c>
      <c r="AY228" s="271" t="s">
        <v>171</v>
      </c>
    </row>
    <row r="229" s="15" customFormat="1">
      <c r="A229" s="15"/>
      <c r="B229" s="272"/>
      <c r="C229" s="273"/>
      <c r="D229" s="242" t="s">
        <v>284</v>
      </c>
      <c r="E229" s="274" t="s">
        <v>1</v>
      </c>
      <c r="F229" s="275" t="s">
        <v>287</v>
      </c>
      <c r="G229" s="273"/>
      <c r="H229" s="276">
        <v>1.27</v>
      </c>
      <c r="I229" s="277"/>
      <c r="J229" s="273"/>
      <c r="K229" s="273"/>
      <c r="L229" s="278"/>
      <c r="M229" s="279"/>
      <c r="N229" s="280"/>
      <c r="O229" s="280"/>
      <c r="P229" s="280"/>
      <c r="Q229" s="280"/>
      <c r="R229" s="280"/>
      <c r="S229" s="280"/>
      <c r="T229" s="281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82" t="s">
        <v>284</v>
      </c>
      <c r="AU229" s="282" t="s">
        <v>92</v>
      </c>
      <c r="AV229" s="15" t="s">
        <v>192</v>
      </c>
      <c r="AW229" s="15" t="s">
        <v>38</v>
      </c>
      <c r="AX229" s="15" t="s">
        <v>90</v>
      </c>
      <c r="AY229" s="282" t="s">
        <v>171</v>
      </c>
    </row>
    <row r="230" s="2" customFormat="1" ht="16.5" customHeight="1">
      <c r="A230" s="40"/>
      <c r="B230" s="41"/>
      <c r="C230" s="229" t="s">
        <v>407</v>
      </c>
      <c r="D230" s="229" t="s">
        <v>174</v>
      </c>
      <c r="E230" s="230" t="s">
        <v>3243</v>
      </c>
      <c r="F230" s="231" t="s">
        <v>3244</v>
      </c>
      <c r="G230" s="232" t="s">
        <v>282</v>
      </c>
      <c r="H230" s="233">
        <v>9.8960000000000008</v>
      </c>
      <c r="I230" s="234"/>
      <c r="J230" s="235">
        <f>ROUND(I230*H230,2)</f>
        <v>0</v>
      </c>
      <c r="K230" s="231" t="s">
        <v>178</v>
      </c>
      <c r="L230" s="46"/>
      <c r="M230" s="236" t="s">
        <v>1</v>
      </c>
      <c r="N230" s="237" t="s">
        <v>48</v>
      </c>
      <c r="O230" s="93"/>
      <c r="P230" s="238">
        <f>O230*H230</f>
        <v>0</v>
      </c>
      <c r="Q230" s="238">
        <v>2.4533700000000001</v>
      </c>
      <c r="R230" s="238">
        <f>Q230*H230</f>
        <v>24.278549520000002</v>
      </c>
      <c r="S230" s="238">
        <v>0</v>
      </c>
      <c r="T230" s="239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40" t="s">
        <v>192</v>
      </c>
      <c r="AT230" s="240" t="s">
        <v>174</v>
      </c>
      <c r="AU230" s="240" t="s">
        <v>92</v>
      </c>
      <c r="AY230" s="18" t="s">
        <v>171</v>
      </c>
      <c r="BE230" s="241">
        <f>IF(N230="základní",J230,0)</f>
        <v>0</v>
      </c>
      <c r="BF230" s="241">
        <f>IF(N230="snížená",J230,0)</f>
        <v>0</v>
      </c>
      <c r="BG230" s="241">
        <f>IF(N230="zákl. přenesená",J230,0)</f>
        <v>0</v>
      </c>
      <c r="BH230" s="241">
        <f>IF(N230="sníž. přenesená",J230,0)</f>
        <v>0</v>
      </c>
      <c r="BI230" s="241">
        <f>IF(N230="nulová",J230,0)</f>
        <v>0</v>
      </c>
      <c r="BJ230" s="18" t="s">
        <v>90</v>
      </c>
      <c r="BK230" s="241">
        <f>ROUND(I230*H230,2)</f>
        <v>0</v>
      </c>
      <c r="BL230" s="18" t="s">
        <v>192</v>
      </c>
      <c r="BM230" s="240" t="s">
        <v>3245</v>
      </c>
    </row>
    <row r="231" s="2" customFormat="1">
      <c r="A231" s="40"/>
      <c r="B231" s="41"/>
      <c r="C231" s="42"/>
      <c r="D231" s="242" t="s">
        <v>184</v>
      </c>
      <c r="E231" s="42"/>
      <c r="F231" s="243" t="s">
        <v>3163</v>
      </c>
      <c r="G231" s="42"/>
      <c r="H231" s="42"/>
      <c r="I231" s="244"/>
      <c r="J231" s="42"/>
      <c r="K231" s="42"/>
      <c r="L231" s="46"/>
      <c r="M231" s="245"/>
      <c r="N231" s="246"/>
      <c r="O231" s="93"/>
      <c r="P231" s="93"/>
      <c r="Q231" s="93"/>
      <c r="R231" s="93"/>
      <c r="S231" s="93"/>
      <c r="T231" s="94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8" t="s">
        <v>184</v>
      </c>
      <c r="AU231" s="18" t="s">
        <v>92</v>
      </c>
    </row>
    <row r="232" s="13" customFormat="1">
      <c r="A232" s="13"/>
      <c r="B232" s="251"/>
      <c r="C232" s="252"/>
      <c r="D232" s="242" t="s">
        <v>284</v>
      </c>
      <c r="E232" s="253" t="s">
        <v>1</v>
      </c>
      <c r="F232" s="254" t="s">
        <v>3246</v>
      </c>
      <c r="G232" s="252"/>
      <c r="H232" s="253" t="s">
        <v>1</v>
      </c>
      <c r="I232" s="255"/>
      <c r="J232" s="252"/>
      <c r="K232" s="252"/>
      <c r="L232" s="256"/>
      <c r="M232" s="257"/>
      <c r="N232" s="258"/>
      <c r="O232" s="258"/>
      <c r="P232" s="258"/>
      <c r="Q232" s="258"/>
      <c r="R232" s="258"/>
      <c r="S232" s="258"/>
      <c r="T232" s="259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60" t="s">
        <v>284</v>
      </c>
      <c r="AU232" s="260" t="s">
        <v>92</v>
      </c>
      <c r="AV232" s="13" t="s">
        <v>90</v>
      </c>
      <c r="AW232" s="13" t="s">
        <v>38</v>
      </c>
      <c r="AX232" s="13" t="s">
        <v>83</v>
      </c>
      <c r="AY232" s="260" t="s">
        <v>171</v>
      </c>
    </row>
    <row r="233" s="14" customFormat="1">
      <c r="A233" s="14"/>
      <c r="B233" s="261"/>
      <c r="C233" s="262"/>
      <c r="D233" s="242" t="s">
        <v>284</v>
      </c>
      <c r="E233" s="263" t="s">
        <v>1</v>
      </c>
      <c r="F233" s="264" t="s">
        <v>3247</v>
      </c>
      <c r="G233" s="262"/>
      <c r="H233" s="265">
        <v>3.1640000000000001</v>
      </c>
      <c r="I233" s="266"/>
      <c r="J233" s="262"/>
      <c r="K233" s="262"/>
      <c r="L233" s="267"/>
      <c r="M233" s="268"/>
      <c r="N233" s="269"/>
      <c r="O233" s="269"/>
      <c r="P233" s="269"/>
      <c r="Q233" s="269"/>
      <c r="R233" s="269"/>
      <c r="S233" s="269"/>
      <c r="T233" s="27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71" t="s">
        <v>284</v>
      </c>
      <c r="AU233" s="271" t="s">
        <v>92</v>
      </c>
      <c r="AV233" s="14" t="s">
        <v>92</v>
      </c>
      <c r="AW233" s="14" t="s">
        <v>38</v>
      </c>
      <c r="AX233" s="14" t="s">
        <v>83</v>
      </c>
      <c r="AY233" s="271" t="s">
        <v>171</v>
      </c>
    </row>
    <row r="234" s="13" customFormat="1">
      <c r="A234" s="13"/>
      <c r="B234" s="251"/>
      <c r="C234" s="252"/>
      <c r="D234" s="242" t="s">
        <v>284</v>
      </c>
      <c r="E234" s="253" t="s">
        <v>1</v>
      </c>
      <c r="F234" s="254" t="s">
        <v>3248</v>
      </c>
      <c r="G234" s="252"/>
      <c r="H234" s="253" t="s">
        <v>1</v>
      </c>
      <c r="I234" s="255"/>
      <c r="J234" s="252"/>
      <c r="K234" s="252"/>
      <c r="L234" s="256"/>
      <c r="M234" s="257"/>
      <c r="N234" s="258"/>
      <c r="O234" s="258"/>
      <c r="P234" s="258"/>
      <c r="Q234" s="258"/>
      <c r="R234" s="258"/>
      <c r="S234" s="258"/>
      <c r="T234" s="259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60" t="s">
        <v>284</v>
      </c>
      <c r="AU234" s="260" t="s">
        <v>92</v>
      </c>
      <c r="AV234" s="13" t="s">
        <v>90</v>
      </c>
      <c r="AW234" s="13" t="s">
        <v>38</v>
      </c>
      <c r="AX234" s="13" t="s">
        <v>83</v>
      </c>
      <c r="AY234" s="260" t="s">
        <v>171</v>
      </c>
    </row>
    <row r="235" s="14" customFormat="1">
      <c r="A235" s="14"/>
      <c r="B235" s="261"/>
      <c r="C235" s="262"/>
      <c r="D235" s="242" t="s">
        <v>284</v>
      </c>
      <c r="E235" s="263" t="s">
        <v>1</v>
      </c>
      <c r="F235" s="264" t="s">
        <v>3249</v>
      </c>
      <c r="G235" s="262"/>
      <c r="H235" s="265">
        <v>6.7320000000000002</v>
      </c>
      <c r="I235" s="266"/>
      <c r="J235" s="262"/>
      <c r="K235" s="262"/>
      <c r="L235" s="267"/>
      <c r="M235" s="268"/>
      <c r="N235" s="269"/>
      <c r="O235" s="269"/>
      <c r="P235" s="269"/>
      <c r="Q235" s="269"/>
      <c r="R235" s="269"/>
      <c r="S235" s="269"/>
      <c r="T235" s="27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71" t="s">
        <v>284</v>
      </c>
      <c r="AU235" s="271" t="s">
        <v>92</v>
      </c>
      <c r="AV235" s="14" t="s">
        <v>92</v>
      </c>
      <c r="AW235" s="14" t="s">
        <v>38</v>
      </c>
      <c r="AX235" s="14" t="s">
        <v>83</v>
      </c>
      <c r="AY235" s="271" t="s">
        <v>171</v>
      </c>
    </row>
    <row r="236" s="15" customFormat="1">
      <c r="A236" s="15"/>
      <c r="B236" s="272"/>
      <c r="C236" s="273"/>
      <c r="D236" s="242" t="s">
        <v>284</v>
      </c>
      <c r="E236" s="274" t="s">
        <v>1</v>
      </c>
      <c r="F236" s="275" t="s">
        <v>287</v>
      </c>
      <c r="G236" s="273"/>
      <c r="H236" s="276">
        <v>9.8960000000000008</v>
      </c>
      <c r="I236" s="277"/>
      <c r="J236" s="273"/>
      <c r="K236" s="273"/>
      <c r="L236" s="278"/>
      <c r="M236" s="279"/>
      <c r="N236" s="280"/>
      <c r="O236" s="280"/>
      <c r="P236" s="280"/>
      <c r="Q236" s="280"/>
      <c r="R236" s="280"/>
      <c r="S236" s="280"/>
      <c r="T236" s="281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82" t="s">
        <v>284</v>
      </c>
      <c r="AU236" s="282" t="s">
        <v>92</v>
      </c>
      <c r="AV236" s="15" t="s">
        <v>192</v>
      </c>
      <c r="AW236" s="15" t="s">
        <v>38</v>
      </c>
      <c r="AX236" s="15" t="s">
        <v>90</v>
      </c>
      <c r="AY236" s="282" t="s">
        <v>171</v>
      </c>
    </row>
    <row r="237" s="2" customFormat="1" ht="16.5" customHeight="1">
      <c r="A237" s="40"/>
      <c r="B237" s="41"/>
      <c r="C237" s="229" t="s">
        <v>413</v>
      </c>
      <c r="D237" s="229" t="s">
        <v>174</v>
      </c>
      <c r="E237" s="230" t="s">
        <v>3250</v>
      </c>
      <c r="F237" s="231" t="s">
        <v>3251</v>
      </c>
      <c r="G237" s="232" t="s">
        <v>330</v>
      </c>
      <c r="H237" s="233">
        <v>1.589</v>
      </c>
      <c r="I237" s="234"/>
      <c r="J237" s="235">
        <f>ROUND(I237*H237,2)</f>
        <v>0</v>
      </c>
      <c r="K237" s="231" t="s">
        <v>178</v>
      </c>
      <c r="L237" s="46"/>
      <c r="M237" s="236" t="s">
        <v>1</v>
      </c>
      <c r="N237" s="237" t="s">
        <v>48</v>
      </c>
      <c r="O237" s="93"/>
      <c r="P237" s="238">
        <f>O237*H237</f>
        <v>0</v>
      </c>
      <c r="Q237" s="238">
        <v>1.0492699999999999</v>
      </c>
      <c r="R237" s="238">
        <f>Q237*H237</f>
        <v>1.6672900299999998</v>
      </c>
      <c r="S237" s="238">
        <v>0</v>
      </c>
      <c r="T237" s="239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40" t="s">
        <v>192</v>
      </c>
      <c r="AT237" s="240" t="s">
        <v>174</v>
      </c>
      <c r="AU237" s="240" t="s">
        <v>92</v>
      </c>
      <c r="AY237" s="18" t="s">
        <v>171</v>
      </c>
      <c r="BE237" s="241">
        <f>IF(N237="základní",J237,0)</f>
        <v>0</v>
      </c>
      <c r="BF237" s="241">
        <f>IF(N237="snížená",J237,0)</f>
        <v>0</v>
      </c>
      <c r="BG237" s="241">
        <f>IF(N237="zákl. přenesená",J237,0)</f>
        <v>0</v>
      </c>
      <c r="BH237" s="241">
        <f>IF(N237="sníž. přenesená",J237,0)</f>
        <v>0</v>
      </c>
      <c r="BI237" s="241">
        <f>IF(N237="nulová",J237,0)</f>
        <v>0</v>
      </c>
      <c r="BJ237" s="18" t="s">
        <v>90</v>
      </c>
      <c r="BK237" s="241">
        <f>ROUND(I237*H237,2)</f>
        <v>0</v>
      </c>
      <c r="BL237" s="18" t="s">
        <v>192</v>
      </c>
      <c r="BM237" s="240" t="s">
        <v>3252</v>
      </c>
    </row>
    <row r="238" s="14" customFormat="1">
      <c r="A238" s="14"/>
      <c r="B238" s="261"/>
      <c r="C238" s="262"/>
      <c r="D238" s="242" t="s">
        <v>284</v>
      </c>
      <c r="E238" s="263" t="s">
        <v>1</v>
      </c>
      <c r="F238" s="264" t="s">
        <v>3253</v>
      </c>
      <c r="G238" s="262"/>
      <c r="H238" s="265">
        <v>0.47499999999999998</v>
      </c>
      <c r="I238" s="266"/>
      <c r="J238" s="262"/>
      <c r="K238" s="262"/>
      <c r="L238" s="267"/>
      <c r="M238" s="268"/>
      <c r="N238" s="269"/>
      <c r="O238" s="269"/>
      <c r="P238" s="269"/>
      <c r="Q238" s="269"/>
      <c r="R238" s="269"/>
      <c r="S238" s="269"/>
      <c r="T238" s="27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71" t="s">
        <v>284</v>
      </c>
      <c r="AU238" s="271" t="s">
        <v>92</v>
      </c>
      <c r="AV238" s="14" t="s">
        <v>92</v>
      </c>
      <c r="AW238" s="14" t="s">
        <v>38</v>
      </c>
      <c r="AX238" s="14" t="s">
        <v>83</v>
      </c>
      <c r="AY238" s="271" t="s">
        <v>171</v>
      </c>
    </row>
    <row r="239" s="14" customFormat="1">
      <c r="A239" s="14"/>
      <c r="B239" s="261"/>
      <c r="C239" s="262"/>
      <c r="D239" s="242" t="s">
        <v>284</v>
      </c>
      <c r="E239" s="263" t="s">
        <v>1</v>
      </c>
      <c r="F239" s="264" t="s">
        <v>3254</v>
      </c>
      <c r="G239" s="262"/>
      <c r="H239" s="265">
        <v>1.01</v>
      </c>
      <c r="I239" s="266"/>
      <c r="J239" s="262"/>
      <c r="K239" s="262"/>
      <c r="L239" s="267"/>
      <c r="M239" s="268"/>
      <c r="N239" s="269"/>
      <c r="O239" s="269"/>
      <c r="P239" s="269"/>
      <c r="Q239" s="269"/>
      <c r="R239" s="269"/>
      <c r="S239" s="269"/>
      <c r="T239" s="270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71" t="s">
        <v>284</v>
      </c>
      <c r="AU239" s="271" t="s">
        <v>92</v>
      </c>
      <c r="AV239" s="14" t="s">
        <v>92</v>
      </c>
      <c r="AW239" s="14" t="s">
        <v>38</v>
      </c>
      <c r="AX239" s="14" t="s">
        <v>83</v>
      </c>
      <c r="AY239" s="271" t="s">
        <v>171</v>
      </c>
    </row>
    <row r="240" s="16" customFormat="1">
      <c r="A240" s="16"/>
      <c r="B240" s="293"/>
      <c r="C240" s="294"/>
      <c r="D240" s="242" t="s">
        <v>284</v>
      </c>
      <c r="E240" s="295" t="s">
        <v>1</v>
      </c>
      <c r="F240" s="296" t="s">
        <v>418</v>
      </c>
      <c r="G240" s="294"/>
      <c r="H240" s="297">
        <v>1.4850000000000001</v>
      </c>
      <c r="I240" s="298"/>
      <c r="J240" s="294"/>
      <c r="K240" s="294"/>
      <c r="L240" s="299"/>
      <c r="M240" s="300"/>
      <c r="N240" s="301"/>
      <c r="O240" s="301"/>
      <c r="P240" s="301"/>
      <c r="Q240" s="301"/>
      <c r="R240" s="301"/>
      <c r="S240" s="301"/>
      <c r="T240" s="302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303" t="s">
        <v>284</v>
      </c>
      <c r="AU240" s="303" t="s">
        <v>92</v>
      </c>
      <c r="AV240" s="16" t="s">
        <v>118</v>
      </c>
      <c r="AW240" s="16" t="s">
        <v>38</v>
      </c>
      <c r="AX240" s="16" t="s">
        <v>83</v>
      </c>
      <c r="AY240" s="303" t="s">
        <v>171</v>
      </c>
    </row>
    <row r="241" s="14" customFormat="1">
      <c r="A241" s="14"/>
      <c r="B241" s="261"/>
      <c r="C241" s="262"/>
      <c r="D241" s="242" t="s">
        <v>284</v>
      </c>
      <c r="E241" s="263" t="s">
        <v>1</v>
      </c>
      <c r="F241" s="264" t="s">
        <v>3255</v>
      </c>
      <c r="G241" s="262"/>
      <c r="H241" s="265">
        <v>0.104</v>
      </c>
      <c r="I241" s="266"/>
      <c r="J241" s="262"/>
      <c r="K241" s="262"/>
      <c r="L241" s="267"/>
      <c r="M241" s="268"/>
      <c r="N241" s="269"/>
      <c r="O241" s="269"/>
      <c r="P241" s="269"/>
      <c r="Q241" s="269"/>
      <c r="R241" s="269"/>
      <c r="S241" s="269"/>
      <c r="T241" s="27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71" t="s">
        <v>284</v>
      </c>
      <c r="AU241" s="271" t="s">
        <v>92</v>
      </c>
      <c r="AV241" s="14" t="s">
        <v>92</v>
      </c>
      <c r="AW241" s="14" t="s">
        <v>38</v>
      </c>
      <c r="AX241" s="14" t="s">
        <v>83</v>
      </c>
      <c r="AY241" s="271" t="s">
        <v>171</v>
      </c>
    </row>
    <row r="242" s="15" customFormat="1">
      <c r="A242" s="15"/>
      <c r="B242" s="272"/>
      <c r="C242" s="273"/>
      <c r="D242" s="242" t="s">
        <v>284</v>
      </c>
      <c r="E242" s="274" t="s">
        <v>1</v>
      </c>
      <c r="F242" s="275" t="s">
        <v>287</v>
      </c>
      <c r="G242" s="273"/>
      <c r="H242" s="276">
        <v>1.589</v>
      </c>
      <c r="I242" s="277"/>
      <c r="J242" s="273"/>
      <c r="K242" s="273"/>
      <c r="L242" s="278"/>
      <c r="M242" s="279"/>
      <c r="N242" s="280"/>
      <c r="O242" s="280"/>
      <c r="P242" s="280"/>
      <c r="Q242" s="280"/>
      <c r="R242" s="280"/>
      <c r="S242" s="280"/>
      <c r="T242" s="281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82" t="s">
        <v>284</v>
      </c>
      <c r="AU242" s="282" t="s">
        <v>92</v>
      </c>
      <c r="AV242" s="15" t="s">
        <v>192</v>
      </c>
      <c r="AW242" s="15" t="s">
        <v>38</v>
      </c>
      <c r="AX242" s="15" t="s">
        <v>90</v>
      </c>
      <c r="AY242" s="282" t="s">
        <v>171</v>
      </c>
    </row>
    <row r="243" s="2" customFormat="1" ht="16.5" customHeight="1">
      <c r="A243" s="40"/>
      <c r="B243" s="41"/>
      <c r="C243" s="229" t="s">
        <v>420</v>
      </c>
      <c r="D243" s="229" t="s">
        <v>174</v>
      </c>
      <c r="E243" s="230" t="s">
        <v>3256</v>
      </c>
      <c r="F243" s="231" t="s">
        <v>3257</v>
      </c>
      <c r="G243" s="232" t="s">
        <v>278</v>
      </c>
      <c r="H243" s="233">
        <v>29.190000000000001</v>
      </c>
      <c r="I243" s="234"/>
      <c r="J243" s="235">
        <f>ROUND(I243*H243,2)</f>
        <v>0</v>
      </c>
      <c r="K243" s="231" t="s">
        <v>178</v>
      </c>
      <c r="L243" s="46"/>
      <c r="M243" s="236" t="s">
        <v>1</v>
      </c>
      <c r="N243" s="237" t="s">
        <v>48</v>
      </c>
      <c r="O243" s="93"/>
      <c r="P243" s="238">
        <f>O243*H243</f>
        <v>0</v>
      </c>
      <c r="Q243" s="238">
        <v>0.01282</v>
      </c>
      <c r="R243" s="238">
        <f>Q243*H243</f>
        <v>0.37421579999999999</v>
      </c>
      <c r="S243" s="238">
        <v>0</v>
      </c>
      <c r="T243" s="239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40" t="s">
        <v>192</v>
      </c>
      <c r="AT243" s="240" t="s">
        <v>174</v>
      </c>
      <c r="AU243" s="240" t="s">
        <v>92</v>
      </c>
      <c r="AY243" s="18" t="s">
        <v>171</v>
      </c>
      <c r="BE243" s="241">
        <f>IF(N243="základní",J243,0)</f>
        <v>0</v>
      </c>
      <c r="BF243" s="241">
        <f>IF(N243="snížená",J243,0)</f>
        <v>0</v>
      </c>
      <c r="BG243" s="241">
        <f>IF(N243="zákl. přenesená",J243,0)</f>
        <v>0</v>
      </c>
      <c r="BH243" s="241">
        <f>IF(N243="sníž. přenesená",J243,0)</f>
        <v>0</v>
      </c>
      <c r="BI243" s="241">
        <f>IF(N243="nulová",J243,0)</f>
        <v>0</v>
      </c>
      <c r="BJ243" s="18" t="s">
        <v>90</v>
      </c>
      <c r="BK243" s="241">
        <f>ROUND(I243*H243,2)</f>
        <v>0</v>
      </c>
      <c r="BL243" s="18" t="s">
        <v>192</v>
      </c>
      <c r="BM243" s="240" t="s">
        <v>3258</v>
      </c>
    </row>
    <row r="244" s="14" customFormat="1">
      <c r="A244" s="14"/>
      <c r="B244" s="261"/>
      <c r="C244" s="262"/>
      <c r="D244" s="242" t="s">
        <v>284</v>
      </c>
      <c r="E244" s="263" t="s">
        <v>1</v>
      </c>
      <c r="F244" s="264" t="s">
        <v>3259</v>
      </c>
      <c r="G244" s="262"/>
      <c r="H244" s="265">
        <v>5.9400000000000004</v>
      </c>
      <c r="I244" s="266"/>
      <c r="J244" s="262"/>
      <c r="K244" s="262"/>
      <c r="L244" s="267"/>
      <c r="M244" s="268"/>
      <c r="N244" s="269"/>
      <c r="O244" s="269"/>
      <c r="P244" s="269"/>
      <c r="Q244" s="269"/>
      <c r="R244" s="269"/>
      <c r="S244" s="269"/>
      <c r="T244" s="27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71" t="s">
        <v>284</v>
      </c>
      <c r="AU244" s="271" t="s">
        <v>92</v>
      </c>
      <c r="AV244" s="14" t="s">
        <v>92</v>
      </c>
      <c r="AW244" s="14" t="s">
        <v>38</v>
      </c>
      <c r="AX244" s="14" t="s">
        <v>83</v>
      </c>
      <c r="AY244" s="271" t="s">
        <v>171</v>
      </c>
    </row>
    <row r="245" s="14" customFormat="1">
      <c r="A245" s="14"/>
      <c r="B245" s="261"/>
      <c r="C245" s="262"/>
      <c r="D245" s="242" t="s">
        <v>284</v>
      </c>
      <c r="E245" s="263" t="s">
        <v>1</v>
      </c>
      <c r="F245" s="264" t="s">
        <v>3260</v>
      </c>
      <c r="G245" s="262"/>
      <c r="H245" s="265">
        <v>23.25</v>
      </c>
      <c r="I245" s="266"/>
      <c r="J245" s="262"/>
      <c r="K245" s="262"/>
      <c r="L245" s="267"/>
      <c r="M245" s="268"/>
      <c r="N245" s="269"/>
      <c r="O245" s="269"/>
      <c r="P245" s="269"/>
      <c r="Q245" s="269"/>
      <c r="R245" s="269"/>
      <c r="S245" s="269"/>
      <c r="T245" s="27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71" t="s">
        <v>284</v>
      </c>
      <c r="AU245" s="271" t="s">
        <v>92</v>
      </c>
      <c r="AV245" s="14" t="s">
        <v>92</v>
      </c>
      <c r="AW245" s="14" t="s">
        <v>38</v>
      </c>
      <c r="AX245" s="14" t="s">
        <v>83</v>
      </c>
      <c r="AY245" s="271" t="s">
        <v>171</v>
      </c>
    </row>
    <row r="246" s="15" customFormat="1">
      <c r="A246" s="15"/>
      <c r="B246" s="272"/>
      <c r="C246" s="273"/>
      <c r="D246" s="242" t="s">
        <v>284</v>
      </c>
      <c r="E246" s="274" t="s">
        <v>1</v>
      </c>
      <c r="F246" s="275" t="s">
        <v>287</v>
      </c>
      <c r="G246" s="273"/>
      <c r="H246" s="276">
        <v>29.190000000000001</v>
      </c>
      <c r="I246" s="277"/>
      <c r="J246" s="273"/>
      <c r="K246" s="273"/>
      <c r="L246" s="278"/>
      <c r="M246" s="279"/>
      <c r="N246" s="280"/>
      <c r="O246" s="280"/>
      <c r="P246" s="280"/>
      <c r="Q246" s="280"/>
      <c r="R246" s="280"/>
      <c r="S246" s="280"/>
      <c r="T246" s="281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82" t="s">
        <v>284</v>
      </c>
      <c r="AU246" s="282" t="s">
        <v>92</v>
      </c>
      <c r="AV246" s="15" t="s">
        <v>192</v>
      </c>
      <c r="AW246" s="15" t="s">
        <v>38</v>
      </c>
      <c r="AX246" s="15" t="s">
        <v>90</v>
      </c>
      <c r="AY246" s="282" t="s">
        <v>171</v>
      </c>
    </row>
    <row r="247" s="2" customFormat="1" ht="16.5" customHeight="1">
      <c r="A247" s="40"/>
      <c r="B247" s="41"/>
      <c r="C247" s="229" t="s">
        <v>425</v>
      </c>
      <c r="D247" s="229" t="s">
        <v>174</v>
      </c>
      <c r="E247" s="230" t="s">
        <v>3261</v>
      </c>
      <c r="F247" s="231" t="s">
        <v>3262</v>
      </c>
      <c r="G247" s="232" t="s">
        <v>278</v>
      </c>
      <c r="H247" s="233">
        <v>29.190000000000001</v>
      </c>
      <c r="I247" s="234"/>
      <c r="J247" s="235">
        <f>ROUND(I247*H247,2)</f>
        <v>0</v>
      </c>
      <c r="K247" s="231" t="s">
        <v>178</v>
      </c>
      <c r="L247" s="46"/>
      <c r="M247" s="236" t="s">
        <v>1</v>
      </c>
      <c r="N247" s="237" t="s">
        <v>48</v>
      </c>
      <c r="O247" s="93"/>
      <c r="P247" s="238">
        <f>O247*H247</f>
        <v>0</v>
      </c>
      <c r="Q247" s="238">
        <v>0</v>
      </c>
      <c r="R247" s="238">
        <f>Q247*H247</f>
        <v>0</v>
      </c>
      <c r="S247" s="238">
        <v>0</v>
      </c>
      <c r="T247" s="239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40" t="s">
        <v>192</v>
      </c>
      <c r="AT247" s="240" t="s">
        <v>174</v>
      </c>
      <c r="AU247" s="240" t="s">
        <v>92</v>
      </c>
      <c r="AY247" s="18" t="s">
        <v>171</v>
      </c>
      <c r="BE247" s="241">
        <f>IF(N247="základní",J247,0)</f>
        <v>0</v>
      </c>
      <c r="BF247" s="241">
        <f>IF(N247="snížená",J247,0)</f>
        <v>0</v>
      </c>
      <c r="BG247" s="241">
        <f>IF(N247="zákl. přenesená",J247,0)</f>
        <v>0</v>
      </c>
      <c r="BH247" s="241">
        <f>IF(N247="sníž. přenesená",J247,0)</f>
        <v>0</v>
      </c>
      <c r="BI247" s="241">
        <f>IF(N247="nulová",J247,0)</f>
        <v>0</v>
      </c>
      <c r="BJ247" s="18" t="s">
        <v>90</v>
      </c>
      <c r="BK247" s="241">
        <f>ROUND(I247*H247,2)</f>
        <v>0</v>
      </c>
      <c r="BL247" s="18" t="s">
        <v>192</v>
      </c>
      <c r="BM247" s="240" t="s">
        <v>3263</v>
      </c>
    </row>
    <row r="248" s="2" customFormat="1" ht="16.5" customHeight="1">
      <c r="A248" s="40"/>
      <c r="B248" s="41"/>
      <c r="C248" s="229" t="s">
        <v>430</v>
      </c>
      <c r="D248" s="229" t="s">
        <v>174</v>
      </c>
      <c r="E248" s="230" t="s">
        <v>3264</v>
      </c>
      <c r="F248" s="231" t="s">
        <v>3265</v>
      </c>
      <c r="G248" s="232" t="s">
        <v>278</v>
      </c>
      <c r="H248" s="233">
        <v>11.380000000000001</v>
      </c>
      <c r="I248" s="234"/>
      <c r="J248" s="235">
        <f>ROUND(I248*H248,2)</f>
        <v>0</v>
      </c>
      <c r="K248" s="231" t="s">
        <v>178</v>
      </c>
      <c r="L248" s="46"/>
      <c r="M248" s="236" t="s">
        <v>1</v>
      </c>
      <c r="N248" s="237" t="s">
        <v>48</v>
      </c>
      <c r="O248" s="93"/>
      <c r="P248" s="238">
        <f>O248*H248</f>
        <v>0</v>
      </c>
      <c r="Q248" s="238">
        <v>0.0065799999999999999</v>
      </c>
      <c r="R248" s="238">
        <f>Q248*H248</f>
        <v>0.0748804</v>
      </c>
      <c r="S248" s="238">
        <v>0</v>
      </c>
      <c r="T248" s="239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40" t="s">
        <v>192</v>
      </c>
      <c r="AT248" s="240" t="s">
        <v>174</v>
      </c>
      <c r="AU248" s="240" t="s">
        <v>92</v>
      </c>
      <c r="AY248" s="18" t="s">
        <v>171</v>
      </c>
      <c r="BE248" s="241">
        <f>IF(N248="základní",J248,0)</f>
        <v>0</v>
      </c>
      <c r="BF248" s="241">
        <f>IF(N248="snížená",J248,0)</f>
        <v>0</v>
      </c>
      <c r="BG248" s="241">
        <f>IF(N248="zákl. přenesená",J248,0)</f>
        <v>0</v>
      </c>
      <c r="BH248" s="241">
        <f>IF(N248="sníž. přenesená",J248,0)</f>
        <v>0</v>
      </c>
      <c r="BI248" s="241">
        <f>IF(N248="nulová",J248,0)</f>
        <v>0</v>
      </c>
      <c r="BJ248" s="18" t="s">
        <v>90</v>
      </c>
      <c r="BK248" s="241">
        <f>ROUND(I248*H248,2)</f>
        <v>0</v>
      </c>
      <c r="BL248" s="18" t="s">
        <v>192</v>
      </c>
      <c r="BM248" s="240" t="s">
        <v>3266</v>
      </c>
    </row>
    <row r="249" s="13" customFormat="1">
      <c r="A249" s="13"/>
      <c r="B249" s="251"/>
      <c r="C249" s="252"/>
      <c r="D249" s="242" t="s">
        <v>284</v>
      </c>
      <c r="E249" s="253" t="s">
        <v>1</v>
      </c>
      <c r="F249" s="254" t="s">
        <v>3246</v>
      </c>
      <c r="G249" s="252"/>
      <c r="H249" s="253" t="s">
        <v>1</v>
      </c>
      <c r="I249" s="255"/>
      <c r="J249" s="252"/>
      <c r="K249" s="252"/>
      <c r="L249" s="256"/>
      <c r="M249" s="257"/>
      <c r="N249" s="258"/>
      <c r="O249" s="258"/>
      <c r="P249" s="258"/>
      <c r="Q249" s="258"/>
      <c r="R249" s="258"/>
      <c r="S249" s="258"/>
      <c r="T249" s="259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60" t="s">
        <v>284</v>
      </c>
      <c r="AU249" s="260" t="s">
        <v>92</v>
      </c>
      <c r="AV249" s="13" t="s">
        <v>90</v>
      </c>
      <c r="AW249" s="13" t="s">
        <v>38</v>
      </c>
      <c r="AX249" s="13" t="s">
        <v>83</v>
      </c>
      <c r="AY249" s="260" t="s">
        <v>171</v>
      </c>
    </row>
    <row r="250" s="14" customFormat="1">
      <c r="A250" s="14"/>
      <c r="B250" s="261"/>
      <c r="C250" s="262"/>
      <c r="D250" s="242" t="s">
        <v>284</v>
      </c>
      <c r="E250" s="263" t="s">
        <v>1</v>
      </c>
      <c r="F250" s="264" t="s">
        <v>3267</v>
      </c>
      <c r="G250" s="262"/>
      <c r="H250" s="265">
        <v>3.3799999999999999</v>
      </c>
      <c r="I250" s="266"/>
      <c r="J250" s="262"/>
      <c r="K250" s="262"/>
      <c r="L250" s="267"/>
      <c r="M250" s="268"/>
      <c r="N250" s="269"/>
      <c r="O250" s="269"/>
      <c r="P250" s="269"/>
      <c r="Q250" s="269"/>
      <c r="R250" s="269"/>
      <c r="S250" s="269"/>
      <c r="T250" s="27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71" t="s">
        <v>284</v>
      </c>
      <c r="AU250" s="271" t="s">
        <v>92</v>
      </c>
      <c r="AV250" s="14" t="s">
        <v>92</v>
      </c>
      <c r="AW250" s="14" t="s">
        <v>38</v>
      </c>
      <c r="AX250" s="14" t="s">
        <v>83</v>
      </c>
      <c r="AY250" s="271" t="s">
        <v>171</v>
      </c>
    </row>
    <row r="251" s="13" customFormat="1">
      <c r="A251" s="13"/>
      <c r="B251" s="251"/>
      <c r="C251" s="252"/>
      <c r="D251" s="242" t="s">
        <v>284</v>
      </c>
      <c r="E251" s="253" t="s">
        <v>1</v>
      </c>
      <c r="F251" s="254" t="s">
        <v>3248</v>
      </c>
      <c r="G251" s="252"/>
      <c r="H251" s="253" t="s">
        <v>1</v>
      </c>
      <c r="I251" s="255"/>
      <c r="J251" s="252"/>
      <c r="K251" s="252"/>
      <c r="L251" s="256"/>
      <c r="M251" s="257"/>
      <c r="N251" s="258"/>
      <c r="O251" s="258"/>
      <c r="P251" s="258"/>
      <c r="Q251" s="258"/>
      <c r="R251" s="258"/>
      <c r="S251" s="258"/>
      <c r="T251" s="259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60" t="s">
        <v>284</v>
      </c>
      <c r="AU251" s="260" t="s">
        <v>92</v>
      </c>
      <c r="AV251" s="13" t="s">
        <v>90</v>
      </c>
      <c r="AW251" s="13" t="s">
        <v>38</v>
      </c>
      <c r="AX251" s="13" t="s">
        <v>83</v>
      </c>
      <c r="AY251" s="260" t="s">
        <v>171</v>
      </c>
    </row>
    <row r="252" s="14" customFormat="1">
      <c r="A252" s="14"/>
      <c r="B252" s="261"/>
      <c r="C252" s="262"/>
      <c r="D252" s="242" t="s">
        <v>284</v>
      </c>
      <c r="E252" s="263" t="s">
        <v>1</v>
      </c>
      <c r="F252" s="264" t="s">
        <v>3268</v>
      </c>
      <c r="G252" s="262"/>
      <c r="H252" s="265">
        <v>8</v>
      </c>
      <c r="I252" s="266"/>
      <c r="J252" s="262"/>
      <c r="K252" s="262"/>
      <c r="L252" s="267"/>
      <c r="M252" s="268"/>
      <c r="N252" s="269"/>
      <c r="O252" s="269"/>
      <c r="P252" s="269"/>
      <c r="Q252" s="269"/>
      <c r="R252" s="269"/>
      <c r="S252" s="269"/>
      <c r="T252" s="27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71" t="s">
        <v>284</v>
      </c>
      <c r="AU252" s="271" t="s">
        <v>92</v>
      </c>
      <c r="AV252" s="14" t="s">
        <v>92</v>
      </c>
      <c r="AW252" s="14" t="s">
        <v>38</v>
      </c>
      <c r="AX252" s="14" t="s">
        <v>83</v>
      </c>
      <c r="AY252" s="271" t="s">
        <v>171</v>
      </c>
    </row>
    <row r="253" s="15" customFormat="1">
      <c r="A253" s="15"/>
      <c r="B253" s="272"/>
      <c r="C253" s="273"/>
      <c r="D253" s="242" t="s">
        <v>284</v>
      </c>
      <c r="E253" s="274" t="s">
        <v>1</v>
      </c>
      <c r="F253" s="275" t="s">
        <v>287</v>
      </c>
      <c r="G253" s="273"/>
      <c r="H253" s="276">
        <v>11.380000000000001</v>
      </c>
      <c r="I253" s="277"/>
      <c r="J253" s="273"/>
      <c r="K253" s="273"/>
      <c r="L253" s="278"/>
      <c r="M253" s="279"/>
      <c r="N253" s="280"/>
      <c r="O253" s="280"/>
      <c r="P253" s="280"/>
      <c r="Q253" s="280"/>
      <c r="R253" s="280"/>
      <c r="S253" s="280"/>
      <c r="T253" s="281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82" t="s">
        <v>284</v>
      </c>
      <c r="AU253" s="282" t="s">
        <v>92</v>
      </c>
      <c r="AV253" s="15" t="s">
        <v>192</v>
      </c>
      <c r="AW253" s="15" t="s">
        <v>38</v>
      </c>
      <c r="AX253" s="15" t="s">
        <v>90</v>
      </c>
      <c r="AY253" s="282" t="s">
        <v>171</v>
      </c>
    </row>
    <row r="254" s="2" customFormat="1" ht="16.5" customHeight="1">
      <c r="A254" s="40"/>
      <c r="B254" s="41"/>
      <c r="C254" s="229" t="s">
        <v>434</v>
      </c>
      <c r="D254" s="229" t="s">
        <v>174</v>
      </c>
      <c r="E254" s="230" t="s">
        <v>3269</v>
      </c>
      <c r="F254" s="231" t="s">
        <v>3270</v>
      </c>
      <c r="G254" s="232" t="s">
        <v>278</v>
      </c>
      <c r="H254" s="233">
        <v>11.380000000000001</v>
      </c>
      <c r="I254" s="234"/>
      <c r="J254" s="235">
        <f>ROUND(I254*H254,2)</f>
        <v>0</v>
      </c>
      <c r="K254" s="231" t="s">
        <v>178</v>
      </c>
      <c r="L254" s="46"/>
      <c r="M254" s="236" t="s">
        <v>1</v>
      </c>
      <c r="N254" s="237" t="s">
        <v>48</v>
      </c>
      <c r="O254" s="93"/>
      <c r="P254" s="238">
        <f>O254*H254</f>
        <v>0</v>
      </c>
      <c r="Q254" s="238">
        <v>0</v>
      </c>
      <c r="R254" s="238">
        <f>Q254*H254</f>
        <v>0</v>
      </c>
      <c r="S254" s="238">
        <v>0</v>
      </c>
      <c r="T254" s="239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40" t="s">
        <v>192</v>
      </c>
      <c r="AT254" s="240" t="s">
        <v>174</v>
      </c>
      <c r="AU254" s="240" t="s">
        <v>92</v>
      </c>
      <c r="AY254" s="18" t="s">
        <v>171</v>
      </c>
      <c r="BE254" s="241">
        <f>IF(N254="základní",J254,0)</f>
        <v>0</v>
      </c>
      <c r="BF254" s="241">
        <f>IF(N254="snížená",J254,0)</f>
        <v>0</v>
      </c>
      <c r="BG254" s="241">
        <f>IF(N254="zákl. přenesená",J254,0)</f>
        <v>0</v>
      </c>
      <c r="BH254" s="241">
        <f>IF(N254="sníž. přenesená",J254,0)</f>
        <v>0</v>
      </c>
      <c r="BI254" s="241">
        <f>IF(N254="nulová",J254,0)</f>
        <v>0</v>
      </c>
      <c r="BJ254" s="18" t="s">
        <v>90</v>
      </c>
      <c r="BK254" s="241">
        <f>ROUND(I254*H254,2)</f>
        <v>0</v>
      </c>
      <c r="BL254" s="18" t="s">
        <v>192</v>
      </c>
      <c r="BM254" s="240" t="s">
        <v>3271</v>
      </c>
    </row>
    <row r="255" s="2" customFormat="1" ht="16.5" customHeight="1">
      <c r="A255" s="40"/>
      <c r="B255" s="41"/>
      <c r="C255" s="229" t="s">
        <v>440</v>
      </c>
      <c r="D255" s="229" t="s">
        <v>174</v>
      </c>
      <c r="E255" s="230" t="s">
        <v>3272</v>
      </c>
      <c r="F255" s="231" t="s">
        <v>3273</v>
      </c>
      <c r="G255" s="232" t="s">
        <v>278</v>
      </c>
      <c r="H255" s="233">
        <v>34.005000000000003</v>
      </c>
      <c r="I255" s="234"/>
      <c r="J255" s="235">
        <f>ROUND(I255*H255,2)</f>
        <v>0</v>
      </c>
      <c r="K255" s="231" t="s">
        <v>178</v>
      </c>
      <c r="L255" s="46"/>
      <c r="M255" s="236" t="s">
        <v>1</v>
      </c>
      <c r="N255" s="237" t="s">
        <v>48</v>
      </c>
      <c r="O255" s="93"/>
      <c r="P255" s="238">
        <f>O255*H255</f>
        <v>0</v>
      </c>
      <c r="Q255" s="238">
        <v>0.22797999999999999</v>
      </c>
      <c r="R255" s="238">
        <f>Q255*H255</f>
        <v>7.7524598999999998</v>
      </c>
      <c r="S255" s="238">
        <v>0</v>
      </c>
      <c r="T255" s="239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40" t="s">
        <v>192</v>
      </c>
      <c r="AT255" s="240" t="s">
        <v>174</v>
      </c>
      <c r="AU255" s="240" t="s">
        <v>92</v>
      </c>
      <c r="AY255" s="18" t="s">
        <v>171</v>
      </c>
      <c r="BE255" s="241">
        <f>IF(N255="základní",J255,0)</f>
        <v>0</v>
      </c>
      <c r="BF255" s="241">
        <f>IF(N255="snížená",J255,0)</f>
        <v>0</v>
      </c>
      <c r="BG255" s="241">
        <f>IF(N255="zákl. přenesená",J255,0)</f>
        <v>0</v>
      </c>
      <c r="BH255" s="241">
        <f>IF(N255="sníž. přenesená",J255,0)</f>
        <v>0</v>
      </c>
      <c r="BI255" s="241">
        <f>IF(N255="nulová",J255,0)</f>
        <v>0</v>
      </c>
      <c r="BJ255" s="18" t="s">
        <v>90</v>
      </c>
      <c r="BK255" s="241">
        <f>ROUND(I255*H255,2)</f>
        <v>0</v>
      </c>
      <c r="BL255" s="18" t="s">
        <v>192</v>
      </c>
      <c r="BM255" s="240" t="s">
        <v>3274</v>
      </c>
    </row>
    <row r="256" s="14" customFormat="1">
      <c r="A256" s="14"/>
      <c r="B256" s="261"/>
      <c r="C256" s="262"/>
      <c r="D256" s="242" t="s">
        <v>284</v>
      </c>
      <c r="E256" s="263" t="s">
        <v>1</v>
      </c>
      <c r="F256" s="264" t="s">
        <v>3275</v>
      </c>
      <c r="G256" s="262"/>
      <c r="H256" s="265">
        <v>29.024999999999999</v>
      </c>
      <c r="I256" s="266"/>
      <c r="J256" s="262"/>
      <c r="K256" s="262"/>
      <c r="L256" s="267"/>
      <c r="M256" s="268"/>
      <c r="N256" s="269"/>
      <c r="O256" s="269"/>
      <c r="P256" s="269"/>
      <c r="Q256" s="269"/>
      <c r="R256" s="269"/>
      <c r="S256" s="269"/>
      <c r="T256" s="27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71" t="s">
        <v>284</v>
      </c>
      <c r="AU256" s="271" t="s">
        <v>92</v>
      </c>
      <c r="AV256" s="14" t="s">
        <v>92</v>
      </c>
      <c r="AW256" s="14" t="s">
        <v>38</v>
      </c>
      <c r="AX256" s="14" t="s">
        <v>83</v>
      </c>
      <c r="AY256" s="271" t="s">
        <v>171</v>
      </c>
    </row>
    <row r="257" s="14" customFormat="1">
      <c r="A257" s="14"/>
      <c r="B257" s="261"/>
      <c r="C257" s="262"/>
      <c r="D257" s="242" t="s">
        <v>284</v>
      </c>
      <c r="E257" s="263" t="s">
        <v>1</v>
      </c>
      <c r="F257" s="264" t="s">
        <v>3276</v>
      </c>
      <c r="G257" s="262"/>
      <c r="H257" s="265">
        <v>4.9800000000000004</v>
      </c>
      <c r="I257" s="266"/>
      <c r="J257" s="262"/>
      <c r="K257" s="262"/>
      <c r="L257" s="267"/>
      <c r="M257" s="268"/>
      <c r="N257" s="269"/>
      <c r="O257" s="269"/>
      <c r="P257" s="269"/>
      <c r="Q257" s="269"/>
      <c r="R257" s="269"/>
      <c r="S257" s="269"/>
      <c r="T257" s="27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71" t="s">
        <v>284</v>
      </c>
      <c r="AU257" s="271" t="s">
        <v>92</v>
      </c>
      <c r="AV257" s="14" t="s">
        <v>92</v>
      </c>
      <c r="AW257" s="14" t="s">
        <v>38</v>
      </c>
      <c r="AX257" s="14" t="s">
        <v>83</v>
      </c>
      <c r="AY257" s="271" t="s">
        <v>171</v>
      </c>
    </row>
    <row r="258" s="15" customFormat="1">
      <c r="A258" s="15"/>
      <c r="B258" s="272"/>
      <c r="C258" s="273"/>
      <c r="D258" s="242" t="s">
        <v>284</v>
      </c>
      <c r="E258" s="274" t="s">
        <v>1</v>
      </c>
      <c r="F258" s="275" t="s">
        <v>287</v>
      </c>
      <c r="G258" s="273"/>
      <c r="H258" s="276">
        <v>34.005000000000003</v>
      </c>
      <c r="I258" s="277"/>
      <c r="J258" s="273"/>
      <c r="K258" s="273"/>
      <c r="L258" s="278"/>
      <c r="M258" s="279"/>
      <c r="N258" s="280"/>
      <c r="O258" s="280"/>
      <c r="P258" s="280"/>
      <c r="Q258" s="280"/>
      <c r="R258" s="280"/>
      <c r="S258" s="280"/>
      <c r="T258" s="281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82" t="s">
        <v>284</v>
      </c>
      <c r="AU258" s="282" t="s">
        <v>92</v>
      </c>
      <c r="AV258" s="15" t="s">
        <v>192</v>
      </c>
      <c r="AW258" s="15" t="s">
        <v>38</v>
      </c>
      <c r="AX258" s="15" t="s">
        <v>90</v>
      </c>
      <c r="AY258" s="282" t="s">
        <v>171</v>
      </c>
    </row>
    <row r="259" s="12" customFormat="1" ht="22.8" customHeight="1">
      <c r="A259" s="12"/>
      <c r="B259" s="213"/>
      <c r="C259" s="214"/>
      <c r="D259" s="215" t="s">
        <v>82</v>
      </c>
      <c r="E259" s="227" t="s">
        <v>220</v>
      </c>
      <c r="F259" s="227" t="s">
        <v>749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SUM(P260:P265)</f>
        <v>0</v>
      </c>
      <c r="Q259" s="221"/>
      <c r="R259" s="222">
        <f>SUM(R260:R265)</f>
        <v>0</v>
      </c>
      <c r="S259" s="221"/>
      <c r="T259" s="223">
        <f>SUM(T260:T265)</f>
        <v>1.3144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90</v>
      </c>
      <c r="AT259" s="225" t="s">
        <v>82</v>
      </c>
      <c r="AU259" s="225" t="s">
        <v>90</v>
      </c>
      <c r="AY259" s="224" t="s">
        <v>171</v>
      </c>
      <c r="BK259" s="226">
        <f>SUM(BK260:BK265)</f>
        <v>0</v>
      </c>
    </row>
    <row r="260" s="2" customFormat="1" ht="16.5" customHeight="1">
      <c r="A260" s="40"/>
      <c r="B260" s="41"/>
      <c r="C260" s="229" t="s">
        <v>445</v>
      </c>
      <c r="D260" s="229" t="s">
        <v>174</v>
      </c>
      <c r="E260" s="230" t="s">
        <v>3277</v>
      </c>
      <c r="F260" s="231" t="s">
        <v>3278</v>
      </c>
      <c r="G260" s="232" t="s">
        <v>428</v>
      </c>
      <c r="H260" s="233">
        <v>10</v>
      </c>
      <c r="I260" s="234"/>
      <c r="J260" s="235">
        <f>ROUND(I260*H260,2)</f>
        <v>0</v>
      </c>
      <c r="K260" s="231" t="s">
        <v>178</v>
      </c>
      <c r="L260" s="46"/>
      <c r="M260" s="236" t="s">
        <v>1</v>
      </c>
      <c r="N260" s="237" t="s">
        <v>48</v>
      </c>
      <c r="O260" s="93"/>
      <c r="P260" s="238">
        <f>O260*H260</f>
        <v>0</v>
      </c>
      <c r="Q260" s="238">
        <v>0</v>
      </c>
      <c r="R260" s="238">
        <f>Q260*H260</f>
        <v>0</v>
      </c>
      <c r="S260" s="238">
        <v>0.031</v>
      </c>
      <c r="T260" s="239">
        <f>S260*H260</f>
        <v>0.31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40" t="s">
        <v>192</v>
      </c>
      <c r="AT260" s="240" t="s">
        <v>174</v>
      </c>
      <c r="AU260" s="240" t="s">
        <v>92</v>
      </c>
      <c r="AY260" s="18" t="s">
        <v>171</v>
      </c>
      <c r="BE260" s="241">
        <f>IF(N260="základní",J260,0)</f>
        <v>0</v>
      </c>
      <c r="BF260" s="241">
        <f>IF(N260="snížená",J260,0)</f>
        <v>0</v>
      </c>
      <c r="BG260" s="241">
        <f>IF(N260="zákl. přenesená",J260,0)</f>
        <v>0</v>
      </c>
      <c r="BH260" s="241">
        <f>IF(N260="sníž. přenesená",J260,0)</f>
        <v>0</v>
      </c>
      <c r="BI260" s="241">
        <f>IF(N260="nulová",J260,0)</f>
        <v>0</v>
      </c>
      <c r="BJ260" s="18" t="s">
        <v>90</v>
      </c>
      <c r="BK260" s="241">
        <f>ROUND(I260*H260,2)</f>
        <v>0</v>
      </c>
      <c r="BL260" s="18" t="s">
        <v>192</v>
      </c>
      <c r="BM260" s="240" t="s">
        <v>3279</v>
      </c>
    </row>
    <row r="261" s="14" customFormat="1">
      <c r="A261" s="14"/>
      <c r="B261" s="261"/>
      <c r="C261" s="262"/>
      <c r="D261" s="242" t="s">
        <v>284</v>
      </c>
      <c r="E261" s="263" t="s">
        <v>1</v>
      </c>
      <c r="F261" s="264" t="s">
        <v>3280</v>
      </c>
      <c r="G261" s="262"/>
      <c r="H261" s="265">
        <v>10</v>
      </c>
      <c r="I261" s="266"/>
      <c r="J261" s="262"/>
      <c r="K261" s="262"/>
      <c r="L261" s="267"/>
      <c r="M261" s="268"/>
      <c r="N261" s="269"/>
      <c r="O261" s="269"/>
      <c r="P261" s="269"/>
      <c r="Q261" s="269"/>
      <c r="R261" s="269"/>
      <c r="S261" s="269"/>
      <c r="T261" s="27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71" t="s">
        <v>284</v>
      </c>
      <c r="AU261" s="271" t="s">
        <v>92</v>
      </c>
      <c r="AV261" s="14" t="s">
        <v>92</v>
      </c>
      <c r="AW261" s="14" t="s">
        <v>38</v>
      </c>
      <c r="AX261" s="14" t="s">
        <v>83</v>
      </c>
      <c r="AY261" s="271" t="s">
        <v>171</v>
      </c>
    </row>
    <row r="262" s="15" customFormat="1">
      <c r="A262" s="15"/>
      <c r="B262" s="272"/>
      <c r="C262" s="273"/>
      <c r="D262" s="242" t="s">
        <v>284</v>
      </c>
      <c r="E262" s="274" t="s">
        <v>1</v>
      </c>
      <c r="F262" s="275" t="s">
        <v>287</v>
      </c>
      <c r="G262" s="273"/>
      <c r="H262" s="276">
        <v>10</v>
      </c>
      <c r="I262" s="277"/>
      <c r="J262" s="273"/>
      <c r="K262" s="273"/>
      <c r="L262" s="278"/>
      <c r="M262" s="279"/>
      <c r="N262" s="280"/>
      <c r="O262" s="280"/>
      <c r="P262" s="280"/>
      <c r="Q262" s="280"/>
      <c r="R262" s="280"/>
      <c r="S262" s="280"/>
      <c r="T262" s="281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82" t="s">
        <v>284</v>
      </c>
      <c r="AU262" s="282" t="s">
        <v>92</v>
      </c>
      <c r="AV262" s="15" t="s">
        <v>192</v>
      </c>
      <c r="AW262" s="15" t="s">
        <v>38</v>
      </c>
      <c r="AX262" s="15" t="s">
        <v>90</v>
      </c>
      <c r="AY262" s="282" t="s">
        <v>171</v>
      </c>
    </row>
    <row r="263" s="2" customFormat="1" ht="16.5" customHeight="1">
      <c r="A263" s="40"/>
      <c r="B263" s="41"/>
      <c r="C263" s="229" t="s">
        <v>450</v>
      </c>
      <c r="D263" s="229" t="s">
        <v>174</v>
      </c>
      <c r="E263" s="230" t="s">
        <v>945</v>
      </c>
      <c r="F263" s="231" t="s">
        <v>946</v>
      </c>
      <c r="G263" s="232" t="s">
        <v>458</v>
      </c>
      <c r="H263" s="233">
        <v>18.600000000000001</v>
      </c>
      <c r="I263" s="234"/>
      <c r="J263" s="235">
        <f>ROUND(I263*H263,2)</f>
        <v>0</v>
      </c>
      <c r="K263" s="231" t="s">
        <v>178</v>
      </c>
      <c r="L263" s="46"/>
      <c r="M263" s="236" t="s">
        <v>1</v>
      </c>
      <c r="N263" s="237" t="s">
        <v>48</v>
      </c>
      <c r="O263" s="93"/>
      <c r="P263" s="238">
        <f>O263*H263</f>
        <v>0</v>
      </c>
      <c r="Q263" s="238">
        <v>0</v>
      </c>
      <c r="R263" s="238">
        <f>Q263*H263</f>
        <v>0</v>
      </c>
      <c r="S263" s="238">
        <v>0.053999999999999999</v>
      </c>
      <c r="T263" s="239">
        <f>S263*H263</f>
        <v>1.0044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40" t="s">
        <v>192</v>
      </c>
      <c r="AT263" s="240" t="s">
        <v>174</v>
      </c>
      <c r="AU263" s="240" t="s">
        <v>92</v>
      </c>
      <c r="AY263" s="18" t="s">
        <v>171</v>
      </c>
      <c r="BE263" s="241">
        <f>IF(N263="základní",J263,0)</f>
        <v>0</v>
      </c>
      <c r="BF263" s="241">
        <f>IF(N263="snížená",J263,0)</f>
        <v>0</v>
      </c>
      <c r="BG263" s="241">
        <f>IF(N263="zákl. přenesená",J263,0)</f>
        <v>0</v>
      </c>
      <c r="BH263" s="241">
        <f>IF(N263="sníž. přenesená",J263,0)</f>
        <v>0</v>
      </c>
      <c r="BI263" s="241">
        <f>IF(N263="nulová",J263,0)</f>
        <v>0</v>
      </c>
      <c r="BJ263" s="18" t="s">
        <v>90</v>
      </c>
      <c r="BK263" s="241">
        <f>ROUND(I263*H263,2)</f>
        <v>0</v>
      </c>
      <c r="BL263" s="18" t="s">
        <v>192</v>
      </c>
      <c r="BM263" s="240" t="s">
        <v>3281</v>
      </c>
    </row>
    <row r="264" s="14" customFormat="1">
      <c r="A264" s="14"/>
      <c r="B264" s="261"/>
      <c r="C264" s="262"/>
      <c r="D264" s="242" t="s">
        <v>284</v>
      </c>
      <c r="E264" s="263" t="s">
        <v>1</v>
      </c>
      <c r="F264" s="264" t="s">
        <v>3282</v>
      </c>
      <c r="G264" s="262"/>
      <c r="H264" s="265">
        <v>18.600000000000001</v>
      </c>
      <c r="I264" s="266"/>
      <c r="J264" s="262"/>
      <c r="K264" s="262"/>
      <c r="L264" s="267"/>
      <c r="M264" s="268"/>
      <c r="N264" s="269"/>
      <c r="O264" s="269"/>
      <c r="P264" s="269"/>
      <c r="Q264" s="269"/>
      <c r="R264" s="269"/>
      <c r="S264" s="269"/>
      <c r="T264" s="27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71" t="s">
        <v>284</v>
      </c>
      <c r="AU264" s="271" t="s">
        <v>92</v>
      </c>
      <c r="AV264" s="14" t="s">
        <v>92</v>
      </c>
      <c r="AW264" s="14" t="s">
        <v>38</v>
      </c>
      <c r="AX264" s="14" t="s">
        <v>83</v>
      </c>
      <c r="AY264" s="271" t="s">
        <v>171</v>
      </c>
    </row>
    <row r="265" s="15" customFormat="1">
      <c r="A265" s="15"/>
      <c r="B265" s="272"/>
      <c r="C265" s="273"/>
      <c r="D265" s="242" t="s">
        <v>284</v>
      </c>
      <c r="E265" s="274" t="s">
        <v>1</v>
      </c>
      <c r="F265" s="275" t="s">
        <v>287</v>
      </c>
      <c r="G265" s="273"/>
      <c r="H265" s="276">
        <v>18.600000000000001</v>
      </c>
      <c r="I265" s="277"/>
      <c r="J265" s="273"/>
      <c r="K265" s="273"/>
      <c r="L265" s="278"/>
      <c r="M265" s="279"/>
      <c r="N265" s="280"/>
      <c r="O265" s="280"/>
      <c r="P265" s="280"/>
      <c r="Q265" s="280"/>
      <c r="R265" s="280"/>
      <c r="S265" s="280"/>
      <c r="T265" s="281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82" t="s">
        <v>284</v>
      </c>
      <c r="AU265" s="282" t="s">
        <v>92</v>
      </c>
      <c r="AV265" s="15" t="s">
        <v>192</v>
      </c>
      <c r="AW265" s="15" t="s">
        <v>38</v>
      </c>
      <c r="AX265" s="15" t="s">
        <v>90</v>
      </c>
      <c r="AY265" s="282" t="s">
        <v>171</v>
      </c>
    </row>
    <row r="266" s="12" customFormat="1" ht="22.8" customHeight="1">
      <c r="A266" s="12"/>
      <c r="B266" s="213"/>
      <c r="C266" s="214"/>
      <c r="D266" s="215" t="s">
        <v>82</v>
      </c>
      <c r="E266" s="227" t="s">
        <v>1039</v>
      </c>
      <c r="F266" s="227" t="s">
        <v>1040</v>
      </c>
      <c r="G266" s="214"/>
      <c r="H266" s="214"/>
      <c r="I266" s="217"/>
      <c r="J266" s="228">
        <f>BK266</f>
        <v>0</v>
      </c>
      <c r="K266" s="214"/>
      <c r="L266" s="219"/>
      <c r="M266" s="220"/>
      <c r="N266" s="221"/>
      <c r="O266" s="221"/>
      <c r="P266" s="222">
        <f>SUM(P267:P276)</f>
        <v>0</v>
      </c>
      <c r="Q266" s="221"/>
      <c r="R266" s="222">
        <f>SUM(R267:R276)</f>
        <v>0</v>
      </c>
      <c r="S266" s="221"/>
      <c r="T266" s="223">
        <f>SUM(T267:T276)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90</v>
      </c>
      <c r="AT266" s="225" t="s">
        <v>82</v>
      </c>
      <c r="AU266" s="225" t="s">
        <v>90</v>
      </c>
      <c r="AY266" s="224" t="s">
        <v>171</v>
      </c>
      <c r="BK266" s="226">
        <f>SUM(BK267:BK276)</f>
        <v>0</v>
      </c>
    </row>
    <row r="267" s="2" customFormat="1" ht="21.75" customHeight="1">
      <c r="A267" s="40"/>
      <c r="B267" s="41"/>
      <c r="C267" s="229" t="s">
        <v>455</v>
      </c>
      <c r="D267" s="229" t="s">
        <v>174</v>
      </c>
      <c r="E267" s="230" t="s">
        <v>1042</v>
      </c>
      <c r="F267" s="231" t="s">
        <v>1043</v>
      </c>
      <c r="G267" s="232" t="s">
        <v>330</v>
      </c>
      <c r="H267" s="233">
        <v>0.32900000000000001</v>
      </c>
      <c r="I267" s="234"/>
      <c r="J267" s="235">
        <f>ROUND(I267*H267,2)</f>
        <v>0</v>
      </c>
      <c r="K267" s="231" t="s">
        <v>178</v>
      </c>
      <c r="L267" s="46"/>
      <c r="M267" s="236" t="s">
        <v>1</v>
      </c>
      <c r="N267" s="237" t="s">
        <v>48</v>
      </c>
      <c r="O267" s="93"/>
      <c r="P267" s="238">
        <f>O267*H267</f>
        <v>0</v>
      </c>
      <c r="Q267" s="238">
        <v>0</v>
      </c>
      <c r="R267" s="238">
        <f>Q267*H267</f>
        <v>0</v>
      </c>
      <c r="S267" s="238">
        <v>0</v>
      </c>
      <c r="T267" s="239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40" t="s">
        <v>192</v>
      </c>
      <c r="AT267" s="240" t="s">
        <v>174</v>
      </c>
      <c r="AU267" s="240" t="s">
        <v>92</v>
      </c>
      <c r="AY267" s="18" t="s">
        <v>171</v>
      </c>
      <c r="BE267" s="241">
        <f>IF(N267="základní",J267,0)</f>
        <v>0</v>
      </c>
      <c r="BF267" s="241">
        <f>IF(N267="snížená",J267,0)</f>
        <v>0</v>
      </c>
      <c r="BG267" s="241">
        <f>IF(N267="zákl. přenesená",J267,0)</f>
        <v>0</v>
      </c>
      <c r="BH267" s="241">
        <f>IF(N267="sníž. přenesená",J267,0)</f>
        <v>0</v>
      </c>
      <c r="BI267" s="241">
        <f>IF(N267="nulová",J267,0)</f>
        <v>0</v>
      </c>
      <c r="BJ267" s="18" t="s">
        <v>90</v>
      </c>
      <c r="BK267" s="241">
        <f>ROUND(I267*H267,2)</f>
        <v>0</v>
      </c>
      <c r="BL267" s="18" t="s">
        <v>192</v>
      </c>
      <c r="BM267" s="240" t="s">
        <v>3283</v>
      </c>
    </row>
    <row r="268" s="14" customFormat="1">
      <c r="A268" s="14"/>
      <c r="B268" s="261"/>
      <c r="C268" s="262"/>
      <c r="D268" s="242" t="s">
        <v>284</v>
      </c>
      <c r="E268" s="262"/>
      <c r="F268" s="264" t="s">
        <v>3284</v>
      </c>
      <c r="G268" s="262"/>
      <c r="H268" s="265">
        <v>0.32900000000000001</v>
      </c>
      <c r="I268" s="266"/>
      <c r="J268" s="262"/>
      <c r="K268" s="262"/>
      <c r="L268" s="267"/>
      <c r="M268" s="268"/>
      <c r="N268" s="269"/>
      <c r="O268" s="269"/>
      <c r="P268" s="269"/>
      <c r="Q268" s="269"/>
      <c r="R268" s="269"/>
      <c r="S268" s="269"/>
      <c r="T268" s="27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71" t="s">
        <v>284</v>
      </c>
      <c r="AU268" s="271" t="s">
        <v>92</v>
      </c>
      <c r="AV268" s="14" t="s">
        <v>92</v>
      </c>
      <c r="AW268" s="14" t="s">
        <v>4</v>
      </c>
      <c r="AX268" s="14" t="s">
        <v>90</v>
      </c>
      <c r="AY268" s="271" t="s">
        <v>171</v>
      </c>
    </row>
    <row r="269" s="2" customFormat="1" ht="16.5" customHeight="1">
      <c r="A269" s="40"/>
      <c r="B269" s="41"/>
      <c r="C269" s="229" t="s">
        <v>460</v>
      </c>
      <c r="D269" s="229" t="s">
        <v>174</v>
      </c>
      <c r="E269" s="230" t="s">
        <v>1047</v>
      </c>
      <c r="F269" s="231" t="s">
        <v>1048</v>
      </c>
      <c r="G269" s="232" t="s">
        <v>330</v>
      </c>
      <c r="H269" s="233">
        <v>0.98599999999999999</v>
      </c>
      <c r="I269" s="234"/>
      <c r="J269" s="235">
        <f>ROUND(I269*H269,2)</f>
        <v>0</v>
      </c>
      <c r="K269" s="231" t="s">
        <v>908</v>
      </c>
      <c r="L269" s="46"/>
      <c r="M269" s="236" t="s">
        <v>1</v>
      </c>
      <c r="N269" s="237" t="s">
        <v>48</v>
      </c>
      <c r="O269" s="93"/>
      <c r="P269" s="238">
        <f>O269*H269</f>
        <v>0</v>
      </c>
      <c r="Q269" s="238">
        <v>0</v>
      </c>
      <c r="R269" s="238">
        <f>Q269*H269</f>
        <v>0</v>
      </c>
      <c r="S269" s="238">
        <v>0</v>
      </c>
      <c r="T269" s="239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40" t="s">
        <v>192</v>
      </c>
      <c r="AT269" s="240" t="s">
        <v>174</v>
      </c>
      <c r="AU269" s="240" t="s">
        <v>92</v>
      </c>
      <c r="AY269" s="18" t="s">
        <v>171</v>
      </c>
      <c r="BE269" s="241">
        <f>IF(N269="základní",J269,0)</f>
        <v>0</v>
      </c>
      <c r="BF269" s="241">
        <f>IF(N269="snížená",J269,0)</f>
        <v>0</v>
      </c>
      <c r="BG269" s="241">
        <f>IF(N269="zákl. přenesená",J269,0)</f>
        <v>0</v>
      </c>
      <c r="BH269" s="241">
        <f>IF(N269="sníž. přenesená",J269,0)</f>
        <v>0</v>
      </c>
      <c r="BI269" s="241">
        <f>IF(N269="nulová",J269,0)</f>
        <v>0</v>
      </c>
      <c r="BJ269" s="18" t="s">
        <v>90</v>
      </c>
      <c r="BK269" s="241">
        <f>ROUND(I269*H269,2)</f>
        <v>0</v>
      </c>
      <c r="BL269" s="18" t="s">
        <v>192</v>
      </c>
      <c r="BM269" s="240" t="s">
        <v>3285</v>
      </c>
    </row>
    <row r="270" s="14" customFormat="1">
      <c r="A270" s="14"/>
      <c r="B270" s="261"/>
      <c r="C270" s="262"/>
      <c r="D270" s="242" t="s">
        <v>284</v>
      </c>
      <c r="E270" s="262"/>
      <c r="F270" s="264" t="s">
        <v>3286</v>
      </c>
      <c r="G270" s="262"/>
      <c r="H270" s="265">
        <v>0.98599999999999999</v>
      </c>
      <c r="I270" s="266"/>
      <c r="J270" s="262"/>
      <c r="K270" s="262"/>
      <c r="L270" s="267"/>
      <c r="M270" s="268"/>
      <c r="N270" s="269"/>
      <c r="O270" s="269"/>
      <c r="P270" s="269"/>
      <c r="Q270" s="269"/>
      <c r="R270" s="269"/>
      <c r="S270" s="269"/>
      <c r="T270" s="27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71" t="s">
        <v>284</v>
      </c>
      <c r="AU270" s="271" t="s">
        <v>92</v>
      </c>
      <c r="AV270" s="14" t="s">
        <v>92</v>
      </c>
      <c r="AW270" s="14" t="s">
        <v>4</v>
      </c>
      <c r="AX270" s="14" t="s">
        <v>90</v>
      </c>
      <c r="AY270" s="271" t="s">
        <v>171</v>
      </c>
    </row>
    <row r="271" s="2" customFormat="1" ht="16.5" customHeight="1">
      <c r="A271" s="40"/>
      <c r="B271" s="41"/>
      <c r="C271" s="229" t="s">
        <v>465</v>
      </c>
      <c r="D271" s="229" t="s">
        <v>174</v>
      </c>
      <c r="E271" s="230" t="s">
        <v>1052</v>
      </c>
      <c r="F271" s="231" t="s">
        <v>1053</v>
      </c>
      <c r="G271" s="232" t="s">
        <v>330</v>
      </c>
      <c r="H271" s="233">
        <v>1.3140000000000001</v>
      </c>
      <c r="I271" s="234"/>
      <c r="J271" s="235">
        <f>ROUND(I271*H271,2)</f>
        <v>0</v>
      </c>
      <c r="K271" s="231" t="s">
        <v>331</v>
      </c>
      <c r="L271" s="46"/>
      <c r="M271" s="236" t="s">
        <v>1</v>
      </c>
      <c r="N271" s="237" t="s">
        <v>48</v>
      </c>
      <c r="O271" s="93"/>
      <c r="P271" s="238">
        <f>O271*H271</f>
        <v>0</v>
      </c>
      <c r="Q271" s="238">
        <v>0</v>
      </c>
      <c r="R271" s="238">
        <f>Q271*H271</f>
        <v>0</v>
      </c>
      <c r="S271" s="238">
        <v>0</v>
      </c>
      <c r="T271" s="239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40" t="s">
        <v>192</v>
      </c>
      <c r="AT271" s="240" t="s">
        <v>174</v>
      </c>
      <c r="AU271" s="240" t="s">
        <v>92</v>
      </c>
      <c r="AY271" s="18" t="s">
        <v>171</v>
      </c>
      <c r="BE271" s="241">
        <f>IF(N271="základní",J271,0)</f>
        <v>0</v>
      </c>
      <c r="BF271" s="241">
        <f>IF(N271="snížená",J271,0)</f>
        <v>0</v>
      </c>
      <c r="BG271" s="241">
        <f>IF(N271="zákl. přenesená",J271,0)</f>
        <v>0</v>
      </c>
      <c r="BH271" s="241">
        <f>IF(N271="sníž. přenesená",J271,0)</f>
        <v>0</v>
      </c>
      <c r="BI271" s="241">
        <f>IF(N271="nulová",J271,0)</f>
        <v>0</v>
      </c>
      <c r="BJ271" s="18" t="s">
        <v>90</v>
      </c>
      <c r="BK271" s="241">
        <f>ROUND(I271*H271,2)</f>
        <v>0</v>
      </c>
      <c r="BL271" s="18" t="s">
        <v>192</v>
      </c>
      <c r="BM271" s="240" t="s">
        <v>3287</v>
      </c>
    </row>
    <row r="272" s="2" customFormat="1">
      <c r="A272" s="40"/>
      <c r="B272" s="41"/>
      <c r="C272" s="42"/>
      <c r="D272" s="242" t="s">
        <v>184</v>
      </c>
      <c r="E272" s="42"/>
      <c r="F272" s="243" t="s">
        <v>1055</v>
      </c>
      <c r="G272" s="42"/>
      <c r="H272" s="42"/>
      <c r="I272" s="244"/>
      <c r="J272" s="42"/>
      <c r="K272" s="42"/>
      <c r="L272" s="46"/>
      <c r="M272" s="245"/>
      <c r="N272" s="246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8" t="s">
        <v>184</v>
      </c>
      <c r="AU272" s="18" t="s">
        <v>92</v>
      </c>
    </row>
    <row r="273" s="2" customFormat="1" ht="16.5" customHeight="1">
      <c r="A273" s="40"/>
      <c r="B273" s="41"/>
      <c r="C273" s="229" t="s">
        <v>470</v>
      </c>
      <c r="D273" s="229" t="s">
        <v>174</v>
      </c>
      <c r="E273" s="230" t="s">
        <v>1057</v>
      </c>
      <c r="F273" s="231" t="s">
        <v>1058</v>
      </c>
      <c r="G273" s="232" t="s">
        <v>330</v>
      </c>
      <c r="H273" s="233">
        <v>1.3140000000000001</v>
      </c>
      <c r="I273" s="234"/>
      <c r="J273" s="235">
        <f>ROUND(I273*H273,2)</f>
        <v>0</v>
      </c>
      <c r="K273" s="231" t="s">
        <v>178</v>
      </c>
      <c r="L273" s="46"/>
      <c r="M273" s="236" t="s">
        <v>1</v>
      </c>
      <c r="N273" s="237" t="s">
        <v>48</v>
      </c>
      <c r="O273" s="93"/>
      <c r="P273" s="238">
        <f>O273*H273</f>
        <v>0</v>
      </c>
      <c r="Q273" s="238">
        <v>0</v>
      </c>
      <c r="R273" s="238">
        <f>Q273*H273</f>
        <v>0</v>
      </c>
      <c r="S273" s="238">
        <v>0</v>
      </c>
      <c r="T273" s="239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40" t="s">
        <v>192</v>
      </c>
      <c r="AT273" s="240" t="s">
        <v>174</v>
      </c>
      <c r="AU273" s="240" t="s">
        <v>92</v>
      </c>
      <c r="AY273" s="18" t="s">
        <v>171</v>
      </c>
      <c r="BE273" s="241">
        <f>IF(N273="základní",J273,0)</f>
        <v>0</v>
      </c>
      <c r="BF273" s="241">
        <f>IF(N273="snížená",J273,0)</f>
        <v>0</v>
      </c>
      <c r="BG273" s="241">
        <f>IF(N273="zákl. přenesená",J273,0)</f>
        <v>0</v>
      </c>
      <c r="BH273" s="241">
        <f>IF(N273="sníž. přenesená",J273,0)</f>
        <v>0</v>
      </c>
      <c r="BI273" s="241">
        <f>IF(N273="nulová",J273,0)</f>
        <v>0</v>
      </c>
      <c r="BJ273" s="18" t="s">
        <v>90</v>
      </c>
      <c r="BK273" s="241">
        <f>ROUND(I273*H273,2)</f>
        <v>0</v>
      </c>
      <c r="BL273" s="18" t="s">
        <v>192</v>
      </c>
      <c r="BM273" s="240" t="s">
        <v>3288</v>
      </c>
    </row>
    <row r="274" s="2" customFormat="1" ht="16.5" customHeight="1">
      <c r="A274" s="40"/>
      <c r="B274" s="41"/>
      <c r="C274" s="229" t="s">
        <v>475</v>
      </c>
      <c r="D274" s="229" t="s">
        <v>174</v>
      </c>
      <c r="E274" s="230" t="s">
        <v>1061</v>
      </c>
      <c r="F274" s="231" t="s">
        <v>3289</v>
      </c>
      <c r="G274" s="232" t="s">
        <v>330</v>
      </c>
      <c r="H274" s="233">
        <v>26.280000000000001</v>
      </c>
      <c r="I274" s="234"/>
      <c r="J274" s="235">
        <f>ROUND(I274*H274,2)</f>
        <v>0</v>
      </c>
      <c r="K274" s="231" t="s">
        <v>178</v>
      </c>
      <c r="L274" s="46"/>
      <c r="M274" s="236" t="s">
        <v>1</v>
      </c>
      <c r="N274" s="237" t="s">
        <v>48</v>
      </c>
      <c r="O274" s="93"/>
      <c r="P274" s="238">
        <f>O274*H274</f>
        <v>0</v>
      </c>
      <c r="Q274" s="238">
        <v>0</v>
      </c>
      <c r="R274" s="238">
        <f>Q274*H274</f>
        <v>0</v>
      </c>
      <c r="S274" s="238">
        <v>0</v>
      </c>
      <c r="T274" s="239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40" t="s">
        <v>192</v>
      </c>
      <c r="AT274" s="240" t="s">
        <v>174</v>
      </c>
      <c r="AU274" s="240" t="s">
        <v>92</v>
      </c>
      <c r="AY274" s="18" t="s">
        <v>171</v>
      </c>
      <c r="BE274" s="241">
        <f>IF(N274="základní",J274,0)</f>
        <v>0</v>
      </c>
      <c r="BF274" s="241">
        <f>IF(N274="snížená",J274,0)</f>
        <v>0</v>
      </c>
      <c r="BG274" s="241">
        <f>IF(N274="zákl. přenesená",J274,0)</f>
        <v>0</v>
      </c>
      <c r="BH274" s="241">
        <f>IF(N274="sníž. přenesená",J274,0)</f>
        <v>0</v>
      </c>
      <c r="BI274" s="241">
        <f>IF(N274="nulová",J274,0)</f>
        <v>0</v>
      </c>
      <c r="BJ274" s="18" t="s">
        <v>90</v>
      </c>
      <c r="BK274" s="241">
        <f>ROUND(I274*H274,2)</f>
        <v>0</v>
      </c>
      <c r="BL274" s="18" t="s">
        <v>192</v>
      </c>
      <c r="BM274" s="240" t="s">
        <v>3290</v>
      </c>
    </row>
    <row r="275" s="14" customFormat="1">
      <c r="A275" s="14"/>
      <c r="B275" s="261"/>
      <c r="C275" s="262"/>
      <c r="D275" s="242" t="s">
        <v>284</v>
      </c>
      <c r="E275" s="262"/>
      <c r="F275" s="264" t="s">
        <v>3291</v>
      </c>
      <c r="G275" s="262"/>
      <c r="H275" s="265">
        <v>26.280000000000001</v>
      </c>
      <c r="I275" s="266"/>
      <c r="J275" s="262"/>
      <c r="K275" s="262"/>
      <c r="L275" s="267"/>
      <c r="M275" s="268"/>
      <c r="N275" s="269"/>
      <c r="O275" s="269"/>
      <c r="P275" s="269"/>
      <c r="Q275" s="269"/>
      <c r="R275" s="269"/>
      <c r="S275" s="269"/>
      <c r="T275" s="27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71" t="s">
        <v>284</v>
      </c>
      <c r="AU275" s="271" t="s">
        <v>92</v>
      </c>
      <c r="AV275" s="14" t="s">
        <v>92</v>
      </c>
      <c r="AW275" s="14" t="s">
        <v>4</v>
      </c>
      <c r="AX275" s="14" t="s">
        <v>90</v>
      </c>
      <c r="AY275" s="271" t="s">
        <v>171</v>
      </c>
    </row>
    <row r="276" s="2" customFormat="1" ht="16.5" customHeight="1">
      <c r="A276" s="40"/>
      <c r="B276" s="41"/>
      <c r="C276" s="229" t="s">
        <v>479</v>
      </c>
      <c r="D276" s="229" t="s">
        <v>174</v>
      </c>
      <c r="E276" s="230" t="s">
        <v>1066</v>
      </c>
      <c r="F276" s="231" t="s">
        <v>1067</v>
      </c>
      <c r="G276" s="232" t="s">
        <v>330</v>
      </c>
      <c r="H276" s="233">
        <v>1.3140000000000001</v>
      </c>
      <c r="I276" s="234"/>
      <c r="J276" s="235">
        <f>ROUND(I276*H276,2)</f>
        <v>0</v>
      </c>
      <c r="K276" s="231" t="s">
        <v>178</v>
      </c>
      <c r="L276" s="46"/>
      <c r="M276" s="236" t="s">
        <v>1</v>
      </c>
      <c r="N276" s="237" t="s">
        <v>48</v>
      </c>
      <c r="O276" s="93"/>
      <c r="P276" s="238">
        <f>O276*H276</f>
        <v>0</v>
      </c>
      <c r="Q276" s="238">
        <v>0</v>
      </c>
      <c r="R276" s="238">
        <f>Q276*H276</f>
        <v>0</v>
      </c>
      <c r="S276" s="238">
        <v>0</v>
      </c>
      <c r="T276" s="239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40" t="s">
        <v>192</v>
      </c>
      <c r="AT276" s="240" t="s">
        <v>174</v>
      </c>
      <c r="AU276" s="240" t="s">
        <v>92</v>
      </c>
      <c r="AY276" s="18" t="s">
        <v>171</v>
      </c>
      <c r="BE276" s="241">
        <f>IF(N276="základní",J276,0)</f>
        <v>0</v>
      </c>
      <c r="BF276" s="241">
        <f>IF(N276="snížená",J276,0)</f>
        <v>0</v>
      </c>
      <c r="BG276" s="241">
        <f>IF(N276="zákl. přenesená",J276,0)</f>
        <v>0</v>
      </c>
      <c r="BH276" s="241">
        <f>IF(N276="sníž. přenesená",J276,0)</f>
        <v>0</v>
      </c>
      <c r="BI276" s="241">
        <f>IF(N276="nulová",J276,0)</f>
        <v>0</v>
      </c>
      <c r="BJ276" s="18" t="s">
        <v>90</v>
      </c>
      <c r="BK276" s="241">
        <f>ROUND(I276*H276,2)</f>
        <v>0</v>
      </c>
      <c r="BL276" s="18" t="s">
        <v>192</v>
      </c>
      <c r="BM276" s="240" t="s">
        <v>3292</v>
      </c>
    </row>
    <row r="277" s="12" customFormat="1" ht="22.8" customHeight="1">
      <c r="A277" s="12"/>
      <c r="B277" s="213"/>
      <c r="C277" s="214"/>
      <c r="D277" s="215" t="s">
        <v>82</v>
      </c>
      <c r="E277" s="227" t="s">
        <v>1069</v>
      </c>
      <c r="F277" s="227" t="s">
        <v>1070</v>
      </c>
      <c r="G277" s="214"/>
      <c r="H277" s="214"/>
      <c r="I277" s="217"/>
      <c r="J277" s="228">
        <f>BK277</f>
        <v>0</v>
      </c>
      <c r="K277" s="214"/>
      <c r="L277" s="219"/>
      <c r="M277" s="220"/>
      <c r="N277" s="221"/>
      <c r="O277" s="221"/>
      <c r="P277" s="222">
        <f>SUM(P278:P281)</f>
        <v>0</v>
      </c>
      <c r="Q277" s="221"/>
      <c r="R277" s="222">
        <f>SUM(R278:R281)</f>
        <v>0</v>
      </c>
      <c r="S277" s="221"/>
      <c r="T277" s="223">
        <f>SUM(T278:T281)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24" t="s">
        <v>90</v>
      </c>
      <c r="AT277" s="225" t="s">
        <v>82</v>
      </c>
      <c r="AU277" s="225" t="s">
        <v>90</v>
      </c>
      <c r="AY277" s="224" t="s">
        <v>171</v>
      </c>
      <c r="BK277" s="226">
        <f>SUM(BK278:BK281)</f>
        <v>0</v>
      </c>
    </row>
    <row r="278" s="2" customFormat="1" ht="16.5" customHeight="1">
      <c r="A278" s="40"/>
      <c r="B278" s="41"/>
      <c r="C278" s="229" t="s">
        <v>483</v>
      </c>
      <c r="D278" s="229" t="s">
        <v>174</v>
      </c>
      <c r="E278" s="230" t="s">
        <v>1072</v>
      </c>
      <c r="F278" s="231" t="s">
        <v>1073</v>
      </c>
      <c r="G278" s="232" t="s">
        <v>330</v>
      </c>
      <c r="H278" s="233">
        <v>82.905000000000001</v>
      </c>
      <c r="I278" s="234"/>
      <c r="J278" s="235">
        <f>ROUND(I278*H278,2)</f>
        <v>0</v>
      </c>
      <c r="K278" s="231" t="s">
        <v>178</v>
      </c>
      <c r="L278" s="46"/>
      <c r="M278" s="236" t="s">
        <v>1</v>
      </c>
      <c r="N278" s="237" t="s">
        <v>48</v>
      </c>
      <c r="O278" s="93"/>
      <c r="P278" s="238">
        <f>O278*H278</f>
        <v>0</v>
      </c>
      <c r="Q278" s="238">
        <v>0</v>
      </c>
      <c r="R278" s="238">
        <f>Q278*H278</f>
        <v>0</v>
      </c>
      <c r="S278" s="238">
        <v>0</v>
      </c>
      <c r="T278" s="239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40" t="s">
        <v>192</v>
      </c>
      <c r="AT278" s="240" t="s">
        <v>174</v>
      </c>
      <c r="AU278" s="240" t="s">
        <v>92</v>
      </c>
      <c r="AY278" s="18" t="s">
        <v>171</v>
      </c>
      <c r="BE278" s="241">
        <f>IF(N278="základní",J278,0)</f>
        <v>0</v>
      </c>
      <c r="BF278" s="241">
        <f>IF(N278="snížená",J278,0)</f>
        <v>0</v>
      </c>
      <c r="BG278" s="241">
        <f>IF(N278="zákl. přenesená",J278,0)</f>
        <v>0</v>
      </c>
      <c r="BH278" s="241">
        <f>IF(N278="sníž. přenesená",J278,0)</f>
        <v>0</v>
      </c>
      <c r="BI278" s="241">
        <f>IF(N278="nulová",J278,0)</f>
        <v>0</v>
      </c>
      <c r="BJ278" s="18" t="s">
        <v>90</v>
      </c>
      <c r="BK278" s="241">
        <f>ROUND(I278*H278,2)</f>
        <v>0</v>
      </c>
      <c r="BL278" s="18" t="s">
        <v>192</v>
      </c>
      <c r="BM278" s="240" t="s">
        <v>3293</v>
      </c>
    </row>
    <row r="279" s="14" customFormat="1">
      <c r="A279" s="14"/>
      <c r="B279" s="261"/>
      <c r="C279" s="262"/>
      <c r="D279" s="242" t="s">
        <v>284</v>
      </c>
      <c r="E279" s="262"/>
      <c r="F279" s="264" t="s">
        <v>3294</v>
      </c>
      <c r="G279" s="262"/>
      <c r="H279" s="265">
        <v>82.905000000000001</v>
      </c>
      <c r="I279" s="266"/>
      <c r="J279" s="262"/>
      <c r="K279" s="262"/>
      <c r="L279" s="267"/>
      <c r="M279" s="268"/>
      <c r="N279" s="269"/>
      <c r="O279" s="269"/>
      <c r="P279" s="269"/>
      <c r="Q279" s="269"/>
      <c r="R279" s="269"/>
      <c r="S279" s="269"/>
      <c r="T279" s="27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71" t="s">
        <v>284</v>
      </c>
      <c r="AU279" s="271" t="s">
        <v>92</v>
      </c>
      <c r="AV279" s="14" t="s">
        <v>92</v>
      </c>
      <c r="AW279" s="14" t="s">
        <v>4</v>
      </c>
      <c r="AX279" s="14" t="s">
        <v>90</v>
      </c>
      <c r="AY279" s="271" t="s">
        <v>171</v>
      </c>
    </row>
    <row r="280" s="2" customFormat="1" ht="16.5" customHeight="1">
      <c r="A280" s="40"/>
      <c r="B280" s="41"/>
      <c r="C280" s="229" t="s">
        <v>487</v>
      </c>
      <c r="D280" s="229" t="s">
        <v>174</v>
      </c>
      <c r="E280" s="230" t="s">
        <v>1077</v>
      </c>
      <c r="F280" s="231" t="s">
        <v>1078</v>
      </c>
      <c r="G280" s="232" t="s">
        <v>330</v>
      </c>
      <c r="H280" s="233">
        <v>248.714</v>
      </c>
      <c r="I280" s="234"/>
      <c r="J280" s="235">
        <f>ROUND(I280*H280,2)</f>
        <v>0</v>
      </c>
      <c r="K280" s="231" t="s">
        <v>908</v>
      </c>
      <c r="L280" s="46"/>
      <c r="M280" s="236" t="s">
        <v>1</v>
      </c>
      <c r="N280" s="237" t="s">
        <v>48</v>
      </c>
      <c r="O280" s="93"/>
      <c r="P280" s="238">
        <f>O280*H280</f>
        <v>0</v>
      </c>
      <c r="Q280" s="238">
        <v>0</v>
      </c>
      <c r="R280" s="238">
        <f>Q280*H280</f>
        <v>0</v>
      </c>
      <c r="S280" s="238">
        <v>0</v>
      </c>
      <c r="T280" s="239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40" t="s">
        <v>192</v>
      </c>
      <c r="AT280" s="240" t="s">
        <v>174</v>
      </c>
      <c r="AU280" s="240" t="s">
        <v>92</v>
      </c>
      <c r="AY280" s="18" t="s">
        <v>171</v>
      </c>
      <c r="BE280" s="241">
        <f>IF(N280="základní",J280,0)</f>
        <v>0</v>
      </c>
      <c r="BF280" s="241">
        <f>IF(N280="snížená",J280,0)</f>
        <v>0</v>
      </c>
      <c r="BG280" s="241">
        <f>IF(N280="zákl. přenesená",J280,0)</f>
        <v>0</v>
      </c>
      <c r="BH280" s="241">
        <f>IF(N280="sníž. přenesená",J280,0)</f>
        <v>0</v>
      </c>
      <c r="BI280" s="241">
        <f>IF(N280="nulová",J280,0)</f>
        <v>0</v>
      </c>
      <c r="BJ280" s="18" t="s">
        <v>90</v>
      </c>
      <c r="BK280" s="241">
        <f>ROUND(I280*H280,2)</f>
        <v>0</v>
      </c>
      <c r="BL280" s="18" t="s">
        <v>192</v>
      </c>
      <c r="BM280" s="240" t="s">
        <v>3295</v>
      </c>
    </row>
    <row r="281" s="14" customFormat="1">
      <c r="A281" s="14"/>
      <c r="B281" s="261"/>
      <c r="C281" s="262"/>
      <c r="D281" s="242" t="s">
        <v>284</v>
      </c>
      <c r="E281" s="262"/>
      <c r="F281" s="264" t="s">
        <v>3296</v>
      </c>
      <c r="G281" s="262"/>
      <c r="H281" s="265">
        <v>248.714</v>
      </c>
      <c r="I281" s="266"/>
      <c r="J281" s="262"/>
      <c r="K281" s="262"/>
      <c r="L281" s="267"/>
      <c r="M281" s="305"/>
      <c r="N281" s="306"/>
      <c r="O281" s="306"/>
      <c r="P281" s="306"/>
      <c r="Q281" s="306"/>
      <c r="R281" s="306"/>
      <c r="S281" s="306"/>
      <c r="T281" s="307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71" t="s">
        <v>284</v>
      </c>
      <c r="AU281" s="271" t="s">
        <v>92</v>
      </c>
      <c r="AV281" s="14" t="s">
        <v>92</v>
      </c>
      <c r="AW281" s="14" t="s">
        <v>4</v>
      </c>
      <c r="AX281" s="14" t="s">
        <v>90</v>
      </c>
      <c r="AY281" s="271" t="s">
        <v>171</v>
      </c>
    </row>
    <row r="282" s="2" customFormat="1" ht="6.96" customHeight="1">
      <c r="A282" s="40"/>
      <c r="B282" s="68"/>
      <c r="C282" s="69"/>
      <c r="D282" s="69"/>
      <c r="E282" s="69"/>
      <c r="F282" s="69"/>
      <c r="G282" s="69"/>
      <c r="H282" s="69"/>
      <c r="I282" s="69"/>
      <c r="J282" s="69"/>
      <c r="K282" s="69"/>
      <c r="L282" s="46"/>
      <c r="M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</sheetData>
  <sheetProtection sheet="1" autoFilter="0" formatColumns="0" formatRows="0" objects="1" scenarios="1" spinCount="100000" saltValue="WwGjjPf76t5L8O53tHwyXazOLsvvJ5zDZpH6O+WpusnmH0YVznn1DXbUhcdFIBD066/Lz/49EODjkP/tO/leQA==" hashValue="2cNhq8uBoj6u+kKJ4WHdAtSJAALrxgrWsMeCR0bO2B/UBV6/9L+PJtzJuloM+xU2fgrukuUzb5c40oCOa5nogQ==" algorithmName="SHA-512" password="E785"/>
  <autoFilter ref="C126:K28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3297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19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23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">
        <v>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">
        <v>32</v>
      </c>
      <c r="F17" s="40"/>
      <c r="G17" s="40"/>
      <c r="H17" s="40"/>
      <c r="I17" s="153" t="s">
        <v>33</v>
      </c>
      <c r="J17" s="143" t="s">
        <v>1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">
        <v>1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">
        <v>37</v>
      </c>
      <c r="F23" s="40"/>
      <c r="G23" s="40"/>
      <c r="H23" s="40"/>
      <c r="I23" s="153" t="s">
        <v>33</v>
      </c>
      <c r="J23" s="143" t="s">
        <v>1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tr">
        <f>IF('Rekapitulace stavby'!AN19="","",'Rekapitulace stavby'!AN19)</f>
        <v/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tr">
        <f>IF('Rekapitulace stavby'!E20="","",'Rekapitulace stavby'!E20)</f>
        <v xml:space="preserve"> </v>
      </c>
      <c r="F26" s="40"/>
      <c r="G26" s="40"/>
      <c r="H26" s="40"/>
      <c r="I26" s="153" t="s">
        <v>33</v>
      </c>
      <c r="J26" s="143" t="str">
        <f>IF('Rekapitulace stavby'!AN20="","",'Rekapitulace stavby'!AN20)</f>
        <v/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57"/>
      <c r="B29" s="158"/>
      <c r="C29" s="157"/>
      <c r="D29" s="157"/>
      <c r="E29" s="159" t="s">
        <v>42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ROUND(J125,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ROUND((SUM(BE125:BE153)),  2)</f>
        <v>0</v>
      </c>
      <c r="G35" s="40"/>
      <c r="H35" s="40"/>
      <c r="I35" s="167">
        <v>0.20999999999999999</v>
      </c>
      <c r="J35" s="166">
        <f>ROUND(((SUM(BE125:BE153))*I35),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ROUND((SUM(BF125:BF153)),  2)</f>
        <v>0</v>
      </c>
      <c r="G36" s="40"/>
      <c r="H36" s="40"/>
      <c r="I36" s="167">
        <v>0.14999999999999999</v>
      </c>
      <c r="J36" s="166">
        <f>ROUND(((SUM(BF125:BF153))*I36),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ROUND((SUM(BG125:BG153)),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ROUND((SUM(BH125:BH153)),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ROUND((SUM(BI125:BI153)),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D.1.3 - Požárně bezpečnostní řešení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>Opava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CHVÁLEK ATELIÉR s.r.o.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 xml:space="preserve"> 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J125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3298</v>
      </c>
      <c r="E99" s="194"/>
      <c r="F99" s="194"/>
      <c r="G99" s="194"/>
      <c r="H99" s="194"/>
      <c r="I99" s="194"/>
      <c r="J99" s="195">
        <f>J126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7"/>
      <c r="C100" s="135"/>
      <c r="D100" s="198" t="s">
        <v>3299</v>
      </c>
      <c r="E100" s="199"/>
      <c r="F100" s="199"/>
      <c r="G100" s="199"/>
      <c r="H100" s="199"/>
      <c r="I100" s="199"/>
      <c r="J100" s="200">
        <f>J127</f>
        <v>0</v>
      </c>
      <c r="K100" s="135"/>
      <c r="L100" s="20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7"/>
      <c r="C101" s="135"/>
      <c r="D101" s="198" t="s">
        <v>3300</v>
      </c>
      <c r="E101" s="199"/>
      <c r="F101" s="199"/>
      <c r="G101" s="199"/>
      <c r="H101" s="199"/>
      <c r="I101" s="199"/>
      <c r="J101" s="200">
        <f>J132</f>
        <v>0</v>
      </c>
      <c r="K101" s="135"/>
      <c r="L101" s="20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91"/>
      <c r="C102" s="192"/>
      <c r="D102" s="193" t="s">
        <v>269</v>
      </c>
      <c r="E102" s="194"/>
      <c r="F102" s="194"/>
      <c r="G102" s="194"/>
      <c r="H102" s="194"/>
      <c r="I102" s="194"/>
      <c r="J102" s="195">
        <f>J147</f>
        <v>0</v>
      </c>
      <c r="K102" s="192"/>
      <c r="L102" s="19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7"/>
      <c r="C103" s="135"/>
      <c r="D103" s="198" t="s">
        <v>3301</v>
      </c>
      <c r="E103" s="199"/>
      <c r="F103" s="199"/>
      <c r="G103" s="199"/>
      <c r="H103" s="199"/>
      <c r="I103" s="199"/>
      <c r="J103" s="200">
        <f>J148</f>
        <v>0</v>
      </c>
      <c r="K103" s="135"/>
      <c r="L103" s="20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65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6.96" customHeight="1">
      <c r="A105" s="40"/>
      <c r="B105" s="68"/>
      <c r="C105" s="69"/>
      <c r="D105" s="69"/>
      <c r="E105" s="69"/>
      <c r="F105" s="69"/>
      <c r="G105" s="69"/>
      <c r="H105" s="69"/>
      <c r="I105" s="69"/>
      <c r="J105" s="69"/>
      <c r="K105" s="69"/>
      <c r="L105" s="65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9" s="2" customFormat="1" ht="6.96" customHeight="1">
      <c r="A109" s="40"/>
      <c r="B109" s="70"/>
      <c r="C109" s="71"/>
      <c r="D109" s="71"/>
      <c r="E109" s="71"/>
      <c r="F109" s="71"/>
      <c r="G109" s="71"/>
      <c r="H109" s="71"/>
      <c r="I109" s="71"/>
      <c r="J109" s="71"/>
      <c r="K109" s="71"/>
      <c r="L109" s="65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24.96" customHeight="1">
      <c r="A110" s="40"/>
      <c r="B110" s="41"/>
      <c r="C110" s="24" t="s">
        <v>156</v>
      </c>
      <c r="D110" s="42"/>
      <c r="E110" s="42"/>
      <c r="F110" s="42"/>
      <c r="G110" s="42"/>
      <c r="H110" s="42"/>
      <c r="I110" s="42"/>
      <c r="J110" s="42"/>
      <c r="K110" s="42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6.96" customHeight="1">
      <c r="A111" s="40"/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2" customHeight="1">
      <c r="A112" s="40"/>
      <c r="B112" s="41"/>
      <c r="C112" s="33" t="s">
        <v>16</v>
      </c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6.5" customHeight="1">
      <c r="A113" s="40"/>
      <c r="B113" s="41"/>
      <c r="C113" s="42"/>
      <c r="D113" s="42"/>
      <c r="E113" s="186" t="str">
        <f>E7</f>
        <v>Pavilon L - stavební úpravy / Slezská nemocnice v Opavě, p.o.</v>
      </c>
      <c r="F113" s="33"/>
      <c r="G113" s="33"/>
      <c r="H113" s="33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1" customFormat="1" ht="12" customHeight="1">
      <c r="B114" s="22"/>
      <c r="C114" s="33" t="s">
        <v>142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40"/>
      <c r="B115" s="41"/>
      <c r="C115" s="42"/>
      <c r="D115" s="42"/>
      <c r="E115" s="186" t="s">
        <v>238</v>
      </c>
      <c r="F115" s="42"/>
      <c r="G115" s="42"/>
      <c r="H115" s="42"/>
      <c r="I115" s="42"/>
      <c r="J115" s="42"/>
      <c r="K115" s="42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2" customHeight="1">
      <c r="A116" s="40"/>
      <c r="B116" s="41"/>
      <c r="C116" s="33" t="s">
        <v>239</v>
      </c>
      <c r="D116" s="42"/>
      <c r="E116" s="42"/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6.5" customHeight="1">
      <c r="A117" s="40"/>
      <c r="B117" s="41"/>
      <c r="C117" s="42"/>
      <c r="D117" s="42"/>
      <c r="E117" s="78" t="str">
        <f>E11</f>
        <v>D.1.3 - Požárně bezpečnostní řešení</v>
      </c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6.96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2" customHeight="1">
      <c r="A119" s="40"/>
      <c r="B119" s="41"/>
      <c r="C119" s="33" t="s">
        <v>22</v>
      </c>
      <c r="D119" s="42"/>
      <c r="E119" s="42"/>
      <c r="F119" s="28" t="str">
        <f>F14</f>
        <v>Opava</v>
      </c>
      <c r="G119" s="42"/>
      <c r="H119" s="42"/>
      <c r="I119" s="33" t="s">
        <v>24</v>
      </c>
      <c r="J119" s="81" t="str">
        <f>IF(J14="","",J14)</f>
        <v>27. 1. 2021</v>
      </c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6.96" customHeight="1">
      <c r="A120" s="40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25.65" customHeight="1">
      <c r="A121" s="40"/>
      <c r="B121" s="41"/>
      <c r="C121" s="33" t="s">
        <v>30</v>
      </c>
      <c r="D121" s="42"/>
      <c r="E121" s="42"/>
      <c r="F121" s="28" t="str">
        <f>E17</f>
        <v>Moravskoslezský kraj</v>
      </c>
      <c r="G121" s="42"/>
      <c r="H121" s="42"/>
      <c r="I121" s="33" t="s">
        <v>36</v>
      </c>
      <c r="J121" s="38" t="str">
        <f>E23</f>
        <v>CHVÁLEK ATELIÉR s.r.o.</v>
      </c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5.15" customHeight="1">
      <c r="A122" s="40"/>
      <c r="B122" s="41"/>
      <c r="C122" s="33" t="s">
        <v>34</v>
      </c>
      <c r="D122" s="42"/>
      <c r="E122" s="42"/>
      <c r="F122" s="28" t="str">
        <f>IF(E20="","",E20)</f>
        <v>Vyplň údaj</v>
      </c>
      <c r="G122" s="42"/>
      <c r="H122" s="42"/>
      <c r="I122" s="33" t="s">
        <v>39</v>
      </c>
      <c r="J122" s="38" t="str">
        <f>E26</f>
        <v xml:space="preserve"> </v>
      </c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0.32" customHeight="1">
      <c r="A123" s="40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11" customFormat="1" ht="29.28" customHeight="1">
      <c r="A124" s="202"/>
      <c r="B124" s="203"/>
      <c r="C124" s="204" t="s">
        <v>157</v>
      </c>
      <c r="D124" s="205" t="s">
        <v>68</v>
      </c>
      <c r="E124" s="205" t="s">
        <v>64</v>
      </c>
      <c r="F124" s="205" t="s">
        <v>65</v>
      </c>
      <c r="G124" s="205" t="s">
        <v>158</v>
      </c>
      <c r="H124" s="205" t="s">
        <v>159</v>
      </c>
      <c r="I124" s="205" t="s">
        <v>160</v>
      </c>
      <c r="J124" s="205" t="s">
        <v>146</v>
      </c>
      <c r="K124" s="206" t="s">
        <v>161</v>
      </c>
      <c r="L124" s="207"/>
      <c r="M124" s="102" t="s">
        <v>1</v>
      </c>
      <c r="N124" s="103" t="s">
        <v>47</v>
      </c>
      <c r="O124" s="103" t="s">
        <v>162</v>
      </c>
      <c r="P124" s="103" t="s">
        <v>163</v>
      </c>
      <c r="Q124" s="103" t="s">
        <v>164</v>
      </c>
      <c r="R124" s="103" t="s">
        <v>165</v>
      </c>
      <c r="S124" s="103" t="s">
        <v>166</v>
      </c>
      <c r="T124" s="104" t="s">
        <v>167</v>
      </c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</row>
    <row r="125" s="2" customFormat="1" ht="22.8" customHeight="1">
      <c r="A125" s="40"/>
      <c r="B125" s="41"/>
      <c r="C125" s="109" t="s">
        <v>168</v>
      </c>
      <c r="D125" s="42"/>
      <c r="E125" s="42"/>
      <c r="F125" s="42"/>
      <c r="G125" s="42"/>
      <c r="H125" s="42"/>
      <c r="I125" s="42"/>
      <c r="J125" s="208">
        <f>BK125</f>
        <v>0</v>
      </c>
      <c r="K125" s="42"/>
      <c r="L125" s="46"/>
      <c r="M125" s="105"/>
      <c r="N125" s="209"/>
      <c r="O125" s="106"/>
      <c r="P125" s="210">
        <f>P126+P147</f>
        <v>0</v>
      </c>
      <c r="Q125" s="106"/>
      <c r="R125" s="210">
        <f>R126+R147</f>
        <v>0</v>
      </c>
      <c r="S125" s="106"/>
      <c r="T125" s="211">
        <f>T126+T147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8" t="s">
        <v>82</v>
      </c>
      <c r="AU125" s="18" t="s">
        <v>148</v>
      </c>
      <c r="BK125" s="212">
        <f>BK126+BK147</f>
        <v>0</v>
      </c>
    </row>
    <row r="126" s="12" customFormat="1" ht="25.92" customHeight="1">
      <c r="A126" s="12"/>
      <c r="B126" s="213"/>
      <c r="C126" s="214"/>
      <c r="D126" s="215" t="s">
        <v>82</v>
      </c>
      <c r="E126" s="216" t="s">
        <v>3302</v>
      </c>
      <c r="F126" s="216" t="s">
        <v>3303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P127+P132</f>
        <v>0</v>
      </c>
      <c r="Q126" s="221"/>
      <c r="R126" s="222">
        <f>R127+R132</f>
        <v>0</v>
      </c>
      <c r="S126" s="221"/>
      <c r="T126" s="223">
        <f>T127+T132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90</v>
      </c>
      <c r="AT126" s="225" t="s">
        <v>82</v>
      </c>
      <c r="AU126" s="225" t="s">
        <v>83</v>
      </c>
      <c r="AY126" s="224" t="s">
        <v>171</v>
      </c>
      <c r="BK126" s="226">
        <f>BK127+BK132</f>
        <v>0</v>
      </c>
    </row>
    <row r="127" s="12" customFormat="1" ht="22.8" customHeight="1">
      <c r="A127" s="12"/>
      <c r="B127" s="213"/>
      <c r="C127" s="214"/>
      <c r="D127" s="215" t="s">
        <v>82</v>
      </c>
      <c r="E127" s="227" t="s">
        <v>3304</v>
      </c>
      <c r="F127" s="227" t="s">
        <v>3305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SUM(P128:P131)</f>
        <v>0</v>
      </c>
      <c r="Q127" s="221"/>
      <c r="R127" s="222">
        <f>SUM(R128:R131)</f>
        <v>0</v>
      </c>
      <c r="S127" s="221"/>
      <c r="T127" s="223">
        <f>SUM(T128:T131)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90</v>
      </c>
      <c r="AY127" s="224" t="s">
        <v>171</v>
      </c>
      <c r="BK127" s="226">
        <f>SUM(BK128:BK131)</f>
        <v>0</v>
      </c>
    </row>
    <row r="128" s="2" customFormat="1" ht="16.5" customHeight="1">
      <c r="A128" s="40"/>
      <c r="B128" s="41"/>
      <c r="C128" s="229" t="s">
        <v>90</v>
      </c>
      <c r="D128" s="229" t="s">
        <v>174</v>
      </c>
      <c r="E128" s="230" t="s">
        <v>2869</v>
      </c>
      <c r="F128" s="231" t="s">
        <v>3306</v>
      </c>
      <c r="G128" s="232" t="s">
        <v>1528</v>
      </c>
      <c r="H128" s="233">
        <v>27</v>
      </c>
      <c r="I128" s="234"/>
      <c r="J128" s="235">
        <f>ROUND(I128*H128,2)</f>
        <v>0</v>
      </c>
      <c r="K128" s="231" t="s">
        <v>331</v>
      </c>
      <c r="L128" s="46"/>
      <c r="M128" s="236" t="s">
        <v>1</v>
      </c>
      <c r="N128" s="237" t="s">
        <v>48</v>
      </c>
      <c r="O128" s="93"/>
      <c r="P128" s="238">
        <f>O128*H128</f>
        <v>0</v>
      </c>
      <c r="Q128" s="238">
        <v>0</v>
      </c>
      <c r="R128" s="238">
        <f>Q128*H128</f>
        <v>0</v>
      </c>
      <c r="S128" s="238">
        <v>0</v>
      </c>
      <c r="T128" s="239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40" t="s">
        <v>192</v>
      </c>
      <c r="AT128" s="240" t="s">
        <v>174</v>
      </c>
      <c r="AU128" s="240" t="s">
        <v>92</v>
      </c>
      <c r="AY128" s="18" t="s">
        <v>171</v>
      </c>
      <c r="BE128" s="241">
        <f>IF(N128="základní",J128,0)</f>
        <v>0</v>
      </c>
      <c r="BF128" s="241">
        <f>IF(N128="snížená",J128,0)</f>
        <v>0</v>
      </c>
      <c r="BG128" s="241">
        <f>IF(N128="zákl. přenesená",J128,0)</f>
        <v>0</v>
      </c>
      <c r="BH128" s="241">
        <f>IF(N128="sníž. přenesená",J128,0)</f>
        <v>0</v>
      </c>
      <c r="BI128" s="241">
        <f>IF(N128="nulová",J128,0)</f>
        <v>0</v>
      </c>
      <c r="BJ128" s="18" t="s">
        <v>90</v>
      </c>
      <c r="BK128" s="241">
        <f>ROUND(I128*H128,2)</f>
        <v>0</v>
      </c>
      <c r="BL128" s="18" t="s">
        <v>192</v>
      </c>
      <c r="BM128" s="240" t="s">
        <v>3307</v>
      </c>
    </row>
    <row r="129" s="2" customFormat="1">
      <c r="A129" s="40"/>
      <c r="B129" s="41"/>
      <c r="C129" s="42"/>
      <c r="D129" s="242" t="s">
        <v>184</v>
      </c>
      <c r="E129" s="42"/>
      <c r="F129" s="243" t="s">
        <v>3308</v>
      </c>
      <c r="G129" s="42"/>
      <c r="H129" s="42"/>
      <c r="I129" s="244"/>
      <c r="J129" s="42"/>
      <c r="K129" s="42"/>
      <c r="L129" s="46"/>
      <c r="M129" s="245"/>
      <c r="N129" s="246"/>
      <c r="O129" s="93"/>
      <c r="P129" s="93"/>
      <c r="Q129" s="93"/>
      <c r="R129" s="93"/>
      <c r="S129" s="93"/>
      <c r="T129" s="94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8" t="s">
        <v>184</v>
      </c>
      <c r="AU129" s="18" t="s">
        <v>92</v>
      </c>
    </row>
    <row r="130" s="2" customFormat="1" ht="16.5" customHeight="1">
      <c r="A130" s="40"/>
      <c r="B130" s="41"/>
      <c r="C130" s="229" t="s">
        <v>92</v>
      </c>
      <c r="D130" s="229" t="s">
        <v>174</v>
      </c>
      <c r="E130" s="230" t="s">
        <v>2874</v>
      </c>
      <c r="F130" s="231" t="s">
        <v>3309</v>
      </c>
      <c r="G130" s="232" t="s">
        <v>1528</v>
      </c>
      <c r="H130" s="233">
        <v>13</v>
      </c>
      <c r="I130" s="234"/>
      <c r="J130" s="235">
        <f>ROUND(I130*H130,2)</f>
        <v>0</v>
      </c>
      <c r="K130" s="231" t="s">
        <v>331</v>
      </c>
      <c r="L130" s="46"/>
      <c r="M130" s="236" t="s">
        <v>1</v>
      </c>
      <c r="N130" s="237" t="s">
        <v>48</v>
      </c>
      <c r="O130" s="93"/>
      <c r="P130" s="238">
        <f>O130*H130</f>
        <v>0</v>
      </c>
      <c r="Q130" s="238">
        <v>0</v>
      </c>
      <c r="R130" s="238">
        <f>Q130*H130</f>
        <v>0</v>
      </c>
      <c r="S130" s="238">
        <v>0</v>
      </c>
      <c r="T130" s="239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40" t="s">
        <v>192</v>
      </c>
      <c r="AT130" s="240" t="s">
        <v>174</v>
      </c>
      <c r="AU130" s="240" t="s">
        <v>92</v>
      </c>
      <c r="AY130" s="18" t="s">
        <v>171</v>
      </c>
      <c r="BE130" s="241">
        <f>IF(N130="základní",J130,0)</f>
        <v>0</v>
      </c>
      <c r="BF130" s="241">
        <f>IF(N130="snížená",J130,0)</f>
        <v>0</v>
      </c>
      <c r="BG130" s="241">
        <f>IF(N130="zákl. přenesená",J130,0)</f>
        <v>0</v>
      </c>
      <c r="BH130" s="241">
        <f>IF(N130="sníž. přenesená",J130,0)</f>
        <v>0</v>
      </c>
      <c r="BI130" s="241">
        <f>IF(N130="nulová",J130,0)</f>
        <v>0</v>
      </c>
      <c r="BJ130" s="18" t="s">
        <v>90</v>
      </c>
      <c r="BK130" s="241">
        <f>ROUND(I130*H130,2)</f>
        <v>0</v>
      </c>
      <c r="BL130" s="18" t="s">
        <v>192</v>
      </c>
      <c r="BM130" s="240" t="s">
        <v>3310</v>
      </c>
    </row>
    <row r="131" s="2" customFormat="1">
      <c r="A131" s="40"/>
      <c r="B131" s="41"/>
      <c r="C131" s="42"/>
      <c r="D131" s="242" t="s">
        <v>184</v>
      </c>
      <c r="E131" s="42"/>
      <c r="F131" s="243" t="s">
        <v>3308</v>
      </c>
      <c r="G131" s="42"/>
      <c r="H131" s="42"/>
      <c r="I131" s="244"/>
      <c r="J131" s="42"/>
      <c r="K131" s="42"/>
      <c r="L131" s="46"/>
      <c r="M131" s="245"/>
      <c r="N131" s="246"/>
      <c r="O131" s="93"/>
      <c r="P131" s="93"/>
      <c r="Q131" s="93"/>
      <c r="R131" s="93"/>
      <c r="S131" s="93"/>
      <c r="T131" s="94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8" t="s">
        <v>184</v>
      </c>
      <c r="AU131" s="18" t="s">
        <v>92</v>
      </c>
    </row>
    <row r="132" s="12" customFormat="1" ht="22.8" customHeight="1">
      <c r="A132" s="12"/>
      <c r="B132" s="213"/>
      <c r="C132" s="214"/>
      <c r="D132" s="215" t="s">
        <v>82</v>
      </c>
      <c r="E132" s="227" t="s">
        <v>3311</v>
      </c>
      <c r="F132" s="227" t="s">
        <v>3312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SUM(P133:P146)</f>
        <v>0</v>
      </c>
      <c r="Q132" s="221"/>
      <c r="R132" s="222">
        <f>SUM(R133:R146)</f>
        <v>0</v>
      </c>
      <c r="S132" s="221"/>
      <c r="T132" s="223">
        <f>SUM(T133:T146)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90</v>
      </c>
      <c r="AT132" s="225" t="s">
        <v>82</v>
      </c>
      <c r="AU132" s="225" t="s">
        <v>90</v>
      </c>
      <c r="AY132" s="224" t="s">
        <v>171</v>
      </c>
      <c r="BK132" s="226">
        <f>SUM(BK133:BK146)</f>
        <v>0</v>
      </c>
    </row>
    <row r="133" s="2" customFormat="1" ht="16.5" customHeight="1">
      <c r="A133" s="40"/>
      <c r="B133" s="41"/>
      <c r="C133" s="229" t="s">
        <v>118</v>
      </c>
      <c r="D133" s="229" t="s">
        <v>174</v>
      </c>
      <c r="E133" s="230" t="s">
        <v>2879</v>
      </c>
      <c r="F133" s="231" t="s">
        <v>3313</v>
      </c>
      <c r="G133" s="232" t="s">
        <v>1528</v>
      </c>
      <c r="H133" s="233">
        <v>59</v>
      </c>
      <c r="I133" s="234"/>
      <c r="J133" s="235">
        <f>ROUND(I133*H133,2)</f>
        <v>0</v>
      </c>
      <c r="K133" s="231" t="s">
        <v>331</v>
      </c>
      <c r="L133" s="46"/>
      <c r="M133" s="236" t="s">
        <v>1</v>
      </c>
      <c r="N133" s="237" t="s">
        <v>48</v>
      </c>
      <c r="O133" s="93"/>
      <c r="P133" s="238">
        <f>O133*H133</f>
        <v>0</v>
      </c>
      <c r="Q133" s="238">
        <v>0</v>
      </c>
      <c r="R133" s="238">
        <f>Q133*H133</f>
        <v>0</v>
      </c>
      <c r="S133" s="238">
        <v>0</v>
      </c>
      <c r="T133" s="239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40" t="s">
        <v>192</v>
      </c>
      <c r="AT133" s="240" t="s">
        <v>174</v>
      </c>
      <c r="AU133" s="240" t="s">
        <v>92</v>
      </c>
      <c r="AY133" s="18" t="s">
        <v>171</v>
      </c>
      <c r="BE133" s="241">
        <f>IF(N133="základní",J133,0)</f>
        <v>0</v>
      </c>
      <c r="BF133" s="241">
        <f>IF(N133="snížená",J133,0)</f>
        <v>0</v>
      </c>
      <c r="BG133" s="241">
        <f>IF(N133="zákl. přenesená",J133,0)</f>
        <v>0</v>
      </c>
      <c r="BH133" s="241">
        <f>IF(N133="sníž. přenesená",J133,0)</f>
        <v>0</v>
      </c>
      <c r="BI133" s="241">
        <f>IF(N133="nulová",J133,0)</f>
        <v>0</v>
      </c>
      <c r="BJ133" s="18" t="s">
        <v>90</v>
      </c>
      <c r="BK133" s="241">
        <f>ROUND(I133*H133,2)</f>
        <v>0</v>
      </c>
      <c r="BL133" s="18" t="s">
        <v>192</v>
      </c>
      <c r="BM133" s="240" t="s">
        <v>3314</v>
      </c>
    </row>
    <row r="134" s="2" customFormat="1">
      <c r="A134" s="40"/>
      <c r="B134" s="41"/>
      <c r="C134" s="42"/>
      <c r="D134" s="242" t="s">
        <v>184</v>
      </c>
      <c r="E134" s="42"/>
      <c r="F134" s="243" t="s">
        <v>3315</v>
      </c>
      <c r="G134" s="42"/>
      <c r="H134" s="42"/>
      <c r="I134" s="244"/>
      <c r="J134" s="42"/>
      <c r="K134" s="42"/>
      <c r="L134" s="46"/>
      <c r="M134" s="245"/>
      <c r="N134" s="246"/>
      <c r="O134" s="93"/>
      <c r="P134" s="93"/>
      <c r="Q134" s="93"/>
      <c r="R134" s="93"/>
      <c r="S134" s="93"/>
      <c r="T134" s="94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8" t="s">
        <v>184</v>
      </c>
      <c r="AU134" s="18" t="s">
        <v>92</v>
      </c>
    </row>
    <row r="135" s="2" customFormat="1" ht="16.5" customHeight="1">
      <c r="A135" s="40"/>
      <c r="B135" s="41"/>
      <c r="C135" s="229" t="s">
        <v>192</v>
      </c>
      <c r="D135" s="229" t="s">
        <v>174</v>
      </c>
      <c r="E135" s="230" t="s">
        <v>2884</v>
      </c>
      <c r="F135" s="231" t="s">
        <v>3316</v>
      </c>
      <c r="G135" s="232" t="s">
        <v>1528</v>
      </c>
      <c r="H135" s="233">
        <v>34</v>
      </c>
      <c r="I135" s="234"/>
      <c r="J135" s="235">
        <f>ROUND(I135*H135,2)</f>
        <v>0</v>
      </c>
      <c r="K135" s="231" t="s">
        <v>331</v>
      </c>
      <c r="L135" s="46"/>
      <c r="M135" s="236" t="s">
        <v>1</v>
      </c>
      <c r="N135" s="237" t="s">
        <v>48</v>
      </c>
      <c r="O135" s="93"/>
      <c r="P135" s="238">
        <f>O135*H135</f>
        <v>0</v>
      </c>
      <c r="Q135" s="238">
        <v>0</v>
      </c>
      <c r="R135" s="238">
        <f>Q135*H135</f>
        <v>0</v>
      </c>
      <c r="S135" s="238">
        <v>0</v>
      </c>
      <c r="T135" s="239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40" t="s">
        <v>192</v>
      </c>
      <c r="AT135" s="240" t="s">
        <v>174</v>
      </c>
      <c r="AU135" s="240" t="s">
        <v>92</v>
      </c>
      <c r="AY135" s="18" t="s">
        <v>171</v>
      </c>
      <c r="BE135" s="241">
        <f>IF(N135="základní",J135,0)</f>
        <v>0</v>
      </c>
      <c r="BF135" s="241">
        <f>IF(N135="snížená",J135,0)</f>
        <v>0</v>
      </c>
      <c r="BG135" s="241">
        <f>IF(N135="zákl. přenesená",J135,0)</f>
        <v>0</v>
      </c>
      <c r="BH135" s="241">
        <f>IF(N135="sníž. přenesená",J135,0)</f>
        <v>0</v>
      </c>
      <c r="BI135" s="241">
        <f>IF(N135="nulová",J135,0)</f>
        <v>0</v>
      </c>
      <c r="BJ135" s="18" t="s">
        <v>90</v>
      </c>
      <c r="BK135" s="241">
        <f>ROUND(I135*H135,2)</f>
        <v>0</v>
      </c>
      <c r="BL135" s="18" t="s">
        <v>192</v>
      </c>
      <c r="BM135" s="240" t="s">
        <v>3317</v>
      </c>
    </row>
    <row r="136" s="2" customFormat="1">
      <c r="A136" s="40"/>
      <c r="B136" s="41"/>
      <c r="C136" s="42"/>
      <c r="D136" s="242" t="s">
        <v>184</v>
      </c>
      <c r="E136" s="42"/>
      <c r="F136" s="243" t="s">
        <v>3318</v>
      </c>
      <c r="G136" s="42"/>
      <c r="H136" s="42"/>
      <c r="I136" s="244"/>
      <c r="J136" s="42"/>
      <c r="K136" s="42"/>
      <c r="L136" s="46"/>
      <c r="M136" s="245"/>
      <c r="N136" s="246"/>
      <c r="O136" s="93"/>
      <c r="P136" s="93"/>
      <c r="Q136" s="93"/>
      <c r="R136" s="93"/>
      <c r="S136" s="93"/>
      <c r="T136" s="94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8" t="s">
        <v>184</v>
      </c>
      <c r="AU136" s="18" t="s">
        <v>92</v>
      </c>
    </row>
    <row r="137" s="2" customFormat="1">
      <c r="A137" s="40"/>
      <c r="B137" s="41"/>
      <c r="C137" s="229" t="s">
        <v>170</v>
      </c>
      <c r="D137" s="229" t="s">
        <v>174</v>
      </c>
      <c r="E137" s="230" t="s">
        <v>2889</v>
      </c>
      <c r="F137" s="231" t="s">
        <v>3319</v>
      </c>
      <c r="G137" s="232" t="s">
        <v>1528</v>
      </c>
      <c r="H137" s="233">
        <v>53</v>
      </c>
      <c r="I137" s="234"/>
      <c r="J137" s="235">
        <f>ROUND(I137*H137,2)</f>
        <v>0</v>
      </c>
      <c r="K137" s="231" t="s">
        <v>331</v>
      </c>
      <c r="L137" s="46"/>
      <c r="M137" s="236" t="s">
        <v>1</v>
      </c>
      <c r="N137" s="237" t="s">
        <v>48</v>
      </c>
      <c r="O137" s="93"/>
      <c r="P137" s="238">
        <f>O137*H137</f>
        <v>0</v>
      </c>
      <c r="Q137" s="238">
        <v>0</v>
      </c>
      <c r="R137" s="238">
        <f>Q137*H137</f>
        <v>0</v>
      </c>
      <c r="S137" s="238">
        <v>0</v>
      </c>
      <c r="T137" s="239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40" t="s">
        <v>192</v>
      </c>
      <c r="AT137" s="240" t="s">
        <v>174</v>
      </c>
      <c r="AU137" s="240" t="s">
        <v>92</v>
      </c>
      <c r="AY137" s="18" t="s">
        <v>171</v>
      </c>
      <c r="BE137" s="241">
        <f>IF(N137="základní",J137,0)</f>
        <v>0</v>
      </c>
      <c r="BF137" s="241">
        <f>IF(N137="snížená",J137,0)</f>
        <v>0</v>
      </c>
      <c r="BG137" s="241">
        <f>IF(N137="zákl. přenesená",J137,0)</f>
        <v>0</v>
      </c>
      <c r="BH137" s="241">
        <f>IF(N137="sníž. přenesená",J137,0)</f>
        <v>0</v>
      </c>
      <c r="BI137" s="241">
        <f>IF(N137="nulová",J137,0)</f>
        <v>0</v>
      </c>
      <c r="BJ137" s="18" t="s">
        <v>90</v>
      </c>
      <c r="BK137" s="241">
        <f>ROUND(I137*H137,2)</f>
        <v>0</v>
      </c>
      <c r="BL137" s="18" t="s">
        <v>192</v>
      </c>
      <c r="BM137" s="240" t="s">
        <v>3320</v>
      </c>
    </row>
    <row r="138" s="2" customFormat="1">
      <c r="A138" s="40"/>
      <c r="B138" s="41"/>
      <c r="C138" s="42"/>
      <c r="D138" s="242" t="s">
        <v>184</v>
      </c>
      <c r="E138" s="42"/>
      <c r="F138" s="243" t="s">
        <v>3321</v>
      </c>
      <c r="G138" s="42"/>
      <c r="H138" s="42"/>
      <c r="I138" s="244"/>
      <c r="J138" s="42"/>
      <c r="K138" s="42"/>
      <c r="L138" s="46"/>
      <c r="M138" s="245"/>
      <c r="N138" s="246"/>
      <c r="O138" s="93"/>
      <c r="P138" s="93"/>
      <c r="Q138" s="93"/>
      <c r="R138" s="93"/>
      <c r="S138" s="93"/>
      <c r="T138" s="94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8" t="s">
        <v>184</v>
      </c>
      <c r="AU138" s="18" t="s">
        <v>92</v>
      </c>
    </row>
    <row r="139" s="2" customFormat="1" ht="16.5" customHeight="1">
      <c r="A139" s="40"/>
      <c r="B139" s="41"/>
      <c r="C139" s="229" t="s">
        <v>203</v>
      </c>
      <c r="D139" s="229" t="s">
        <v>174</v>
      </c>
      <c r="E139" s="230" t="s">
        <v>2894</v>
      </c>
      <c r="F139" s="231" t="s">
        <v>3322</v>
      </c>
      <c r="G139" s="232" t="s">
        <v>1528</v>
      </c>
      <c r="H139" s="233">
        <v>43</v>
      </c>
      <c r="I139" s="234"/>
      <c r="J139" s="235">
        <f>ROUND(I139*H139,2)</f>
        <v>0</v>
      </c>
      <c r="K139" s="231" t="s">
        <v>331</v>
      </c>
      <c r="L139" s="46"/>
      <c r="M139" s="236" t="s">
        <v>1</v>
      </c>
      <c r="N139" s="237" t="s">
        <v>48</v>
      </c>
      <c r="O139" s="93"/>
      <c r="P139" s="238">
        <f>O139*H139</f>
        <v>0</v>
      </c>
      <c r="Q139" s="238">
        <v>0</v>
      </c>
      <c r="R139" s="238">
        <f>Q139*H139</f>
        <v>0</v>
      </c>
      <c r="S139" s="238">
        <v>0</v>
      </c>
      <c r="T139" s="239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40" t="s">
        <v>192</v>
      </c>
      <c r="AT139" s="240" t="s">
        <v>174</v>
      </c>
      <c r="AU139" s="240" t="s">
        <v>92</v>
      </c>
      <c r="AY139" s="18" t="s">
        <v>171</v>
      </c>
      <c r="BE139" s="241">
        <f>IF(N139="základní",J139,0)</f>
        <v>0</v>
      </c>
      <c r="BF139" s="241">
        <f>IF(N139="snížená",J139,0)</f>
        <v>0</v>
      </c>
      <c r="BG139" s="241">
        <f>IF(N139="zákl. přenesená",J139,0)</f>
        <v>0</v>
      </c>
      <c r="BH139" s="241">
        <f>IF(N139="sníž. přenesená",J139,0)</f>
        <v>0</v>
      </c>
      <c r="BI139" s="241">
        <f>IF(N139="nulová",J139,0)</f>
        <v>0</v>
      </c>
      <c r="BJ139" s="18" t="s">
        <v>90</v>
      </c>
      <c r="BK139" s="241">
        <f>ROUND(I139*H139,2)</f>
        <v>0</v>
      </c>
      <c r="BL139" s="18" t="s">
        <v>192</v>
      </c>
      <c r="BM139" s="240" t="s">
        <v>3323</v>
      </c>
    </row>
    <row r="140" s="2" customFormat="1">
      <c r="A140" s="40"/>
      <c r="B140" s="41"/>
      <c r="C140" s="42"/>
      <c r="D140" s="242" t="s">
        <v>184</v>
      </c>
      <c r="E140" s="42"/>
      <c r="F140" s="243" t="s">
        <v>3324</v>
      </c>
      <c r="G140" s="42"/>
      <c r="H140" s="42"/>
      <c r="I140" s="244"/>
      <c r="J140" s="42"/>
      <c r="K140" s="42"/>
      <c r="L140" s="46"/>
      <c r="M140" s="245"/>
      <c r="N140" s="246"/>
      <c r="O140" s="93"/>
      <c r="P140" s="93"/>
      <c r="Q140" s="93"/>
      <c r="R140" s="93"/>
      <c r="S140" s="93"/>
      <c r="T140" s="94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8" t="s">
        <v>184</v>
      </c>
      <c r="AU140" s="18" t="s">
        <v>92</v>
      </c>
    </row>
    <row r="141" s="2" customFormat="1" ht="16.5" customHeight="1">
      <c r="A141" s="40"/>
      <c r="B141" s="41"/>
      <c r="C141" s="229" t="s">
        <v>208</v>
      </c>
      <c r="D141" s="229" t="s">
        <v>174</v>
      </c>
      <c r="E141" s="230" t="s">
        <v>2899</v>
      </c>
      <c r="F141" s="231" t="s">
        <v>3325</v>
      </c>
      <c r="G141" s="232" t="s">
        <v>1528</v>
      </c>
      <c r="H141" s="233">
        <v>39</v>
      </c>
      <c r="I141" s="234"/>
      <c r="J141" s="235">
        <f>ROUND(I141*H141,2)</f>
        <v>0</v>
      </c>
      <c r="K141" s="231" t="s">
        <v>331</v>
      </c>
      <c r="L141" s="46"/>
      <c r="M141" s="236" t="s">
        <v>1</v>
      </c>
      <c r="N141" s="237" t="s">
        <v>48</v>
      </c>
      <c r="O141" s="93"/>
      <c r="P141" s="238">
        <f>O141*H141</f>
        <v>0</v>
      </c>
      <c r="Q141" s="238">
        <v>0</v>
      </c>
      <c r="R141" s="238">
        <f>Q141*H141</f>
        <v>0</v>
      </c>
      <c r="S141" s="238">
        <v>0</v>
      </c>
      <c r="T141" s="239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40" t="s">
        <v>192</v>
      </c>
      <c r="AT141" s="240" t="s">
        <v>174</v>
      </c>
      <c r="AU141" s="240" t="s">
        <v>92</v>
      </c>
      <c r="AY141" s="18" t="s">
        <v>171</v>
      </c>
      <c r="BE141" s="241">
        <f>IF(N141="základní",J141,0)</f>
        <v>0</v>
      </c>
      <c r="BF141" s="241">
        <f>IF(N141="snížená",J141,0)</f>
        <v>0</v>
      </c>
      <c r="BG141" s="241">
        <f>IF(N141="zákl. přenesená",J141,0)</f>
        <v>0</v>
      </c>
      <c r="BH141" s="241">
        <f>IF(N141="sníž. přenesená",J141,0)</f>
        <v>0</v>
      </c>
      <c r="BI141" s="241">
        <f>IF(N141="nulová",J141,0)</f>
        <v>0</v>
      </c>
      <c r="BJ141" s="18" t="s">
        <v>90</v>
      </c>
      <c r="BK141" s="241">
        <f>ROUND(I141*H141,2)</f>
        <v>0</v>
      </c>
      <c r="BL141" s="18" t="s">
        <v>192</v>
      </c>
      <c r="BM141" s="240" t="s">
        <v>3326</v>
      </c>
    </row>
    <row r="142" s="2" customFormat="1">
      <c r="A142" s="40"/>
      <c r="B142" s="41"/>
      <c r="C142" s="42"/>
      <c r="D142" s="242" t="s">
        <v>184</v>
      </c>
      <c r="E142" s="42"/>
      <c r="F142" s="243" t="s">
        <v>3324</v>
      </c>
      <c r="G142" s="42"/>
      <c r="H142" s="42"/>
      <c r="I142" s="244"/>
      <c r="J142" s="42"/>
      <c r="K142" s="42"/>
      <c r="L142" s="46"/>
      <c r="M142" s="245"/>
      <c r="N142" s="246"/>
      <c r="O142" s="93"/>
      <c r="P142" s="93"/>
      <c r="Q142" s="93"/>
      <c r="R142" s="93"/>
      <c r="S142" s="93"/>
      <c r="T142" s="94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8" t="s">
        <v>184</v>
      </c>
      <c r="AU142" s="18" t="s">
        <v>92</v>
      </c>
    </row>
    <row r="143" s="2" customFormat="1">
      <c r="A143" s="40"/>
      <c r="B143" s="41"/>
      <c r="C143" s="229" t="s">
        <v>215</v>
      </c>
      <c r="D143" s="229" t="s">
        <v>174</v>
      </c>
      <c r="E143" s="230" t="s">
        <v>2904</v>
      </c>
      <c r="F143" s="231" t="s">
        <v>3327</v>
      </c>
      <c r="G143" s="232" t="s">
        <v>1528</v>
      </c>
      <c r="H143" s="233">
        <v>79</v>
      </c>
      <c r="I143" s="234"/>
      <c r="J143" s="235">
        <f>ROUND(I143*H143,2)</f>
        <v>0</v>
      </c>
      <c r="K143" s="231" t="s">
        <v>331</v>
      </c>
      <c r="L143" s="46"/>
      <c r="M143" s="236" t="s">
        <v>1</v>
      </c>
      <c r="N143" s="237" t="s">
        <v>48</v>
      </c>
      <c r="O143" s="93"/>
      <c r="P143" s="238">
        <f>O143*H143</f>
        <v>0</v>
      </c>
      <c r="Q143" s="238">
        <v>0</v>
      </c>
      <c r="R143" s="238">
        <f>Q143*H143</f>
        <v>0</v>
      </c>
      <c r="S143" s="238">
        <v>0</v>
      </c>
      <c r="T143" s="239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40" t="s">
        <v>192</v>
      </c>
      <c r="AT143" s="240" t="s">
        <v>174</v>
      </c>
      <c r="AU143" s="240" t="s">
        <v>92</v>
      </c>
      <c r="AY143" s="18" t="s">
        <v>171</v>
      </c>
      <c r="BE143" s="241">
        <f>IF(N143="základní",J143,0)</f>
        <v>0</v>
      </c>
      <c r="BF143" s="241">
        <f>IF(N143="snížená",J143,0)</f>
        <v>0</v>
      </c>
      <c r="BG143" s="241">
        <f>IF(N143="zákl. přenesená",J143,0)</f>
        <v>0</v>
      </c>
      <c r="BH143" s="241">
        <f>IF(N143="sníž. přenesená",J143,0)</f>
        <v>0</v>
      </c>
      <c r="BI143" s="241">
        <f>IF(N143="nulová",J143,0)</f>
        <v>0</v>
      </c>
      <c r="BJ143" s="18" t="s">
        <v>90</v>
      </c>
      <c r="BK143" s="241">
        <f>ROUND(I143*H143,2)</f>
        <v>0</v>
      </c>
      <c r="BL143" s="18" t="s">
        <v>192</v>
      </c>
      <c r="BM143" s="240" t="s">
        <v>3328</v>
      </c>
    </row>
    <row r="144" s="2" customFormat="1">
      <c r="A144" s="40"/>
      <c r="B144" s="41"/>
      <c r="C144" s="42"/>
      <c r="D144" s="242" t="s">
        <v>184</v>
      </c>
      <c r="E144" s="42"/>
      <c r="F144" s="243" t="s">
        <v>3324</v>
      </c>
      <c r="G144" s="42"/>
      <c r="H144" s="42"/>
      <c r="I144" s="244"/>
      <c r="J144" s="42"/>
      <c r="K144" s="42"/>
      <c r="L144" s="46"/>
      <c r="M144" s="245"/>
      <c r="N144" s="246"/>
      <c r="O144" s="93"/>
      <c r="P144" s="93"/>
      <c r="Q144" s="93"/>
      <c r="R144" s="93"/>
      <c r="S144" s="93"/>
      <c r="T144" s="94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8" t="s">
        <v>184</v>
      </c>
      <c r="AU144" s="18" t="s">
        <v>92</v>
      </c>
    </row>
    <row r="145" s="2" customFormat="1" ht="16.5" customHeight="1">
      <c r="A145" s="40"/>
      <c r="B145" s="41"/>
      <c r="C145" s="229" t="s">
        <v>220</v>
      </c>
      <c r="D145" s="229" t="s">
        <v>174</v>
      </c>
      <c r="E145" s="230" t="s">
        <v>2909</v>
      </c>
      <c r="F145" s="231" t="s">
        <v>3329</v>
      </c>
      <c r="G145" s="232" t="s">
        <v>1528</v>
      </c>
      <c r="H145" s="233">
        <v>42</v>
      </c>
      <c r="I145" s="234"/>
      <c r="J145" s="235">
        <f>ROUND(I145*H145,2)</f>
        <v>0</v>
      </c>
      <c r="K145" s="231" t="s">
        <v>331</v>
      </c>
      <c r="L145" s="46"/>
      <c r="M145" s="236" t="s">
        <v>1</v>
      </c>
      <c r="N145" s="237" t="s">
        <v>48</v>
      </c>
      <c r="O145" s="93"/>
      <c r="P145" s="238">
        <f>O145*H145</f>
        <v>0</v>
      </c>
      <c r="Q145" s="238">
        <v>0</v>
      </c>
      <c r="R145" s="238">
        <f>Q145*H145</f>
        <v>0</v>
      </c>
      <c r="S145" s="238">
        <v>0</v>
      </c>
      <c r="T145" s="239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40" t="s">
        <v>192</v>
      </c>
      <c r="AT145" s="240" t="s">
        <v>174</v>
      </c>
      <c r="AU145" s="240" t="s">
        <v>92</v>
      </c>
      <c r="AY145" s="18" t="s">
        <v>171</v>
      </c>
      <c r="BE145" s="241">
        <f>IF(N145="základní",J145,0)</f>
        <v>0</v>
      </c>
      <c r="BF145" s="241">
        <f>IF(N145="snížená",J145,0)</f>
        <v>0</v>
      </c>
      <c r="BG145" s="241">
        <f>IF(N145="zákl. přenesená",J145,0)</f>
        <v>0</v>
      </c>
      <c r="BH145" s="241">
        <f>IF(N145="sníž. přenesená",J145,0)</f>
        <v>0</v>
      </c>
      <c r="BI145" s="241">
        <f>IF(N145="nulová",J145,0)</f>
        <v>0</v>
      </c>
      <c r="BJ145" s="18" t="s">
        <v>90</v>
      </c>
      <c r="BK145" s="241">
        <f>ROUND(I145*H145,2)</f>
        <v>0</v>
      </c>
      <c r="BL145" s="18" t="s">
        <v>192</v>
      </c>
      <c r="BM145" s="240" t="s">
        <v>3330</v>
      </c>
    </row>
    <row r="146" s="2" customFormat="1">
      <c r="A146" s="40"/>
      <c r="B146" s="41"/>
      <c r="C146" s="42"/>
      <c r="D146" s="242" t="s">
        <v>184</v>
      </c>
      <c r="E146" s="42"/>
      <c r="F146" s="243" t="s">
        <v>3331</v>
      </c>
      <c r="G146" s="42"/>
      <c r="H146" s="42"/>
      <c r="I146" s="244"/>
      <c r="J146" s="42"/>
      <c r="K146" s="42"/>
      <c r="L146" s="46"/>
      <c r="M146" s="245"/>
      <c r="N146" s="246"/>
      <c r="O146" s="93"/>
      <c r="P146" s="93"/>
      <c r="Q146" s="93"/>
      <c r="R146" s="93"/>
      <c r="S146" s="93"/>
      <c r="T146" s="94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8" t="s">
        <v>184</v>
      </c>
      <c r="AU146" s="18" t="s">
        <v>92</v>
      </c>
    </row>
    <row r="147" s="12" customFormat="1" ht="25.92" customHeight="1">
      <c r="A147" s="12"/>
      <c r="B147" s="213"/>
      <c r="C147" s="214"/>
      <c r="D147" s="215" t="s">
        <v>82</v>
      </c>
      <c r="E147" s="216" t="s">
        <v>2972</v>
      </c>
      <c r="F147" s="216" t="s">
        <v>2972</v>
      </c>
      <c r="G147" s="214"/>
      <c r="H147" s="214"/>
      <c r="I147" s="217"/>
      <c r="J147" s="218">
        <f>BK147</f>
        <v>0</v>
      </c>
      <c r="K147" s="214"/>
      <c r="L147" s="219"/>
      <c r="M147" s="220"/>
      <c r="N147" s="221"/>
      <c r="O147" s="221"/>
      <c r="P147" s="222">
        <f>P148</f>
        <v>0</v>
      </c>
      <c r="Q147" s="221"/>
      <c r="R147" s="222">
        <f>R148</f>
        <v>0</v>
      </c>
      <c r="S147" s="221"/>
      <c r="T147" s="223">
        <f>T148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192</v>
      </c>
      <c r="AT147" s="225" t="s">
        <v>82</v>
      </c>
      <c r="AU147" s="225" t="s">
        <v>83</v>
      </c>
      <c r="AY147" s="224" t="s">
        <v>171</v>
      </c>
      <c r="BK147" s="226">
        <f>BK148</f>
        <v>0</v>
      </c>
    </row>
    <row r="148" s="12" customFormat="1" ht="22.8" customHeight="1">
      <c r="A148" s="12"/>
      <c r="B148" s="213"/>
      <c r="C148" s="214"/>
      <c r="D148" s="215" t="s">
        <v>82</v>
      </c>
      <c r="E148" s="227" t="s">
        <v>3332</v>
      </c>
      <c r="F148" s="227" t="s">
        <v>3333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SUM(P149:P153)</f>
        <v>0</v>
      </c>
      <c r="Q148" s="221"/>
      <c r="R148" s="222">
        <f>SUM(R149:R153)</f>
        <v>0</v>
      </c>
      <c r="S148" s="221"/>
      <c r="T148" s="223">
        <f>SUM(T149:T153)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192</v>
      </c>
      <c r="AT148" s="225" t="s">
        <v>82</v>
      </c>
      <c r="AU148" s="225" t="s">
        <v>90</v>
      </c>
      <c r="AY148" s="224" t="s">
        <v>171</v>
      </c>
      <c r="BK148" s="226">
        <f>SUM(BK149:BK153)</f>
        <v>0</v>
      </c>
    </row>
    <row r="149" s="2" customFormat="1" ht="16.5" customHeight="1">
      <c r="A149" s="40"/>
      <c r="B149" s="41"/>
      <c r="C149" s="229" t="s">
        <v>227</v>
      </c>
      <c r="D149" s="229" t="s">
        <v>174</v>
      </c>
      <c r="E149" s="230" t="s">
        <v>3334</v>
      </c>
      <c r="F149" s="231" t="s">
        <v>3335</v>
      </c>
      <c r="G149" s="232" t="s">
        <v>1528</v>
      </c>
      <c r="H149" s="233">
        <v>1</v>
      </c>
      <c r="I149" s="234"/>
      <c r="J149" s="235">
        <f>ROUND(I149*H149,2)</f>
        <v>0</v>
      </c>
      <c r="K149" s="231" t="s">
        <v>331</v>
      </c>
      <c r="L149" s="46"/>
      <c r="M149" s="236" t="s">
        <v>1</v>
      </c>
      <c r="N149" s="237" t="s">
        <v>48</v>
      </c>
      <c r="O149" s="93"/>
      <c r="P149" s="238">
        <f>O149*H149</f>
        <v>0</v>
      </c>
      <c r="Q149" s="238">
        <v>0</v>
      </c>
      <c r="R149" s="238">
        <f>Q149*H149</f>
        <v>0</v>
      </c>
      <c r="S149" s="238">
        <v>0</v>
      </c>
      <c r="T149" s="239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40" t="s">
        <v>192</v>
      </c>
      <c r="AT149" s="240" t="s">
        <v>174</v>
      </c>
      <c r="AU149" s="240" t="s">
        <v>92</v>
      </c>
      <c r="AY149" s="18" t="s">
        <v>171</v>
      </c>
      <c r="BE149" s="241">
        <f>IF(N149="základní",J149,0)</f>
        <v>0</v>
      </c>
      <c r="BF149" s="241">
        <f>IF(N149="snížená",J149,0)</f>
        <v>0</v>
      </c>
      <c r="BG149" s="241">
        <f>IF(N149="zákl. přenesená",J149,0)</f>
        <v>0</v>
      </c>
      <c r="BH149" s="241">
        <f>IF(N149="sníž. přenesená",J149,0)</f>
        <v>0</v>
      </c>
      <c r="BI149" s="241">
        <f>IF(N149="nulová",J149,0)</f>
        <v>0</v>
      </c>
      <c r="BJ149" s="18" t="s">
        <v>90</v>
      </c>
      <c r="BK149" s="241">
        <f>ROUND(I149*H149,2)</f>
        <v>0</v>
      </c>
      <c r="BL149" s="18" t="s">
        <v>192</v>
      </c>
      <c r="BM149" s="240" t="s">
        <v>3336</v>
      </c>
    </row>
    <row r="150" s="2" customFormat="1">
      <c r="A150" s="40"/>
      <c r="B150" s="41"/>
      <c r="C150" s="42"/>
      <c r="D150" s="242" t="s">
        <v>184</v>
      </c>
      <c r="E150" s="42"/>
      <c r="F150" s="243" t="s">
        <v>3337</v>
      </c>
      <c r="G150" s="42"/>
      <c r="H150" s="42"/>
      <c r="I150" s="244"/>
      <c r="J150" s="42"/>
      <c r="K150" s="42"/>
      <c r="L150" s="46"/>
      <c r="M150" s="245"/>
      <c r="N150" s="246"/>
      <c r="O150" s="93"/>
      <c r="P150" s="93"/>
      <c r="Q150" s="93"/>
      <c r="R150" s="93"/>
      <c r="S150" s="93"/>
      <c r="T150" s="94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8" t="s">
        <v>184</v>
      </c>
      <c r="AU150" s="18" t="s">
        <v>92</v>
      </c>
    </row>
    <row r="151" s="13" customFormat="1">
      <c r="A151" s="13"/>
      <c r="B151" s="251"/>
      <c r="C151" s="252"/>
      <c r="D151" s="242" t="s">
        <v>284</v>
      </c>
      <c r="E151" s="253" t="s">
        <v>1</v>
      </c>
      <c r="F151" s="254" t="s">
        <v>3338</v>
      </c>
      <c r="G151" s="252"/>
      <c r="H151" s="253" t="s">
        <v>1</v>
      </c>
      <c r="I151" s="255"/>
      <c r="J151" s="252"/>
      <c r="K151" s="252"/>
      <c r="L151" s="256"/>
      <c r="M151" s="257"/>
      <c r="N151" s="258"/>
      <c r="O151" s="258"/>
      <c r="P151" s="258"/>
      <c r="Q151" s="258"/>
      <c r="R151" s="258"/>
      <c r="S151" s="258"/>
      <c r="T151" s="259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60" t="s">
        <v>284</v>
      </c>
      <c r="AU151" s="260" t="s">
        <v>92</v>
      </c>
      <c r="AV151" s="13" t="s">
        <v>90</v>
      </c>
      <c r="AW151" s="13" t="s">
        <v>38</v>
      </c>
      <c r="AX151" s="13" t="s">
        <v>83</v>
      </c>
      <c r="AY151" s="260" t="s">
        <v>171</v>
      </c>
    </row>
    <row r="152" s="14" customFormat="1">
      <c r="A152" s="14"/>
      <c r="B152" s="261"/>
      <c r="C152" s="262"/>
      <c r="D152" s="242" t="s">
        <v>284</v>
      </c>
      <c r="E152" s="263" t="s">
        <v>1</v>
      </c>
      <c r="F152" s="264" t="s">
        <v>3339</v>
      </c>
      <c r="G152" s="262"/>
      <c r="H152" s="265">
        <v>1</v>
      </c>
      <c r="I152" s="266"/>
      <c r="J152" s="262"/>
      <c r="K152" s="262"/>
      <c r="L152" s="267"/>
      <c r="M152" s="268"/>
      <c r="N152" s="269"/>
      <c r="O152" s="269"/>
      <c r="P152" s="269"/>
      <c r="Q152" s="269"/>
      <c r="R152" s="269"/>
      <c r="S152" s="269"/>
      <c r="T152" s="270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71" t="s">
        <v>284</v>
      </c>
      <c r="AU152" s="271" t="s">
        <v>92</v>
      </c>
      <c r="AV152" s="14" t="s">
        <v>92</v>
      </c>
      <c r="AW152" s="14" t="s">
        <v>38</v>
      </c>
      <c r="AX152" s="14" t="s">
        <v>83</v>
      </c>
      <c r="AY152" s="271" t="s">
        <v>171</v>
      </c>
    </row>
    <row r="153" s="15" customFormat="1">
      <c r="A153" s="15"/>
      <c r="B153" s="272"/>
      <c r="C153" s="273"/>
      <c r="D153" s="242" t="s">
        <v>284</v>
      </c>
      <c r="E153" s="274" t="s">
        <v>1</v>
      </c>
      <c r="F153" s="275" t="s">
        <v>287</v>
      </c>
      <c r="G153" s="273"/>
      <c r="H153" s="276">
        <v>1</v>
      </c>
      <c r="I153" s="277"/>
      <c r="J153" s="273"/>
      <c r="K153" s="273"/>
      <c r="L153" s="278"/>
      <c r="M153" s="308"/>
      <c r="N153" s="309"/>
      <c r="O153" s="309"/>
      <c r="P153" s="309"/>
      <c r="Q153" s="309"/>
      <c r="R153" s="309"/>
      <c r="S153" s="309"/>
      <c r="T153" s="310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82" t="s">
        <v>284</v>
      </c>
      <c r="AU153" s="282" t="s">
        <v>92</v>
      </c>
      <c r="AV153" s="15" t="s">
        <v>192</v>
      </c>
      <c r="AW153" s="15" t="s">
        <v>38</v>
      </c>
      <c r="AX153" s="15" t="s">
        <v>90</v>
      </c>
      <c r="AY153" s="282" t="s">
        <v>171</v>
      </c>
    </row>
    <row r="154" s="2" customFormat="1" ht="6.96" customHeight="1">
      <c r="A154" s="40"/>
      <c r="B154" s="68"/>
      <c r="C154" s="69"/>
      <c r="D154" s="69"/>
      <c r="E154" s="69"/>
      <c r="F154" s="69"/>
      <c r="G154" s="69"/>
      <c r="H154" s="69"/>
      <c r="I154" s="69"/>
      <c r="J154" s="69"/>
      <c r="K154" s="69"/>
      <c r="L154" s="46"/>
      <c r="M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</sheetData>
  <sheetProtection sheet="1" autoFilter="0" formatColumns="0" formatRows="0" objects="1" scenarios="1" spinCount="100000" saltValue="gQ+McPYPrXHTW2wU3ojbgX1Zy1KHQcMMnJOpInO+Qy7DkMvugioDmHawkO4Ta0RAIiBhGoOcIfZUUM71GQzheg==" hashValue="S5VQwwvOvVkWQe5G3cCwq4r6hJePeCX7GLcJevrP15pONl+M+D9voEE8ySqYb5CKOF5WRnKWspruhHz2HELlSg==" algorithmName="SHA-512" password="E785"/>
  <autoFilter ref="C124:K1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3340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40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tr">
        <f>IF('Rekapitulace stavby'!AN10="","",'Rekapitulace stavby'!AN10)</f>
        <v/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tr">
        <f>IF('Rekapitulace stavby'!E11="","",'Rekapitulace stavby'!E11)</f>
        <v>Moravskoslezský kraj</v>
      </c>
      <c r="F17" s="40"/>
      <c r="G17" s="40"/>
      <c r="H17" s="40"/>
      <c r="I17" s="153" t="s">
        <v>33</v>
      </c>
      <c r="J17" s="143" t="str">
        <f>IF('Rekapitulace stavby'!AN11="","",'Rekapitulace stavby'!AN11)</f>
        <v/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tr">
        <f>IF('Rekapitulace stavby'!AN16="","",'Rekapitulace stavby'!AN16)</f>
        <v/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tr">
        <f>IF('Rekapitulace stavby'!E17="","",'Rekapitulace stavby'!E17)</f>
        <v>CHVÁLEK ATELIÉR s.r.o.</v>
      </c>
      <c r="F23" s="40"/>
      <c r="G23" s="40"/>
      <c r="H23" s="40"/>
      <c r="I23" s="153" t="s">
        <v>33</v>
      </c>
      <c r="J23" s="143" t="str">
        <f>IF('Rekapitulace stavby'!AN17="","",'Rekapitulace stavby'!AN17)</f>
        <v/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tr">
        <f>IF('Rekapitulace stavby'!AN19="","",'Rekapitulace stavby'!AN19)</f>
        <v/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tr">
        <f>IF('Rekapitulace stavby'!E20="","",'Rekapitulace stavby'!E20)</f>
        <v xml:space="preserve"> </v>
      </c>
      <c r="F26" s="40"/>
      <c r="G26" s="40"/>
      <c r="H26" s="40"/>
      <c r="I26" s="153" t="s">
        <v>33</v>
      </c>
      <c r="J26" s="143" t="str">
        <f>IF('Rekapitulace stavby'!AN20="","",'Rekapitulace stavby'!AN20)</f>
        <v/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71.25" customHeight="1">
      <c r="A29" s="157"/>
      <c r="B29" s="158"/>
      <c r="C29" s="157"/>
      <c r="D29" s="157"/>
      <c r="E29" s="159" t="s">
        <v>42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ROUND(J224,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ROUND((SUM(BE224:BE817)),  2)</f>
        <v>0</v>
      </c>
      <c r="G35" s="40"/>
      <c r="H35" s="40"/>
      <c r="I35" s="167">
        <v>0.20999999999999999</v>
      </c>
      <c r="J35" s="166">
        <f>ROUND(((SUM(BE224:BE817))*I35),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ROUND((SUM(BF224:BF817)),  2)</f>
        <v>0</v>
      </c>
      <c r="G36" s="40"/>
      <c r="H36" s="40"/>
      <c r="I36" s="167">
        <v>0.14999999999999999</v>
      </c>
      <c r="J36" s="166">
        <f>ROUND(((SUM(BF224:BF817))*I36),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ROUND((SUM(BG224:BG817)),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ROUND((SUM(BH224:BH817)),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ROUND((SUM(BI224:BI817)),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D.1.4 - Vzduchotechnika a klimatizace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 xml:space="preserve"> 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CHVÁLEK ATELIÉR s.r.o.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 xml:space="preserve"> 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J224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3341</v>
      </c>
      <c r="E99" s="194"/>
      <c r="F99" s="194"/>
      <c r="G99" s="194"/>
      <c r="H99" s="194"/>
      <c r="I99" s="194"/>
      <c r="J99" s="195">
        <f>J225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7"/>
      <c r="C100" s="135"/>
      <c r="D100" s="198" t="s">
        <v>3342</v>
      </c>
      <c r="E100" s="199"/>
      <c r="F100" s="199"/>
      <c r="G100" s="199"/>
      <c r="H100" s="199"/>
      <c r="I100" s="199"/>
      <c r="J100" s="200">
        <f>J226</f>
        <v>0</v>
      </c>
      <c r="K100" s="135"/>
      <c r="L100" s="20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7"/>
      <c r="C101" s="135"/>
      <c r="D101" s="198" t="s">
        <v>3343</v>
      </c>
      <c r="E101" s="199"/>
      <c r="F101" s="199"/>
      <c r="G101" s="199"/>
      <c r="H101" s="199"/>
      <c r="I101" s="199"/>
      <c r="J101" s="200">
        <f>J231</f>
        <v>0</v>
      </c>
      <c r="K101" s="135"/>
      <c r="L101" s="20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7"/>
      <c r="C102" s="135"/>
      <c r="D102" s="198" t="s">
        <v>3344</v>
      </c>
      <c r="E102" s="199"/>
      <c r="F102" s="199"/>
      <c r="G102" s="199"/>
      <c r="H102" s="199"/>
      <c r="I102" s="199"/>
      <c r="J102" s="200">
        <f>J236</f>
        <v>0</v>
      </c>
      <c r="K102" s="135"/>
      <c r="L102" s="20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7"/>
      <c r="C103" s="135"/>
      <c r="D103" s="198" t="s">
        <v>3345</v>
      </c>
      <c r="E103" s="199"/>
      <c r="F103" s="199"/>
      <c r="G103" s="199"/>
      <c r="H103" s="199"/>
      <c r="I103" s="199"/>
      <c r="J103" s="200">
        <f>J239</f>
        <v>0</v>
      </c>
      <c r="K103" s="135"/>
      <c r="L103" s="20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7"/>
      <c r="C104" s="135"/>
      <c r="D104" s="198" t="s">
        <v>3346</v>
      </c>
      <c r="E104" s="199"/>
      <c r="F104" s="199"/>
      <c r="G104" s="199"/>
      <c r="H104" s="199"/>
      <c r="I104" s="199"/>
      <c r="J104" s="200">
        <f>J243</f>
        <v>0</v>
      </c>
      <c r="K104" s="135"/>
      <c r="L104" s="20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7"/>
      <c r="C105" s="135"/>
      <c r="D105" s="198" t="s">
        <v>3347</v>
      </c>
      <c r="E105" s="199"/>
      <c r="F105" s="199"/>
      <c r="G105" s="199"/>
      <c r="H105" s="199"/>
      <c r="I105" s="199"/>
      <c r="J105" s="200">
        <f>J248</f>
        <v>0</v>
      </c>
      <c r="K105" s="135"/>
      <c r="L105" s="20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7"/>
      <c r="C106" s="135"/>
      <c r="D106" s="198" t="s">
        <v>3348</v>
      </c>
      <c r="E106" s="199"/>
      <c r="F106" s="199"/>
      <c r="G106" s="199"/>
      <c r="H106" s="199"/>
      <c r="I106" s="199"/>
      <c r="J106" s="200">
        <f>J253</f>
        <v>0</v>
      </c>
      <c r="K106" s="135"/>
      <c r="L106" s="20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7"/>
      <c r="C107" s="135"/>
      <c r="D107" s="198" t="s">
        <v>3349</v>
      </c>
      <c r="E107" s="199"/>
      <c r="F107" s="199"/>
      <c r="G107" s="199"/>
      <c r="H107" s="199"/>
      <c r="I107" s="199"/>
      <c r="J107" s="200">
        <f>J256</f>
        <v>0</v>
      </c>
      <c r="K107" s="135"/>
      <c r="L107" s="20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7"/>
      <c r="C108" s="135"/>
      <c r="D108" s="198" t="s">
        <v>3350</v>
      </c>
      <c r="E108" s="199"/>
      <c r="F108" s="199"/>
      <c r="G108" s="199"/>
      <c r="H108" s="199"/>
      <c r="I108" s="199"/>
      <c r="J108" s="200">
        <f>J259</f>
        <v>0</v>
      </c>
      <c r="K108" s="135"/>
      <c r="L108" s="20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7"/>
      <c r="C109" s="135"/>
      <c r="D109" s="198" t="s">
        <v>3351</v>
      </c>
      <c r="E109" s="199"/>
      <c r="F109" s="199"/>
      <c r="G109" s="199"/>
      <c r="H109" s="199"/>
      <c r="I109" s="199"/>
      <c r="J109" s="200">
        <f>J262</f>
        <v>0</v>
      </c>
      <c r="K109" s="135"/>
      <c r="L109" s="20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7"/>
      <c r="C110" s="135"/>
      <c r="D110" s="198" t="s">
        <v>3352</v>
      </c>
      <c r="E110" s="199"/>
      <c r="F110" s="199"/>
      <c r="G110" s="199"/>
      <c r="H110" s="199"/>
      <c r="I110" s="199"/>
      <c r="J110" s="200">
        <f>J275</f>
        <v>0</v>
      </c>
      <c r="K110" s="135"/>
      <c r="L110" s="20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7"/>
      <c r="C111" s="135"/>
      <c r="D111" s="198" t="s">
        <v>3353</v>
      </c>
      <c r="E111" s="199"/>
      <c r="F111" s="199"/>
      <c r="G111" s="199"/>
      <c r="H111" s="199"/>
      <c r="I111" s="199"/>
      <c r="J111" s="200">
        <f>J280</f>
        <v>0</v>
      </c>
      <c r="K111" s="135"/>
      <c r="L111" s="20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7"/>
      <c r="C112" s="135"/>
      <c r="D112" s="198" t="s">
        <v>3354</v>
      </c>
      <c r="E112" s="199"/>
      <c r="F112" s="199"/>
      <c r="G112" s="199"/>
      <c r="H112" s="199"/>
      <c r="I112" s="199"/>
      <c r="J112" s="200">
        <f>J293</f>
        <v>0</v>
      </c>
      <c r="K112" s="135"/>
      <c r="L112" s="20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7"/>
      <c r="C113" s="135"/>
      <c r="D113" s="198" t="s">
        <v>3355</v>
      </c>
      <c r="E113" s="199"/>
      <c r="F113" s="199"/>
      <c r="G113" s="199"/>
      <c r="H113" s="199"/>
      <c r="I113" s="199"/>
      <c r="J113" s="200">
        <f>J308</f>
        <v>0</v>
      </c>
      <c r="K113" s="135"/>
      <c r="L113" s="20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7"/>
      <c r="C114" s="135"/>
      <c r="D114" s="198" t="s">
        <v>3356</v>
      </c>
      <c r="E114" s="199"/>
      <c r="F114" s="199"/>
      <c r="G114" s="199"/>
      <c r="H114" s="199"/>
      <c r="I114" s="199"/>
      <c r="J114" s="200">
        <f>J314</f>
        <v>0</v>
      </c>
      <c r="K114" s="135"/>
      <c r="L114" s="20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9" customFormat="1" ht="24.96" customHeight="1">
      <c r="A115" s="9"/>
      <c r="B115" s="191"/>
      <c r="C115" s="192"/>
      <c r="D115" s="193" t="s">
        <v>3357</v>
      </c>
      <c r="E115" s="194"/>
      <c r="F115" s="194"/>
      <c r="G115" s="194"/>
      <c r="H115" s="194"/>
      <c r="I115" s="194"/>
      <c r="J115" s="195">
        <f>J318</f>
        <v>0</v>
      </c>
      <c r="K115" s="192"/>
      <c r="L115" s="196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="10" customFormat="1" ht="19.92" customHeight="1">
      <c r="A116" s="10"/>
      <c r="B116" s="197"/>
      <c r="C116" s="135"/>
      <c r="D116" s="198" t="s">
        <v>3342</v>
      </c>
      <c r="E116" s="199"/>
      <c r="F116" s="199"/>
      <c r="G116" s="199"/>
      <c r="H116" s="199"/>
      <c r="I116" s="199"/>
      <c r="J116" s="200">
        <f>J319</f>
        <v>0</v>
      </c>
      <c r="K116" s="135"/>
      <c r="L116" s="20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7"/>
      <c r="C117" s="135"/>
      <c r="D117" s="198" t="s">
        <v>3346</v>
      </c>
      <c r="E117" s="199"/>
      <c r="F117" s="199"/>
      <c r="G117" s="199"/>
      <c r="H117" s="199"/>
      <c r="I117" s="199"/>
      <c r="J117" s="200">
        <f>J328</f>
        <v>0</v>
      </c>
      <c r="K117" s="135"/>
      <c r="L117" s="20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7"/>
      <c r="C118" s="135"/>
      <c r="D118" s="198" t="s">
        <v>3347</v>
      </c>
      <c r="E118" s="199"/>
      <c r="F118" s="199"/>
      <c r="G118" s="199"/>
      <c r="H118" s="199"/>
      <c r="I118" s="199"/>
      <c r="J118" s="200">
        <f>J333</f>
        <v>0</v>
      </c>
      <c r="K118" s="135"/>
      <c r="L118" s="20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7"/>
      <c r="C119" s="135"/>
      <c r="D119" s="198" t="s">
        <v>3358</v>
      </c>
      <c r="E119" s="199"/>
      <c r="F119" s="199"/>
      <c r="G119" s="199"/>
      <c r="H119" s="199"/>
      <c r="I119" s="199"/>
      <c r="J119" s="200">
        <f>J339</f>
        <v>0</v>
      </c>
      <c r="K119" s="135"/>
      <c r="L119" s="20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7"/>
      <c r="C120" s="135"/>
      <c r="D120" s="198" t="s">
        <v>3352</v>
      </c>
      <c r="E120" s="199"/>
      <c r="F120" s="199"/>
      <c r="G120" s="199"/>
      <c r="H120" s="199"/>
      <c r="I120" s="199"/>
      <c r="J120" s="200">
        <f>J354</f>
        <v>0</v>
      </c>
      <c r="K120" s="135"/>
      <c r="L120" s="20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7"/>
      <c r="C121" s="135"/>
      <c r="D121" s="198" t="s">
        <v>3359</v>
      </c>
      <c r="E121" s="199"/>
      <c r="F121" s="199"/>
      <c r="G121" s="199"/>
      <c r="H121" s="199"/>
      <c r="I121" s="199"/>
      <c r="J121" s="200">
        <f>J358</f>
        <v>0</v>
      </c>
      <c r="K121" s="135"/>
      <c r="L121" s="20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7"/>
      <c r="C122" s="135"/>
      <c r="D122" s="198" t="s">
        <v>3360</v>
      </c>
      <c r="E122" s="199"/>
      <c r="F122" s="199"/>
      <c r="G122" s="199"/>
      <c r="H122" s="199"/>
      <c r="I122" s="199"/>
      <c r="J122" s="200">
        <f>J360</f>
        <v>0</v>
      </c>
      <c r="K122" s="135"/>
      <c r="L122" s="20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7"/>
      <c r="C123" s="135"/>
      <c r="D123" s="198" t="s">
        <v>3361</v>
      </c>
      <c r="E123" s="199"/>
      <c r="F123" s="199"/>
      <c r="G123" s="199"/>
      <c r="H123" s="199"/>
      <c r="I123" s="199"/>
      <c r="J123" s="200">
        <f>J373</f>
        <v>0</v>
      </c>
      <c r="K123" s="135"/>
      <c r="L123" s="20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7"/>
      <c r="C124" s="135"/>
      <c r="D124" s="198" t="s">
        <v>3355</v>
      </c>
      <c r="E124" s="199"/>
      <c r="F124" s="199"/>
      <c r="G124" s="199"/>
      <c r="H124" s="199"/>
      <c r="I124" s="199"/>
      <c r="J124" s="200">
        <f>J384</f>
        <v>0</v>
      </c>
      <c r="K124" s="135"/>
      <c r="L124" s="20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7"/>
      <c r="C125" s="135"/>
      <c r="D125" s="198" t="s">
        <v>3356</v>
      </c>
      <c r="E125" s="199"/>
      <c r="F125" s="199"/>
      <c r="G125" s="199"/>
      <c r="H125" s="199"/>
      <c r="I125" s="199"/>
      <c r="J125" s="200">
        <f>J390</f>
        <v>0</v>
      </c>
      <c r="K125" s="135"/>
      <c r="L125" s="20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9" customFormat="1" ht="24.96" customHeight="1">
      <c r="A126" s="9"/>
      <c r="B126" s="191"/>
      <c r="C126" s="192"/>
      <c r="D126" s="193" t="s">
        <v>3362</v>
      </c>
      <c r="E126" s="194"/>
      <c r="F126" s="194"/>
      <c r="G126" s="194"/>
      <c r="H126" s="194"/>
      <c r="I126" s="194"/>
      <c r="J126" s="195">
        <f>J394</f>
        <v>0</v>
      </c>
      <c r="K126" s="192"/>
      <c r="L126" s="196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s="10" customFormat="1" ht="19.92" customHeight="1">
      <c r="A127" s="10"/>
      <c r="B127" s="197"/>
      <c r="C127" s="135"/>
      <c r="D127" s="198" t="s">
        <v>3342</v>
      </c>
      <c r="E127" s="199"/>
      <c r="F127" s="199"/>
      <c r="G127" s="199"/>
      <c r="H127" s="199"/>
      <c r="I127" s="199"/>
      <c r="J127" s="200">
        <f>J395</f>
        <v>0</v>
      </c>
      <c r="K127" s="135"/>
      <c r="L127" s="20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7"/>
      <c r="C128" s="135"/>
      <c r="D128" s="198" t="s">
        <v>3352</v>
      </c>
      <c r="E128" s="199"/>
      <c r="F128" s="199"/>
      <c r="G128" s="199"/>
      <c r="H128" s="199"/>
      <c r="I128" s="199"/>
      <c r="J128" s="200">
        <f>J401</f>
        <v>0</v>
      </c>
      <c r="K128" s="135"/>
      <c r="L128" s="20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7"/>
      <c r="C129" s="135"/>
      <c r="D129" s="198" t="s">
        <v>3363</v>
      </c>
      <c r="E129" s="199"/>
      <c r="F129" s="199"/>
      <c r="G129" s="199"/>
      <c r="H129" s="199"/>
      <c r="I129" s="199"/>
      <c r="J129" s="200">
        <f>J407</f>
        <v>0</v>
      </c>
      <c r="K129" s="135"/>
      <c r="L129" s="20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7"/>
      <c r="C130" s="135"/>
      <c r="D130" s="198" t="s">
        <v>3364</v>
      </c>
      <c r="E130" s="199"/>
      <c r="F130" s="199"/>
      <c r="G130" s="199"/>
      <c r="H130" s="199"/>
      <c r="I130" s="199"/>
      <c r="J130" s="200">
        <f>J412</f>
        <v>0</v>
      </c>
      <c r="K130" s="135"/>
      <c r="L130" s="20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9" customFormat="1" ht="24.96" customHeight="1">
      <c r="A131" s="9"/>
      <c r="B131" s="191"/>
      <c r="C131" s="192"/>
      <c r="D131" s="193" t="s">
        <v>3365</v>
      </c>
      <c r="E131" s="194"/>
      <c r="F131" s="194"/>
      <c r="G131" s="194"/>
      <c r="H131" s="194"/>
      <c r="I131" s="194"/>
      <c r="J131" s="195">
        <f>J427</f>
        <v>0</v>
      </c>
      <c r="K131" s="192"/>
      <c r="L131" s="196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="10" customFormat="1" ht="19.92" customHeight="1">
      <c r="A132" s="10"/>
      <c r="B132" s="197"/>
      <c r="C132" s="135"/>
      <c r="D132" s="198" t="s">
        <v>3366</v>
      </c>
      <c r="E132" s="199"/>
      <c r="F132" s="199"/>
      <c r="G132" s="199"/>
      <c r="H132" s="199"/>
      <c r="I132" s="199"/>
      <c r="J132" s="200">
        <f>J434</f>
        <v>0</v>
      </c>
      <c r="K132" s="135"/>
      <c r="L132" s="20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97"/>
      <c r="C133" s="135"/>
      <c r="D133" s="198" t="s">
        <v>3355</v>
      </c>
      <c r="E133" s="199"/>
      <c r="F133" s="199"/>
      <c r="G133" s="199"/>
      <c r="H133" s="199"/>
      <c r="I133" s="199"/>
      <c r="J133" s="200">
        <f>J441</f>
        <v>0</v>
      </c>
      <c r="K133" s="135"/>
      <c r="L133" s="20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9" customFormat="1" ht="24.96" customHeight="1">
      <c r="A134" s="9"/>
      <c r="B134" s="191"/>
      <c r="C134" s="192"/>
      <c r="D134" s="193" t="s">
        <v>3367</v>
      </c>
      <c r="E134" s="194"/>
      <c r="F134" s="194"/>
      <c r="G134" s="194"/>
      <c r="H134" s="194"/>
      <c r="I134" s="194"/>
      <c r="J134" s="195">
        <f>J444</f>
        <v>0</v>
      </c>
      <c r="K134" s="192"/>
      <c r="L134" s="196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</row>
    <row r="135" s="10" customFormat="1" ht="19.92" customHeight="1">
      <c r="A135" s="10"/>
      <c r="B135" s="197"/>
      <c r="C135" s="135"/>
      <c r="D135" s="198" t="s">
        <v>3368</v>
      </c>
      <c r="E135" s="199"/>
      <c r="F135" s="199"/>
      <c r="G135" s="199"/>
      <c r="H135" s="199"/>
      <c r="I135" s="199"/>
      <c r="J135" s="200">
        <f>J445</f>
        <v>0</v>
      </c>
      <c r="K135" s="135"/>
      <c r="L135" s="20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97"/>
      <c r="C136" s="135"/>
      <c r="D136" s="198" t="s">
        <v>3369</v>
      </c>
      <c r="E136" s="199"/>
      <c r="F136" s="199"/>
      <c r="G136" s="199"/>
      <c r="H136" s="199"/>
      <c r="I136" s="199"/>
      <c r="J136" s="200">
        <f>J451</f>
        <v>0</v>
      </c>
      <c r="K136" s="135"/>
      <c r="L136" s="20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10" customFormat="1" ht="19.92" customHeight="1">
      <c r="A137" s="10"/>
      <c r="B137" s="197"/>
      <c r="C137" s="135"/>
      <c r="D137" s="198" t="s">
        <v>3370</v>
      </c>
      <c r="E137" s="199"/>
      <c r="F137" s="199"/>
      <c r="G137" s="199"/>
      <c r="H137" s="199"/>
      <c r="I137" s="199"/>
      <c r="J137" s="200">
        <f>J456</f>
        <v>0</v>
      </c>
      <c r="K137" s="135"/>
      <c r="L137" s="20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="10" customFormat="1" ht="19.92" customHeight="1">
      <c r="A138" s="10"/>
      <c r="B138" s="197"/>
      <c r="C138" s="135"/>
      <c r="D138" s="198" t="s">
        <v>3371</v>
      </c>
      <c r="E138" s="199"/>
      <c r="F138" s="199"/>
      <c r="G138" s="199"/>
      <c r="H138" s="199"/>
      <c r="I138" s="199"/>
      <c r="J138" s="200">
        <f>J461</f>
        <v>0</v>
      </c>
      <c r="K138" s="135"/>
      <c r="L138" s="20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="10" customFormat="1" ht="19.92" customHeight="1">
      <c r="A139" s="10"/>
      <c r="B139" s="197"/>
      <c r="C139" s="135"/>
      <c r="D139" s="198" t="s">
        <v>3366</v>
      </c>
      <c r="E139" s="199"/>
      <c r="F139" s="199"/>
      <c r="G139" s="199"/>
      <c r="H139" s="199"/>
      <c r="I139" s="199"/>
      <c r="J139" s="200">
        <f>J463</f>
        <v>0</v>
      </c>
      <c r="K139" s="135"/>
      <c r="L139" s="20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="10" customFormat="1" ht="19.92" customHeight="1">
      <c r="A140" s="10"/>
      <c r="B140" s="197"/>
      <c r="C140" s="135"/>
      <c r="D140" s="198" t="s">
        <v>3355</v>
      </c>
      <c r="E140" s="199"/>
      <c r="F140" s="199"/>
      <c r="G140" s="199"/>
      <c r="H140" s="199"/>
      <c r="I140" s="199"/>
      <c r="J140" s="200">
        <f>J474</f>
        <v>0</v>
      </c>
      <c r="K140" s="135"/>
      <c r="L140" s="20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="10" customFormat="1" ht="19.92" customHeight="1">
      <c r="A141" s="10"/>
      <c r="B141" s="197"/>
      <c r="C141" s="135"/>
      <c r="D141" s="198" t="s">
        <v>3372</v>
      </c>
      <c r="E141" s="199"/>
      <c r="F141" s="199"/>
      <c r="G141" s="199"/>
      <c r="H141" s="199"/>
      <c r="I141" s="199"/>
      <c r="J141" s="200">
        <f>J476</f>
        <v>0</v>
      </c>
      <c r="K141" s="135"/>
      <c r="L141" s="20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="9" customFormat="1" ht="24.96" customHeight="1">
      <c r="A142" s="9"/>
      <c r="B142" s="191"/>
      <c r="C142" s="192"/>
      <c r="D142" s="193" t="s">
        <v>3373</v>
      </c>
      <c r="E142" s="194"/>
      <c r="F142" s="194"/>
      <c r="G142" s="194"/>
      <c r="H142" s="194"/>
      <c r="I142" s="194"/>
      <c r="J142" s="195">
        <f>J479</f>
        <v>0</v>
      </c>
      <c r="K142" s="192"/>
      <c r="L142" s="196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</row>
    <row r="143" s="10" customFormat="1" ht="19.92" customHeight="1">
      <c r="A143" s="10"/>
      <c r="B143" s="197"/>
      <c r="C143" s="135"/>
      <c r="D143" s="198" t="s">
        <v>3368</v>
      </c>
      <c r="E143" s="199"/>
      <c r="F143" s="199"/>
      <c r="G143" s="199"/>
      <c r="H143" s="199"/>
      <c r="I143" s="199"/>
      <c r="J143" s="200">
        <f>J480</f>
        <v>0</v>
      </c>
      <c r="K143" s="135"/>
      <c r="L143" s="201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="10" customFormat="1" ht="19.92" customHeight="1">
      <c r="A144" s="10"/>
      <c r="B144" s="197"/>
      <c r="C144" s="135"/>
      <c r="D144" s="198" t="s">
        <v>3374</v>
      </c>
      <c r="E144" s="199"/>
      <c r="F144" s="199"/>
      <c r="G144" s="199"/>
      <c r="H144" s="199"/>
      <c r="I144" s="199"/>
      <c r="J144" s="200">
        <f>J484</f>
        <v>0</v>
      </c>
      <c r="K144" s="135"/>
      <c r="L144" s="201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="10" customFormat="1" ht="19.92" customHeight="1">
      <c r="A145" s="10"/>
      <c r="B145" s="197"/>
      <c r="C145" s="135"/>
      <c r="D145" s="198" t="s">
        <v>3369</v>
      </c>
      <c r="E145" s="199"/>
      <c r="F145" s="199"/>
      <c r="G145" s="199"/>
      <c r="H145" s="199"/>
      <c r="I145" s="199"/>
      <c r="J145" s="200">
        <f>J487</f>
        <v>0</v>
      </c>
      <c r="K145" s="135"/>
      <c r="L145" s="201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="10" customFormat="1" ht="19.92" customHeight="1">
      <c r="A146" s="10"/>
      <c r="B146" s="197"/>
      <c r="C146" s="135"/>
      <c r="D146" s="198" t="s">
        <v>3370</v>
      </c>
      <c r="E146" s="199"/>
      <c r="F146" s="199"/>
      <c r="G146" s="199"/>
      <c r="H146" s="199"/>
      <c r="I146" s="199"/>
      <c r="J146" s="200">
        <f>J494</f>
        <v>0</v>
      </c>
      <c r="K146" s="135"/>
      <c r="L146" s="201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="10" customFormat="1" ht="19.92" customHeight="1">
      <c r="A147" s="10"/>
      <c r="B147" s="197"/>
      <c r="C147" s="135"/>
      <c r="D147" s="198" t="s">
        <v>3366</v>
      </c>
      <c r="E147" s="199"/>
      <c r="F147" s="199"/>
      <c r="G147" s="199"/>
      <c r="H147" s="199"/>
      <c r="I147" s="199"/>
      <c r="J147" s="200">
        <f>J497</f>
        <v>0</v>
      </c>
      <c r="K147" s="135"/>
      <c r="L147" s="201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="10" customFormat="1" ht="19.92" customHeight="1">
      <c r="A148" s="10"/>
      <c r="B148" s="197"/>
      <c r="C148" s="135"/>
      <c r="D148" s="198" t="s">
        <v>3355</v>
      </c>
      <c r="E148" s="199"/>
      <c r="F148" s="199"/>
      <c r="G148" s="199"/>
      <c r="H148" s="199"/>
      <c r="I148" s="199"/>
      <c r="J148" s="200">
        <f>J508</f>
        <v>0</v>
      </c>
      <c r="K148" s="135"/>
      <c r="L148" s="201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="10" customFormat="1" ht="19.92" customHeight="1">
      <c r="A149" s="10"/>
      <c r="B149" s="197"/>
      <c r="C149" s="135"/>
      <c r="D149" s="198" t="s">
        <v>3372</v>
      </c>
      <c r="E149" s="199"/>
      <c r="F149" s="199"/>
      <c r="G149" s="199"/>
      <c r="H149" s="199"/>
      <c r="I149" s="199"/>
      <c r="J149" s="200">
        <f>J510</f>
        <v>0</v>
      </c>
      <c r="K149" s="135"/>
      <c r="L149" s="201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="9" customFormat="1" ht="24.96" customHeight="1">
      <c r="A150" s="9"/>
      <c r="B150" s="191"/>
      <c r="C150" s="192"/>
      <c r="D150" s="193" t="s">
        <v>3375</v>
      </c>
      <c r="E150" s="194"/>
      <c r="F150" s="194"/>
      <c r="G150" s="194"/>
      <c r="H150" s="194"/>
      <c r="I150" s="194"/>
      <c r="J150" s="195">
        <f>J513</f>
        <v>0</v>
      </c>
      <c r="K150" s="192"/>
      <c r="L150" s="196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</row>
    <row r="151" s="10" customFormat="1" ht="19.92" customHeight="1">
      <c r="A151" s="10"/>
      <c r="B151" s="197"/>
      <c r="C151" s="135"/>
      <c r="D151" s="198" t="s">
        <v>3368</v>
      </c>
      <c r="E151" s="199"/>
      <c r="F151" s="199"/>
      <c r="G151" s="199"/>
      <c r="H151" s="199"/>
      <c r="I151" s="199"/>
      <c r="J151" s="200">
        <f>J514</f>
        <v>0</v>
      </c>
      <c r="K151" s="135"/>
      <c r="L151" s="201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</row>
    <row r="152" s="10" customFormat="1" ht="19.92" customHeight="1">
      <c r="A152" s="10"/>
      <c r="B152" s="197"/>
      <c r="C152" s="135"/>
      <c r="D152" s="198" t="s">
        <v>3374</v>
      </c>
      <c r="E152" s="199"/>
      <c r="F152" s="199"/>
      <c r="G152" s="199"/>
      <c r="H152" s="199"/>
      <c r="I152" s="199"/>
      <c r="J152" s="200">
        <f>J518</f>
        <v>0</v>
      </c>
      <c r="K152" s="135"/>
      <c r="L152" s="201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</row>
    <row r="153" s="10" customFormat="1" ht="19.92" customHeight="1">
      <c r="A153" s="10"/>
      <c r="B153" s="197"/>
      <c r="C153" s="135"/>
      <c r="D153" s="198" t="s">
        <v>3369</v>
      </c>
      <c r="E153" s="199"/>
      <c r="F153" s="199"/>
      <c r="G153" s="199"/>
      <c r="H153" s="199"/>
      <c r="I153" s="199"/>
      <c r="J153" s="200">
        <f>J521</f>
        <v>0</v>
      </c>
      <c r="K153" s="135"/>
      <c r="L153" s="201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</row>
    <row r="154" s="10" customFormat="1" ht="19.92" customHeight="1">
      <c r="A154" s="10"/>
      <c r="B154" s="197"/>
      <c r="C154" s="135"/>
      <c r="D154" s="198" t="s">
        <v>3370</v>
      </c>
      <c r="E154" s="199"/>
      <c r="F154" s="199"/>
      <c r="G154" s="199"/>
      <c r="H154" s="199"/>
      <c r="I154" s="199"/>
      <c r="J154" s="200">
        <f>J524</f>
        <v>0</v>
      </c>
      <c r="K154" s="135"/>
      <c r="L154" s="201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</row>
    <row r="155" s="10" customFormat="1" ht="19.92" customHeight="1">
      <c r="A155" s="10"/>
      <c r="B155" s="197"/>
      <c r="C155" s="135"/>
      <c r="D155" s="198" t="s">
        <v>3366</v>
      </c>
      <c r="E155" s="199"/>
      <c r="F155" s="199"/>
      <c r="G155" s="199"/>
      <c r="H155" s="199"/>
      <c r="I155" s="199"/>
      <c r="J155" s="200">
        <f>J526</f>
        <v>0</v>
      </c>
      <c r="K155" s="135"/>
      <c r="L155" s="201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</row>
    <row r="156" s="10" customFormat="1" ht="19.92" customHeight="1">
      <c r="A156" s="10"/>
      <c r="B156" s="197"/>
      <c r="C156" s="135"/>
      <c r="D156" s="198" t="s">
        <v>3355</v>
      </c>
      <c r="E156" s="199"/>
      <c r="F156" s="199"/>
      <c r="G156" s="199"/>
      <c r="H156" s="199"/>
      <c r="I156" s="199"/>
      <c r="J156" s="200">
        <f>J539</f>
        <v>0</v>
      </c>
      <c r="K156" s="135"/>
      <c r="L156" s="20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</row>
    <row r="157" s="10" customFormat="1" ht="19.92" customHeight="1">
      <c r="A157" s="10"/>
      <c r="B157" s="197"/>
      <c r="C157" s="135"/>
      <c r="D157" s="198" t="s">
        <v>3372</v>
      </c>
      <c r="E157" s="199"/>
      <c r="F157" s="199"/>
      <c r="G157" s="199"/>
      <c r="H157" s="199"/>
      <c r="I157" s="199"/>
      <c r="J157" s="200">
        <f>J541</f>
        <v>0</v>
      </c>
      <c r="K157" s="135"/>
      <c r="L157" s="20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</row>
    <row r="158" s="9" customFormat="1" ht="24.96" customHeight="1">
      <c r="A158" s="9"/>
      <c r="B158" s="191"/>
      <c r="C158" s="192"/>
      <c r="D158" s="193" t="s">
        <v>3376</v>
      </c>
      <c r="E158" s="194"/>
      <c r="F158" s="194"/>
      <c r="G158" s="194"/>
      <c r="H158" s="194"/>
      <c r="I158" s="194"/>
      <c r="J158" s="195">
        <f>J544</f>
        <v>0</v>
      </c>
      <c r="K158" s="192"/>
      <c r="L158" s="196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</row>
    <row r="159" s="10" customFormat="1" ht="19.92" customHeight="1">
      <c r="A159" s="10"/>
      <c r="B159" s="197"/>
      <c r="C159" s="135"/>
      <c r="D159" s="198" t="s">
        <v>3368</v>
      </c>
      <c r="E159" s="199"/>
      <c r="F159" s="199"/>
      <c r="G159" s="199"/>
      <c r="H159" s="199"/>
      <c r="I159" s="199"/>
      <c r="J159" s="200">
        <f>J545</f>
        <v>0</v>
      </c>
      <c r="K159" s="135"/>
      <c r="L159" s="20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</row>
    <row r="160" s="10" customFormat="1" ht="19.92" customHeight="1">
      <c r="A160" s="10"/>
      <c r="B160" s="197"/>
      <c r="C160" s="135"/>
      <c r="D160" s="198" t="s">
        <v>3374</v>
      </c>
      <c r="E160" s="199"/>
      <c r="F160" s="199"/>
      <c r="G160" s="199"/>
      <c r="H160" s="199"/>
      <c r="I160" s="199"/>
      <c r="J160" s="200">
        <f>J549</f>
        <v>0</v>
      </c>
      <c r="K160" s="135"/>
      <c r="L160" s="20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</row>
    <row r="161" s="10" customFormat="1" ht="19.92" customHeight="1">
      <c r="A161" s="10"/>
      <c r="B161" s="197"/>
      <c r="C161" s="135"/>
      <c r="D161" s="198" t="s">
        <v>3370</v>
      </c>
      <c r="E161" s="199"/>
      <c r="F161" s="199"/>
      <c r="G161" s="199"/>
      <c r="H161" s="199"/>
      <c r="I161" s="199"/>
      <c r="J161" s="200">
        <f>J553</f>
        <v>0</v>
      </c>
      <c r="K161" s="135"/>
      <c r="L161" s="20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</row>
    <row r="162" s="10" customFormat="1" ht="19.92" customHeight="1">
      <c r="A162" s="10"/>
      <c r="B162" s="197"/>
      <c r="C162" s="135"/>
      <c r="D162" s="198" t="s">
        <v>3366</v>
      </c>
      <c r="E162" s="199"/>
      <c r="F162" s="199"/>
      <c r="G162" s="199"/>
      <c r="H162" s="199"/>
      <c r="I162" s="199"/>
      <c r="J162" s="200">
        <f>J555</f>
        <v>0</v>
      </c>
      <c r="K162" s="135"/>
      <c r="L162" s="20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</row>
    <row r="163" s="10" customFormat="1" ht="19.92" customHeight="1">
      <c r="A163" s="10"/>
      <c r="B163" s="197"/>
      <c r="C163" s="135"/>
      <c r="D163" s="198" t="s">
        <v>3355</v>
      </c>
      <c r="E163" s="199"/>
      <c r="F163" s="199"/>
      <c r="G163" s="199"/>
      <c r="H163" s="199"/>
      <c r="I163" s="199"/>
      <c r="J163" s="200">
        <f>J566</f>
        <v>0</v>
      </c>
      <c r="K163" s="135"/>
      <c r="L163" s="20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</row>
    <row r="164" s="10" customFormat="1" ht="19.92" customHeight="1">
      <c r="A164" s="10"/>
      <c r="B164" s="197"/>
      <c r="C164" s="135"/>
      <c r="D164" s="198" t="s">
        <v>3372</v>
      </c>
      <c r="E164" s="199"/>
      <c r="F164" s="199"/>
      <c r="G164" s="199"/>
      <c r="H164" s="199"/>
      <c r="I164" s="199"/>
      <c r="J164" s="200">
        <f>J568</f>
        <v>0</v>
      </c>
      <c r="K164" s="135"/>
      <c r="L164" s="20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</row>
    <row r="165" s="9" customFormat="1" ht="24.96" customHeight="1">
      <c r="A165" s="9"/>
      <c r="B165" s="191"/>
      <c r="C165" s="192"/>
      <c r="D165" s="193" t="s">
        <v>3377</v>
      </c>
      <c r="E165" s="194"/>
      <c r="F165" s="194"/>
      <c r="G165" s="194"/>
      <c r="H165" s="194"/>
      <c r="I165" s="194"/>
      <c r="J165" s="195">
        <f>J570</f>
        <v>0</v>
      </c>
      <c r="K165" s="192"/>
      <c r="L165" s="196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</row>
    <row r="166" s="10" customFormat="1" ht="19.92" customHeight="1">
      <c r="A166" s="10"/>
      <c r="B166" s="197"/>
      <c r="C166" s="135"/>
      <c r="D166" s="198" t="s">
        <v>3368</v>
      </c>
      <c r="E166" s="199"/>
      <c r="F166" s="199"/>
      <c r="G166" s="199"/>
      <c r="H166" s="199"/>
      <c r="I166" s="199"/>
      <c r="J166" s="200">
        <f>J571</f>
        <v>0</v>
      </c>
      <c r="K166" s="135"/>
      <c r="L166" s="20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</row>
    <row r="167" s="10" customFormat="1" ht="19.92" customHeight="1">
      <c r="A167" s="10"/>
      <c r="B167" s="197"/>
      <c r="C167" s="135"/>
      <c r="D167" s="198" t="s">
        <v>3374</v>
      </c>
      <c r="E167" s="199"/>
      <c r="F167" s="199"/>
      <c r="G167" s="199"/>
      <c r="H167" s="199"/>
      <c r="I167" s="199"/>
      <c r="J167" s="200">
        <f>J575</f>
        <v>0</v>
      </c>
      <c r="K167" s="135"/>
      <c r="L167" s="20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</row>
    <row r="168" s="10" customFormat="1" ht="19.92" customHeight="1">
      <c r="A168" s="10"/>
      <c r="B168" s="197"/>
      <c r="C168" s="135"/>
      <c r="D168" s="198" t="s">
        <v>3370</v>
      </c>
      <c r="E168" s="199"/>
      <c r="F168" s="199"/>
      <c r="G168" s="199"/>
      <c r="H168" s="199"/>
      <c r="I168" s="199"/>
      <c r="J168" s="200">
        <f>J579</f>
        <v>0</v>
      </c>
      <c r="K168" s="135"/>
      <c r="L168" s="20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</row>
    <row r="169" s="10" customFormat="1" ht="19.92" customHeight="1">
      <c r="A169" s="10"/>
      <c r="B169" s="197"/>
      <c r="C169" s="135"/>
      <c r="D169" s="198" t="s">
        <v>3366</v>
      </c>
      <c r="E169" s="199"/>
      <c r="F169" s="199"/>
      <c r="G169" s="199"/>
      <c r="H169" s="199"/>
      <c r="I169" s="199"/>
      <c r="J169" s="200">
        <f>J581</f>
        <v>0</v>
      </c>
      <c r="K169" s="135"/>
      <c r="L169" s="20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</row>
    <row r="170" s="10" customFormat="1" ht="19.92" customHeight="1">
      <c r="A170" s="10"/>
      <c r="B170" s="197"/>
      <c r="C170" s="135"/>
      <c r="D170" s="198" t="s">
        <v>3355</v>
      </c>
      <c r="E170" s="199"/>
      <c r="F170" s="199"/>
      <c r="G170" s="199"/>
      <c r="H170" s="199"/>
      <c r="I170" s="199"/>
      <c r="J170" s="200">
        <f>J588</f>
        <v>0</v>
      </c>
      <c r="K170" s="135"/>
      <c r="L170" s="20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</row>
    <row r="171" s="10" customFormat="1" ht="19.92" customHeight="1">
      <c r="A171" s="10"/>
      <c r="B171" s="197"/>
      <c r="C171" s="135"/>
      <c r="D171" s="198" t="s">
        <v>3372</v>
      </c>
      <c r="E171" s="199"/>
      <c r="F171" s="199"/>
      <c r="G171" s="199"/>
      <c r="H171" s="199"/>
      <c r="I171" s="199"/>
      <c r="J171" s="200">
        <f>J590</f>
        <v>0</v>
      </c>
      <c r="K171" s="135"/>
      <c r="L171" s="20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</row>
    <row r="172" s="9" customFormat="1" ht="24.96" customHeight="1">
      <c r="A172" s="9"/>
      <c r="B172" s="191"/>
      <c r="C172" s="192"/>
      <c r="D172" s="193" t="s">
        <v>3378</v>
      </c>
      <c r="E172" s="194"/>
      <c r="F172" s="194"/>
      <c r="G172" s="194"/>
      <c r="H172" s="194"/>
      <c r="I172" s="194"/>
      <c r="J172" s="195">
        <f>J592</f>
        <v>0</v>
      </c>
      <c r="K172" s="192"/>
      <c r="L172" s="196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</row>
    <row r="173" s="9" customFormat="1" ht="24.96" customHeight="1">
      <c r="A173" s="9"/>
      <c r="B173" s="191"/>
      <c r="C173" s="192"/>
      <c r="D173" s="193" t="s">
        <v>3379</v>
      </c>
      <c r="E173" s="194"/>
      <c r="F173" s="194"/>
      <c r="G173" s="194"/>
      <c r="H173" s="194"/>
      <c r="I173" s="194"/>
      <c r="J173" s="195">
        <f>J611</f>
        <v>0</v>
      </c>
      <c r="K173" s="192"/>
      <c r="L173" s="196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</row>
    <row r="174" s="9" customFormat="1" ht="24.96" customHeight="1">
      <c r="A174" s="9"/>
      <c r="B174" s="191"/>
      <c r="C174" s="192"/>
      <c r="D174" s="193" t="s">
        <v>3380</v>
      </c>
      <c r="E174" s="194"/>
      <c r="F174" s="194"/>
      <c r="G174" s="194"/>
      <c r="H174" s="194"/>
      <c r="I174" s="194"/>
      <c r="J174" s="195">
        <f>J618</f>
        <v>0</v>
      </c>
      <c r="K174" s="192"/>
      <c r="L174" s="196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</row>
    <row r="175" s="9" customFormat="1" ht="24.96" customHeight="1">
      <c r="A175" s="9"/>
      <c r="B175" s="191"/>
      <c r="C175" s="192"/>
      <c r="D175" s="193" t="s">
        <v>3381</v>
      </c>
      <c r="E175" s="194"/>
      <c r="F175" s="194"/>
      <c r="G175" s="194"/>
      <c r="H175" s="194"/>
      <c r="I175" s="194"/>
      <c r="J175" s="195">
        <f>J626</f>
        <v>0</v>
      </c>
      <c r="K175" s="192"/>
      <c r="L175" s="196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</row>
    <row r="176" s="9" customFormat="1" ht="24.96" customHeight="1">
      <c r="A176" s="9"/>
      <c r="B176" s="191"/>
      <c r="C176" s="192"/>
      <c r="D176" s="193" t="s">
        <v>3382</v>
      </c>
      <c r="E176" s="194"/>
      <c r="F176" s="194"/>
      <c r="G176" s="194"/>
      <c r="H176" s="194"/>
      <c r="I176" s="194"/>
      <c r="J176" s="195">
        <f>J634</f>
        <v>0</v>
      </c>
      <c r="K176" s="192"/>
      <c r="L176" s="196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</row>
    <row r="177" s="9" customFormat="1" ht="24.96" customHeight="1">
      <c r="A177" s="9"/>
      <c r="B177" s="191"/>
      <c r="C177" s="192"/>
      <c r="D177" s="193" t="s">
        <v>3383</v>
      </c>
      <c r="E177" s="194"/>
      <c r="F177" s="194"/>
      <c r="G177" s="194"/>
      <c r="H177" s="194"/>
      <c r="I177" s="194"/>
      <c r="J177" s="195">
        <f>J678</f>
        <v>0</v>
      </c>
      <c r="K177" s="192"/>
      <c r="L177" s="196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</row>
    <row r="178" s="10" customFormat="1" ht="19.92" customHeight="1">
      <c r="A178" s="10"/>
      <c r="B178" s="197"/>
      <c r="C178" s="135"/>
      <c r="D178" s="198" t="s">
        <v>3368</v>
      </c>
      <c r="E178" s="199"/>
      <c r="F178" s="199"/>
      <c r="G178" s="199"/>
      <c r="H178" s="199"/>
      <c r="I178" s="199"/>
      <c r="J178" s="200">
        <f>J679</f>
        <v>0</v>
      </c>
      <c r="K178" s="135"/>
      <c r="L178" s="20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</row>
    <row r="179" s="10" customFormat="1" ht="19.92" customHeight="1">
      <c r="A179" s="10"/>
      <c r="B179" s="197"/>
      <c r="C179" s="135"/>
      <c r="D179" s="198" t="s">
        <v>3384</v>
      </c>
      <c r="E179" s="199"/>
      <c r="F179" s="199"/>
      <c r="G179" s="199"/>
      <c r="H179" s="199"/>
      <c r="I179" s="199"/>
      <c r="J179" s="200">
        <f>J683</f>
        <v>0</v>
      </c>
      <c r="K179" s="135"/>
      <c r="L179" s="20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</row>
    <row r="180" s="10" customFormat="1" ht="19.92" customHeight="1">
      <c r="A180" s="10"/>
      <c r="B180" s="197"/>
      <c r="C180" s="135"/>
      <c r="D180" s="198" t="s">
        <v>3359</v>
      </c>
      <c r="E180" s="199"/>
      <c r="F180" s="199"/>
      <c r="G180" s="199"/>
      <c r="H180" s="199"/>
      <c r="I180" s="199"/>
      <c r="J180" s="200">
        <f>J688</f>
        <v>0</v>
      </c>
      <c r="K180" s="135"/>
      <c r="L180" s="20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</row>
    <row r="181" s="10" customFormat="1" ht="19.92" customHeight="1">
      <c r="A181" s="10"/>
      <c r="B181" s="197"/>
      <c r="C181" s="135"/>
      <c r="D181" s="198" t="s">
        <v>3385</v>
      </c>
      <c r="E181" s="199"/>
      <c r="F181" s="199"/>
      <c r="G181" s="199"/>
      <c r="H181" s="199"/>
      <c r="I181" s="199"/>
      <c r="J181" s="200">
        <f>J691</f>
        <v>0</v>
      </c>
      <c r="K181" s="135"/>
      <c r="L181" s="20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</row>
    <row r="182" s="10" customFormat="1" ht="19.92" customHeight="1">
      <c r="A182" s="10"/>
      <c r="B182" s="197"/>
      <c r="C182" s="135"/>
      <c r="D182" s="198" t="s">
        <v>3386</v>
      </c>
      <c r="E182" s="199"/>
      <c r="F182" s="199"/>
      <c r="G182" s="199"/>
      <c r="H182" s="199"/>
      <c r="I182" s="199"/>
      <c r="J182" s="200">
        <f>J697</f>
        <v>0</v>
      </c>
      <c r="K182" s="135"/>
      <c r="L182" s="20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</row>
    <row r="183" s="10" customFormat="1" ht="19.92" customHeight="1">
      <c r="A183" s="10"/>
      <c r="B183" s="197"/>
      <c r="C183" s="135"/>
      <c r="D183" s="198" t="s">
        <v>3366</v>
      </c>
      <c r="E183" s="199"/>
      <c r="F183" s="199"/>
      <c r="G183" s="199"/>
      <c r="H183" s="199"/>
      <c r="I183" s="199"/>
      <c r="J183" s="200">
        <f>J704</f>
        <v>0</v>
      </c>
      <c r="K183" s="135"/>
      <c r="L183" s="20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</row>
    <row r="184" s="10" customFormat="1" ht="19.92" customHeight="1">
      <c r="A184" s="10"/>
      <c r="B184" s="197"/>
      <c r="C184" s="135"/>
      <c r="D184" s="198" t="s">
        <v>3355</v>
      </c>
      <c r="E184" s="199"/>
      <c r="F184" s="199"/>
      <c r="G184" s="199"/>
      <c r="H184" s="199"/>
      <c r="I184" s="199"/>
      <c r="J184" s="200">
        <f>J711</f>
        <v>0</v>
      </c>
      <c r="K184" s="135"/>
      <c r="L184" s="20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</row>
    <row r="185" s="10" customFormat="1" ht="19.92" customHeight="1">
      <c r="A185" s="10"/>
      <c r="B185" s="197"/>
      <c r="C185" s="135"/>
      <c r="D185" s="198" t="s">
        <v>3385</v>
      </c>
      <c r="E185" s="199"/>
      <c r="F185" s="199"/>
      <c r="G185" s="199"/>
      <c r="H185" s="199"/>
      <c r="I185" s="199"/>
      <c r="J185" s="200">
        <f>J713</f>
        <v>0</v>
      </c>
      <c r="K185" s="135"/>
      <c r="L185" s="20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</row>
    <row r="186" s="9" customFormat="1" ht="24.96" customHeight="1">
      <c r="A186" s="9"/>
      <c r="B186" s="191"/>
      <c r="C186" s="192"/>
      <c r="D186" s="193" t="s">
        <v>3387</v>
      </c>
      <c r="E186" s="194"/>
      <c r="F186" s="194"/>
      <c r="G186" s="194"/>
      <c r="H186" s="194"/>
      <c r="I186" s="194"/>
      <c r="J186" s="195">
        <f>J715</f>
        <v>0</v>
      </c>
      <c r="K186" s="192"/>
      <c r="L186" s="196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</row>
    <row r="187" s="10" customFormat="1" ht="19.92" customHeight="1">
      <c r="A187" s="10"/>
      <c r="B187" s="197"/>
      <c r="C187" s="135"/>
      <c r="D187" s="198" t="s">
        <v>3368</v>
      </c>
      <c r="E187" s="199"/>
      <c r="F187" s="199"/>
      <c r="G187" s="199"/>
      <c r="H187" s="199"/>
      <c r="I187" s="199"/>
      <c r="J187" s="200">
        <f>J716</f>
        <v>0</v>
      </c>
      <c r="K187" s="135"/>
      <c r="L187" s="20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</row>
    <row r="188" s="10" customFormat="1" ht="19.92" customHeight="1">
      <c r="A188" s="10"/>
      <c r="B188" s="197"/>
      <c r="C188" s="135"/>
      <c r="D188" s="198" t="s">
        <v>3384</v>
      </c>
      <c r="E188" s="199"/>
      <c r="F188" s="199"/>
      <c r="G188" s="199"/>
      <c r="H188" s="199"/>
      <c r="I188" s="199"/>
      <c r="J188" s="200">
        <f>J720</f>
        <v>0</v>
      </c>
      <c r="K188" s="135"/>
      <c r="L188" s="20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</row>
    <row r="189" s="10" customFormat="1" ht="19.92" customHeight="1">
      <c r="A189" s="10"/>
      <c r="B189" s="197"/>
      <c r="C189" s="135"/>
      <c r="D189" s="198" t="s">
        <v>3359</v>
      </c>
      <c r="E189" s="199"/>
      <c r="F189" s="199"/>
      <c r="G189" s="199"/>
      <c r="H189" s="199"/>
      <c r="I189" s="199"/>
      <c r="J189" s="200">
        <f>J724</f>
        <v>0</v>
      </c>
      <c r="K189" s="135"/>
      <c r="L189" s="20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</row>
    <row r="190" s="10" customFormat="1" ht="19.92" customHeight="1">
      <c r="A190" s="10"/>
      <c r="B190" s="197"/>
      <c r="C190" s="135"/>
      <c r="D190" s="198" t="s">
        <v>3386</v>
      </c>
      <c r="E190" s="199"/>
      <c r="F190" s="199"/>
      <c r="G190" s="199"/>
      <c r="H190" s="199"/>
      <c r="I190" s="199"/>
      <c r="J190" s="200">
        <f>J727</f>
        <v>0</v>
      </c>
      <c r="K190" s="135"/>
      <c r="L190" s="20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</row>
    <row r="191" s="10" customFormat="1" ht="19.92" customHeight="1">
      <c r="A191" s="10"/>
      <c r="B191" s="197"/>
      <c r="C191" s="135"/>
      <c r="D191" s="198" t="s">
        <v>3388</v>
      </c>
      <c r="E191" s="199"/>
      <c r="F191" s="199"/>
      <c r="G191" s="199"/>
      <c r="H191" s="199"/>
      <c r="I191" s="199"/>
      <c r="J191" s="200">
        <f>J734</f>
        <v>0</v>
      </c>
      <c r="K191" s="135"/>
      <c r="L191" s="20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</row>
    <row r="192" s="9" customFormat="1" ht="24.96" customHeight="1">
      <c r="A192" s="9"/>
      <c r="B192" s="191"/>
      <c r="C192" s="192"/>
      <c r="D192" s="193" t="s">
        <v>3389</v>
      </c>
      <c r="E192" s="194"/>
      <c r="F192" s="194"/>
      <c r="G192" s="194"/>
      <c r="H192" s="194"/>
      <c r="I192" s="194"/>
      <c r="J192" s="195">
        <f>J737</f>
        <v>0</v>
      </c>
      <c r="K192" s="192"/>
      <c r="L192" s="196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</row>
    <row r="193" s="10" customFormat="1" ht="19.92" customHeight="1">
      <c r="A193" s="10"/>
      <c r="B193" s="197"/>
      <c r="C193" s="135"/>
      <c r="D193" s="198" t="s">
        <v>3368</v>
      </c>
      <c r="E193" s="199"/>
      <c r="F193" s="199"/>
      <c r="G193" s="199"/>
      <c r="H193" s="199"/>
      <c r="I193" s="199"/>
      <c r="J193" s="200">
        <f>J738</f>
        <v>0</v>
      </c>
      <c r="K193" s="135"/>
      <c r="L193" s="20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</row>
    <row r="194" s="10" customFormat="1" ht="19.92" customHeight="1">
      <c r="A194" s="10"/>
      <c r="B194" s="197"/>
      <c r="C194" s="135"/>
      <c r="D194" s="198" t="s">
        <v>3384</v>
      </c>
      <c r="E194" s="199"/>
      <c r="F194" s="199"/>
      <c r="G194" s="199"/>
      <c r="H194" s="199"/>
      <c r="I194" s="199"/>
      <c r="J194" s="200">
        <f>J741</f>
        <v>0</v>
      </c>
      <c r="K194" s="135"/>
      <c r="L194" s="20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</row>
    <row r="195" s="10" customFormat="1" ht="19.92" customHeight="1">
      <c r="A195" s="10"/>
      <c r="B195" s="197"/>
      <c r="C195" s="135"/>
      <c r="D195" s="198" t="s">
        <v>3359</v>
      </c>
      <c r="E195" s="199"/>
      <c r="F195" s="199"/>
      <c r="G195" s="199"/>
      <c r="H195" s="199"/>
      <c r="I195" s="199"/>
      <c r="J195" s="200">
        <f>J745</f>
        <v>0</v>
      </c>
      <c r="K195" s="135"/>
      <c r="L195" s="20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</row>
    <row r="196" s="10" customFormat="1" ht="19.92" customHeight="1">
      <c r="A196" s="10"/>
      <c r="B196" s="197"/>
      <c r="C196" s="135"/>
      <c r="D196" s="198" t="s">
        <v>3386</v>
      </c>
      <c r="E196" s="199"/>
      <c r="F196" s="199"/>
      <c r="G196" s="199"/>
      <c r="H196" s="199"/>
      <c r="I196" s="199"/>
      <c r="J196" s="200">
        <f>J750</f>
        <v>0</v>
      </c>
      <c r="K196" s="135"/>
      <c r="L196" s="20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</row>
    <row r="197" s="10" customFormat="1" ht="19.92" customHeight="1">
      <c r="A197" s="10"/>
      <c r="B197" s="197"/>
      <c r="C197" s="135"/>
      <c r="D197" s="198" t="s">
        <v>3388</v>
      </c>
      <c r="E197" s="199"/>
      <c r="F197" s="199"/>
      <c r="G197" s="199"/>
      <c r="H197" s="199"/>
      <c r="I197" s="199"/>
      <c r="J197" s="200">
        <f>J757</f>
        <v>0</v>
      </c>
      <c r="K197" s="135"/>
      <c r="L197" s="20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</row>
    <row r="198" s="9" customFormat="1" ht="24.96" customHeight="1">
      <c r="A198" s="9"/>
      <c r="B198" s="191"/>
      <c r="C198" s="192"/>
      <c r="D198" s="193" t="s">
        <v>3390</v>
      </c>
      <c r="E198" s="194"/>
      <c r="F198" s="194"/>
      <c r="G198" s="194"/>
      <c r="H198" s="194"/>
      <c r="I198" s="194"/>
      <c r="J198" s="195">
        <f>J760</f>
        <v>0</v>
      </c>
      <c r="K198" s="192"/>
      <c r="L198" s="196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</row>
    <row r="199" s="9" customFormat="1" ht="24.96" customHeight="1">
      <c r="A199" s="9"/>
      <c r="B199" s="191"/>
      <c r="C199" s="192"/>
      <c r="D199" s="193" t="s">
        <v>3391</v>
      </c>
      <c r="E199" s="194"/>
      <c r="F199" s="194"/>
      <c r="G199" s="194"/>
      <c r="H199" s="194"/>
      <c r="I199" s="194"/>
      <c r="J199" s="195">
        <f>J763</f>
        <v>0</v>
      </c>
      <c r="K199" s="192"/>
      <c r="L199" s="196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</row>
    <row r="200" s="9" customFormat="1" ht="24.96" customHeight="1">
      <c r="A200" s="9"/>
      <c r="B200" s="191"/>
      <c r="C200" s="192"/>
      <c r="D200" s="193" t="s">
        <v>3392</v>
      </c>
      <c r="E200" s="194"/>
      <c r="F200" s="194"/>
      <c r="G200" s="194"/>
      <c r="H200" s="194"/>
      <c r="I200" s="194"/>
      <c r="J200" s="195">
        <f>J777</f>
        <v>0</v>
      </c>
      <c r="K200" s="192"/>
      <c r="L200" s="196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</row>
    <row r="201" s="9" customFormat="1" ht="24.96" customHeight="1">
      <c r="A201" s="9"/>
      <c r="B201" s="191"/>
      <c r="C201" s="192"/>
      <c r="D201" s="193" t="s">
        <v>3393</v>
      </c>
      <c r="E201" s="194"/>
      <c r="F201" s="194"/>
      <c r="G201" s="194"/>
      <c r="H201" s="194"/>
      <c r="I201" s="194"/>
      <c r="J201" s="195">
        <f>J790</f>
        <v>0</v>
      </c>
      <c r="K201" s="192"/>
      <c r="L201" s="196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</row>
    <row r="202" s="9" customFormat="1" ht="24.96" customHeight="1">
      <c r="A202" s="9"/>
      <c r="B202" s="191"/>
      <c r="C202" s="192"/>
      <c r="D202" s="193" t="s">
        <v>3394</v>
      </c>
      <c r="E202" s="194"/>
      <c r="F202" s="194"/>
      <c r="G202" s="194"/>
      <c r="H202" s="194"/>
      <c r="I202" s="194"/>
      <c r="J202" s="195">
        <f>J806</f>
        <v>0</v>
      </c>
      <c r="K202" s="192"/>
      <c r="L202" s="196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</row>
    <row r="203" s="2" customFormat="1" ht="21.84" customHeight="1">
      <c r="A203" s="40"/>
      <c r="B203" s="41"/>
      <c r="C203" s="42"/>
      <c r="D203" s="42"/>
      <c r="E203" s="42"/>
      <c r="F203" s="42"/>
      <c r="G203" s="42"/>
      <c r="H203" s="42"/>
      <c r="I203" s="42"/>
      <c r="J203" s="42"/>
      <c r="K203" s="42"/>
      <c r="L203" s="65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="2" customFormat="1" ht="6.96" customHeight="1">
      <c r="A204" s="40"/>
      <c r="B204" s="68"/>
      <c r="C204" s="69"/>
      <c r="D204" s="69"/>
      <c r="E204" s="69"/>
      <c r="F204" s="69"/>
      <c r="G204" s="69"/>
      <c r="H204" s="69"/>
      <c r="I204" s="69"/>
      <c r="J204" s="69"/>
      <c r="K204" s="69"/>
      <c r="L204" s="65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8" s="2" customFormat="1" ht="6.96" customHeight="1">
      <c r="A208" s="40"/>
      <c r="B208" s="70"/>
      <c r="C208" s="71"/>
      <c r="D208" s="71"/>
      <c r="E208" s="71"/>
      <c r="F208" s="71"/>
      <c r="G208" s="71"/>
      <c r="H208" s="71"/>
      <c r="I208" s="71"/>
      <c r="J208" s="71"/>
      <c r="K208" s="71"/>
      <c r="L208" s="65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="2" customFormat="1" ht="24.96" customHeight="1">
      <c r="A209" s="40"/>
      <c r="B209" s="41"/>
      <c r="C209" s="24" t="s">
        <v>156</v>
      </c>
      <c r="D209" s="42"/>
      <c r="E209" s="42"/>
      <c r="F209" s="42"/>
      <c r="G209" s="42"/>
      <c r="H209" s="42"/>
      <c r="I209" s="42"/>
      <c r="J209" s="42"/>
      <c r="K209" s="42"/>
      <c r="L209" s="65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="2" customFormat="1" ht="6.96" customHeight="1">
      <c r="A210" s="40"/>
      <c r="B210" s="41"/>
      <c r="C210" s="42"/>
      <c r="D210" s="42"/>
      <c r="E210" s="42"/>
      <c r="F210" s="42"/>
      <c r="G210" s="42"/>
      <c r="H210" s="42"/>
      <c r="I210" s="42"/>
      <c r="J210" s="42"/>
      <c r="K210" s="42"/>
      <c r="L210" s="65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="2" customFormat="1" ht="12" customHeight="1">
      <c r="A211" s="40"/>
      <c r="B211" s="41"/>
      <c r="C211" s="33" t="s">
        <v>16</v>
      </c>
      <c r="D211" s="42"/>
      <c r="E211" s="42"/>
      <c r="F211" s="42"/>
      <c r="G211" s="42"/>
      <c r="H211" s="42"/>
      <c r="I211" s="42"/>
      <c r="J211" s="42"/>
      <c r="K211" s="42"/>
      <c r="L211" s="65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="2" customFormat="1" ht="16.5" customHeight="1">
      <c r="A212" s="40"/>
      <c r="B212" s="41"/>
      <c r="C212" s="42"/>
      <c r="D212" s="42"/>
      <c r="E212" s="186" t="str">
        <f>E7</f>
        <v>Pavilon L - stavební úpravy / Slezská nemocnice v Opavě, p.o.</v>
      </c>
      <c r="F212" s="33"/>
      <c r="G212" s="33"/>
      <c r="H212" s="33"/>
      <c r="I212" s="42"/>
      <c r="J212" s="42"/>
      <c r="K212" s="42"/>
      <c r="L212" s="65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="1" customFormat="1" ht="12" customHeight="1">
      <c r="B213" s="22"/>
      <c r="C213" s="33" t="s">
        <v>142</v>
      </c>
      <c r="D213" s="23"/>
      <c r="E213" s="23"/>
      <c r="F213" s="23"/>
      <c r="G213" s="23"/>
      <c r="H213" s="23"/>
      <c r="I213" s="23"/>
      <c r="J213" s="23"/>
      <c r="K213" s="23"/>
      <c r="L213" s="21"/>
    </row>
    <row r="214" s="2" customFormat="1" ht="16.5" customHeight="1">
      <c r="A214" s="40"/>
      <c r="B214" s="41"/>
      <c r="C214" s="42"/>
      <c r="D214" s="42"/>
      <c r="E214" s="186" t="s">
        <v>238</v>
      </c>
      <c r="F214" s="42"/>
      <c r="G214" s="42"/>
      <c r="H214" s="42"/>
      <c r="I214" s="42"/>
      <c r="J214" s="42"/>
      <c r="K214" s="42"/>
      <c r="L214" s="65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="2" customFormat="1" ht="12" customHeight="1">
      <c r="A215" s="40"/>
      <c r="B215" s="41"/>
      <c r="C215" s="33" t="s">
        <v>239</v>
      </c>
      <c r="D215" s="42"/>
      <c r="E215" s="42"/>
      <c r="F215" s="42"/>
      <c r="G215" s="42"/>
      <c r="H215" s="42"/>
      <c r="I215" s="42"/>
      <c r="J215" s="42"/>
      <c r="K215" s="42"/>
      <c r="L215" s="65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="2" customFormat="1" ht="16.5" customHeight="1">
      <c r="A216" s="40"/>
      <c r="B216" s="41"/>
      <c r="C216" s="42"/>
      <c r="D216" s="42"/>
      <c r="E216" s="78" t="str">
        <f>E11</f>
        <v>D.1.4 - Vzduchotechnika a klimatizace</v>
      </c>
      <c r="F216" s="42"/>
      <c r="G216" s="42"/>
      <c r="H216" s="42"/>
      <c r="I216" s="42"/>
      <c r="J216" s="42"/>
      <c r="K216" s="42"/>
      <c r="L216" s="65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="2" customFormat="1" ht="6.96" customHeight="1">
      <c r="A217" s="40"/>
      <c r="B217" s="41"/>
      <c r="C217" s="42"/>
      <c r="D217" s="42"/>
      <c r="E217" s="42"/>
      <c r="F217" s="42"/>
      <c r="G217" s="42"/>
      <c r="H217" s="42"/>
      <c r="I217" s="42"/>
      <c r="J217" s="42"/>
      <c r="K217" s="42"/>
      <c r="L217" s="65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="2" customFormat="1" ht="12" customHeight="1">
      <c r="A218" s="40"/>
      <c r="B218" s="41"/>
      <c r="C218" s="33" t="s">
        <v>22</v>
      </c>
      <c r="D218" s="42"/>
      <c r="E218" s="42"/>
      <c r="F218" s="28" t="str">
        <f>F14</f>
        <v xml:space="preserve"> </v>
      </c>
      <c r="G218" s="42"/>
      <c r="H218" s="42"/>
      <c r="I218" s="33" t="s">
        <v>24</v>
      </c>
      <c r="J218" s="81" t="str">
        <f>IF(J14="","",J14)</f>
        <v>27. 1. 2021</v>
      </c>
      <c r="K218" s="42"/>
      <c r="L218" s="65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="2" customFormat="1" ht="6.96" customHeight="1">
      <c r="A219" s="40"/>
      <c r="B219" s="41"/>
      <c r="C219" s="42"/>
      <c r="D219" s="42"/>
      <c r="E219" s="42"/>
      <c r="F219" s="42"/>
      <c r="G219" s="42"/>
      <c r="H219" s="42"/>
      <c r="I219" s="42"/>
      <c r="J219" s="42"/>
      <c r="K219" s="42"/>
      <c r="L219" s="65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="2" customFormat="1" ht="25.65" customHeight="1">
      <c r="A220" s="40"/>
      <c r="B220" s="41"/>
      <c r="C220" s="33" t="s">
        <v>30</v>
      </c>
      <c r="D220" s="42"/>
      <c r="E220" s="42"/>
      <c r="F220" s="28" t="str">
        <f>E17</f>
        <v>Moravskoslezský kraj</v>
      </c>
      <c r="G220" s="42"/>
      <c r="H220" s="42"/>
      <c r="I220" s="33" t="s">
        <v>36</v>
      </c>
      <c r="J220" s="38" t="str">
        <f>E23</f>
        <v>CHVÁLEK ATELIÉR s.r.o.</v>
      </c>
      <c r="K220" s="42"/>
      <c r="L220" s="65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="2" customFormat="1" ht="15.15" customHeight="1">
      <c r="A221" s="40"/>
      <c r="B221" s="41"/>
      <c r="C221" s="33" t="s">
        <v>34</v>
      </c>
      <c r="D221" s="42"/>
      <c r="E221" s="42"/>
      <c r="F221" s="28" t="str">
        <f>IF(E20="","",E20)</f>
        <v>Vyplň údaj</v>
      </c>
      <c r="G221" s="42"/>
      <c r="H221" s="42"/>
      <c r="I221" s="33" t="s">
        <v>39</v>
      </c>
      <c r="J221" s="38" t="str">
        <f>E26</f>
        <v xml:space="preserve"> </v>
      </c>
      <c r="K221" s="42"/>
      <c r="L221" s="65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="2" customFormat="1" ht="10.32" customHeight="1">
      <c r="A222" s="40"/>
      <c r="B222" s="41"/>
      <c r="C222" s="42"/>
      <c r="D222" s="42"/>
      <c r="E222" s="42"/>
      <c r="F222" s="42"/>
      <c r="G222" s="42"/>
      <c r="H222" s="42"/>
      <c r="I222" s="42"/>
      <c r="J222" s="42"/>
      <c r="K222" s="42"/>
      <c r="L222" s="65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="11" customFormat="1" ht="29.28" customHeight="1">
      <c r="A223" s="202"/>
      <c r="B223" s="203"/>
      <c r="C223" s="204" t="s">
        <v>157</v>
      </c>
      <c r="D223" s="205" t="s">
        <v>68</v>
      </c>
      <c r="E223" s="205" t="s">
        <v>64</v>
      </c>
      <c r="F223" s="205" t="s">
        <v>65</v>
      </c>
      <c r="G223" s="205" t="s">
        <v>158</v>
      </c>
      <c r="H223" s="205" t="s">
        <v>159</v>
      </c>
      <c r="I223" s="205" t="s">
        <v>160</v>
      </c>
      <c r="J223" s="205" t="s">
        <v>146</v>
      </c>
      <c r="K223" s="206" t="s">
        <v>161</v>
      </c>
      <c r="L223" s="207"/>
      <c r="M223" s="102" t="s">
        <v>1</v>
      </c>
      <c r="N223" s="103" t="s">
        <v>47</v>
      </c>
      <c r="O223" s="103" t="s">
        <v>162</v>
      </c>
      <c r="P223" s="103" t="s">
        <v>163</v>
      </c>
      <c r="Q223" s="103" t="s">
        <v>164</v>
      </c>
      <c r="R223" s="103" t="s">
        <v>165</v>
      </c>
      <c r="S223" s="103" t="s">
        <v>166</v>
      </c>
      <c r="T223" s="104" t="s">
        <v>167</v>
      </c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</row>
    <row r="224" s="2" customFormat="1" ht="22.8" customHeight="1">
      <c r="A224" s="40"/>
      <c r="B224" s="41"/>
      <c r="C224" s="109" t="s">
        <v>168</v>
      </c>
      <c r="D224" s="42"/>
      <c r="E224" s="42"/>
      <c r="F224" s="42"/>
      <c r="G224" s="42"/>
      <c r="H224" s="42"/>
      <c r="I224" s="42"/>
      <c r="J224" s="208">
        <f>BK224</f>
        <v>0</v>
      </c>
      <c r="K224" s="42"/>
      <c r="L224" s="46"/>
      <c r="M224" s="105"/>
      <c r="N224" s="209"/>
      <c r="O224" s="106"/>
      <c r="P224" s="210">
        <f>P225+P318+P394+P427+P444+P479+P513+P544+P570+P592+P611+P618+P626+P634+P678+P715+P737+P760+P763+P777+P790+P806</f>
        <v>0</v>
      </c>
      <c r="Q224" s="106"/>
      <c r="R224" s="210">
        <f>R225+R318+R394+R427+R444+R479+R513+R544+R570+R592+R611+R618+R626+R634+R678+R715+R737+R760+R763+R777+R790+R806</f>
        <v>0</v>
      </c>
      <c r="S224" s="106"/>
      <c r="T224" s="211">
        <f>T225+T318+T394+T427+T444+T479+T513+T544+T570+T592+T611+T618+T626+T634+T678+T715+T737+T760+T763+T777+T790+T806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8" t="s">
        <v>82</v>
      </c>
      <c r="AU224" s="18" t="s">
        <v>148</v>
      </c>
      <c r="BK224" s="212">
        <f>BK225+BK318+BK394+BK427+BK444+BK479+BK513+BK544+BK570+BK592+BK611+BK618+BK626+BK634+BK678+BK715+BK737+BK760+BK763+BK777+BK790+BK806</f>
        <v>0</v>
      </c>
    </row>
    <row r="225" s="12" customFormat="1" ht="25.92" customHeight="1">
      <c r="A225" s="12"/>
      <c r="B225" s="213"/>
      <c r="C225" s="214"/>
      <c r="D225" s="215" t="s">
        <v>82</v>
      </c>
      <c r="E225" s="216" t="s">
        <v>3302</v>
      </c>
      <c r="F225" s="216" t="s">
        <v>3395</v>
      </c>
      <c r="G225" s="214"/>
      <c r="H225" s="214"/>
      <c r="I225" s="217"/>
      <c r="J225" s="218">
        <f>BK225</f>
        <v>0</v>
      </c>
      <c r="K225" s="214"/>
      <c r="L225" s="219"/>
      <c r="M225" s="220"/>
      <c r="N225" s="221"/>
      <c r="O225" s="221"/>
      <c r="P225" s="222">
        <f>P226+P231+P236+P239+P243+P248+P253+P256+P259+P262+P275+P280+P293+P308+P314</f>
        <v>0</v>
      </c>
      <c r="Q225" s="221"/>
      <c r="R225" s="222">
        <f>R226+R231+R236+R239+R243+R248+R253+R256+R259+R262+R275+R280+R293+R308+R314</f>
        <v>0</v>
      </c>
      <c r="S225" s="221"/>
      <c r="T225" s="223">
        <f>T226+T231+T236+T239+T243+T248+T253+T256+T259+T262+T275+T280+T293+T308+T314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90</v>
      </c>
      <c r="AT225" s="225" t="s">
        <v>82</v>
      </c>
      <c r="AU225" s="225" t="s">
        <v>83</v>
      </c>
      <c r="AY225" s="224" t="s">
        <v>171</v>
      </c>
      <c r="BK225" s="226">
        <f>BK226+BK231+BK236+BK239+BK243+BK248+BK253+BK256+BK259+BK262+BK275+BK280+BK293+BK308+BK314</f>
        <v>0</v>
      </c>
    </row>
    <row r="226" s="12" customFormat="1" ht="22.8" customHeight="1">
      <c r="A226" s="12"/>
      <c r="B226" s="213"/>
      <c r="C226" s="214"/>
      <c r="D226" s="215" t="s">
        <v>82</v>
      </c>
      <c r="E226" s="227" t="s">
        <v>3304</v>
      </c>
      <c r="F226" s="227" t="s">
        <v>3396</v>
      </c>
      <c r="G226" s="214"/>
      <c r="H226" s="214"/>
      <c r="I226" s="217"/>
      <c r="J226" s="228">
        <f>BK226</f>
        <v>0</v>
      </c>
      <c r="K226" s="214"/>
      <c r="L226" s="219"/>
      <c r="M226" s="220"/>
      <c r="N226" s="221"/>
      <c r="O226" s="221"/>
      <c r="P226" s="222">
        <f>SUM(P227:P230)</f>
        <v>0</v>
      </c>
      <c r="Q226" s="221"/>
      <c r="R226" s="222">
        <f>SUM(R227:R230)</f>
        <v>0</v>
      </c>
      <c r="S226" s="221"/>
      <c r="T226" s="223">
        <f>SUM(T227:T230)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4" t="s">
        <v>90</v>
      </c>
      <c r="AT226" s="225" t="s">
        <v>82</v>
      </c>
      <c r="AU226" s="225" t="s">
        <v>90</v>
      </c>
      <c r="AY226" s="224" t="s">
        <v>171</v>
      </c>
      <c r="BK226" s="226">
        <f>SUM(BK227:BK230)</f>
        <v>0</v>
      </c>
    </row>
    <row r="227" s="2" customFormat="1" ht="16.5" customHeight="1">
      <c r="A227" s="40"/>
      <c r="B227" s="41"/>
      <c r="C227" s="229" t="s">
        <v>90</v>
      </c>
      <c r="D227" s="229" t="s">
        <v>174</v>
      </c>
      <c r="E227" s="230" t="s">
        <v>2914</v>
      </c>
      <c r="F227" s="231" t="s">
        <v>3397</v>
      </c>
      <c r="G227" s="232" t="s">
        <v>1528</v>
      </c>
      <c r="H227" s="233">
        <v>1</v>
      </c>
      <c r="I227" s="234"/>
      <c r="J227" s="235">
        <f>ROUND(I227*H227,2)</f>
        <v>0</v>
      </c>
      <c r="K227" s="231" t="s">
        <v>331</v>
      </c>
      <c r="L227" s="46"/>
      <c r="M227" s="236" t="s">
        <v>1</v>
      </c>
      <c r="N227" s="237" t="s">
        <v>48</v>
      </c>
      <c r="O227" s="93"/>
      <c r="P227" s="238">
        <f>O227*H227</f>
        <v>0</v>
      </c>
      <c r="Q227" s="238">
        <v>0</v>
      </c>
      <c r="R227" s="238">
        <f>Q227*H227</f>
        <v>0</v>
      </c>
      <c r="S227" s="238">
        <v>0</v>
      </c>
      <c r="T227" s="239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40" t="s">
        <v>192</v>
      </c>
      <c r="AT227" s="240" t="s">
        <v>174</v>
      </c>
      <c r="AU227" s="240" t="s">
        <v>92</v>
      </c>
      <c r="AY227" s="18" t="s">
        <v>171</v>
      </c>
      <c r="BE227" s="241">
        <f>IF(N227="základní",J227,0)</f>
        <v>0</v>
      </c>
      <c r="BF227" s="241">
        <f>IF(N227="snížená",J227,0)</f>
        <v>0</v>
      </c>
      <c r="BG227" s="241">
        <f>IF(N227="zákl. přenesená",J227,0)</f>
        <v>0</v>
      </c>
      <c r="BH227" s="241">
        <f>IF(N227="sníž. přenesená",J227,0)</f>
        <v>0</v>
      </c>
      <c r="BI227" s="241">
        <f>IF(N227="nulová",J227,0)</f>
        <v>0</v>
      </c>
      <c r="BJ227" s="18" t="s">
        <v>90</v>
      </c>
      <c r="BK227" s="241">
        <f>ROUND(I227*H227,2)</f>
        <v>0</v>
      </c>
      <c r="BL227" s="18" t="s">
        <v>192</v>
      </c>
      <c r="BM227" s="240" t="s">
        <v>92</v>
      </c>
    </row>
    <row r="228" s="2" customFormat="1">
      <c r="A228" s="40"/>
      <c r="B228" s="41"/>
      <c r="C228" s="42"/>
      <c r="D228" s="242" t="s">
        <v>184</v>
      </c>
      <c r="E228" s="42"/>
      <c r="F228" s="243" t="s">
        <v>3398</v>
      </c>
      <c r="G228" s="42"/>
      <c r="H228" s="42"/>
      <c r="I228" s="244"/>
      <c r="J228" s="42"/>
      <c r="K228" s="42"/>
      <c r="L228" s="46"/>
      <c r="M228" s="245"/>
      <c r="N228" s="246"/>
      <c r="O228" s="93"/>
      <c r="P228" s="93"/>
      <c r="Q228" s="93"/>
      <c r="R228" s="93"/>
      <c r="S228" s="93"/>
      <c r="T228" s="94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8" t="s">
        <v>184</v>
      </c>
      <c r="AU228" s="18" t="s">
        <v>92</v>
      </c>
    </row>
    <row r="229" s="2" customFormat="1" ht="16.5" customHeight="1">
      <c r="A229" s="40"/>
      <c r="B229" s="41"/>
      <c r="C229" s="229" t="s">
        <v>92</v>
      </c>
      <c r="D229" s="229" t="s">
        <v>174</v>
      </c>
      <c r="E229" s="230" t="s">
        <v>2919</v>
      </c>
      <c r="F229" s="231" t="s">
        <v>3399</v>
      </c>
      <c r="G229" s="232" t="s">
        <v>1528</v>
      </c>
      <c r="H229" s="233">
        <v>1</v>
      </c>
      <c r="I229" s="234"/>
      <c r="J229" s="235">
        <f>ROUND(I229*H229,2)</f>
        <v>0</v>
      </c>
      <c r="K229" s="231" t="s">
        <v>331</v>
      </c>
      <c r="L229" s="46"/>
      <c r="M229" s="236" t="s">
        <v>1</v>
      </c>
      <c r="N229" s="237" t="s">
        <v>48</v>
      </c>
      <c r="O229" s="93"/>
      <c r="P229" s="238">
        <f>O229*H229</f>
        <v>0</v>
      </c>
      <c r="Q229" s="238">
        <v>0</v>
      </c>
      <c r="R229" s="238">
        <f>Q229*H229</f>
        <v>0</v>
      </c>
      <c r="S229" s="238">
        <v>0</v>
      </c>
      <c r="T229" s="239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40" t="s">
        <v>192</v>
      </c>
      <c r="AT229" s="240" t="s">
        <v>174</v>
      </c>
      <c r="AU229" s="240" t="s">
        <v>92</v>
      </c>
      <c r="AY229" s="18" t="s">
        <v>171</v>
      </c>
      <c r="BE229" s="241">
        <f>IF(N229="základní",J229,0)</f>
        <v>0</v>
      </c>
      <c r="BF229" s="241">
        <f>IF(N229="snížená",J229,0)</f>
        <v>0</v>
      </c>
      <c r="BG229" s="241">
        <f>IF(N229="zákl. přenesená",J229,0)</f>
        <v>0</v>
      </c>
      <c r="BH229" s="241">
        <f>IF(N229="sníž. přenesená",J229,0)</f>
        <v>0</v>
      </c>
      <c r="BI229" s="241">
        <f>IF(N229="nulová",J229,0)</f>
        <v>0</v>
      </c>
      <c r="BJ229" s="18" t="s">
        <v>90</v>
      </c>
      <c r="BK229" s="241">
        <f>ROUND(I229*H229,2)</f>
        <v>0</v>
      </c>
      <c r="BL229" s="18" t="s">
        <v>192</v>
      </c>
      <c r="BM229" s="240" t="s">
        <v>192</v>
      </c>
    </row>
    <row r="230" s="2" customFormat="1">
      <c r="A230" s="40"/>
      <c r="B230" s="41"/>
      <c r="C230" s="42"/>
      <c r="D230" s="242" t="s">
        <v>184</v>
      </c>
      <c r="E230" s="42"/>
      <c r="F230" s="243" t="s">
        <v>3400</v>
      </c>
      <c r="G230" s="42"/>
      <c r="H230" s="42"/>
      <c r="I230" s="244"/>
      <c r="J230" s="42"/>
      <c r="K230" s="42"/>
      <c r="L230" s="46"/>
      <c r="M230" s="245"/>
      <c r="N230" s="246"/>
      <c r="O230" s="93"/>
      <c r="P230" s="93"/>
      <c r="Q230" s="93"/>
      <c r="R230" s="93"/>
      <c r="S230" s="93"/>
      <c r="T230" s="94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8" t="s">
        <v>184</v>
      </c>
      <c r="AU230" s="18" t="s">
        <v>92</v>
      </c>
    </row>
    <row r="231" s="12" customFormat="1" ht="22.8" customHeight="1">
      <c r="A231" s="12"/>
      <c r="B231" s="213"/>
      <c r="C231" s="214"/>
      <c r="D231" s="215" t="s">
        <v>82</v>
      </c>
      <c r="E231" s="227" t="s">
        <v>3311</v>
      </c>
      <c r="F231" s="227" t="s">
        <v>3401</v>
      </c>
      <c r="G231" s="214"/>
      <c r="H231" s="214"/>
      <c r="I231" s="217"/>
      <c r="J231" s="228">
        <f>BK231</f>
        <v>0</v>
      </c>
      <c r="K231" s="214"/>
      <c r="L231" s="219"/>
      <c r="M231" s="220"/>
      <c r="N231" s="221"/>
      <c r="O231" s="221"/>
      <c r="P231" s="222">
        <f>SUM(P232:P235)</f>
        <v>0</v>
      </c>
      <c r="Q231" s="221"/>
      <c r="R231" s="222">
        <f>SUM(R232:R235)</f>
        <v>0</v>
      </c>
      <c r="S231" s="221"/>
      <c r="T231" s="223">
        <f>SUM(T232:T235)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90</v>
      </c>
      <c r="AT231" s="225" t="s">
        <v>82</v>
      </c>
      <c r="AU231" s="225" t="s">
        <v>90</v>
      </c>
      <c r="AY231" s="224" t="s">
        <v>171</v>
      </c>
      <c r="BK231" s="226">
        <f>SUM(BK232:BK235)</f>
        <v>0</v>
      </c>
    </row>
    <row r="232" s="2" customFormat="1" ht="16.5" customHeight="1">
      <c r="A232" s="40"/>
      <c r="B232" s="41"/>
      <c r="C232" s="229" t="s">
        <v>118</v>
      </c>
      <c r="D232" s="229" t="s">
        <v>174</v>
      </c>
      <c r="E232" s="230" t="s">
        <v>2924</v>
      </c>
      <c r="F232" s="231" t="s">
        <v>3402</v>
      </c>
      <c r="G232" s="232" t="s">
        <v>1528</v>
      </c>
      <c r="H232" s="233">
        <v>1</v>
      </c>
      <c r="I232" s="234"/>
      <c r="J232" s="235">
        <f>ROUND(I232*H232,2)</f>
        <v>0</v>
      </c>
      <c r="K232" s="231" t="s">
        <v>331</v>
      </c>
      <c r="L232" s="46"/>
      <c r="M232" s="236" t="s">
        <v>1</v>
      </c>
      <c r="N232" s="237" t="s">
        <v>48</v>
      </c>
      <c r="O232" s="93"/>
      <c r="P232" s="238">
        <f>O232*H232</f>
        <v>0</v>
      </c>
      <c r="Q232" s="238">
        <v>0</v>
      </c>
      <c r="R232" s="238">
        <f>Q232*H232</f>
        <v>0</v>
      </c>
      <c r="S232" s="238">
        <v>0</v>
      </c>
      <c r="T232" s="239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40" t="s">
        <v>192</v>
      </c>
      <c r="AT232" s="240" t="s">
        <v>174</v>
      </c>
      <c r="AU232" s="240" t="s">
        <v>92</v>
      </c>
      <c r="AY232" s="18" t="s">
        <v>171</v>
      </c>
      <c r="BE232" s="241">
        <f>IF(N232="základní",J232,0)</f>
        <v>0</v>
      </c>
      <c r="BF232" s="241">
        <f>IF(N232="snížená",J232,0)</f>
        <v>0</v>
      </c>
      <c r="BG232" s="241">
        <f>IF(N232="zákl. přenesená",J232,0)</f>
        <v>0</v>
      </c>
      <c r="BH232" s="241">
        <f>IF(N232="sníž. přenesená",J232,0)</f>
        <v>0</v>
      </c>
      <c r="BI232" s="241">
        <f>IF(N232="nulová",J232,0)</f>
        <v>0</v>
      </c>
      <c r="BJ232" s="18" t="s">
        <v>90</v>
      </c>
      <c r="BK232" s="241">
        <f>ROUND(I232*H232,2)</f>
        <v>0</v>
      </c>
      <c r="BL232" s="18" t="s">
        <v>192</v>
      </c>
      <c r="BM232" s="240" t="s">
        <v>203</v>
      </c>
    </row>
    <row r="233" s="2" customFormat="1" ht="16.5" customHeight="1">
      <c r="A233" s="40"/>
      <c r="B233" s="41"/>
      <c r="C233" s="229" t="s">
        <v>192</v>
      </c>
      <c r="D233" s="229" t="s">
        <v>174</v>
      </c>
      <c r="E233" s="230" t="s">
        <v>2929</v>
      </c>
      <c r="F233" s="231" t="s">
        <v>3403</v>
      </c>
      <c r="G233" s="232" t="s">
        <v>1528</v>
      </c>
      <c r="H233" s="233">
        <v>2</v>
      </c>
      <c r="I233" s="234"/>
      <c r="J233" s="235">
        <f>ROUND(I233*H233,2)</f>
        <v>0</v>
      </c>
      <c r="K233" s="231" t="s">
        <v>331</v>
      </c>
      <c r="L233" s="46"/>
      <c r="M233" s="236" t="s">
        <v>1</v>
      </c>
      <c r="N233" s="237" t="s">
        <v>48</v>
      </c>
      <c r="O233" s="93"/>
      <c r="P233" s="238">
        <f>O233*H233</f>
        <v>0</v>
      </c>
      <c r="Q233" s="238">
        <v>0</v>
      </c>
      <c r="R233" s="238">
        <f>Q233*H233</f>
        <v>0</v>
      </c>
      <c r="S233" s="238">
        <v>0</v>
      </c>
      <c r="T233" s="239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40" t="s">
        <v>192</v>
      </c>
      <c r="AT233" s="240" t="s">
        <v>174</v>
      </c>
      <c r="AU233" s="240" t="s">
        <v>92</v>
      </c>
      <c r="AY233" s="18" t="s">
        <v>171</v>
      </c>
      <c r="BE233" s="241">
        <f>IF(N233="základní",J233,0)</f>
        <v>0</v>
      </c>
      <c r="BF233" s="241">
        <f>IF(N233="snížená",J233,0)</f>
        <v>0</v>
      </c>
      <c r="BG233" s="241">
        <f>IF(N233="zákl. přenesená",J233,0)</f>
        <v>0</v>
      </c>
      <c r="BH233" s="241">
        <f>IF(N233="sníž. přenesená",J233,0)</f>
        <v>0</v>
      </c>
      <c r="BI233" s="241">
        <f>IF(N233="nulová",J233,0)</f>
        <v>0</v>
      </c>
      <c r="BJ233" s="18" t="s">
        <v>90</v>
      </c>
      <c r="BK233" s="241">
        <f>ROUND(I233*H233,2)</f>
        <v>0</v>
      </c>
      <c r="BL233" s="18" t="s">
        <v>192</v>
      </c>
      <c r="BM233" s="240" t="s">
        <v>215</v>
      </c>
    </row>
    <row r="234" s="2" customFormat="1" ht="16.5" customHeight="1">
      <c r="A234" s="40"/>
      <c r="B234" s="41"/>
      <c r="C234" s="229" t="s">
        <v>170</v>
      </c>
      <c r="D234" s="229" t="s">
        <v>174</v>
      </c>
      <c r="E234" s="230" t="s">
        <v>2934</v>
      </c>
      <c r="F234" s="231" t="s">
        <v>3404</v>
      </c>
      <c r="G234" s="232" t="s">
        <v>1528</v>
      </c>
      <c r="H234" s="233">
        <v>4</v>
      </c>
      <c r="I234" s="234"/>
      <c r="J234" s="235">
        <f>ROUND(I234*H234,2)</f>
        <v>0</v>
      </c>
      <c r="K234" s="231" t="s">
        <v>331</v>
      </c>
      <c r="L234" s="46"/>
      <c r="M234" s="236" t="s">
        <v>1</v>
      </c>
      <c r="N234" s="237" t="s">
        <v>48</v>
      </c>
      <c r="O234" s="93"/>
      <c r="P234" s="238">
        <f>O234*H234</f>
        <v>0</v>
      </c>
      <c r="Q234" s="238">
        <v>0</v>
      </c>
      <c r="R234" s="238">
        <f>Q234*H234</f>
        <v>0</v>
      </c>
      <c r="S234" s="238">
        <v>0</v>
      </c>
      <c r="T234" s="239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40" t="s">
        <v>192</v>
      </c>
      <c r="AT234" s="240" t="s">
        <v>174</v>
      </c>
      <c r="AU234" s="240" t="s">
        <v>92</v>
      </c>
      <c r="AY234" s="18" t="s">
        <v>171</v>
      </c>
      <c r="BE234" s="241">
        <f>IF(N234="základní",J234,0)</f>
        <v>0</v>
      </c>
      <c r="BF234" s="241">
        <f>IF(N234="snížená",J234,0)</f>
        <v>0</v>
      </c>
      <c r="BG234" s="241">
        <f>IF(N234="zákl. přenesená",J234,0)</f>
        <v>0</v>
      </c>
      <c r="BH234" s="241">
        <f>IF(N234="sníž. přenesená",J234,0)</f>
        <v>0</v>
      </c>
      <c r="BI234" s="241">
        <f>IF(N234="nulová",J234,0)</f>
        <v>0</v>
      </c>
      <c r="BJ234" s="18" t="s">
        <v>90</v>
      </c>
      <c r="BK234" s="241">
        <f>ROUND(I234*H234,2)</f>
        <v>0</v>
      </c>
      <c r="BL234" s="18" t="s">
        <v>192</v>
      </c>
      <c r="BM234" s="240" t="s">
        <v>227</v>
      </c>
    </row>
    <row r="235" s="2" customFormat="1" ht="16.5" customHeight="1">
      <c r="A235" s="40"/>
      <c r="B235" s="41"/>
      <c r="C235" s="229" t="s">
        <v>203</v>
      </c>
      <c r="D235" s="229" t="s">
        <v>174</v>
      </c>
      <c r="E235" s="230" t="s">
        <v>2939</v>
      </c>
      <c r="F235" s="231" t="s">
        <v>3405</v>
      </c>
      <c r="G235" s="232" t="s">
        <v>1528</v>
      </c>
      <c r="H235" s="233">
        <v>2</v>
      </c>
      <c r="I235" s="234"/>
      <c r="J235" s="235">
        <f>ROUND(I235*H235,2)</f>
        <v>0</v>
      </c>
      <c r="K235" s="231" t="s">
        <v>331</v>
      </c>
      <c r="L235" s="46"/>
      <c r="M235" s="236" t="s">
        <v>1</v>
      </c>
      <c r="N235" s="237" t="s">
        <v>48</v>
      </c>
      <c r="O235" s="93"/>
      <c r="P235" s="238">
        <f>O235*H235</f>
        <v>0</v>
      </c>
      <c r="Q235" s="238">
        <v>0</v>
      </c>
      <c r="R235" s="238">
        <f>Q235*H235</f>
        <v>0</v>
      </c>
      <c r="S235" s="238">
        <v>0</v>
      </c>
      <c r="T235" s="239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40" t="s">
        <v>192</v>
      </c>
      <c r="AT235" s="240" t="s">
        <v>174</v>
      </c>
      <c r="AU235" s="240" t="s">
        <v>92</v>
      </c>
      <c r="AY235" s="18" t="s">
        <v>171</v>
      </c>
      <c r="BE235" s="241">
        <f>IF(N235="základní",J235,0)</f>
        <v>0</v>
      </c>
      <c r="BF235" s="241">
        <f>IF(N235="snížená",J235,0)</f>
        <v>0</v>
      </c>
      <c r="BG235" s="241">
        <f>IF(N235="zákl. přenesená",J235,0)</f>
        <v>0</v>
      </c>
      <c r="BH235" s="241">
        <f>IF(N235="sníž. přenesená",J235,0)</f>
        <v>0</v>
      </c>
      <c r="BI235" s="241">
        <f>IF(N235="nulová",J235,0)</f>
        <v>0</v>
      </c>
      <c r="BJ235" s="18" t="s">
        <v>90</v>
      </c>
      <c r="BK235" s="241">
        <f>ROUND(I235*H235,2)</f>
        <v>0</v>
      </c>
      <c r="BL235" s="18" t="s">
        <v>192</v>
      </c>
      <c r="BM235" s="240" t="s">
        <v>327</v>
      </c>
    </row>
    <row r="236" s="12" customFormat="1" ht="22.8" customHeight="1">
      <c r="A236" s="12"/>
      <c r="B236" s="213"/>
      <c r="C236" s="214"/>
      <c r="D236" s="215" t="s">
        <v>82</v>
      </c>
      <c r="E236" s="227" t="s">
        <v>3406</v>
      </c>
      <c r="F236" s="227" t="s">
        <v>3407</v>
      </c>
      <c r="G236" s="214"/>
      <c r="H236" s="214"/>
      <c r="I236" s="217"/>
      <c r="J236" s="228">
        <f>BK236</f>
        <v>0</v>
      </c>
      <c r="K236" s="214"/>
      <c r="L236" s="219"/>
      <c r="M236" s="220"/>
      <c r="N236" s="221"/>
      <c r="O236" s="221"/>
      <c r="P236" s="222">
        <f>SUM(P237:P238)</f>
        <v>0</v>
      </c>
      <c r="Q236" s="221"/>
      <c r="R236" s="222">
        <f>SUM(R237:R238)</f>
        <v>0</v>
      </c>
      <c r="S236" s="221"/>
      <c r="T236" s="223">
        <f>SUM(T237:T238)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24" t="s">
        <v>90</v>
      </c>
      <c r="AT236" s="225" t="s">
        <v>82</v>
      </c>
      <c r="AU236" s="225" t="s">
        <v>90</v>
      </c>
      <c r="AY236" s="224" t="s">
        <v>171</v>
      </c>
      <c r="BK236" s="226">
        <f>SUM(BK237:BK238)</f>
        <v>0</v>
      </c>
    </row>
    <row r="237" s="2" customFormat="1" ht="16.5" customHeight="1">
      <c r="A237" s="40"/>
      <c r="B237" s="41"/>
      <c r="C237" s="229" t="s">
        <v>208</v>
      </c>
      <c r="D237" s="229" t="s">
        <v>174</v>
      </c>
      <c r="E237" s="230" t="s">
        <v>2944</v>
      </c>
      <c r="F237" s="231" t="s">
        <v>3408</v>
      </c>
      <c r="G237" s="232" t="s">
        <v>1528</v>
      </c>
      <c r="H237" s="233">
        <v>2</v>
      </c>
      <c r="I237" s="234"/>
      <c r="J237" s="235">
        <f>ROUND(I237*H237,2)</f>
        <v>0</v>
      </c>
      <c r="K237" s="231" t="s">
        <v>331</v>
      </c>
      <c r="L237" s="46"/>
      <c r="M237" s="236" t="s">
        <v>1</v>
      </c>
      <c r="N237" s="237" t="s">
        <v>48</v>
      </c>
      <c r="O237" s="93"/>
      <c r="P237" s="238">
        <f>O237*H237</f>
        <v>0</v>
      </c>
      <c r="Q237" s="238">
        <v>0</v>
      </c>
      <c r="R237" s="238">
        <f>Q237*H237</f>
        <v>0</v>
      </c>
      <c r="S237" s="238">
        <v>0</v>
      </c>
      <c r="T237" s="239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40" t="s">
        <v>192</v>
      </c>
      <c r="AT237" s="240" t="s">
        <v>174</v>
      </c>
      <c r="AU237" s="240" t="s">
        <v>92</v>
      </c>
      <c r="AY237" s="18" t="s">
        <v>171</v>
      </c>
      <c r="BE237" s="241">
        <f>IF(N237="základní",J237,0)</f>
        <v>0</v>
      </c>
      <c r="BF237" s="241">
        <f>IF(N237="snížená",J237,0)</f>
        <v>0</v>
      </c>
      <c r="BG237" s="241">
        <f>IF(N237="zákl. přenesená",J237,0)</f>
        <v>0</v>
      </c>
      <c r="BH237" s="241">
        <f>IF(N237="sníž. přenesená",J237,0)</f>
        <v>0</v>
      </c>
      <c r="BI237" s="241">
        <f>IF(N237="nulová",J237,0)</f>
        <v>0</v>
      </c>
      <c r="BJ237" s="18" t="s">
        <v>90</v>
      </c>
      <c r="BK237" s="241">
        <f>ROUND(I237*H237,2)</f>
        <v>0</v>
      </c>
      <c r="BL237" s="18" t="s">
        <v>192</v>
      </c>
      <c r="BM237" s="240" t="s">
        <v>339</v>
      </c>
    </row>
    <row r="238" s="2" customFormat="1" ht="16.5" customHeight="1">
      <c r="A238" s="40"/>
      <c r="B238" s="41"/>
      <c r="C238" s="229" t="s">
        <v>215</v>
      </c>
      <c r="D238" s="229" t="s">
        <v>174</v>
      </c>
      <c r="E238" s="230" t="s">
        <v>2949</v>
      </c>
      <c r="F238" s="231" t="s">
        <v>3409</v>
      </c>
      <c r="G238" s="232" t="s">
        <v>1528</v>
      </c>
      <c r="H238" s="233">
        <v>2</v>
      </c>
      <c r="I238" s="234"/>
      <c r="J238" s="235">
        <f>ROUND(I238*H238,2)</f>
        <v>0</v>
      </c>
      <c r="K238" s="231" t="s">
        <v>331</v>
      </c>
      <c r="L238" s="46"/>
      <c r="M238" s="236" t="s">
        <v>1</v>
      </c>
      <c r="N238" s="237" t="s">
        <v>48</v>
      </c>
      <c r="O238" s="93"/>
      <c r="P238" s="238">
        <f>O238*H238</f>
        <v>0</v>
      </c>
      <c r="Q238" s="238">
        <v>0</v>
      </c>
      <c r="R238" s="238">
        <f>Q238*H238</f>
        <v>0</v>
      </c>
      <c r="S238" s="238">
        <v>0</v>
      </c>
      <c r="T238" s="239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40" t="s">
        <v>192</v>
      </c>
      <c r="AT238" s="240" t="s">
        <v>174</v>
      </c>
      <c r="AU238" s="240" t="s">
        <v>92</v>
      </c>
      <c r="AY238" s="18" t="s">
        <v>171</v>
      </c>
      <c r="BE238" s="241">
        <f>IF(N238="základní",J238,0)</f>
        <v>0</v>
      </c>
      <c r="BF238" s="241">
        <f>IF(N238="snížená",J238,0)</f>
        <v>0</v>
      </c>
      <c r="BG238" s="241">
        <f>IF(N238="zákl. přenesená",J238,0)</f>
        <v>0</v>
      </c>
      <c r="BH238" s="241">
        <f>IF(N238="sníž. přenesená",J238,0)</f>
        <v>0</v>
      </c>
      <c r="BI238" s="241">
        <f>IF(N238="nulová",J238,0)</f>
        <v>0</v>
      </c>
      <c r="BJ238" s="18" t="s">
        <v>90</v>
      </c>
      <c r="BK238" s="241">
        <f>ROUND(I238*H238,2)</f>
        <v>0</v>
      </c>
      <c r="BL238" s="18" t="s">
        <v>192</v>
      </c>
      <c r="BM238" s="240" t="s">
        <v>347</v>
      </c>
    </row>
    <row r="239" s="12" customFormat="1" ht="22.8" customHeight="1">
      <c r="A239" s="12"/>
      <c r="B239" s="213"/>
      <c r="C239" s="214"/>
      <c r="D239" s="215" t="s">
        <v>82</v>
      </c>
      <c r="E239" s="227" t="s">
        <v>3410</v>
      </c>
      <c r="F239" s="227" t="s">
        <v>3411</v>
      </c>
      <c r="G239" s="214"/>
      <c r="H239" s="214"/>
      <c r="I239" s="217"/>
      <c r="J239" s="228">
        <f>BK239</f>
        <v>0</v>
      </c>
      <c r="K239" s="214"/>
      <c r="L239" s="219"/>
      <c r="M239" s="220"/>
      <c r="N239" s="221"/>
      <c r="O239" s="221"/>
      <c r="P239" s="222">
        <f>SUM(P240:P242)</f>
        <v>0</v>
      </c>
      <c r="Q239" s="221"/>
      <c r="R239" s="222">
        <f>SUM(R240:R242)</f>
        <v>0</v>
      </c>
      <c r="S239" s="221"/>
      <c r="T239" s="223">
        <f>SUM(T240:T242)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24" t="s">
        <v>90</v>
      </c>
      <c r="AT239" s="225" t="s">
        <v>82</v>
      </c>
      <c r="AU239" s="225" t="s">
        <v>90</v>
      </c>
      <c r="AY239" s="224" t="s">
        <v>171</v>
      </c>
      <c r="BK239" s="226">
        <f>SUM(BK240:BK242)</f>
        <v>0</v>
      </c>
    </row>
    <row r="240" s="2" customFormat="1" ht="16.5" customHeight="1">
      <c r="A240" s="40"/>
      <c r="B240" s="41"/>
      <c r="C240" s="229" t="s">
        <v>220</v>
      </c>
      <c r="D240" s="229" t="s">
        <v>174</v>
      </c>
      <c r="E240" s="230" t="s">
        <v>2954</v>
      </c>
      <c r="F240" s="231" t="s">
        <v>3412</v>
      </c>
      <c r="G240" s="232" t="s">
        <v>1528</v>
      </c>
      <c r="H240" s="233">
        <v>2</v>
      </c>
      <c r="I240" s="234"/>
      <c r="J240" s="235">
        <f>ROUND(I240*H240,2)</f>
        <v>0</v>
      </c>
      <c r="K240" s="231" t="s">
        <v>331</v>
      </c>
      <c r="L240" s="46"/>
      <c r="M240" s="236" t="s">
        <v>1</v>
      </c>
      <c r="N240" s="237" t="s">
        <v>48</v>
      </c>
      <c r="O240" s="93"/>
      <c r="P240" s="238">
        <f>O240*H240</f>
        <v>0</v>
      </c>
      <c r="Q240" s="238">
        <v>0</v>
      </c>
      <c r="R240" s="238">
        <f>Q240*H240</f>
        <v>0</v>
      </c>
      <c r="S240" s="238">
        <v>0</v>
      </c>
      <c r="T240" s="239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40" t="s">
        <v>192</v>
      </c>
      <c r="AT240" s="240" t="s">
        <v>174</v>
      </c>
      <c r="AU240" s="240" t="s">
        <v>92</v>
      </c>
      <c r="AY240" s="18" t="s">
        <v>171</v>
      </c>
      <c r="BE240" s="241">
        <f>IF(N240="základní",J240,0)</f>
        <v>0</v>
      </c>
      <c r="BF240" s="241">
        <f>IF(N240="snížená",J240,0)</f>
        <v>0</v>
      </c>
      <c r="BG240" s="241">
        <f>IF(N240="zákl. přenesená",J240,0)</f>
        <v>0</v>
      </c>
      <c r="BH240" s="241">
        <f>IF(N240="sníž. přenesená",J240,0)</f>
        <v>0</v>
      </c>
      <c r="BI240" s="241">
        <f>IF(N240="nulová",J240,0)</f>
        <v>0</v>
      </c>
      <c r="BJ240" s="18" t="s">
        <v>90</v>
      </c>
      <c r="BK240" s="241">
        <f>ROUND(I240*H240,2)</f>
        <v>0</v>
      </c>
      <c r="BL240" s="18" t="s">
        <v>192</v>
      </c>
      <c r="BM240" s="240" t="s">
        <v>357</v>
      </c>
    </row>
    <row r="241" s="2" customFormat="1" ht="16.5" customHeight="1">
      <c r="A241" s="40"/>
      <c r="B241" s="41"/>
      <c r="C241" s="229" t="s">
        <v>227</v>
      </c>
      <c r="D241" s="229" t="s">
        <v>174</v>
      </c>
      <c r="E241" s="230" t="s">
        <v>2959</v>
      </c>
      <c r="F241" s="231" t="s">
        <v>3413</v>
      </c>
      <c r="G241" s="232" t="s">
        <v>1528</v>
      </c>
      <c r="H241" s="233">
        <v>25</v>
      </c>
      <c r="I241" s="234"/>
      <c r="J241" s="235">
        <f>ROUND(I241*H241,2)</f>
        <v>0</v>
      </c>
      <c r="K241" s="231" t="s">
        <v>331</v>
      </c>
      <c r="L241" s="46"/>
      <c r="M241" s="236" t="s">
        <v>1</v>
      </c>
      <c r="N241" s="237" t="s">
        <v>48</v>
      </c>
      <c r="O241" s="93"/>
      <c r="P241" s="238">
        <f>O241*H241</f>
        <v>0</v>
      </c>
      <c r="Q241" s="238">
        <v>0</v>
      </c>
      <c r="R241" s="238">
        <f>Q241*H241</f>
        <v>0</v>
      </c>
      <c r="S241" s="238">
        <v>0</v>
      </c>
      <c r="T241" s="239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40" t="s">
        <v>192</v>
      </c>
      <c r="AT241" s="240" t="s">
        <v>174</v>
      </c>
      <c r="AU241" s="240" t="s">
        <v>92</v>
      </c>
      <c r="AY241" s="18" t="s">
        <v>171</v>
      </c>
      <c r="BE241" s="241">
        <f>IF(N241="základní",J241,0)</f>
        <v>0</v>
      </c>
      <c r="BF241" s="241">
        <f>IF(N241="snížená",J241,0)</f>
        <v>0</v>
      </c>
      <c r="BG241" s="241">
        <f>IF(N241="zákl. přenesená",J241,0)</f>
        <v>0</v>
      </c>
      <c r="BH241" s="241">
        <f>IF(N241="sníž. přenesená",J241,0)</f>
        <v>0</v>
      </c>
      <c r="BI241" s="241">
        <f>IF(N241="nulová",J241,0)</f>
        <v>0</v>
      </c>
      <c r="BJ241" s="18" t="s">
        <v>90</v>
      </c>
      <c r="BK241" s="241">
        <f>ROUND(I241*H241,2)</f>
        <v>0</v>
      </c>
      <c r="BL241" s="18" t="s">
        <v>192</v>
      </c>
      <c r="BM241" s="240" t="s">
        <v>367</v>
      </c>
    </row>
    <row r="242" s="2" customFormat="1" ht="16.5" customHeight="1">
      <c r="A242" s="40"/>
      <c r="B242" s="41"/>
      <c r="C242" s="229" t="s">
        <v>234</v>
      </c>
      <c r="D242" s="229" t="s">
        <v>174</v>
      </c>
      <c r="E242" s="230" t="s">
        <v>2964</v>
      </c>
      <c r="F242" s="231" t="s">
        <v>3414</v>
      </c>
      <c r="G242" s="232" t="s">
        <v>1528</v>
      </c>
      <c r="H242" s="233">
        <v>2</v>
      </c>
      <c r="I242" s="234"/>
      <c r="J242" s="235">
        <f>ROUND(I242*H242,2)</f>
        <v>0</v>
      </c>
      <c r="K242" s="231" t="s">
        <v>331</v>
      </c>
      <c r="L242" s="46"/>
      <c r="M242" s="236" t="s">
        <v>1</v>
      </c>
      <c r="N242" s="237" t="s">
        <v>48</v>
      </c>
      <c r="O242" s="93"/>
      <c r="P242" s="238">
        <f>O242*H242</f>
        <v>0</v>
      </c>
      <c r="Q242" s="238">
        <v>0</v>
      </c>
      <c r="R242" s="238">
        <f>Q242*H242</f>
        <v>0</v>
      </c>
      <c r="S242" s="238">
        <v>0</v>
      </c>
      <c r="T242" s="239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40" t="s">
        <v>192</v>
      </c>
      <c r="AT242" s="240" t="s">
        <v>174</v>
      </c>
      <c r="AU242" s="240" t="s">
        <v>92</v>
      </c>
      <c r="AY242" s="18" t="s">
        <v>171</v>
      </c>
      <c r="BE242" s="241">
        <f>IF(N242="základní",J242,0)</f>
        <v>0</v>
      </c>
      <c r="BF242" s="241">
        <f>IF(N242="snížená",J242,0)</f>
        <v>0</v>
      </c>
      <c r="BG242" s="241">
        <f>IF(N242="zákl. přenesená",J242,0)</f>
        <v>0</v>
      </c>
      <c r="BH242" s="241">
        <f>IF(N242="sníž. přenesená",J242,0)</f>
        <v>0</v>
      </c>
      <c r="BI242" s="241">
        <f>IF(N242="nulová",J242,0)</f>
        <v>0</v>
      </c>
      <c r="BJ242" s="18" t="s">
        <v>90</v>
      </c>
      <c r="BK242" s="241">
        <f>ROUND(I242*H242,2)</f>
        <v>0</v>
      </c>
      <c r="BL242" s="18" t="s">
        <v>192</v>
      </c>
      <c r="BM242" s="240" t="s">
        <v>377</v>
      </c>
    </row>
    <row r="243" s="12" customFormat="1" ht="22.8" customHeight="1">
      <c r="A243" s="12"/>
      <c r="B243" s="213"/>
      <c r="C243" s="214"/>
      <c r="D243" s="215" t="s">
        <v>82</v>
      </c>
      <c r="E243" s="227" t="s">
        <v>3415</v>
      </c>
      <c r="F243" s="227" t="s">
        <v>3416</v>
      </c>
      <c r="G243" s="214"/>
      <c r="H243" s="214"/>
      <c r="I243" s="217"/>
      <c r="J243" s="228">
        <f>BK243</f>
        <v>0</v>
      </c>
      <c r="K243" s="214"/>
      <c r="L243" s="219"/>
      <c r="M243" s="220"/>
      <c r="N243" s="221"/>
      <c r="O243" s="221"/>
      <c r="P243" s="222">
        <f>SUM(P244:P247)</f>
        <v>0</v>
      </c>
      <c r="Q243" s="221"/>
      <c r="R243" s="222">
        <f>SUM(R244:R247)</f>
        <v>0</v>
      </c>
      <c r="S243" s="221"/>
      <c r="T243" s="223">
        <f>SUM(T244:T247)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90</v>
      </c>
      <c r="AT243" s="225" t="s">
        <v>82</v>
      </c>
      <c r="AU243" s="225" t="s">
        <v>90</v>
      </c>
      <c r="AY243" s="224" t="s">
        <v>171</v>
      </c>
      <c r="BK243" s="226">
        <f>SUM(BK244:BK247)</f>
        <v>0</v>
      </c>
    </row>
    <row r="244" s="2" customFormat="1" ht="16.5" customHeight="1">
      <c r="A244" s="40"/>
      <c r="B244" s="41"/>
      <c r="C244" s="229" t="s">
        <v>327</v>
      </c>
      <c r="D244" s="229" t="s">
        <v>174</v>
      </c>
      <c r="E244" s="230" t="s">
        <v>3417</v>
      </c>
      <c r="F244" s="231" t="s">
        <v>3405</v>
      </c>
      <c r="G244" s="232" t="s">
        <v>1528</v>
      </c>
      <c r="H244" s="233">
        <v>4</v>
      </c>
      <c r="I244" s="234"/>
      <c r="J244" s="235">
        <f>ROUND(I244*H244,2)</f>
        <v>0</v>
      </c>
      <c r="K244" s="231" t="s">
        <v>331</v>
      </c>
      <c r="L244" s="46"/>
      <c r="M244" s="236" t="s">
        <v>1</v>
      </c>
      <c r="N244" s="237" t="s">
        <v>48</v>
      </c>
      <c r="O244" s="93"/>
      <c r="P244" s="238">
        <f>O244*H244</f>
        <v>0</v>
      </c>
      <c r="Q244" s="238">
        <v>0</v>
      </c>
      <c r="R244" s="238">
        <f>Q244*H244</f>
        <v>0</v>
      </c>
      <c r="S244" s="238">
        <v>0</v>
      </c>
      <c r="T244" s="239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40" t="s">
        <v>192</v>
      </c>
      <c r="AT244" s="240" t="s">
        <v>174</v>
      </c>
      <c r="AU244" s="240" t="s">
        <v>92</v>
      </c>
      <c r="AY244" s="18" t="s">
        <v>171</v>
      </c>
      <c r="BE244" s="241">
        <f>IF(N244="základní",J244,0)</f>
        <v>0</v>
      </c>
      <c r="BF244" s="241">
        <f>IF(N244="snížená",J244,0)</f>
        <v>0</v>
      </c>
      <c r="BG244" s="241">
        <f>IF(N244="zákl. přenesená",J244,0)</f>
        <v>0</v>
      </c>
      <c r="BH244" s="241">
        <f>IF(N244="sníž. přenesená",J244,0)</f>
        <v>0</v>
      </c>
      <c r="BI244" s="241">
        <f>IF(N244="nulová",J244,0)</f>
        <v>0</v>
      </c>
      <c r="BJ244" s="18" t="s">
        <v>90</v>
      </c>
      <c r="BK244" s="241">
        <f>ROUND(I244*H244,2)</f>
        <v>0</v>
      </c>
      <c r="BL244" s="18" t="s">
        <v>192</v>
      </c>
      <c r="BM244" s="240" t="s">
        <v>387</v>
      </c>
    </row>
    <row r="245" s="2" customFormat="1" ht="16.5" customHeight="1">
      <c r="A245" s="40"/>
      <c r="B245" s="41"/>
      <c r="C245" s="229" t="s">
        <v>334</v>
      </c>
      <c r="D245" s="229" t="s">
        <v>174</v>
      </c>
      <c r="E245" s="230" t="s">
        <v>3418</v>
      </c>
      <c r="F245" s="231" t="s">
        <v>3419</v>
      </c>
      <c r="G245" s="232" t="s">
        <v>1528</v>
      </c>
      <c r="H245" s="233">
        <v>4</v>
      </c>
      <c r="I245" s="234"/>
      <c r="J245" s="235">
        <f>ROUND(I245*H245,2)</f>
        <v>0</v>
      </c>
      <c r="K245" s="231" t="s">
        <v>331</v>
      </c>
      <c r="L245" s="46"/>
      <c r="M245" s="236" t="s">
        <v>1</v>
      </c>
      <c r="N245" s="237" t="s">
        <v>48</v>
      </c>
      <c r="O245" s="93"/>
      <c r="P245" s="238">
        <f>O245*H245</f>
        <v>0</v>
      </c>
      <c r="Q245" s="238">
        <v>0</v>
      </c>
      <c r="R245" s="238">
        <f>Q245*H245</f>
        <v>0</v>
      </c>
      <c r="S245" s="238">
        <v>0</v>
      </c>
      <c r="T245" s="239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40" t="s">
        <v>192</v>
      </c>
      <c r="AT245" s="240" t="s">
        <v>174</v>
      </c>
      <c r="AU245" s="240" t="s">
        <v>92</v>
      </c>
      <c r="AY245" s="18" t="s">
        <v>171</v>
      </c>
      <c r="BE245" s="241">
        <f>IF(N245="základní",J245,0)</f>
        <v>0</v>
      </c>
      <c r="BF245" s="241">
        <f>IF(N245="snížená",J245,0)</f>
        <v>0</v>
      </c>
      <c r="BG245" s="241">
        <f>IF(N245="zákl. přenesená",J245,0)</f>
        <v>0</v>
      </c>
      <c r="BH245" s="241">
        <f>IF(N245="sníž. přenesená",J245,0)</f>
        <v>0</v>
      </c>
      <c r="BI245" s="241">
        <f>IF(N245="nulová",J245,0)</f>
        <v>0</v>
      </c>
      <c r="BJ245" s="18" t="s">
        <v>90</v>
      </c>
      <c r="BK245" s="241">
        <f>ROUND(I245*H245,2)</f>
        <v>0</v>
      </c>
      <c r="BL245" s="18" t="s">
        <v>192</v>
      </c>
      <c r="BM245" s="240" t="s">
        <v>398</v>
      </c>
    </row>
    <row r="246" s="2" customFormat="1" ht="16.5" customHeight="1">
      <c r="A246" s="40"/>
      <c r="B246" s="41"/>
      <c r="C246" s="229" t="s">
        <v>339</v>
      </c>
      <c r="D246" s="229" t="s">
        <v>174</v>
      </c>
      <c r="E246" s="230" t="s">
        <v>2969</v>
      </c>
      <c r="F246" s="231" t="s">
        <v>3420</v>
      </c>
      <c r="G246" s="232" t="s">
        <v>1528</v>
      </c>
      <c r="H246" s="233">
        <v>1</v>
      </c>
      <c r="I246" s="234"/>
      <c r="J246" s="235">
        <f>ROUND(I246*H246,2)</f>
        <v>0</v>
      </c>
      <c r="K246" s="231" t="s">
        <v>331</v>
      </c>
      <c r="L246" s="46"/>
      <c r="M246" s="236" t="s">
        <v>1</v>
      </c>
      <c r="N246" s="237" t="s">
        <v>48</v>
      </c>
      <c r="O246" s="93"/>
      <c r="P246" s="238">
        <f>O246*H246</f>
        <v>0</v>
      </c>
      <c r="Q246" s="238">
        <v>0</v>
      </c>
      <c r="R246" s="238">
        <f>Q246*H246</f>
        <v>0</v>
      </c>
      <c r="S246" s="238">
        <v>0</v>
      </c>
      <c r="T246" s="239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40" t="s">
        <v>192</v>
      </c>
      <c r="AT246" s="240" t="s">
        <v>174</v>
      </c>
      <c r="AU246" s="240" t="s">
        <v>92</v>
      </c>
      <c r="AY246" s="18" t="s">
        <v>171</v>
      </c>
      <c r="BE246" s="241">
        <f>IF(N246="základní",J246,0)</f>
        <v>0</v>
      </c>
      <c r="BF246" s="241">
        <f>IF(N246="snížená",J246,0)</f>
        <v>0</v>
      </c>
      <c r="BG246" s="241">
        <f>IF(N246="zákl. přenesená",J246,0)</f>
        <v>0</v>
      </c>
      <c r="BH246" s="241">
        <f>IF(N246="sníž. přenesená",J246,0)</f>
        <v>0</v>
      </c>
      <c r="BI246" s="241">
        <f>IF(N246="nulová",J246,0)</f>
        <v>0</v>
      </c>
      <c r="BJ246" s="18" t="s">
        <v>90</v>
      </c>
      <c r="BK246" s="241">
        <f>ROUND(I246*H246,2)</f>
        <v>0</v>
      </c>
      <c r="BL246" s="18" t="s">
        <v>192</v>
      </c>
      <c r="BM246" s="240" t="s">
        <v>407</v>
      </c>
    </row>
    <row r="247" s="2" customFormat="1" ht="16.5" customHeight="1">
      <c r="A247" s="40"/>
      <c r="B247" s="41"/>
      <c r="C247" s="229" t="s">
        <v>8</v>
      </c>
      <c r="D247" s="229" t="s">
        <v>174</v>
      </c>
      <c r="E247" s="230" t="s">
        <v>3421</v>
      </c>
      <c r="F247" s="231" t="s">
        <v>3422</v>
      </c>
      <c r="G247" s="232" t="s">
        <v>1528</v>
      </c>
      <c r="H247" s="233">
        <v>1</v>
      </c>
      <c r="I247" s="234"/>
      <c r="J247" s="235">
        <f>ROUND(I247*H247,2)</f>
        <v>0</v>
      </c>
      <c r="K247" s="231" t="s">
        <v>331</v>
      </c>
      <c r="L247" s="46"/>
      <c r="M247" s="236" t="s">
        <v>1</v>
      </c>
      <c r="N247" s="237" t="s">
        <v>48</v>
      </c>
      <c r="O247" s="93"/>
      <c r="P247" s="238">
        <f>O247*H247</f>
        <v>0</v>
      </c>
      <c r="Q247" s="238">
        <v>0</v>
      </c>
      <c r="R247" s="238">
        <f>Q247*H247</f>
        <v>0</v>
      </c>
      <c r="S247" s="238">
        <v>0</v>
      </c>
      <c r="T247" s="239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40" t="s">
        <v>192</v>
      </c>
      <c r="AT247" s="240" t="s">
        <v>174</v>
      </c>
      <c r="AU247" s="240" t="s">
        <v>92</v>
      </c>
      <c r="AY247" s="18" t="s">
        <v>171</v>
      </c>
      <c r="BE247" s="241">
        <f>IF(N247="základní",J247,0)</f>
        <v>0</v>
      </c>
      <c r="BF247" s="241">
        <f>IF(N247="snížená",J247,0)</f>
        <v>0</v>
      </c>
      <c r="BG247" s="241">
        <f>IF(N247="zákl. přenesená",J247,0)</f>
        <v>0</v>
      </c>
      <c r="BH247" s="241">
        <f>IF(N247="sníž. přenesená",J247,0)</f>
        <v>0</v>
      </c>
      <c r="BI247" s="241">
        <f>IF(N247="nulová",J247,0)</f>
        <v>0</v>
      </c>
      <c r="BJ247" s="18" t="s">
        <v>90</v>
      </c>
      <c r="BK247" s="241">
        <f>ROUND(I247*H247,2)</f>
        <v>0</v>
      </c>
      <c r="BL247" s="18" t="s">
        <v>192</v>
      </c>
      <c r="BM247" s="240" t="s">
        <v>420</v>
      </c>
    </row>
    <row r="248" s="12" customFormat="1" ht="22.8" customHeight="1">
      <c r="A248" s="12"/>
      <c r="B248" s="213"/>
      <c r="C248" s="214"/>
      <c r="D248" s="215" t="s">
        <v>82</v>
      </c>
      <c r="E248" s="227" t="s">
        <v>3423</v>
      </c>
      <c r="F248" s="227" t="s">
        <v>3424</v>
      </c>
      <c r="G248" s="214"/>
      <c r="H248" s="214"/>
      <c r="I248" s="217"/>
      <c r="J248" s="228">
        <f>BK248</f>
        <v>0</v>
      </c>
      <c r="K248" s="214"/>
      <c r="L248" s="219"/>
      <c r="M248" s="220"/>
      <c r="N248" s="221"/>
      <c r="O248" s="221"/>
      <c r="P248" s="222">
        <f>SUM(P249:P252)</f>
        <v>0</v>
      </c>
      <c r="Q248" s="221"/>
      <c r="R248" s="222">
        <f>SUM(R249:R252)</f>
        <v>0</v>
      </c>
      <c r="S248" s="221"/>
      <c r="T248" s="223">
        <f>SUM(T249:T252)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24" t="s">
        <v>90</v>
      </c>
      <c r="AT248" s="225" t="s">
        <v>82</v>
      </c>
      <c r="AU248" s="225" t="s">
        <v>90</v>
      </c>
      <c r="AY248" s="224" t="s">
        <v>171</v>
      </c>
      <c r="BK248" s="226">
        <f>SUM(BK249:BK252)</f>
        <v>0</v>
      </c>
    </row>
    <row r="249" s="2" customFormat="1" ht="16.5" customHeight="1">
      <c r="A249" s="40"/>
      <c r="B249" s="41"/>
      <c r="C249" s="229" t="s">
        <v>347</v>
      </c>
      <c r="D249" s="229" t="s">
        <v>174</v>
      </c>
      <c r="E249" s="230" t="s">
        <v>3425</v>
      </c>
      <c r="F249" s="231" t="s">
        <v>3426</v>
      </c>
      <c r="G249" s="232" t="s">
        <v>1528</v>
      </c>
      <c r="H249" s="233">
        <v>2</v>
      </c>
      <c r="I249" s="234"/>
      <c r="J249" s="235">
        <f>ROUND(I249*H249,2)</f>
        <v>0</v>
      </c>
      <c r="K249" s="231" t="s">
        <v>331</v>
      </c>
      <c r="L249" s="46"/>
      <c r="M249" s="236" t="s">
        <v>1</v>
      </c>
      <c r="N249" s="237" t="s">
        <v>48</v>
      </c>
      <c r="O249" s="93"/>
      <c r="P249" s="238">
        <f>O249*H249</f>
        <v>0</v>
      </c>
      <c r="Q249" s="238">
        <v>0</v>
      </c>
      <c r="R249" s="238">
        <f>Q249*H249</f>
        <v>0</v>
      </c>
      <c r="S249" s="238">
        <v>0</v>
      </c>
      <c r="T249" s="239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40" t="s">
        <v>192</v>
      </c>
      <c r="AT249" s="240" t="s">
        <v>174</v>
      </c>
      <c r="AU249" s="240" t="s">
        <v>92</v>
      </c>
      <c r="AY249" s="18" t="s">
        <v>171</v>
      </c>
      <c r="BE249" s="241">
        <f>IF(N249="základní",J249,0)</f>
        <v>0</v>
      </c>
      <c r="BF249" s="241">
        <f>IF(N249="snížená",J249,0)</f>
        <v>0</v>
      </c>
      <c r="BG249" s="241">
        <f>IF(N249="zákl. přenesená",J249,0)</f>
        <v>0</v>
      </c>
      <c r="BH249" s="241">
        <f>IF(N249="sníž. přenesená",J249,0)</f>
        <v>0</v>
      </c>
      <c r="BI249" s="241">
        <f>IF(N249="nulová",J249,0)</f>
        <v>0</v>
      </c>
      <c r="BJ249" s="18" t="s">
        <v>90</v>
      </c>
      <c r="BK249" s="241">
        <f>ROUND(I249*H249,2)</f>
        <v>0</v>
      </c>
      <c r="BL249" s="18" t="s">
        <v>192</v>
      </c>
      <c r="BM249" s="240" t="s">
        <v>430</v>
      </c>
    </row>
    <row r="250" s="2" customFormat="1" ht="16.5" customHeight="1">
      <c r="A250" s="40"/>
      <c r="B250" s="41"/>
      <c r="C250" s="229" t="s">
        <v>353</v>
      </c>
      <c r="D250" s="229" t="s">
        <v>174</v>
      </c>
      <c r="E250" s="230" t="s">
        <v>3427</v>
      </c>
      <c r="F250" s="231" t="s">
        <v>3408</v>
      </c>
      <c r="G250" s="232" t="s">
        <v>1528</v>
      </c>
      <c r="H250" s="233">
        <v>3</v>
      </c>
      <c r="I250" s="234"/>
      <c r="J250" s="235">
        <f>ROUND(I250*H250,2)</f>
        <v>0</v>
      </c>
      <c r="K250" s="231" t="s">
        <v>331</v>
      </c>
      <c r="L250" s="46"/>
      <c r="M250" s="236" t="s">
        <v>1</v>
      </c>
      <c r="N250" s="237" t="s">
        <v>48</v>
      </c>
      <c r="O250" s="93"/>
      <c r="P250" s="238">
        <f>O250*H250</f>
        <v>0</v>
      </c>
      <c r="Q250" s="238">
        <v>0</v>
      </c>
      <c r="R250" s="238">
        <f>Q250*H250</f>
        <v>0</v>
      </c>
      <c r="S250" s="238">
        <v>0</v>
      </c>
      <c r="T250" s="239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40" t="s">
        <v>192</v>
      </c>
      <c r="AT250" s="240" t="s">
        <v>174</v>
      </c>
      <c r="AU250" s="240" t="s">
        <v>92</v>
      </c>
      <c r="AY250" s="18" t="s">
        <v>171</v>
      </c>
      <c r="BE250" s="241">
        <f>IF(N250="základní",J250,0)</f>
        <v>0</v>
      </c>
      <c r="BF250" s="241">
        <f>IF(N250="snížená",J250,0)</f>
        <v>0</v>
      </c>
      <c r="BG250" s="241">
        <f>IF(N250="zákl. přenesená",J250,0)</f>
        <v>0</v>
      </c>
      <c r="BH250" s="241">
        <f>IF(N250="sníž. přenesená",J250,0)</f>
        <v>0</v>
      </c>
      <c r="BI250" s="241">
        <f>IF(N250="nulová",J250,0)</f>
        <v>0</v>
      </c>
      <c r="BJ250" s="18" t="s">
        <v>90</v>
      </c>
      <c r="BK250" s="241">
        <f>ROUND(I250*H250,2)</f>
        <v>0</v>
      </c>
      <c r="BL250" s="18" t="s">
        <v>192</v>
      </c>
      <c r="BM250" s="240" t="s">
        <v>440</v>
      </c>
    </row>
    <row r="251" s="2" customFormat="1" ht="16.5" customHeight="1">
      <c r="A251" s="40"/>
      <c r="B251" s="41"/>
      <c r="C251" s="229" t="s">
        <v>357</v>
      </c>
      <c r="D251" s="229" t="s">
        <v>174</v>
      </c>
      <c r="E251" s="230" t="s">
        <v>3428</v>
      </c>
      <c r="F251" s="231" t="s">
        <v>3429</v>
      </c>
      <c r="G251" s="232" t="s">
        <v>1528</v>
      </c>
      <c r="H251" s="233">
        <v>14</v>
      </c>
      <c r="I251" s="234"/>
      <c r="J251" s="235">
        <f>ROUND(I251*H251,2)</f>
        <v>0</v>
      </c>
      <c r="K251" s="231" t="s">
        <v>331</v>
      </c>
      <c r="L251" s="46"/>
      <c r="M251" s="236" t="s">
        <v>1</v>
      </c>
      <c r="N251" s="237" t="s">
        <v>48</v>
      </c>
      <c r="O251" s="93"/>
      <c r="P251" s="238">
        <f>O251*H251</f>
        <v>0</v>
      </c>
      <c r="Q251" s="238">
        <v>0</v>
      </c>
      <c r="R251" s="238">
        <f>Q251*H251</f>
        <v>0</v>
      </c>
      <c r="S251" s="238">
        <v>0</v>
      </c>
      <c r="T251" s="239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40" t="s">
        <v>192</v>
      </c>
      <c r="AT251" s="240" t="s">
        <v>174</v>
      </c>
      <c r="AU251" s="240" t="s">
        <v>92</v>
      </c>
      <c r="AY251" s="18" t="s">
        <v>171</v>
      </c>
      <c r="BE251" s="241">
        <f>IF(N251="základní",J251,0)</f>
        <v>0</v>
      </c>
      <c r="BF251" s="241">
        <f>IF(N251="snížená",J251,0)</f>
        <v>0</v>
      </c>
      <c r="BG251" s="241">
        <f>IF(N251="zákl. přenesená",J251,0)</f>
        <v>0</v>
      </c>
      <c r="BH251" s="241">
        <f>IF(N251="sníž. přenesená",J251,0)</f>
        <v>0</v>
      </c>
      <c r="BI251" s="241">
        <f>IF(N251="nulová",J251,0)</f>
        <v>0</v>
      </c>
      <c r="BJ251" s="18" t="s">
        <v>90</v>
      </c>
      <c r="BK251" s="241">
        <f>ROUND(I251*H251,2)</f>
        <v>0</v>
      </c>
      <c r="BL251" s="18" t="s">
        <v>192</v>
      </c>
      <c r="BM251" s="240" t="s">
        <v>450</v>
      </c>
    </row>
    <row r="252" s="2" customFormat="1" ht="16.5" customHeight="1">
      <c r="A252" s="40"/>
      <c r="B252" s="41"/>
      <c r="C252" s="229" t="s">
        <v>362</v>
      </c>
      <c r="D252" s="229" t="s">
        <v>174</v>
      </c>
      <c r="E252" s="230" t="s">
        <v>3430</v>
      </c>
      <c r="F252" s="231" t="s">
        <v>3431</v>
      </c>
      <c r="G252" s="232" t="s">
        <v>1528</v>
      </c>
      <c r="H252" s="233">
        <v>17</v>
      </c>
      <c r="I252" s="234"/>
      <c r="J252" s="235">
        <f>ROUND(I252*H252,2)</f>
        <v>0</v>
      </c>
      <c r="K252" s="231" t="s">
        <v>331</v>
      </c>
      <c r="L252" s="46"/>
      <c r="M252" s="236" t="s">
        <v>1</v>
      </c>
      <c r="N252" s="237" t="s">
        <v>48</v>
      </c>
      <c r="O252" s="93"/>
      <c r="P252" s="238">
        <f>O252*H252</f>
        <v>0</v>
      </c>
      <c r="Q252" s="238">
        <v>0</v>
      </c>
      <c r="R252" s="238">
        <f>Q252*H252</f>
        <v>0</v>
      </c>
      <c r="S252" s="238">
        <v>0</v>
      </c>
      <c r="T252" s="239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40" t="s">
        <v>192</v>
      </c>
      <c r="AT252" s="240" t="s">
        <v>174</v>
      </c>
      <c r="AU252" s="240" t="s">
        <v>92</v>
      </c>
      <c r="AY252" s="18" t="s">
        <v>171</v>
      </c>
      <c r="BE252" s="241">
        <f>IF(N252="základní",J252,0)</f>
        <v>0</v>
      </c>
      <c r="BF252" s="241">
        <f>IF(N252="snížená",J252,0)</f>
        <v>0</v>
      </c>
      <c r="BG252" s="241">
        <f>IF(N252="zákl. přenesená",J252,0)</f>
        <v>0</v>
      </c>
      <c r="BH252" s="241">
        <f>IF(N252="sníž. přenesená",J252,0)</f>
        <v>0</v>
      </c>
      <c r="BI252" s="241">
        <f>IF(N252="nulová",J252,0)</f>
        <v>0</v>
      </c>
      <c r="BJ252" s="18" t="s">
        <v>90</v>
      </c>
      <c r="BK252" s="241">
        <f>ROUND(I252*H252,2)</f>
        <v>0</v>
      </c>
      <c r="BL252" s="18" t="s">
        <v>192</v>
      </c>
      <c r="BM252" s="240" t="s">
        <v>460</v>
      </c>
    </row>
    <row r="253" s="12" customFormat="1" ht="22.8" customHeight="1">
      <c r="A253" s="12"/>
      <c r="B253" s="213"/>
      <c r="C253" s="214"/>
      <c r="D253" s="215" t="s">
        <v>82</v>
      </c>
      <c r="E253" s="227" t="s">
        <v>3432</v>
      </c>
      <c r="F253" s="227" t="s">
        <v>3433</v>
      </c>
      <c r="G253" s="214"/>
      <c r="H253" s="214"/>
      <c r="I253" s="217"/>
      <c r="J253" s="228">
        <f>BK253</f>
        <v>0</v>
      </c>
      <c r="K253" s="214"/>
      <c r="L253" s="219"/>
      <c r="M253" s="220"/>
      <c r="N253" s="221"/>
      <c r="O253" s="221"/>
      <c r="P253" s="222">
        <f>SUM(P254:P255)</f>
        <v>0</v>
      </c>
      <c r="Q253" s="221"/>
      <c r="R253" s="222">
        <f>SUM(R254:R255)</f>
        <v>0</v>
      </c>
      <c r="S253" s="221"/>
      <c r="T253" s="223">
        <f>SUM(T254:T255)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24" t="s">
        <v>90</v>
      </c>
      <c r="AT253" s="225" t="s">
        <v>82</v>
      </c>
      <c r="AU253" s="225" t="s">
        <v>90</v>
      </c>
      <c r="AY253" s="224" t="s">
        <v>171</v>
      </c>
      <c r="BK253" s="226">
        <f>SUM(BK254:BK255)</f>
        <v>0</v>
      </c>
    </row>
    <row r="254" s="2" customFormat="1" ht="16.5" customHeight="1">
      <c r="A254" s="40"/>
      <c r="B254" s="41"/>
      <c r="C254" s="229" t="s">
        <v>367</v>
      </c>
      <c r="D254" s="229" t="s">
        <v>174</v>
      </c>
      <c r="E254" s="230" t="s">
        <v>3434</v>
      </c>
      <c r="F254" s="231" t="s">
        <v>3435</v>
      </c>
      <c r="G254" s="232" t="s">
        <v>1528</v>
      </c>
      <c r="H254" s="233">
        <v>3</v>
      </c>
      <c r="I254" s="234"/>
      <c r="J254" s="235">
        <f>ROUND(I254*H254,2)</f>
        <v>0</v>
      </c>
      <c r="K254" s="231" t="s">
        <v>331</v>
      </c>
      <c r="L254" s="46"/>
      <c r="M254" s="236" t="s">
        <v>1</v>
      </c>
      <c r="N254" s="237" t="s">
        <v>48</v>
      </c>
      <c r="O254" s="93"/>
      <c r="P254" s="238">
        <f>O254*H254</f>
        <v>0</v>
      </c>
      <c r="Q254" s="238">
        <v>0</v>
      </c>
      <c r="R254" s="238">
        <f>Q254*H254</f>
        <v>0</v>
      </c>
      <c r="S254" s="238">
        <v>0</v>
      </c>
      <c r="T254" s="239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40" t="s">
        <v>192</v>
      </c>
      <c r="AT254" s="240" t="s">
        <v>174</v>
      </c>
      <c r="AU254" s="240" t="s">
        <v>92</v>
      </c>
      <c r="AY254" s="18" t="s">
        <v>171</v>
      </c>
      <c r="BE254" s="241">
        <f>IF(N254="základní",J254,0)</f>
        <v>0</v>
      </c>
      <c r="BF254" s="241">
        <f>IF(N254="snížená",J254,0)</f>
        <v>0</v>
      </c>
      <c r="BG254" s="241">
        <f>IF(N254="zákl. přenesená",J254,0)</f>
        <v>0</v>
      </c>
      <c r="BH254" s="241">
        <f>IF(N254="sníž. přenesená",J254,0)</f>
        <v>0</v>
      </c>
      <c r="BI254" s="241">
        <f>IF(N254="nulová",J254,0)</f>
        <v>0</v>
      </c>
      <c r="BJ254" s="18" t="s">
        <v>90</v>
      </c>
      <c r="BK254" s="241">
        <f>ROUND(I254*H254,2)</f>
        <v>0</v>
      </c>
      <c r="BL254" s="18" t="s">
        <v>192</v>
      </c>
      <c r="BM254" s="240" t="s">
        <v>470</v>
      </c>
    </row>
    <row r="255" s="2" customFormat="1" ht="16.5" customHeight="1">
      <c r="A255" s="40"/>
      <c r="B255" s="41"/>
      <c r="C255" s="229" t="s">
        <v>7</v>
      </c>
      <c r="D255" s="229" t="s">
        <v>174</v>
      </c>
      <c r="E255" s="230" t="s">
        <v>3436</v>
      </c>
      <c r="F255" s="231" t="s">
        <v>3437</v>
      </c>
      <c r="G255" s="232" t="s">
        <v>1528</v>
      </c>
      <c r="H255" s="233">
        <v>1</v>
      </c>
      <c r="I255" s="234"/>
      <c r="J255" s="235">
        <f>ROUND(I255*H255,2)</f>
        <v>0</v>
      </c>
      <c r="K255" s="231" t="s">
        <v>331</v>
      </c>
      <c r="L255" s="46"/>
      <c r="M255" s="236" t="s">
        <v>1</v>
      </c>
      <c r="N255" s="237" t="s">
        <v>48</v>
      </c>
      <c r="O255" s="93"/>
      <c r="P255" s="238">
        <f>O255*H255</f>
        <v>0</v>
      </c>
      <c r="Q255" s="238">
        <v>0</v>
      </c>
      <c r="R255" s="238">
        <f>Q255*H255</f>
        <v>0</v>
      </c>
      <c r="S255" s="238">
        <v>0</v>
      </c>
      <c r="T255" s="239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40" t="s">
        <v>192</v>
      </c>
      <c r="AT255" s="240" t="s">
        <v>174</v>
      </c>
      <c r="AU255" s="240" t="s">
        <v>92</v>
      </c>
      <c r="AY255" s="18" t="s">
        <v>171</v>
      </c>
      <c r="BE255" s="241">
        <f>IF(N255="základní",J255,0)</f>
        <v>0</v>
      </c>
      <c r="BF255" s="241">
        <f>IF(N255="snížená",J255,0)</f>
        <v>0</v>
      </c>
      <c r="BG255" s="241">
        <f>IF(N255="zákl. přenesená",J255,0)</f>
        <v>0</v>
      </c>
      <c r="BH255" s="241">
        <f>IF(N255="sníž. přenesená",J255,0)</f>
        <v>0</v>
      </c>
      <c r="BI255" s="241">
        <f>IF(N255="nulová",J255,0)</f>
        <v>0</v>
      </c>
      <c r="BJ255" s="18" t="s">
        <v>90</v>
      </c>
      <c r="BK255" s="241">
        <f>ROUND(I255*H255,2)</f>
        <v>0</v>
      </c>
      <c r="BL255" s="18" t="s">
        <v>192</v>
      </c>
      <c r="BM255" s="240" t="s">
        <v>479</v>
      </c>
    </row>
    <row r="256" s="12" customFormat="1" ht="22.8" customHeight="1">
      <c r="A256" s="12"/>
      <c r="B256" s="213"/>
      <c r="C256" s="214"/>
      <c r="D256" s="215" t="s">
        <v>82</v>
      </c>
      <c r="E256" s="227" t="s">
        <v>3438</v>
      </c>
      <c r="F256" s="227" t="s">
        <v>3439</v>
      </c>
      <c r="G256" s="214"/>
      <c r="H256" s="214"/>
      <c r="I256" s="217"/>
      <c r="J256" s="228">
        <f>BK256</f>
        <v>0</v>
      </c>
      <c r="K256" s="214"/>
      <c r="L256" s="219"/>
      <c r="M256" s="220"/>
      <c r="N256" s="221"/>
      <c r="O256" s="221"/>
      <c r="P256" s="222">
        <f>SUM(P257:P258)</f>
        <v>0</v>
      </c>
      <c r="Q256" s="221"/>
      <c r="R256" s="222">
        <f>SUM(R257:R258)</f>
        <v>0</v>
      </c>
      <c r="S256" s="221"/>
      <c r="T256" s="223">
        <f>SUM(T257:T258)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4" t="s">
        <v>90</v>
      </c>
      <c r="AT256" s="225" t="s">
        <v>82</v>
      </c>
      <c r="AU256" s="225" t="s">
        <v>90</v>
      </c>
      <c r="AY256" s="224" t="s">
        <v>171</v>
      </c>
      <c r="BK256" s="226">
        <f>SUM(BK257:BK258)</f>
        <v>0</v>
      </c>
    </row>
    <row r="257" s="2" customFormat="1" ht="16.5" customHeight="1">
      <c r="A257" s="40"/>
      <c r="B257" s="41"/>
      <c r="C257" s="229" t="s">
        <v>377</v>
      </c>
      <c r="D257" s="229" t="s">
        <v>174</v>
      </c>
      <c r="E257" s="230" t="s">
        <v>3440</v>
      </c>
      <c r="F257" s="231" t="s">
        <v>3441</v>
      </c>
      <c r="G257" s="232" t="s">
        <v>1528</v>
      </c>
      <c r="H257" s="233">
        <v>1</v>
      </c>
      <c r="I257" s="234"/>
      <c r="J257" s="235">
        <f>ROUND(I257*H257,2)</f>
        <v>0</v>
      </c>
      <c r="K257" s="231" t="s">
        <v>331</v>
      </c>
      <c r="L257" s="46"/>
      <c r="M257" s="236" t="s">
        <v>1</v>
      </c>
      <c r="N257" s="237" t="s">
        <v>48</v>
      </c>
      <c r="O257" s="93"/>
      <c r="P257" s="238">
        <f>O257*H257</f>
        <v>0</v>
      </c>
      <c r="Q257" s="238">
        <v>0</v>
      </c>
      <c r="R257" s="238">
        <f>Q257*H257</f>
        <v>0</v>
      </c>
      <c r="S257" s="238">
        <v>0</v>
      </c>
      <c r="T257" s="239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40" t="s">
        <v>192</v>
      </c>
      <c r="AT257" s="240" t="s">
        <v>174</v>
      </c>
      <c r="AU257" s="240" t="s">
        <v>92</v>
      </c>
      <c r="AY257" s="18" t="s">
        <v>171</v>
      </c>
      <c r="BE257" s="241">
        <f>IF(N257="základní",J257,0)</f>
        <v>0</v>
      </c>
      <c r="BF257" s="241">
        <f>IF(N257="snížená",J257,0)</f>
        <v>0</v>
      </c>
      <c r="BG257" s="241">
        <f>IF(N257="zákl. přenesená",J257,0)</f>
        <v>0</v>
      </c>
      <c r="BH257" s="241">
        <f>IF(N257="sníž. přenesená",J257,0)</f>
        <v>0</v>
      </c>
      <c r="BI257" s="241">
        <f>IF(N257="nulová",J257,0)</f>
        <v>0</v>
      </c>
      <c r="BJ257" s="18" t="s">
        <v>90</v>
      </c>
      <c r="BK257" s="241">
        <f>ROUND(I257*H257,2)</f>
        <v>0</v>
      </c>
      <c r="BL257" s="18" t="s">
        <v>192</v>
      </c>
      <c r="BM257" s="240" t="s">
        <v>487</v>
      </c>
    </row>
    <row r="258" s="2" customFormat="1">
      <c r="A258" s="40"/>
      <c r="B258" s="41"/>
      <c r="C258" s="42"/>
      <c r="D258" s="242" t="s">
        <v>184</v>
      </c>
      <c r="E258" s="42"/>
      <c r="F258" s="243" t="s">
        <v>3442</v>
      </c>
      <c r="G258" s="42"/>
      <c r="H258" s="42"/>
      <c r="I258" s="244"/>
      <c r="J258" s="42"/>
      <c r="K258" s="42"/>
      <c r="L258" s="46"/>
      <c r="M258" s="245"/>
      <c r="N258" s="246"/>
      <c r="O258" s="93"/>
      <c r="P258" s="93"/>
      <c r="Q258" s="93"/>
      <c r="R258" s="93"/>
      <c r="S258" s="93"/>
      <c r="T258" s="94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8" t="s">
        <v>184</v>
      </c>
      <c r="AU258" s="18" t="s">
        <v>92</v>
      </c>
    </row>
    <row r="259" s="12" customFormat="1" ht="22.8" customHeight="1">
      <c r="A259" s="12"/>
      <c r="B259" s="213"/>
      <c r="C259" s="214"/>
      <c r="D259" s="215" t="s">
        <v>82</v>
      </c>
      <c r="E259" s="227" t="s">
        <v>3443</v>
      </c>
      <c r="F259" s="227" t="s">
        <v>3444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SUM(P260:P261)</f>
        <v>0</v>
      </c>
      <c r="Q259" s="221"/>
      <c r="R259" s="222">
        <f>SUM(R260:R261)</f>
        <v>0</v>
      </c>
      <c r="S259" s="221"/>
      <c r="T259" s="223">
        <f>SUM(T260:T261)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90</v>
      </c>
      <c r="AT259" s="225" t="s">
        <v>82</v>
      </c>
      <c r="AU259" s="225" t="s">
        <v>90</v>
      </c>
      <c r="AY259" s="224" t="s">
        <v>171</v>
      </c>
      <c r="BK259" s="226">
        <f>SUM(BK260:BK261)</f>
        <v>0</v>
      </c>
    </row>
    <row r="260" s="2" customFormat="1" ht="16.5" customHeight="1">
      <c r="A260" s="40"/>
      <c r="B260" s="41"/>
      <c r="C260" s="229" t="s">
        <v>382</v>
      </c>
      <c r="D260" s="229" t="s">
        <v>174</v>
      </c>
      <c r="E260" s="230" t="s">
        <v>3445</v>
      </c>
      <c r="F260" s="231" t="s">
        <v>3446</v>
      </c>
      <c r="G260" s="232" t="s">
        <v>1528</v>
      </c>
      <c r="H260" s="233">
        <v>1</v>
      </c>
      <c r="I260" s="234"/>
      <c r="J260" s="235">
        <f>ROUND(I260*H260,2)</f>
        <v>0</v>
      </c>
      <c r="K260" s="231" t="s">
        <v>331</v>
      </c>
      <c r="L260" s="46"/>
      <c r="M260" s="236" t="s">
        <v>1</v>
      </c>
      <c r="N260" s="237" t="s">
        <v>48</v>
      </c>
      <c r="O260" s="93"/>
      <c r="P260" s="238">
        <f>O260*H260</f>
        <v>0</v>
      </c>
      <c r="Q260" s="238">
        <v>0</v>
      </c>
      <c r="R260" s="238">
        <f>Q260*H260</f>
        <v>0</v>
      </c>
      <c r="S260" s="238">
        <v>0</v>
      </c>
      <c r="T260" s="239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40" t="s">
        <v>192</v>
      </c>
      <c r="AT260" s="240" t="s">
        <v>174</v>
      </c>
      <c r="AU260" s="240" t="s">
        <v>92</v>
      </c>
      <c r="AY260" s="18" t="s">
        <v>171</v>
      </c>
      <c r="BE260" s="241">
        <f>IF(N260="základní",J260,0)</f>
        <v>0</v>
      </c>
      <c r="BF260" s="241">
        <f>IF(N260="snížená",J260,0)</f>
        <v>0</v>
      </c>
      <c r="BG260" s="241">
        <f>IF(N260="zákl. přenesená",J260,0)</f>
        <v>0</v>
      </c>
      <c r="BH260" s="241">
        <f>IF(N260="sníž. přenesená",J260,0)</f>
        <v>0</v>
      </c>
      <c r="BI260" s="241">
        <f>IF(N260="nulová",J260,0)</f>
        <v>0</v>
      </c>
      <c r="BJ260" s="18" t="s">
        <v>90</v>
      </c>
      <c r="BK260" s="241">
        <f>ROUND(I260*H260,2)</f>
        <v>0</v>
      </c>
      <c r="BL260" s="18" t="s">
        <v>192</v>
      </c>
      <c r="BM260" s="240" t="s">
        <v>496</v>
      </c>
    </row>
    <row r="261" s="2" customFormat="1">
      <c r="A261" s="40"/>
      <c r="B261" s="41"/>
      <c r="C261" s="42"/>
      <c r="D261" s="242" t="s">
        <v>184</v>
      </c>
      <c r="E261" s="42"/>
      <c r="F261" s="243" t="s">
        <v>3447</v>
      </c>
      <c r="G261" s="42"/>
      <c r="H261" s="42"/>
      <c r="I261" s="244"/>
      <c r="J261" s="42"/>
      <c r="K261" s="42"/>
      <c r="L261" s="46"/>
      <c r="M261" s="245"/>
      <c r="N261" s="246"/>
      <c r="O261" s="93"/>
      <c r="P261" s="93"/>
      <c r="Q261" s="93"/>
      <c r="R261" s="93"/>
      <c r="S261" s="93"/>
      <c r="T261" s="94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8" t="s">
        <v>184</v>
      </c>
      <c r="AU261" s="18" t="s">
        <v>92</v>
      </c>
    </row>
    <row r="262" s="12" customFormat="1" ht="22.8" customHeight="1">
      <c r="A262" s="12"/>
      <c r="B262" s="213"/>
      <c r="C262" s="214"/>
      <c r="D262" s="215" t="s">
        <v>82</v>
      </c>
      <c r="E262" s="227" t="s">
        <v>3448</v>
      </c>
      <c r="F262" s="227" t="s">
        <v>3449</v>
      </c>
      <c r="G262" s="214"/>
      <c r="H262" s="214"/>
      <c r="I262" s="217"/>
      <c r="J262" s="228">
        <f>BK262</f>
        <v>0</v>
      </c>
      <c r="K262" s="214"/>
      <c r="L262" s="219"/>
      <c r="M262" s="220"/>
      <c r="N262" s="221"/>
      <c r="O262" s="221"/>
      <c r="P262" s="222">
        <f>SUM(P263:P274)</f>
        <v>0</v>
      </c>
      <c r="Q262" s="221"/>
      <c r="R262" s="222">
        <f>SUM(R263:R274)</f>
        <v>0</v>
      </c>
      <c r="S262" s="221"/>
      <c r="T262" s="223">
        <f>SUM(T263:T274)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90</v>
      </c>
      <c r="AT262" s="225" t="s">
        <v>82</v>
      </c>
      <c r="AU262" s="225" t="s">
        <v>90</v>
      </c>
      <c r="AY262" s="224" t="s">
        <v>171</v>
      </c>
      <c r="BK262" s="226">
        <f>SUM(BK263:BK274)</f>
        <v>0</v>
      </c>
    </row>
    <row r="263" s="2" customFormat="1" ht="16.5" customHeight="1">
      <c r="A263" s="40"/>
      <c r="B263" s="41"/>
      <c r="C263" s="229" t="s">
        <v>387</v>
      </c>
      <c r="D263" s="229" t="s">
        <v>174</v>
      </c>
      <c r="E263" s="230" t="s">
        <v>3450</v>
      </c>
      <c r="F263" s="231" t="s">
        <v>3451</v>
      </c>
      <c r="G263" s="232" t="s">
        <v>1528</v>
      </c>
      <c r="H263" s="233">
        <v>2</v>
      </c>
      <c r="I263" s="234"/>
      <c r="J263" s="235">
        <f>ROUND(I263*H263,2)</f>
        <v>0</v>
      </c>
      <c r="K263" s="231" t="s">
        <v>331</v>
      </c>
      <c r="L263" s="46"/>
      <c r="M263" s="236" t="s">
        <v>1</v>
      </c>
      <c r="N263" s="237" t="s">
        <v>48</v>
      </c>
      <c r="O263" s="93"/>
      <c r="P263" s="238">
        <f>O263*H263</f>
        <v>0</v>
      </c>
      <c r="Q263" s="238">
        <v>0</v>
      </c>
      <c r="R263" s="238">
        <f>Q263*H263</f>
        <v>0</v>
      </c>
      <c r="S263" s="238">
        <v>0</v>
      </c>
      <c r="T263" s="239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40" t="s">
        <v>192</v>
      </c>
      <c r="AT263" s="240" t="s">
        <v>174</v>
      </c>
      <c r="AU263" s="240" t="s">
        <v>92</v>
      </c>
      <c r="AY263" s="18" t="s">
        <v>171</v>
      </c>
      <c r="BE263" s="241">
        <f>IF(N263="základní",J263,0)</f>
        <v>0</v>
      </c>
      <c r="BF263" s="241">
        <f>IF(N263="snížená",J263,0)</f>
        <v>0</v>
      </c>
      <c r="BG263" s="241">
        <f>IF(N263="zákl. přenesená",J263,0)</f>
        <v>0</v>
      </c>
      <c r="BH263" s="241">
        <f>IF(N263="sníž. přenesená",J263,0)</f>
        <v>0</v>
      </c>
      <c r="BI263" s="241">
        <f>IF(N263="nulová",J263,0)</f>
        <v>0</v>
      </c>
      <c r="BJ263" s="18" t="s">
        <v>90</v>
      </c>
      <c r="BK263" s="241">
        <f>ROUND(I263*H263,2)</f>
        <v>0</v>
      </c>
      <c r="BL263" s="18" t="s">
        <v>192</v>
      </c>
      <c r="BM263" s="240" t="s">
        <v>506</v>
      </c>
    </row>
    <row r="264" s="2" customFormat="1">
      <c r="A264" s="40"/>
      <c r="B264" s="41"/>
      <c r="C264" s="42"/>
      <c r="D264" s="242" t="s">
        <v>184</v>
      </c>
      <c r="E264" s="42"/>
      <c r="F264" s="243" t="s">
        <v>3452</v>
      </c>
      <c r="G264" s="42"/>
      <c r="H264" s="42"/>
      <c r="I264" s="244"/>
      <c r="J264" s="42"/>
      <c r="K264" s="42"/>
      <c r="L264" s="46"/>
      <c r="M264" s="245"/>
      <c r="N264" s="246"/>
      <c r="O264" s="93"/>
      <c r="P264" s="93"/>
      <c r="Q264" s="93"/>
      <c r="R264" s="93"/>
      <c r="S264" s="93"/>
      <c r="T264" s="94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8" t="s">
        <v>184</v>
      </c>
      <c r="AU264" s="18" t="s">
        <v>92</v>
      </c>
    </row>
    <row r="265" s="2" customFormat="1" ht="16.5" customHeight="1">
      <c r="A265" s="40"/>
      <c r="B265" s="41"/>
      <c r="C265" s="229" t="s">
        <v>393</v>
      </c>
      <c r="D265" s="229" t="s">
        <v>174</v>
      </c>
      <c r="E265" s="230" t="s">
        <v>3453</v>
      </c>
      <c r="F265" s="231" t="s">
        <v>3454</v>
      </c>
      <c r="G265" s="232" t="s">
        <v>1528</v>
      </c>
      <c r="H265" s="233">
        <v>4</v>
      </c>
      <c r="I265" s="234"/>
      <c r="J265" s="235">
        <f>ROUND(I265*H265,2)</f>
        <v>0</v>
      </c>
      <c r="K265" s="231" t="s">
        <v>331</v>
      </c>
      <c r="L265" s="46"/>
      <c r="M265" s="236" t="s">
        <v>1</v>
      </c>
      <c r="N265" s="237" t="s">
        <v>48</v>
      </c>
      <c r="O265" s="93"/>
      <c r="P265" s="238">
        <f>O265*H265</f>
        <v>0</v>
      </c>
      <c r="Q265" s="238">
        <v>0</v>
      </c>
      <c r="R265" s="238">
        <f>Q265*H265</f>
        <v>0</v>
      </c>
      <c r="S265" s="238">
        <v>0</v>
      </c>
      <c r="T265" s="239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40" t="s">
        <v>192</v>
      </c>
      <c r="AT265" s="240" t="s">
        <v>174</v>
      </c>
      <c r="AU265" s="240" t="s">
        <v>92</v>
      </c>
      <c r="AY265" s="18" t="s">
        <v>171</v>
      </c>
      <c r="BE265" s="241">
        <f>IF(N265="základní",J265,0)</f>
        <v>0</v>
      </c>
      <c r="BF265" s="241">
        <f>IF(N265="snížená",J265,0)</f>
        <v>0</v>
      </c>
      <c r="BG265" s="241">
        <f>IF(N265="zákl. přenesená",J265,0)</f>
        <v>0</v>
      </c>
      <c r="BH265" s="241">
        <f>IF(N265="sníž. přenesená",J265,0)</f>
        <v>0</v>
      </c>
      <c r="BI265" s="241">
        <f>IF(N265="nulová",J265,0)</f>
        <v>0</v>
      </c>
      <c r="BJ265" s="18" t="s">
        <v>90</v>
      </c>
      <c r="BK265" s="241">
        <f>ROUND(I265*H265,2)</f>
        <v>0</v>
      </c>
      <c r="BL265" s="18" t="s">
        <v>192</v>
      </c>
      <c r="BM265" s="240" t="s">
        <v>515</v>
      </c>
    </row>
    <row r="266" s="2" customFormat="1">
      <c r="A266" s="40"/>
      <c r="B266" s="41"/>
      <c r="C266" s="42"/>
      <c r="D266" s="242" t="s">
        <v>184</v>
      </c>
      <c r="E266" s="42"/>
      <c r="F266" s="243" t="s">
        <v>3455</v>
      </c>
      <c r="G266" s="42"/>
      <c r="H266" s="42"/>
      <c r="I266" s="244"/>
      <c r="J266" s="42"/>
      <c r="K266" s="42"/>
      <c r="L266" s="46"/>
      <c r="M266" s="245"/>
      <c r="N266" s="246"/>
      <c r="O266" s="93"/>
      <c r="P266" s="93"/>
      <c r="Q266" s="93"/>
      <c r="R266" s="93"/>
      <c r="S266" s="93"/>
      <c r="T266" s="94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8" t="s">
        <v>184</v>
      </c>
      <c r="AU266" s="18" t="s">
        <v>92</v>
      </c>
    </row>
    <row r="267" s="2" customFormat="1" ht="16.5" customHeight="1">
      <c r="A267" s="40"/>
      <c r="B267" s="41"/>
      <c r="C267" s="229" t="s">
        <v>398</v>
      </c>
      <c r="D267" s="229" t="s">
        <v>174</v>
      </c>
      <c r="E267" s="230" t="s">
        <v>3456</v>
      </c>
      <c r="F267" s="231" t="s">
        <v>3457</v>
      </c>
      <c r="G267" s="232" t="s">
        <v>1528</v>
      </c>
      <c r="H267" s="233">
        <v>10</v>
      </c>
      <c r="I267" s="234"/>
      <c r="J267" s="235">
        <f>ROUND(I267*H267,2)</f>
        <v>0</v>
      </c>
      <c r="K267" s="231" t="s">
        <v>331</v>
      </c>
      <c r="L267" s="46"/>
      <c r="M267" s="236" t="s">
        <v>1</v>
      </c>
      <c r="N267" s="237" t="s">
        <v>48</v>
      </c>
      <c r="O267" s="93"/>
      <c r="P267" s="238">
        <f>O267*H267</f>
        <v>0</v>
      </c>
      <c r="Q267" s="238">
        <v>0</v>
      </c>
      <c r="R267" s="238">
        <f>Q267*H267</f>
        <v>0</v>
      </c>
      <c r="S267" s="238">
        <v>0</v>
      </c>
      <c r="T267" s="239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40" t="s">
        <v>192</v>
      </c>
      <c r="AT267" s="240" t="s">
        <v>174</v>
      </c>
      <c r="AU267" s="240" t="s">
        <v>92</v>
      </c>
      <c r="AY267" s="18" t="s">
        <v>171</v>
      </c>
      <c r="BE267" s="241">
        <f>IF(N267="základní",J267,0)</f>
        <v>0</v>
      </c>
      <c r="BF267" s="241">
        <f>IF(N267="snížená",J267,0)</f>
        <v>0</v>
      </c>
      <c r="BG267" s="241">
        <f>IF(N267="zákl. přenesená",J267,0)</f>
        <v>0</v>
      </c>
      <c r="BH267" s="241">
        <f>IF(N267="sníž. přenesená",J267,0)</f>
        <v>0</v>
      </c>
      <c r="BI267" s="241">
        <f>IF(N267="nulová",J267,0)</f>
        <v>0</v>
      </c>
      <c r="BJ267" s="18" t="s">
        <v>90</v>
      </c>
      <c r="BK267" s="241">
        <f>ROUND(I267*H267,2)</f>
        <v>0</v>
      </c>
      <c r="BL267" s="18" t="s">
        <v>192</v>
      </c>
      <c r="BM267" s="240" t="s">
        <v>523</v>
      </c>
    </row>
    <row r="268" s="2" customFormat="1">
      <c r="A268" s="40"/>
      <c r="B268" s="41"/>
      <c r="C268" s="42"/>
      <c r="D268" s="242" t="s">
        <v>184</v>
      </c>
      <c r="E268" s="42"/>
      <c r="F268" s="243" t="s">
        <v>3452</v>
      </c>
      <c r="G268" s="42"/>
      <c r="H268" s="42"/>
      <c r="I268" s="244"/>
      <c r="J268" s="42"/>
      <c r="K268" s="42"/>
      <c r="L268" s="46"/>
      <c r="M268" s="245"/>
      <c r="N268" s="246"/>
      <c r="O268" s="93"/>
      <c r="P268" s="93"/>
      <c r="Q268" s="93"/>
      <c r="R268" s="93"/>
      <c r="S268" s="93"/>
      <c r="T268" s="94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8" t="s">
        <v>184</v>
      </c>
      <c r="AU268" s="18" t="s">
        <v>92</v>
      </c>
    </row>
    <row r="269" s="2" customFormat="1" ht="16.5" customHeight="1">
      <c r="A269" s="40"/>
      <c r="B269" s="41"/>
      <c r="C269" s="229" t="s">
        <v>403</v>
      </c>
      <c r="D269" s="229" t="s">
        <v>174</v>
      </c>
      <c r="E269" s="230" t="s">
        <v>3458</v>
      </c>
      <c r="F269" s="231" t="s">
        <v>3459</v>
      </c>
      <c r="G269" s="232" t="s">
        <v>1528</v>
      </c>
      <c r="H269" s="233">
        <v>1</v>
      </c>
      <c r="I269" s="234"/>
      <c r="J269" s="235">
        <f>ROUND(I269*H269,2)</f>
        <v>0</v>
      </c>
      <c r="K269" s="231" t="s">
        <v>331</v>
      </c>
      <c r="L269" s="46"/>
      <c r="M269" s="236" t="s">
        <v>1</v>
      </c>
      <c r="N269" s="237" t="s">
        <v>48</v>
      </c>
      <c r="O269" s="93"/>
      <c r="P269" s="238">
        <f>O269*H269</f>
        <v>0</v>
      </c>
      <c r="Q269" s="238">
        <v>0</v>
      </c>
      <c r="R269" s="238">
        <f>Q269*H269</f>
        <v>0</v>
      </c>
      <c r="S269" s="238">
        <v>0</v>
      </c>
      <c r="T269" s="239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40" t="s">
        <v>192</v>
      </c>
      <c r="AT269" s="240" t="s">
        <v>174</v>
      </c>
      <c r="AU269" s="240" t="s">
        <v>92</v>
      </c>
      <c r="AY269" s="18" t="s">
        <v>171</v>
      </c>
      <c r="BE269" s="241">
        <f>IF(N269="základní",J269,0)</f>
        <v>0</v>
      </c>
      <c r="BF269" s="241">
        <f>IF(N269="snížená",J269,0)</f>
        <v>0</v>
      </c>
      <c r="BG269" s="241">
        <f>IF(N269="zákl. přenesená",J269,0)</f>
        <v>0</v>
      </c>
      <c r="BH269" s="241">
        <f>IF(N269="sníž. přenesená",J269,0)</f>
        <v>0</v>
      </c>
      <c r="BI269" s="241">
        <f>IF(N269="nulová",J269,0)</f>
        <v>0</v>
      </c>
      <c r="BJ269" s="18" t="s">
        <v>90</v>
      </c>
      <c r="BK269" s="241">
        <f>ROUND(I269*H269,2)</f>
        <v>0</v>
      </c>
      <c r="BL269" s="18" t="s">
        <v>192</v>
      </c>
      <c r="BM269" s="240" t="s">
        <v>538</v>
      </c>
    </row>
    <row r="270" s="2" customFormat="1">
      <c r="A270" s="40"/>
      <c r="B270" s="41"/>
      <c r="C270" s="42"/>
      <c r="D270" s="242" t="s">
        <v>184</v>
      </c>
      <c r="E270" s="42"/>
      <c r="F270" s="243" t="s">
        <v>3460</v>
      </c>
      <c r="G270" s="42"/>
      <c r="H270" s="42"/>
      <c r="I270" s="244"/>
      <c r="J270" s="42"/>
      <c r="K270" s="42"/>
      <c r="L270" s="46"/>
      <c r="M270" s="245"/>
      <c r="N270" s="246"/>
      <c r="O270" s="93"/>
      <c r="P270" s="93"/>
      <c r="Q270" s="93"/>
      <c r="R270" s="93"/>
      <c r="S270" s="93"/>
      <c r="T270" s="94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8" t="s">
        <v>184</v>
      </c>
      <c r="AU270" s="18" t="s">
        <v>92</v>
      </c>
    </row>
    <row r="271" s="2" customFormat="1" ht="16.5" customHeight="1">
      <c r="A271" s="40"/>
      <c r="B271" s="41"/>
      <c r="C271" s="229" t="s">
        <v>407</v>
      </c>
      <c r="D271" s="229" t="s">
        <v>174</v>
      </c>
      <c r="E271" s="230" t="s">
        <v>3461</v>
      </c>
      <c r="F271" s="231" t="s">
        <v>3462</v>
      </c>
      <c r="G271" s="232" t="s">
        <v>1528</v>
      </c>
      <c r="H271" s="233">
        <v>4</v>
      </c>
      <c r="I271" s="234"/>
      <c r="J271" s="235">
        <f>ROUND(I271*H271,2)</f>
        <v>0</v>
      </c>
      <c r="K271" s="231" t="s">
        <v>331</v>
      </c>
      <c r="L271" s="46"/>
      <c r="M271" s="236" t="s">
        <v>1</v>
      </c>
      <c r="N271" s="237" t="s">
        <v>48</v>
      </c>
      <c r="O271" s="93"/>
      <c r="P271" s="238">
        <f>O271*H271</f>
        <v>0</v>
      </c>
      <c r="Q271" s="238">
        <v>0</v>
      </c>
      <c r="R271" s="238">
        <f>Q271*H271</f>
        <v>0</v>
      </c>
      <c r="S271" s="238">
        <v>0</v>
      </c>
      <c r="T271" s="239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40" t="s">
        <v>192</v>
      </c>
      <c r="AT271" s="240" t="s">
        <v>174</v>
      </c>
      <c r="AU271" s="240" t="s">
        <v>92</v>
      </c>
      <c r="AY271" s="18" t="s">
        <v>171</v>
      </c>
      <c r="BE271" s="241">
        <f>IF(N271="základní",J271,0)</f>
        <v>0</v>
      </c>
      <c r="BF271" s="241">
        <f>IF(N271="snížená",J271,0)</f>
        <v>0</v>
      </c>
      <c r="BG271" s="241">
        <f>IF(N271="zákl. přenesená",J271,0)</f>
        <v>0</v>
      </c>
      <c r="BH271" s="241">
        <f>IF(N271="sníž. přenesená",J271,0)</f>
        <v>0</v>
      </c>
      <c r="BI271" s="241">
        <f>IF(N271="nulová",J271,0)</f>
        <v>0</v>
      </c>
      <c r="BJ271" s="18" t="s">
        <v>90</v>
      </c>
      <c r="BK271" s="241">
        <f>ROUND(I271*H271,2)</f>
        <v>0</v>
      </c>
      <c r="BL271" s="18" t="s">
        <v>192</v>
      </c>
      <c r="BM271" s="240" t="s">
        <v>546</v>
      </c>
    </row>
    <row r="272" s="2" customFormat="1">
      <c r="A272" s="40"/>
      <c r="B272" s="41"/>
      <c r="C272" s="42"/>
      <c r="D272" s="242" t="s">
        <v>184</v>
      </c>
      <c r="E272" s="42"/>
      <c r="F272" s="243" t="s">
        <v>3455</v>
      </c>
      <c r="G272" s="42"/>
      <c r="H272" s="42"/>
      <c r="I272" s="244"/>
      <c r="J272" s="42"/>
      <c r="K272" s="42"/>
      <c r="L272" s="46"/>
      <c r="M272" s="245"/>
      <c r="N272" s="246"/>
      <c r="O272" s="93"/>
      <c r="P272" s="93"/>
      <c r="Q272" s="93"/>
      <c r="R272" s="93"/>
      <c r="S272" s="93"/>
      <c r="T272" s="94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8" t="s">
        <v>184</v>
      </c>
      <c r="AU272" s="18" t="s">
        <v>92</v>
      </c>
    </row>
    <row r="273" s="2" customFormat="1" ht="16.5" customHeight="1">
      <c r="A273" s="40"/>
      <c r="B273" s="41"/>
      <c r="C273" s="229" t="s">
        <v>413</v>
      </c>
      <c r="D273" s="229" t="s">
        <v>174</v>
      </c>
      <c r="E273" s="230" t="s">
        <v>3463</v>
      </c>
      <c r="F273" s="231" t="s">
        <v>3464</v>
      </c>
      <c r="G273" s="232" t="s">
        <v>1528</v>
      </c>
      <c r="H273" s="233">
        <v>6</v>
      </c>
      <c r="I273" s="234"/>
      <c r="J273" s="235">
        <f>ROUND(I273*H273,2)</f>
        <v>0</v>
      </c>
      <c r="K273" s="231" t="s">
        <v>331</v>
      </c>
      <c r="L273" s="46"/>
      <c r="M273" s="236" t="s">
        <v>1</v>
      </c>
      <c r="N273" s="237" t="s">
        <v>48</v>
      </c>
      <c r="O273" s="93"/>
      <c r="P273" s="238">
        <f>O273*H273</f>
        <v>0</v>
      </c>
      <c r="Q273" s="238">
        <v>0</v>
      </c>
      <c r="R273" s="238">
        <f>Q273*H273</f>
        <v>0</v>
      </c>
      <c r="S273" s="238">
        <v>0</v>
      </c>
      <c r="T273" s="239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40" t="s">
        <v>192</v>
      </c>
      <c r="AT273" s="240" t="s">
        <v>174</v>
      </c>
      <c r="AU273" s="240" t="s">
        <v>92</v>
      </c>
      <c r="AY273" s="18" t="s">
        <v>171</v>
      </c>
      <c r="BE273" s="241">
        <f>IF(N273="základní",J273,0)</f>
        <v>0</v>
      </c>
      <c r="BF273" s="241">
        <f>IF(N273="snížená",J273,0)</f>
        <v>0</v>
      </c>
      <c r="BG273" s="241">
        <f>IF(N273="zákl. přenesená",J273,0)</f>
        <v>0</v>
      </c>
      <c r="BH273" s="241">
        <f>IF(N273="sníž. přenesená",J273,0)</f>
        <v>0</v>
      </c>
      <c r="BI273" s="241">
        <f>IF(N273="nulová",J273,0)</f>
        <v>0</v>
      </c>
      <c r="BJ273" s="18" t="s">
        <v>90</v>
      </c>
      <c r="BK273" s="241">
        <f>ROUND(I273*H273,2)</f>
        <v>0</v>
      </c>
      <c r="BL273" s="18" t="s">
        <v>192</v>
      </c>
      <c r="BM273" s="240" t="s">
        <v>555</v>
      </c>
    </row>
    <row r="274" s="2" customFormat="1">
      <c r="A274" s="40"/>
      <c r="B274" s="41"/>
      <c r="C274" s="42"/>
      <c r="D274" s="242" t="s">
        <v>184</v>
      </c>
      <c r="E274" s="42"/>
      <c r="F274" s="243" t="s">
        <v>3465</v>
      </c>
      <c r="G274" s="42"/>
      <c r="H274" s="42"/>
      <c r="I274" s="244"/>
      <c r="J274" s="42"/>
      <c r="K274" s="42"/>
      <c r="L274" s="46"/>
      <c r="M274" s="245"/>
      <c r="N274" s="246"/>
      <c r="O274" s="93"/>
      <c r="P274" s="93"/>
      <c r="Q274" s="93"/>
      <c r="R274" s="93"/>
      <c r="S274" s="93"/>
      <c r="T274" s="94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8" t="s">
        <v>184</v>
      </c>
      <c r="AU274" s="18" t="s">
        <v>92</v>
      </c>
    </row>
    <row r="275" s="12" customFormat="1" ht="22.8" customHeight="1">
      <c r="A275" s="12"/>
      <c r="B275" s="213"/>
      <c r="C275" s="214"/>
      <c r="D275" s="215" t="s">
        <v>82</v>
      </c>
      <c r="E275" s="227" t="s">
        <v>3466</v>
      </c>
      <c r="F275" s="227" t="s">
        <v>3467</v>
      </c>
      <c r="G275" s="214"/>
      <c r="H275" s="214"/>
      <c r="I275" s="217"/>
      <c r="J275" s="228">
        <f>BK275</f>
        <v>0</v>
      </c>
      <c r="K275" s="214"/>
      <c r="L275" s="219"/>
      <c r="M275" s="220"/>
      <c r="N275" s="221"/>
      <c r="O275" s="221"/>
      <c r="P275" s="222">
        <f>SUM(P276:P279)</f>
        <v>0</v>
      </c>
      <c r="Q275" s="221"/>
      <c r="R275" s="222">
        <f>SUM(R276:R279)</f>
        <v>0</v>
      </c>
      <c r="S275" s="221"/>
      <c r="T275" s="223">
        <f>SUM(T276:T279)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4" t="s">
        <v>90</v>
      </c>
      <c r="AT275" s="225" t="s">
        <v>82</v>
      </c>
      <c r="AU275" s="225" t="s">
        <v>90</v>
      </c>
      <c r="AY275" s="224" t="s">
        <v>171</v>
      </c>
      <c r="BK275" s="226">
        <f>SUM(BK276:BK279)</f>
        <v>0</v>
      </c>
    </row>
    <row r="276" s="2" customFormat="1" ht="16.5" customHeight="1">
      <c r="A276" s="40"/>
      <c r="B276" s="41"/>
      <c r="C276" s="229" t="s">
        <v>420</v>
      </c>
      <c r="D276" s="229" t="s">
        <v>174</v>
      </c>
      <c r="E276" s="230" t="s">
        <v>3468</v>
      </c>
      <c r="F276" s="231" t="s">
        <v>3469</v>
      </c>
      <c r="G276" s="232" t="s">
        <v>1528</v>
      </c>
      <c r="H276" s="233">
        <v>1</v>
      </c>
      <c r="I276" s="234"/>
      <c r="J276" s="235">
        <f>ROUND(I276*H276,2)</f>
        <v>0</v>
      </c>
      <c r="K276" s="231" t="s">
        <v>331</v>
      </c>
      <c r="L276" s="46"/>
      <c r="M276" s="236" t="s">
        <v>1</v>
      </c>
      <c r="N276" s="237" t="s">
        <v>48</v>
      </c>
      <c r="O276" s="93"/>
      <c r="P276" s="238">
        <f>O276*H276</f>
        <v>0</v>
      </c>
      <c r="Q276" s="238">
        <v>0</v>
      </c>
      <c r="R276" s="238">
        <f>Q276*H276</f>
        <v>0</v>
      </c>
      <c r="S276" s="238">
        <v>0</v>
      </c>
      <c r="T276" s="239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40" t="s">
        <v>192</v>
      </c>
      <c r="AT276" s="240" t="s">
        <v>174</v>
      </c>
      <c r="AU276" s="240" t="s">
        <v>92</v>
      </c>
      <c r="AY276" s="18" t="s">
        <v>171</v>
      </c>
      <c r="BE276" s="241">
        <f>IF(N276="základní",J276,0)</f>
        <v>0</v>
      </c>
      <c r="BF276" s="241">
        <f>IF(N276="snížená",J276,0)</f>
        <v>0</v>
      </c>
      <c r="BG276" s="241">
        <f>IF(N276="zákl. přenesená",J276,0)</f>
        <v>0</v>
      </c>
      <c r="BH276" s="241">
        <f>IF(N276="sníž. přenesená",J276,0)</f>
        <v>0</v>
      </c>
      <c r="BI276" s="241">
        <f>IF(N276="nulová",J276,0)</f>
        <v>0</v>
      </c>
      <c r="BJ276" s="18" t="s">
        <v>90</v>
      </c>
      <c r="BK276" s="241">
        <f>ROUND(I276*H276,2)</f>
        <v>0</v>
      </c>
      <c r="BL276" s="18" t="s">
        <v>192</v>
      </c>
      <c r="BM276" s="240" t="s">
        <v>563</v>
      </c>
    </row>
    <row r="277" s="2" customFormat="1" ht="16.5" customHeight="1">
      <c r="A277" s="40"/>
      <c r="B277" s="41"/>
      <c r="C277" s="229" t="s">
        <v>425</v>
      </c>
      <c r="D277" s="229" t="s">
        <v>174</v>
      </c>
      <c r="E277" s="230" t="s">
        <v>3470</v>
      </c>
      <c r="F277" s="231" t="s">
        <v>3471</v>
      </c>
      <c r="G277" s="232" t="s">
        <v>1528</v>
      </c>
      <c r="H277" s="233">
        <v>25</v>
      </c>
      <c r="I277" s="234"/>
      <c r="J277" s="235">
        <f>ROUND(I277*H277,2)</f>
        <v>0</v>
      </c>
      <c r="K277" s="231" t="s">
        <v>331</v>
      </c>
      <c r="L277" s="46"/>
      <c r="M277" s="236" t="s">
        <v>1</v>
      </c>
      <c r="N277" s="237" t="s">
        <v>48</v>
      </c>
      <c r="O277" s="93"/>
      <c r="P277" s="238">
        <f>O277*H277</f>
        <v>0</v>
      </c>
      <c r="Q277" s="238">
        <v>0</v>
      </c>
      <c r="R277" s="238">
        <f>Q277*H277</f>
        <v>0</v>
      </c>
      <c r="S277" s="238">
        <v>0</v>
      </c>
      <c r="T277" s="239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40" t="s">
        <v>192</v>
      </c>
      <c r="AT277" s="240" t="s">
        <v>174</v>
      </c>
      <c r="AU277" s="240" t="s">
        <v>92</v>
      </c>
      <c r="AY277" s="18" t="s">
        <v>171</v>
      </c>
      <c r="BE277" s="241">
        <f>IF(N277="základní",J277,0)</f>
        <v>0</v>
      </c>
      <c r="BF277" s="241">
        <f>IF(N277="snížená",J277,0)</f>
        <v>0</v>
      </c>
      <c r="BG277" s="241">
        <f>IF(N277="zákl. přenesená",J277,0)</f>
        <v>0</v>
      </c>
      <c r="BH277" s="241">
        <f>IF(N277="sníž. přenesená",J277,0)</f>
        <v>0</v>
      </c>
      <c r="BI277" s="241">
        <f>IF(N277="nulová",J277,0)</f>
        <v>0</v>
      </c>
      <c r="BJ277" s="18" t="s">
        <v>90</v>
      </c>
      <c r="BK277" s="241">
        <f>ROUND(I277*H277,2)</f>
        <v>0</v>
      </c>
      <c r="BL277" s="18" t="s">
        <v>192</v>
      </c>
      <c r="BM277" s="240" t="s">
        <v>574</v>
      </c>
    </row>
    <row r="278" s="2" customFormat="1" ht="16.5" customHeight="1">
      <c r="A278" s="40"/>
      <c r="B278" s="41"/>
      <c r="C278" s="229" t="s">
        <v>430</v>
      </c>
      <c r="D278" s="229" t="s">
        <v>174</v>
      </c>
      <c r="E278" s="230" t="s">
        <v>3472</v>
      </c>
      <c r="F278" s="231" t="s">
        <v>3473</v>
      </c>
      <c r="G278" s="232" t="s">
        <v>1528</v>
      </c>
      <c r="H278" s="233">
        <v>7</v>
      </c>
      <c r="I278" s="234"/>
      <c r="J278" s="235">
        <f>ROUND(I278*H278,2)</f>
        <v>0</v>
      </c>
      <c r="K278" s="231" t="s">
        <v>331</v>
      </c>
      <c r="L278" s="46"/>
      <c r="M278" s="236" t="s">
        <v>1</v>
      </c>
      <c r="N278" s="237" t="s">
        <v>48</v>
      </c>
      <c r="O278" s="93"/>
      <c r="P278" s="238">
        <f>O278*H278</f>
        <v>0</v>
      </c>
      <c r="Q278" s="238">
        <v>0</v>
      </c>
      <c r="R278" s="238">
        <f>Q278*H278</f>
        <v>0</v>
      </c>
      <c r="S278" s="238">
        <v>0</v>
      </c>
      <c r="T278" s="239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40" t="s">
        <v>192</v>
      </c>
      <c r="AT278" s="240" t="s">
        <v>174</v>
      </c>
      <c r="AU278" s="240" t="s">
        <v>92</v>
      </c>
      <c r="AY278" s="18" t="s">
        <v>171</v>
      </c>
      <c r="BE278" s="241">
        <f>IF(N278="základní",J278,0)</f>
        <v>0</v>
      </c>
      <c r="BF278" s="241">
        <f>IF(N278="snížená",J278,0)</f>
        <v>0</v>
      </c>
      <c r="BG278" s="241">
        <f>IF(N278="zákl. přenesená",J278,0)</f>
        <v>0</v>
      </c>
      <c r="BH278" s="241">
        <f>IF(N278="sníž. přenesená",J278,0)</f>
        <v>0</v>
      </c>
      <c r="BI278" s="241">
        <f>IF(N278="nulová",J278,0)</f>
        <v>0</v>
      </c>
      <c r="BJ278" s="18" t="s">
        <v>90</v>
      </c>
      <c r="BK278" s="241">
        <f>ROUND(I278*H278,2)</f>
        <v>0</v>
      </c>
      <c r="BL278" s="18" t="s">
        <v>192</v>
      </c>
      <c r="BM278" s="240" t="s">
        <v>582</v>
      </c>
    </row>
    <row r="279" s="2" customFormat="1" ht="16.5" customHeight="1">
      <c r="A279" s="40"/>
      <c r="B279" s="41"/>
      <c r="C279" s="229" t="s">
        <v>434</v>
      </c>
      <c r="D279" s="229" t="s">
        <v>174</v>
      </c>
      <c r="E279" s="230" t="s">
        <v>3474</v>
      </c>
      <c r="F279" s="231" t="s">
        <v>3475</v>
      </c>
      <c r="G279" s="232" t="s">
        <v>1528</v>
      </c>
      <c r="H279" s="233">
        <v>7</v>
      </c>
      <c r="I279" s="234"/>
      <c r="J279" s="235">
        <f>ROUND(I279*H279,2)</f>
        <v>0</v>
      </c>
      <c r="K279" s="231" t="s">
        <v>331</v>
      </c>
      <c r="L279" s="46"/>
      <c r="M279" s="236" t="s">
        <v>1</v>
      </c>
      <c r="N279" s="237" t="s">
        <v>48</v>
      </c>
      <c r="O279" s="93"/>
      <c r="P279" s="238">
        <f>O279*H279</f>
        <v>0</v>
      </c>
      <c r="Q279" s="238">
        <v>0</v>
      </c>
      <c r="R279" s="238">
        <f>Q279*H279</f>
        <v>0</v>
      </c>
      <c r="S279" s="238">
        <v>0</v>
      </c>
      <c r="T279" s="239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40" t="s">
        <v>192</v>
      </c>
      <c r="AT279" s="240" t="s">
        <v>174</v>
      </c>
      <c r="AU279" s="240" t="s">
        <v>92</v>
      </c>
      <c r="AY279" s="18" t="s">
        <v>171</v>
      </c>
      <c r="BE279" s="241">
        <f>IF(N279="základní",J279,0)</f>
        <v>0</v>
      </c>
      <c r="BF279" s="241">
        <f>IF(N279="snížená",J279,0)</f>
        <v>0</v>
      </c>
      <c r="BG279" s="241">
        <f>IF(N279="zákl. přenesená",J279,0)</f>
        <v>0</v>
      </c>
      <c r="BH279" s="241">
        <f>IF(N279="sníž. přenesená",J279,0)</f>
        <v>0</v>
      </c>
      <c r="BI279" s="241">
        <f>IF(N279="nulová",J279,0)</f>
        <v>0</v>
      </c>
      <c r="BJ279" s="18" t="s">
        <v>90</v>
      </c>
      <c r="BK279" s="241">
        <f>ROUND(I279*H279,2)</f>
        <v>0</v>
      </c>
      <c r="BL279" s="18" t="s">
        <v>192</v>
      </c>
      <c r="BM279" s="240" t="s">
        <v>592</v>
      </c>
    </row>
    <row r="280" s="12" customFormat="1" ht="22.8" customHeight="1">
      <c r="A280" s="12"/>
      <c r="B280" s="213"/>
      <c r="C280" s="214"/>
      <c r="D280" s="215" t="s">
        <v>82</v>
      </c>
      <c r="E280" s="227" t="s">
        <v>3476</v>
      </c>
      <c r="F280" s="227" t="s">
        <v>3477</v>
      </c>
      <c r="G280" s="214"/>
      <c r="H280" s="214"/>
      <c r="I280" s="217"/>
      <c r="J280" s="228">
        <f>BK280</f>
        <v>0</v>
      </c>
      <c r="K280" s="214"/>
      <c r="L280" s="219"/>
      <c r="M280" s="220"/>
      <c r="N280" s="221"/>
      <c r="O280" s="221"/>
      <c r="P280" s="222">
        <f>SUM(P281:P292)</f>
        <v>0</v>
      </c>
      <c r="Q280" s="221"/>
      <c r="R280" s="222">
        <f>SUM(R281:R292)</f>
        <v>0</v>
      </c>
      <c r="S280" s="221"/>
      <c r="T280" s="223">
        <f>SUM(T281:T292)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4" t="s">
        <v>90</v>
      </c>
      <c r="AT280" s="225" t="s">
        <v>82</v>
      </c>
      <c r="AU280" s="225" t="s">
        <v>90</v>
      </c>
      <c r="AY280" s="224" t="s">
        <v>171</v>
      </c>
      <c r="BK280" s="226">
        <f>SUM(BK281:BK292)</f>
        <v>0</v>
      </c>
    </row>
    <row r="281" s="2" customFormat="1" ht="16.5" customHeight="1">
      <c r="A281" s="40"/>
      <c r="B281" s="41"/>
      <c r="C281" s="229" t="s">
        <v>440</v>
      </c>
      <c r="D281" s="229" t="s">
        <v>174</v>
      </c>
      <c r="E281" s="230" t="s">
        <v>3478</v>
      </c>
      <c r="F281" s="231" t="s">
        <v>3479</v>
      </c>
      <c r="G281" s="232" t="s">
        <v>278</v>
      </c>
      <c r="H281" s="233">
        <v>20</v>
      </c>
      <c r="I281" s="234"/>
      <c r="J281" s="235">
        <f>ROUND(I281*H281,2)</f>
        <v>0</v>
      </c>
      <c r="K281" s="231" t="s">
        <v>331</v>
      </c>
      <c r="L281" s="46"/>
      <c r="M281" s="236" t="s">
        <v>1</v>
      </c>
      <c r="N281" s="237" t="s">
        <v>48</v>
      </c>
      <c r="O281" s="93"/>
      <c r="P281" s="238">
        <f>O281*H281</f>
        <v>0</v>
      </c>
      <c r="Q281" s="238">
        <v>0</v>
      </c>
      <c r="R281" s="238">
        <f>Q281*H281</f>
        <v>0</v>
      </c>
      <c r="S281" s="238">
        <v>0</v>
      </c>
      <c r="T281" s="239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40" t="s">
        <v>192</v>
      </c>
      <c r="AT281" s="240" t="s">
        <v>174</v>
      </c>
      <c r="AU281" s="240" t="s">
        <v>92</v>
      </c>
      <c r="AY281" s="18" t="s">
        <v>171</v>
      </c>
      <c r="BE281" s="241">
        <f>IF(N281="základní",J281,0)</f>
        <v>0</v>
      </c>
      <c r="BF281" s="241">
        <f>IF(N281="snížená",J281,0)</f>
        <v>0</v>
      </c>
      <c r="BG281" s="241">
        <f>IF(N281="zákl. přenesená",J281,0)</f>
        <v>0</v>
      </c>
      <c r="BH281" s="241">
        <f>IF(N281="sníž. přenesená",J281,0)</f>
        <v>0</v>
      </c>
      <c r="BI281" s="241">
        <f>IF(N281="nulová",J281,0)</f>
        <v>0</v>
      </c>
      <c r="BJ281" s="18" t="s">
        <v>90</v>
      </c>
      <c r="BK281" s="241">
        <f>ROUND(I281*H281,2)</f>
        <v>0</v>
      </c>
      <c r="BL281" s="18" t="s">
        <v>192</v>
      </c>
      <c r="BM281" s="240" t="s">
        <v>601</v>
      </c>
    </row>
    <row r="282" s="2" customFormat="1">
      <c r="A282" s="40"/>
      <c r="B282" s="41"/>
      <c r="C282" s="42"/>
      <c r="D282" s="242" t="s">
        <v>184</v>
      </c>
      <c r="E282" s="42"/>
      <c r="F282" s="243" t="s">
        <v>3480</v>
      </c>
      <c r="G282" s="42"/>
      <c r="H282" s="42"/>
      <c r="I282" s="244"/>
      <c r="J282" s="42"/>
      <c r="K282" s="42"/>
      <c r="L282" s="46"/>
      <c r="M282" s="245"/>
      <c r="N282" s="246"/>
      <c r="O282" s="93"/>
      <c r="P282" s="93"/>
      <c r="Q282" s="93"/>
      <c r="R282" s="93"/>
      <c r="S282" s="93"/>
      <c r="T282" s="94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8" t="s">
        <v>184</v>
      </c>
      <c r="AU282" s="18" t="s">
        <v>92</v>
      </c>
    </row>
    <row r="283" s="2" customFormat="1" ht="16.5" customHeight="1">
      <c r="A283" s="40"/>
      <c r="B283" s="41"/>
      <c r="C283" s="229" t="s">
        <v>445</v>
      </c>
      <c r="D283" s="229" t="s">
        <v>174</v>
      </c>
      <c r="E283" s="230" t="s">
        <v>3481</v>
      </c>
      <c r="F283" s="231" t="s">
        <v>3482</v>
      </c>
      <c r="G283" s="232" t="s">
        <v>278</v>
      </c>
      <c r="H283" s="233">
        <v>4</v>
      </c>
      <c r="I283" s="234"/>
      <c r="J283" s="235">
        <f>ROUND(I283*H283,2)</f>
        <v>0</v>
      </c>
      <c r="K283" s="231" t="s">
        <v>331</v>
      </c>
      <c r="L283" s="46"/>
      <c r="M283" s="236" t="s">
        <v>1</v>
      </c>
      <c r="N283" s="237" t="s">
        <v>48</v>
      </c>
      <c r="O283" s="93"/>
      <c r="P283" s="238">
        <f>O283*H283</f>
        <v>0</v>
      </c>
      <c r="Q283" s="238">
        <v>0</v>
      </c>
      <c r="R283" s="238">
        <f>Q283*H283</f>
        <v>0</v>
      </c>
      <c r="S283" s="238">
        <v>0</v>
      </c>
      <c r="T283" s="239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40" t="s">
        <v>192</v>
      </c>
      <c r="AT283" s="240" t="s">
        <v>174</v>
      </c>
      <c r="AU283" s="240" t="s">
        <v>92</v>
      </c>
      <c r="AY283" s="18" t="s">
        <v>171</v>
      </c>
      <c r="BE283" s="241">
        <f>IF(N283="základní",J283,0)</f>
        <v>0</v>
      </c>
      <c r="BF283" s="241">
        <f>IF(N283="snížená",J283,0)</f>
        <v>0</v>
      </c>
      <c r="BG283" s="241">
        <f>IF(N283="zákl. přenesená",J283,0)</f>
        <v>0</v>
      </c>
      <c r="BH283" s="241">
        <f>IF(N283="sníž. přenesená",J283,0)</f>
        <v>0</v>
      </c>
      <c r="BI283" s="241">
        <f>IF(N283="nulová",J283,0)</f>
        <v>0</v>
      </c>
      <c r="BJ283" s="18" t="s">
        <v>90</v>
      </c>
      <c r="BK283" s="241">
        <f>ROUND(I283*H283,2)</f>
        <v>0</v>
      </c>
      <c r="BL283" s="18" t="s">
        <v>192</v>
      </c>
      <c r="BM283" s="240" t="s">
        <v>609</v>
      </c>
    </row>
    <row r="284" s="2" customFormat="1">
      <c r="A284" s="40"/>
      <c r="B284" s="41"/>
      <c r="C284" s="42"/>
      <c r="D284" s="242" t="s">
        <v>184</v>
      </c>
      <c r="E284" s="42"/>
      <c r="F284" s="243" t="s">
        <v>3480</v>
      </c>
      <c r="G284" s="42"/>
      <c r="H284" s="42"/>
      <c r="I284" s="244"/>
      <c r="J284" s="42"/>
      <c r="K284" s="42"/>
      <c r="L284" s="46"/>
      <c r="M284" s="245"/>
      <c r="N284" s="246"/>
      <c r="O284" s="93"/>
      <c r="P284" s="93"/>
      <c r="Q284" s="93"/>
      <c r="R284" s="93"/>
      <c r="S284" s="93"/>
      <c r="T284" s="94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8" t="s">
        <v>184</v>
      </c>
      <c r="AU284" s="18" t="s">
        <v>92</v>
      </c>
    </row>
    <row r="285" s="2" customFormat="1" ht="16.5" customHeight="1">
      <c r="A285" s="40"/>
      <c r="B285" s="41"/>
      <c r="C285" s="229" t="s">
        <v>450</v>
      </c>
      <c r="D285" s="229" t="s">
        <v>174</v>
      </c>
      <c r="E285" s="230" t="s">
        <v>3483</v>
      </c>
      <c r="F285" s="231" t="s">
        <v>3484</v>
      </c>
      <c r="G285" s="232" t="s">
        <v>278</v>
      </c>
      <c r="H285" s="233">
        <v>100</v>
      </c>
      <c r="I285" s="234"/>
      <c r="J285" s="235">
        <f>ROUND(I285*H285,2)</f>
        <v>0</v>
      </c>
      <c r="K285" s="231" t="s">
        <v>331</v>
      </c>
      <c r="L285" s="46"/>
      <c r="M285" s="236" t="s">
        <v>1</v>
      </c>
      <c r="N285" s="237" t="s">
        <v>48</v>
      </c>
      <c r="O285" s="93"/>
      <c r="P285" s="238">
        <f>O285*H285</f>
        <v>0</v>
      </c>
      <c r="Q285" s="238">
        <v>0</v>
      </c>
      <c r="R285" s="238">
        <f>Q285*H285</f>
        <v>0</v>
      </c>
      <c r="S285" s="238">
        <v>0</v>
      </c>
      <c r="T285" s="239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40" t="s">
        <v>192</v>
      </c>
      <c r="AT285" s="240" t="s">
        <v>174</v>
      </c>
      <c r="AU285" s="240" t="s">
        <v>92</v>
      </c>
      <c r="AY285" s="18" t="s">
        <v>171</v>
      </c>
      <c r="BE285" s="241">
        <f>IF(N285="základní",J285,0)</f>
        <v>0</v>
      </c>
      <c r="BF285" s="241">
        <f>IF(N285="snížená",J285,0)</f>
        <v>0</v>
      </c>
      <c r="BG285" s="241">
        <f>IF(N285="zákl. přenesená",J285,0)</f>
        <v>0</v>
      </c>
      <c r="BH285" s="241">
        <f>IF(N285="sníž. přenesená",J285,0)</f>
        <v>0</v>
      </c>
      <c r="BI285" s="241">
        <f>IF(N285="nulová",J285,0)</f>
        <v>0</v>
      </c>
      <c r="BJ285" s="18" t="s">
        <v>90</v>
      </c>
      <c r="BK285" s="241">
        <f>ROUND(I285*H285,2)</f>
        <v>0</v>
      </c>
      <c r="BL285" s="18" t="s">
        <v>192</v>
      </c>
      <c r="BM285" s="240" t="s">
        <v>618</v>
      </c>
    </row>
    <row r="286" s="2" customFormat="1">
      <c r="A286" s="40"/>
      <c r="B286" s="41"/>
      <c r="C286" s="42"/>
      <c r="D286" s="242" t="s">
        <v>184</v>
      </c>
      <c r="E286" s="42"/>
      <c r="F286" s="243" t="s">
        <v>3480</v>
      </c>
      <c r="G286" s="42"/>
      <c r="H286" s="42"/>
      <c r="I286" s="244"/>
      <c r="J286" s="42"/>
      <c r="K286" s="42"/>
      <c r="L286" s="46"/>
      <c r="M286" s="245"/>
      <c r="N286" s="246"/>
      <c r="O286" s="93"/>
      <c r="P286" s="93"/>
      <c r="Q286" s="93"/>
      <c r="R286" s="93"/>
      <c r="S286" s="93"/>
      <c r="T286" s="94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8" t="s">
        <v>184</v>
      </c>
      <c r="AU286" s="18" t="s">
        <v>92</v>
      </c>
    </row>
    <row r="287" s="2" customFormat="1" ht="16.5" customHeight="1">
      <c r="A287" s="40"/>
      <c r="B287" s="41"/>
      <c r="C287" s="229" t="s">
        <v>455</v>
      </c>
      <c r="D287" s="229" t="s">
        <v>174</v>
      </c>
      <c r="E287" s="230" t="s">
        <v>3485</v>
      </c>
      <c r="F287" s="231" t="s">
        <v>3486</v>
      </c>
      <c r="G287" s="232" t="s">
        <v>278</v>
      </c>
      <c r="H287" s="233">
        <v>132</v>
      </c>
      <c r="I287" s="234"/>
      <c r="J287" s="235">
        <f>ROUND(I287*H287,2)</f>
        <v>0</v>
      </c>
      <c r="K287" s="231" t="s">
        <v>331</v>
      </c>
      <c r="L287" s="46"/>
      <c r="M287" s="236" t="s">
        <v>1</v>
      </c>
      <c r="N287" s="237" t="s">
        <v>48</v>
      </c>
      <c r="O287" s="93"/>
      <c r="P287" s="238">
        <f>O287*H287</f>
        <v>0</v>
      </c>
      <c r="Q287" s="238">
        <v>0</v>
      </c>
      <c r="R287" s="238">
        <f>Q287*H287</f>
        <v>0</v>
      </c>
      <c r="S287" s="238">
        <v>0</v>
      </c>
      <c r="T287" s="239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40" t="s">
        <v>192</v>
      </c>
      <c r="AT287" s="240" t="s">
        <v>174</v>
      </c>
      <c r="AU287" s="240" t="s">
        <v>92</v>
      </c>
      <c r="AY287" s="18" t="s">
        <v>171</v>
      </c>
      <c r="BE287" s="241">
        <f>IF(N287="základní",J287,0)</f>
        <v>0</v>
      </c>
      <c r="BF287" s="241">
        <f>IF(N287="snížená",J287,0)</f>
        <v>0</v>
      </c>
      <c r="BG287" s="241">
        <f>IF(N287="zákl. přenesená",J287,0)</f>
        <v>0</v>
      </c>
      <c r="BH287" s="241">
        <f>IF(N287="sníž. přenesená",J287,0)</f>
        <v>0</v>
      </c>
      <c r="BI287" s="241">
        <f>IF(N287="nulová",J287,0)</f>
        <v>0</v>
      </c>
      <c r="BJ287" s="18" t="s">
        <v>90</v>
      </c>
      <c r="BK287" s="241">
        <f>ROUND(I287*H287,2)</f>
        <v>0</v>
      </c>
      <c r="BL287" s="18" t="s">
        <v>192</v>
      </c>
      <c r="BM287" s="240" t="s">
        <v>627</v>
      </c>
    </row>
    <row r="288" s="2" customFormat="1">
      <c r="A288" s="40"/>
      <c r="B288" s="41"/>
      <c r="C288" s="42"/>
      <c r="D288" s="242" t="s">
        <v>184</v>
      </c>
      <c r="E288" s="42"/>
      <c r="F288" s="243" t="s">
        <v>3480</v>
      </c>
      <c r="G288" s="42"/>
      <c r="H288" s="42"/>
      <c r="I288" s="244"/>
      <c r="J288" s="42"/>
      <c r="K288" s="42"/>
      <c r="L288" s="46"/>
      <c r="M288" s="245"/>
      <c r="N288" s="246"/>
      <c r="O288" s="93"/>
      <c r="P288" s="93"/>
      <c r="Q288" s="93"/>
      <c r="R288" s="93"/>
      <c r="S288" s="93"/>
      <c r="T288" s="94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8" t="s">
        <v>184</v>
      </c>
      <c r="AU288" s="18" t="s">
        <v>92</v>
      </c>
    </row>
    <row r="289" s="2" customFormat="1" ht="16.5" customHeight="1">
      <c r="A289" s="40"/>
      <c r="B289" s="41"/>
      <c r="C289" s="229" t="s">
        <v>460</v>
      </c>
      <c r="D289" s="229" t="s">
        <v>174</v>
      </c>
      <c r="E289" s="230" t="s">
        <v>3487</v>
      </c>
      <c r="F289" s="231" t="s">
        <v>3488</v>
      </c>
      <c r="G289" s="232" t="s">
        <v>278</v>
      </c>
      <c r="H289" s="233">
        <v>54</v>
      </c>
      <c r="I289" s="234"/>
      <c r="J289" s="235">
        <f>ROUND(I289*H289,2)</f>
        <v>0</v>
      </c>
      <c r="K289" s="231" t="s">
        <v>331</v>
      </c>
      <c r="L289" s="46"/>
      <c r="M289" s="236" t="s">
        <v>1</v>
      </c>
      <c r="N289" s="237" t="s">
        <v>48</v>
      </c>
      <c r="O289" s="93"/>
      <c r="P289" s="238">
        <f>O289*H289</f>
        <v>0</v>
      </c>
      <c r="Q289" s="238">
        <v>0</v>
      </c>
      <c r="R289" s="238">
        <f>Q289*H289</f>
        <v>0</v>
      </c>
      <c r="S289" s="238">
        <v>0</v>
      </c>
      <c r="T289" s="239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40" t="s">
        <v>192</v>
      </c>
      <c r="AT289" s="240" t="s">
        <v>174</v>
      </c>
      <c r="AU289" s="240" t="s">
        <v>92</v>
      </c>
      <c r="AY289" s="18" t="s">
        <v>171</v>
      </c>
      <c r="BE289" s="241">
        <f>IF(N289="základní",J289,0)</f>
        <v>0</v>
      </c>
      <c r="BF289" s="241">
        <f>IF(N289="snížená",J289,0)</f>
        <v>0</v>
      </c>
      <c r="BG289" s="241">
        <f>IF(N289="zákl. přenesená",J289,0)</f>
        <v>0</v>
      </c>
      <c r="BH289" s="241">
        <f>IF(N289="sníž. přenesená",J289,0)</f>
        <v>0</v>
      </c>
      <c r="BI289" s="241">
        <f>IF(N289="nulová",J289,0)</f>
        <v>0</v>
      </c>
      <c r="BJ289" s="18" t="s">
        <v>90</v>
      </c>
      <c r="BK289" s="241">
        <f>ROUND(I289*H289,2)</f>
        <v>0</v>
      </c>
      <c r="BL289" s="18" t="s">
        <v>192</v>
      </c>
      <c r="BM289" s="240" t="s">
        <v>636</v>
      </c>
    </row>
    <row r="290" s="2" customFormat="1">
      <c r="A290" s="40"/>
      <c r="B290" s="41"/>
      <c r="C290" s="42"/>
      <c r="D290" s="242" t="s">
        <v>184</v>
      </c>
      <c r="E290" s="42"/>
      <c r="F290" s="243" t="s">
        <v>3480</v>
      </c>
      <c r="G290" s="42"/>
      <c r="H290" s="42"/>
      <c r="I290" s="244"/>
      <c r="J290" s="42"/>
      <c r="K290" s="42"/>
      <c r="L290" s="46"/>
      <c r="M290" s="245"/>
      <c r="N290" s="246"/>
      <c r="O290" s="93"/>
      <c r="P290" s="93"/>
      <c r="Q290" s="93"/>
      <c r="R290" s="93"/>
      <c r="S290" s="93"/>
      <c r="T290" s="94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8" t="s">
        <v>184</v>
      </c>
      <c r="AU290" s="18" t="s">
        <v>92</v>
      </c>
    </row>
    <row r="291" s="2" customFormat="1" ht="16.5" customHeight="1">
      <c r="A291" s="40"/>
      <c r="B291" s="41"/>
      <c r="C291" s="229" t="s">
        <v>465</v>
      </c>
      <c r="D291" s="229" t="s">
        <v>174</v>
      </c>
      <c r="E291" s="230" t="s">
        <v>3489</v>
      </c>
      <c r="F291" s="231" t="s">
        <v>3490</v>
      </c>
      <c r="G291" s="232" t="s">
        <v>278</v>
      </c>
      <c r="H291" s="233">
        <v>75</v>
      </c>
      <c r="I291" s="234"/>
      <c r="J291" s="235">
        <f>ROUND(I291*H291,2)</f>
        <v>0</v>
      </c>
      <c r="K291" s="231" t="s">
        <v>331</v>
      </c>
      <c r="L291" s="46"/>
      <c r="M291" s="236" t="s">
        <v>1</v>
      </c>
      <c r="N291" s="237" t="s">
        <v>48</v>
      </c>
      <c r="O291" s="93"/>
      <c r="P291" s="238">
        <f>O291*H291</f>
        <v>0</v>
      </c>
      <c r="Q291" s="238">
        <v>0</v>
      </c>
      <c r="R291" s="238">
        <f>Q291*H291</f>
        <v>0</v>
      </c>
      <c r="S291" s="238">
        <v>0</v>
      </c>
      <c r="T291" s="239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40" t="s">
        <v>192</v>
      </c>
      <c r="AT291" s="240" t="s">
        <v>174</v>
      </c>
      <c r="AU291" s="240" t="s">
        <v>92</v>
      </c>
      <c r="AY291" s="18" t="s">
        <v>171</v>
      </c>
      <c r="BE291" s="241">
        <f>IF(N291="základní",J291,0)</f>
        <v>0</v>
      </c>
      <c r="BF291" s="241">
        <f>IF(N291="snížená",J291,0)</f>
        <v>0</v>
      </c>
      <c r="BG291" s="241">
        <f>IF(N291="zákl. přenesená",J291,0)</f>
        <v>0</v>
      </c>
      <c r="BH291" s="241">
        <f>IF(N291="sníž. přenesená",J291,0)</f>
        <v>0</v>
      </c>
      <c r="BI291" s="241">
        <f>IF(N291="nulová",J291,0)</f>
        <v>0</v>
      </c>
      <c r="BJ291" s="18" t="s">
        <v>90</v>
      </c>
      <c r="BK291" s="241">
        <f>ROUND(I291*H291,2)</f>
        <v>0</v>
      </c>
      <c r="BL291" s="18" t="s">
        <v>192</v>
      </c>
      <c r="BM291" s="240" t="s">
        <v>645</v>
      </c>
    </row>
    <row r="292" s="2" customFormat="1">
      <c r="A292" s="40"/>
      <c r="B292" s="41"/>
      <c r="C292" s="42"/>
      <c r="D292" s="242" t="s">
        <v>184</v>
      </c>
      <c r="E292" s="42"/>
      <c r="F292" s="243" t="s">
        <v>3480</v>
      </c>
      <c r="G292" s="42"/>
      <c r="H292" s="42"/>
      <c r="I292" s="244"/>
      <c r="J292" s="42"/>
      <c r="K292" s="42"/>
      <c r="L292" s="46"/>
      <c r="M292" s="245"/>
      <c r="N292" s="246"/>
      <c r="O292" s="93"/>
      <c r="P292" s="93"/>
      <c r="Q292" s="93"/>
      <c r="R292" s="93"/>
      <c r="S292" s="93"/>
      <c r="T292" s="94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8" t="s">
        <v>184</v>
      </c>
      <c r="AU292" s="18" t="s">
        <v>92</v>
      </c>
    </row>
    <row r="293" s="12" customFormat="1" ht="22.8" customHeight="1">
      <c r="A293" s="12"/>
      <c r="B293" s="213"/>
      <c r="C293" s="214"/>
      <c r="D293" s="215" t="s">
        <v>82</v>
      </c>
      <c r="E293" s="227" t="s">
        <v>3491</v>
      </c>
      <c r="F293" s="227" t="s">
        <v>3492</v>
      </c>
      <c r="G293" s="214"/>
      <c r="H293" s="214"/>
      <c r="I293" s="217"/>
      <c r="J293" s="228">
        <f>BK293</f>
        <v>0</v>
      </c>
      <c r="K293" s="214"/>
      <c r="L293" s="219"/>
      <c r="M293" s="220"/>
      <c r="N293" s="221"/>
      <c r="O293" s="221"/>
      <c r="P293" s="222">
        <f>SUM(P294:P307)</f>
        <v>0</v>
      </c>
      <c r="Q293" s="221"/>
      <c r="R293" s="222">
        <f>SUM(R294:R307)</f>
        <v>0</v>
      </c>
      <c r="S293" s="221"/>
      <c r="T293" s="223">
        <f>SUM(T294:T307)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24" t="s">
        <v>90</v>
      </c>
      <c r="AT293" s="225" t="s">
        <v>82</v>
      </c>
      <c r="AU293" s="225" t="s">
        <v>90</v>
      </c>
      <c r="AY293" s="224" t="s">
        <v>171</v>
      </c>
      <c r="BK293" s="226">
        <f>SUM(BK294:BK307)</f>
        <v>0</v>
      </c>
    </row>
    <row r="294" s="2" customFormat="1" ht="16.5" customHeight="1">
      <c r="A294" s="40"/>
      <c r="B294" s="41"/>
      <c r="C294" s="229" t="s">
        <v>470</v>
      </c>
      <c r="D294" s="229" t="s">
        <v>174</v>
      </c>
      <c r="E294" s="230" t="s">
        <v>3493</v>
      </c>
      <c r="F294" s="231" t="s">
        <v>3494</v>
      </c>
      <c r="G294" s="232" t="s">
        <v>458</v>
      </c>
      <c r="H294" s="233">
        <v>47</v>
      </c>
      <c r="I294" s="234"/>
      <c r="J294" s="235">
        <f>ROUND(I294*H294,2)</f>
        <v>0</v>
      </c>
      <c r="K294" s="231" t="s">
        <v>331</v>
      </c>
      <c r="L294" s="46"/>
      <c r="M294" s="236" t="s">
        <v>1</v>
      </c>
      <c r="N294" s="237" t="s">
        <v>48</v>
      </c>
      <c r="O294" s="93"/>
      <c r="P294" s="238">
        <f>O294*H294</f>
        <v>0</v>
      </c>
      <c r="Q294" s="238">
        <v>0</v>
      </c>
      <c r="R294" s="238">
        <f>Q294*H294</f>
        <v>0</v>
      </c>
      <c r="S294" s="238">
        <v>0</v>
      </c>
      <c r="T294" s="239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40" t="s">
        <v>192</v>
      </c>
      <c r="AT294" s="240" t="s">
        <v>174</v>
      </c>
      <c r="AU294" s="240" t="s">
        <v>92</v>
      </c>
      <c r="AY294" s="18" t="s">
        <v>171</v>
      </c>
      <c r="BE294" s="241">
        <f>IF(N294="základní",J294,0)</f>
        <v>0</v>
      </c>
      <c r="BF294" s="241">
        <f>IF(N294="snížená",J294,0)</f>
        <v>0</v>
      </c>
      <c r="BG294" s="241">
        <f>IF(N294="zákl. přenesená",J294,0)</f>
        <v>0</v>
      </c>
      <c r="BH294" s="241">
        <f>IF(N294="sníž. přenesená",J294,0)</f>
        <v>0</v>
      </c>
      <c r="BI294" s="241">
        <f>IF(N294="nulová",J294,0)</f>
        <v>0</v>
      </c>
      <c r="BJ294" s="18" t="s">
        <v>90</v>
      </c>
      <c r="BK294" s="241">
        <f>ROUND(I294*H294,2)</f>
        <v>0</v>
      </c>
      <c r="BL294" s="18" t="s">
        <v>192</v>
      </c>
      <c r="BM294" s="240" t="s">
        <v>654</v>
      </c>
    </row>
    <row r="295" s="2" customFormat="1">
      <c r="A295" s="40"/>
      <c r="B295" s="41"/>
      <c r="C295" s="42"/>
      <c r="D295" s="242" t="s">
        <v>184</v>
      </c>
      <c r="E295" s="42"/>
      <c r="F295" s="243" t="s">
        <v>3495</v>
      </c>
      <c r="G295" s="42"/>
      <c r="H295" s="42"/>
      <c r="I295" s="244"/>
      <c r="J295" s="42"/>
      <c r="K295" s="42"/>
      <c r="L295" s="46"/>
      <c r="M295" s="245"/>
      <c r="N295" s="246"/>
      <c r="O295" s="93"/>
      <c r="P295" s="93"/>
      <c r="Q295" s="93"/>
      <c r="R295" s="93"/>
      <c r="S295" s="93"/>
      <c r="T295" s="94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8" t="s">
        <v>184</v>
      </c>
      <c r="AU295" s="18" t="s">
        <v>92</v>
      </c>
    </row>
    <row r="296" s="2" customFormat="1" ht="16.5" customHeight="1">
      <c r="A296" s="40"/>
      <c r="B296" s="41"/>
      <c r="C296" s="229" t="s">
        <v>475</v>
      </c>
      <c r="D296" s="229" t="s">
        <v>174</v>
      </c>
      <c r="E296" s="230" t="s">
        <v>3496</v>
      </c>
      <c r="F296" s="231" t="s">
        <v>3497</v>
      </c>
      <c r="G296" s="232" t="s">
        <v>458</v>
      </c>
      <c r="H296" s="233">
        <v>34</v>
      </c>
      <c r="I296" s="234"/>
      <c r="J296" s="235">
        <f>ROUND(I296*H296,2)</f>
        <v>0</v>
      </c>
      <c r="K296" s="231" t="s">
        <v>331</v>
      </c>
      <c r="L296" s="46"/>
      <c r="M296" s="236" t="s">
        <v>1</v>
      </c>
      <c r="N296" s="237" t="s">
        <v>48</v>
      </c>
      <c r="O296" s="93"/>
      <c r="P296" s="238">
        <f>O296*H296</f>
        <v>0</v>
      </c>
      <c r="Q296" s="238">
        <v>0</v>
      </c>
      <c r="R296" s="238">
        <f>Q296*H296</f>
        <v>0</v>
      </c>
      <c r="S296" s="238">
        <v>0</v>
      </c>
      <c r="T296" s="239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40" t="s">
        <v>192</v>
      </c>
      <c r="AT296" s="240" t="s">
        <v>174</v>
      </c>
      <c r="AU296" s="240" t="s">
        <v>92</v>
      </c>
      <c r="AY296" s="18" t="s">
        <v>171</v>
      </c>
      <c r="BE296" s="241">
        <f>IF(N296="základní",J296,0)</f>
        <v>0</v>
      </c>
      <c r="BF296" s="241">
        <f>IF(N296="snížená",J296,0)</f>
        <v>0</v>
      </c>
      <c r="BG296" s="241">
        <f>IF(N296="zákl. přenesená",J296,0)</f>
        <v>0</v>
      </c>
      <c r="BH296" s="241">
        <f>IF(N296="sníž. přenesená",J296,0)</f>
        <v>0</v>
      </c>
      <c r="BI296" s="241">
        <f>IF(N296="nulová",J296,0)</f>
        <v>0</v>
      </c>
      <c r="BJ296" s="18" t="s">
        <v>90</v>
      </c>
      <c r="BK296" s="241">
        <f>ROUND(I296*H296,2)</f>
        <v>0</v>
      </c>
      <c r="BL296" s="18" t="s">
        <v>192</v>
      </c>
      <c r="BM296" s="240" t="s">
        <v>667</v>
      </c>
    </row>
    <row r="297" s="2" customFormat="1">
      <c r="A297" s="40"/>
      <c r="B297" s="41"/>
      <c r="C297" s="42"/>
      <c r="D297" s="242" t="s">
        <v>184</v>
      </c>
      <c r="E297" s="42"/>
      <c r="F297" s="243" t="s">
        <v>3495</v>
      </c>
      <c r="G297" s="42"/>
      <c r="H297" s="42"/>
      <c r="I297" s="244"/>
      <c r="J297" s="42"/>
      <c r="K297" s="42"/>
      <c r="L297" s="46"/>
      <c r="M297" s="245"/>
      <c r="N297" s="246"/>
      <c r="O297" s="93"/>
      <c r="P297" s="93"/>
      <c r="Q297" s="93"/>
      <c r="R297" s="93"/>
      <c r="S297" s="93"/>
      <c r="T297" s="94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8" t="s">
        <v>184</v>
      </c>
      <c r="AU297" s="18" t="s">
        <v>92</v>
      </c>
    </row>
    <row r="298" s="2" customFormat="1" ht="16.5" customHeight="1">
      <c r="A298" s="40"/>
      <c r="B298" s="41"/>
      <c r="C298" s="229" t="s">
        <v>479</v>
      </c>
      <c r="D298" s="229" t="s">
        <v>174</v>
      </c>
      <c r="E298" s="230" t="s">
        <v>3498</v>
      </c>
      <c r="F298" s="231" t="s">
        <v>3499</v>
      </c>
      <c r="G298" s="232" t="s">
        <v>458</v>
      </c>
      <c r="H298" s="233">
        <v>119</v>
      </c>
      <c r="I298" s="234"/>
      <c r="J298" s="235">
        <f>ROUND(I298*H298,2)</f>
        <v>0</v>
      </c>
      <c r="K298" s="231" t="s">
        <v>331</v>
      </c>
      <c r="L298" s="46"/>
      <c r="M298" s="236" t="s">
        <v>1</v>
      </c>
      <c r="N298" s="237" t="s">
        <v>48</v>
      </c>
      <c r="O298" s="93"/>
      <c r="P298" s="238">
        <f>O298*H298</f>
        <v>0</v>
      </c>
      <c r="Q298" s="238">
        <v>0</v>
      </c>
      <c r="R298" s="238">
        <f>Q298*H298</f>
        <v>0</v>
      </c>
      <c r="S298" s="238">
        <v>0</v>
      </c>
      <c r="T298" s="239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40" t="s">
        <v>192</v>
      </c>
      <c r="AT298" s="240" t="s">
        <v>174</v>
      </c>
      <c r="AU298" s="240" t="s">
        <v>92</v>
      </c>
      <c r="AY298" s="18" t="s">
        <v>171</v>
      </c>
      <c r="BE298" s="241">
        <f>IF(N298="základní",J298,0)</f>
        <v>0</v>
      </c>
      <c r="BF298" s="241">
        <f>IF(N298="snížená",J298,0)</f>
        <v>0</v>
      </c>
      <c r="BG298" s="241">
        <f>IF(N298="zákl. přenesená",J298,0)</f>
        <v>0</v>
      </c>
      <c r="BH298" s="241">
        <f>IF(N298="sníž. přenesená",J298,0)</f>
        <v>0</v>
      </c>
      <c r="BI298" s="241">
        <f>IF(N298="nulová",J298,0)</f>
        <v>0</v>
      </c>
      <c r="BJ298" s="18" t="s">
        <v>90</v>
      </c>
      <c r="BK298" s="241">
        <f>ROUND(I298*H298,2)</f>
        <v>0</v>
      </c>
      <c r="BL298" s="18" t="s">
        <v>192</v>
      </c>
      <c r="BM298" s="240" t="s">
        <v>677</v>
      </c>
    </row>
    <row r="299" s="2" customFormat="1">
      <c r="A299" s="40"/>
      <c r="B299" s="41"/>
      <c r="C299" s="42"/>
      <c r="D299" s="242" t="s">
        <v>184</v>
      </c>
      <c r="E299" s="42"/>
      <c r="F299" s="243" t="s">
        <v>3495</v>
      </c>
      <c r="G299" s="42"/>
      <c r="H299" s="42"/>
      <c r="I299" s="244"/>
      <c r="J299" s="42"/>
      <c r="K299" s="42"/>
      <c r="L299" s="46"/>
      <c r="M299" s="245"/>
      <c r="N299" s="246"/>
      <c r="O299" s="93"/>
      <c r="P299" s="93"/>
      <c r="Q299" s="93"/>
      <c r="R299" s="93"/>
      <c r="S299" s="93"/>
      <c r="T299" s="94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8" t="s">
        <v>184</v>
      </c>
      <c r="AU299" s="18" t="s">
        <v>92</v>
      </c>
    </row>
    <row r="300" s="2" customFormat="1" ht="16.5" customHeight="1">
      <c r="A300" s="40"/>
      <c r="B300" s="41"/>
      <c r="C300" s="229" t="s">
        <v>483</v>
      </c>
      <c r="D300" s="229" t="s">
        <v>174</v>
      </c>
      <c r="E300" s="230" t="s">
        <v>3500</v>
      </c>
      <c r="F300" s="231" t="s">
        <v>3501</v>
      </c>
      <c r="G300" s="232" t="s">
        <v>458</v>
      </c>
      <c r="H300" s="233">
        <v>37</v>
      </c>
      <c r="I300" s="234"/>
      <c r="J300" s="235">
        <f>ROUND(I300*H300,2)</f>
        <v>0</v>
      </c>
      <c r="K300" s="231" t="s">
        <v>331</v>
      </c>
      <c r="L300" s="46"/>
      <c r="M300" s="236" t="s">
        <v>1</v>
      </c>
      <c r="N300" s="237" t="s">
        <v>48</v>
      </c>
      <c r="O300" s="93"/>
      <c r="P300" s="238">
        <f>O300*H300</f>
        <v>0</v>
      </c>
      <c r="Q300" s="238">
        <v>0</v>
      </c>
      <c r="R300" s="238">
        <f>Q300*H300</f>
        <v>0</v>
      </c>
      <c r="S300" s="238">
        <v>0</v>
      </c>
      <c r="T300" s="239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40" t="s">
        <v>192</v>
      </c>
      <c r="AT300" s="240" t="s">
        <v>174</v>
      </c>
      <c r="AU300" s="240" t="s">
        <v>92</v>
      </c>
      <c r="AY300" s="18" t="s">
        <v>171</v>
      </c>
      <c r="BE300" s="241">
        <f>IF(N300="základní",J300,0)</f>
        <v>0</v>
      </c>
      <c r="BF300" s="241">
        <f>IF(N300="snížená",J300,0)</f>
        <v>0</v>
      </c>
      <c r="BG300" s="241">
        <f>IF(N300="zákl. přenesená",J300,0)</f>
        <v>0</v>
      </c>
      <c r="BH300" s="241">
        <f>IF(N300="sníž. přenesená",J300,0)</f>
        <v>0</v>
      </c>
      <c r="BI300" s="241">
        <f>IF(N300="nulová",J300,0)</f>
        <v>0</v>
      </c>
      <c r="BJ300" s="18" t="s">
        <v>90</v>
      </c>
      <c r="BK300" s="241">
        <f>ROUND(I300*H300,2)</f>
        <v>0</v>
      </c>
      <c r="BL300" s="18" t="s">
        <v>192</v>
      </c>
      <c r="BM300" s="240" t="s">
        <v>688</v>
      </c>
    </row>
    <row r="301" s="2" customFormat="1">
      <c r="A301" s="40"/>
      <c r="B301" s="41"/>
      <c r="C301" s="42"/>
      <c r="D301" s="242" t="s">
        <v>184</v>
      </c>
      <c r="E301" s="42"/>
      <c r="F301" s="243" t="s">
        <v>3495</v>
      </c>
      <c r="G301" s="42"/>
      <c r="H301" s="42"/>
      <c r="I301" s="244"/>
      <c r="J301" s="42"/>
      <c r="K301" s="42"/>
      <c r="L301" s="46"/>
      <c r="M301" s="245"/>
      <c r="N301" s="246"/>
      <c r="O301" s="93"/>
      <c r="P301" s="93"/>
      <c r="Q301" s="93"/>
      <c r="R301" s="93"/>
      <c r="S301" s="93"/>
      <c r="T301" s="94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8" t="s">
        <v>184</v>
      </c>
      <c r="AU301" s="18" t="s">
        <v>92</v>
      </c>
    </row>
    <row r="302" s="2" customFormat="1" ht="16.5" customHeight="1">
      <c r="A302" s="40"/>
      <c r="B302" s="41"/>
      <c r="C302" s="229" t="s">
        <v>487</v>
      </c>
      <c r="D302" s="229" t="s">
        <v>174</v>
      </c>
      <c r="E302" s="230" t="s">
        <v>3502</v>
      </c>
      <c r="F302" s="231" t="s">
        <v>3503</v>
      </c>
      <c r="G302" s="232" t="s">
        <v>458</v>
      </c>
      <c r="H302" s="233">
        <v>75</v>
      </c>
      <c r="I302" s="234"/>
      <c r="J302" s="235">
        <f>ROUND(I302*H302,2)</f>
        <v>0</v>
      </c>
      <c r="K302" s="231" t="s">
        <v>331</v>
      </c>
      <c r="L302" s="46"/>
      <c r="M302" s="236" t="s">
        <v>1</v>
      </c>
      <c r="N302" s="237" t="s">
        <v>48</v>
      </c>
      <c r="O302" s="93"/>
      <c r="P302" s="238">
        <f>O302*H302</f>
        <v>0</v>
      </c>
      <c r="Q302" s="238">
        <v>0</v>
      </c>
      <c r="R302" s="238">
        <f>Q302*H302</f>
        <v>0</v>
      </c>
      <c r="S302" s="238">
        <v>0</v>
      </c>
      <c r="T302" s="239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40" t="s">
        <v>192</v>
      </c>
      <c r="AT302" s="240" t="s">
        <v>174</v>
      </c>
      <c r="AU302" s="240" t="s">
        <v>92</v>
      </c>
      <c r="AY302" s="18" t="s">
        <v>171</v>
      </c>
      <c r="BE302" s="241">
        <f>IF(N302="základní",J302,0)</f>
        <v>0</v>
      </c>
      <c r="BF302" s="241">
        <f>IF(N302="snížená",J302,0)</f>
        <v>0</v>
      </c>
      <c r="BG302" s="241">
        <f>IF(N302="zákl. přenesená",J302,0)</f>
        <v>0</v>
      </c>
      <c r="BH302" s="241">
        <f>IF(N302="sníž. přenesená",J302,0)</f>
        <v>0</v>
      </c>
      <c r="BI302" s="241">
        <f>IF(N302="nulová",J302,0)</f>
        <v>0</v>
      </c>
      <c r="BJ302" s="18" t="s">
        <v>90</v>
      </c>
      <c r="BK302" s="241">
        <f>ROUND(I302*H302,2)</f>
        <v>0</v>
      </c>
      <c r="BL302" s="18" t="s">
        <v>192</v>
      </c>
      <c r="BM302" s="240" t="s">
        <v>702</v>
      </c>
    </row>
    <row r="303" s="2" customFormat="1">
      <c r="A303" s="40"/>
      <c r="B303" s="41"/>
      <c r="C303" s="42"/>
      <c r="D303" s="242" t="s">
        <v>184</v>
      </c>
      <c r="E303" s="42"/>
      <c r="F303" s="243" t="s">
        <v>3495</v>
      </c>
      <c r="G303" s="42"/>
      <c r="H303" s="42"/>
      <c r="I303" s="244"/>
      <c r="J303" s="42"/>
      <c r="K303" s="42"/>
      <c r="L303" s="46"/>
      <c r="M303" s="245"/>
      <c r="N303" s="246"/>
      <c r="O303" s="93"/>
      <c r="P303" s="93"/>
      <c r="Q303" s="93"/>
      <c r="R303" s="93"/>
      <c r="S303" s="93"/>
      <c r="T303" s="94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8" t="s">
        <v>184</v>
      </c>
      <c r="AU303" s="18" t="s">
        <v>92</v>
      </c>
    </row>
    <row r="304" s="2" customFormat="1" ht="16.5" customHeight="1">
      <c r="A304" s="40"/>
      <c r="B304" s="41"/>
      <c r="C304" s="229" t="s">
        <v>492</v>
      </c>
      <c r="D304" s="229" t="s">
        <v>174</v>
      </c>
      <c r="E304" s="230" t="s">
        <v>3504</v>
      </c>
      <c r="F304" s="231" t="s">
        <v>3505</v>
      </c>
      <c r="G304" s="232" t="s">
        <v>458</v>
      </c>
      <c r="H304" s="233">
        <v>192</v>
      </c>
      <c r="I304" s="234"/>
      <c r="J304" s="235">
        <f>ROUND(I304*H304,2)</f>
        <v>0</v>
      </c>
      <c r="K304" s="231" t="s">
        <v>331</v>
      </c>
      <c r="L304" s="46"/>
      <c r="M304" s="236" t="s">
        <v>1</v>
      </c>
      <c r="N304" s="237" t="s">
        <v>48</v>
      </c>
      <c r="O304" s="93"/>
      <c r="P304" s="238">
        <f>O304*H304</f>
        <v>0</v>
      </c>
      <c r="Q304" s="238">
        <v>0</v>
      </c>
      <c r="R304" s="238">
        <f>Q304*H304</f>
        <v>0</v>
      </c>
      <c r="S304" s="238">
        <v>0</v>
      </c>
      <c r="T304" s="239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40" t="s">
        <v>192</v>
      </c>
      <c r="AT304" s="240" t="s">
        <v>174</v>
      </c>
      <c r="AU304" s="240" t="s">
        <v>92</v>
      </c>
      <c r="AY304" s="18" t="s">
        <v>171</v>
      </c>
      <c r="BE304" s="241">
        <f>IF(N304="základní",J304,0)</f>
        <v>0</v>
      </c>
      <c r="BF304" s="241">
        <f>IF(N304="snížená",J304,0)</f>
        <v>0</v>
      </c>
      <c r="BG304" s="241">
        <f>IF(N304="zákl. přenesená",J304,0)</f>
        <v>0</v>
      </c>
      <c r="BH304" s="241">
        <f>IF(N304="sníž. přenesená",J304,0)</f>
        <v>0</v>
      </c>
      <c r="BI304" s="241">
        <f>IF(N304="nulová",J304,0)</f>
        <v>0</v>
      </c>
      <c r="BJ304" s="18" t="s">
        <v>90</v>
      </c>
      <c r="BK304" s="241">
        <f>ROUND(I304*H304,2)</f>
        <v>0</v>
      </c>
      <c r="BL304" s="18" t="s">
        <v>192</v>
      </c>
      <c r="BM304" s="240" t="s">
        <v>712</v>
      </c>
    </row>
    <row r="305" s="2" customFormat="1">
      <c r="A305" s="40"/>
      <c r="B305" s="41"/>
      <c r="C305" s="42"/>
      <c r="D305" s="242" t="s">
        <v>184</v>
      </c>
      <c r="E305" s="42"/>
      <c r="F305" s="243" t="s">
        <v>3495</v>
      </c>
      <c r="G305" s="42"/>
      <c r="H305" s="42"/>
      <c r="I305" s="244"/>
      <c r="J305" s="42"/>
      <c r="K305" s="42"/>
      <c r="L305" s="46"/>
      <c r="M305" s="245"/>
      <c r="N305" s="246"/>
      <c r="O305" s="93"/>
      <c r="P305" s="93"/>
      <c r="Q305" s="93"/>
      <c r="R305" s="93"/>
      <c r="S305" s="93"/>
      <c r="T305" s="94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8" t="s">
        <v>184</v>
      </c>
      <c r="AU305" s="18" t="s">
        <v>92</v>
      </c>
    </row>
    <row r="306" s="2" customFormat="1" ht="16.5" customHeight="1">
      <c r="A306" s="40"/>
      <c r="B306" s="41"/>
      <c r="C306" s="229" t="s">
        <v>496</v>
      </c>
      <c r="D306" s="229" t="s">
        <v>174</v>
      </c>
      <c r="E306" s="230" t="s">
        <v>3506</v>
      </c>
      <c r="F306" s="231" t="s">
        <v>3507</v>
      </c>
      <c r="G306" s="232" t="s">
        <v>458</v>
      </c>
      <c r="H306" s="233">
        <v>43</v>
      </c>
      <c r="I306" s="234"/>
      <c r="J306" s="235">
        <f>ROUND(I306*H306,2)</f>
        <v>0</v>
      </c>
      <c r="K306" s="231" t="s">
        <v>331</v>
      </c>
      <c r="L306" s="46"/>
      <c r="M306" s="236" t="s">
        <v>1</v>
      </c>
      <c r="N306" s="237" t="s">
        <v>48</v>
      </c>
      <c r="O306" s="93"/>
      <c r="P306" s="238">
        <f>O306*H306</f>
        <v>0</v>
      </c>
      <c r="Q306" s="238">
        <v>0</v>
      </c>
      <c r="R306" s="238">
        <f>Q306*H306</f>
        <v>0</v>
      </c>
      <c r="S306" s="238">
        <v>0</v>
      </c>
      <c r="T306" s="239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40" t="s">
        <v>192</v>
      </c>
      <c r="AT306" s="240" t="s">
        <v>174</v>
      </c>
      <c r="AU306" s="240" t="s">
        <v>92</v>
      </c>
      <c r="AY306" s="18" t="s">
        <v>171</v>
      </c>
      <c r="BE306" s="241">
        <f>IF(N306="základní",J306,0)</f>
        <v>0</v>
      </c>
      <c r="BF306" s="241">
        <f>IF(N306="snížená",J306,0)</f>
        <v>0</v>
      </c>
      <c r="BG306" s="241">
        <f>IF(N306="zákl. přenesená",J306,0)</f>
        <v>0</v>
      </c>
      <c r="BH306" s="241">
        <f>IF(N306="sníž. přenesená",J306,0)</f>
        <v>0</v>
      </c>
      <c r="BI306" s="241">
        <f>IF(N306="nulová",J306,0)</f>
        <v>0</v>
      </c>
      <c r="BJ306" s="18" t="s">
        <v>90</v>
      </c>
      <c r="BK306" s="241">
        <f>ROUND(I306*H306,2)</f>
        <v>0</v>
      </c>
      <c r="BL306" s="18" t="s">
        <v>192</v>
      </c>
      <c r="BM306" s="240" t="s">
        <v>722</v>
      </c>
    </row>
    <row r="307" s="2" customFormat="1">
      <c r="A307" s="40"/>
      <c r="B307" s="41"/>
      <c r="C307" s="42"/>
      <c r="D307" s="242" t="s">
        <v>184</v>
      </c>
      <c r="E307" s="42"/>
      <c r="F307" s="243" t="s">
        <v>3495</v>
      </c>
      <c r="G307" s="42"/>
      <c r="H307" s="42"/>
      <c r="I307" s="244"/>
      <c r="J307" s="42"/>
      <c r="K307" s="42"/>
      <c r="L307" s="46"/>
      <c r="M307" s="245"/>
      <c r="N307" s="246"/>
      <c r="O307" s="93"/>
      <c r="P307" s="93"/>
      <c r="Q307" s="93"/>
      <c r="R307" s="93"/>
      <c r="S307" s="93"/>
      <c r="T307" s="94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8" t="s">
        <v>184</v>
      </c>
      <c r="AU307" s="18" t="s">
        <v>92</v>
      </c>
    </row>
    <row r="308" s="12" customFormat="1" ht="22.8" customHeight="1">
      <c r="A308" s="12"/>
      <c r="B308" s="213"/>
      <c r="C308" s="214"/>
      <c r="D308" s="215" t="s">
        <v>82</v>
      </c>
      <c r="E308" s="227" t="s">
        <v>3508</v>
      </c>
      <c r="F308" s="227" t="s">
        <v>3509</v>
      </c>
      <c r="G308" s="214"/>
      <c r="H308" s="214"/>
      <c r="I308" s="217"/>
      <c r="J308" s="228">
        <f>BK308</f>
        <v>0</v>
      </c>
      <c r="K308" s="214"/>
      <c r="L308" s="219"/>
      <c r="M308" s="220"/>
      <c r="N308" s="221"/>
      <c r="O308" s="221"/>
      <c r="P308" s="222">
        <f>SUM(P309:P313)</f>
        <v>0</v>
      </c>
      <c r="Q308" s="221"/>
      <c r="R308" s="222">
        <f>SUM(R309:R313)</f>
        <v>0</v>
      </c>
      <c r="S308" s="221"/>
      <c r="T308" s="223">
        <f>SUM(T309:T313)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24" t="s">
        <v>90</v>
      </c>
      <c r="AT308" s="225" t="s">
        <v>82</v>
      </c>
      <c r="AU308" s="225" t="s">
        <v>90</v>
      </c>
      <c r="AY308" s="224" t="s">
        <v>171</v>
      </c>
      <c r="BK308" s="226">
        <f>SUM(BK309:BK313)</f>
        <v>0</v>
      </c>
    </row>
    <row r="309" s="2" customFormat="1" ht="16.5" customHeight="1">
      <c r="A309" s="40"/>
      <c r="B309" s="41"/>
      <c r="C309" s="229" t="s">
        <v>501</v>
      </c>
      <c r="D309" s="229" t="s">
        <v>174</v>
      </c>
      <c r="E309" s="230" t="s">
        <v>3510</v>
      </c>
      <c r="F309" s="231" t="s">
        <v>3511</v>
      </c>
      <c r="G309" s="232" t="s">
        <v>458</v>
      </c>
      <c r="H309" s="233">
        <v>175</v>
      </c>
      <c r="I309" s="234"/>
      <c r="J309" s="235">
        <f>ROUND(I309*H309,2)</f>
        <v>0</v>
      </c>
      <c r="K309" s="231" t="s">
        <v>331</v>
      </c>
      <c r="L309" s="46"/>
      <c r="M309" s="236" t="s">
        <v>1</v>
      </c>
      <c r="N309" s="237" t="s">
        <v>48</v>
      </c>
      <c r="O309" s="93"/>
      <c r="P309" s="238">
        <f>O309*H309</f>
        <v>0</v>
      </c>
      <c r="Q309" s="238">
        <v>0</v>
      </c>
      <c r="R309" s="238">
        <f>Q309*H309</f>
        <v>0</v>
      </c>
      <c r="S309" s="238">
        <v>0</v>
      </c>
      <c r="T309" s="239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40" t="s">
        <v>192</v>
      </c>
      <c r="AT309" s="240" t="s">
        <v>174</v>
      </c>
      <c r="AU309" s="240" t="s">
        <v>92</v>
      </c>
      <c r="AY309" s="18" t="s">
        <v>171</v>
      </c>
      <c r="BE309" s="241">
        <f>IF(N309="základní",J309,0)</f>
        <v>0</v>
      </c>
      <c r="BF309" s="241">
        <f>IF(N309="snížená",J309,0)</f>
        <v>0</v>
      </c>
      <c r="BG309" s="241">
        <f>IF(N309="zákl. přenesená",J309,0)</f>
        <v>0</v>
      </c>
      <c r="BH309" s="241">
        <f>IF(N309="sníž. přenesená",J309,0)</f>
        <v>0</v>
      </c>
      <c r="BI309" s="241">
        <f>IF(N309="nulová",J309,0)</f>
        <v>0</v>
      </c>
      <c r="BJ309" s="18" t="s">
        <v>90</v>
      </c>
      <c r="BK309" s="241">
        <f>ROUND(I309*H309,2)</f>
        <v>0</v>
      </c>
      <c r="BL309" s="18" t="s">
        <v>192</v>
      </c>
      <c r="BM309" s="240" t="s">
        <v>734</v>
      </c>
    </row>
    <row r="310" s="2" customFormat="1" ht="16.5" customHeight="1">
      <c r="A310" s="40"/>
      <c r="B310" s="41"/>
      <c r="C310" s="229" t="s">
        <v>506</v>
      </c>
      <c r="D310" s="229" t="s">
        <v>174</v>
      </c>
      <c r="E310" s="230" t="s">
        <v>3512</v>
      </c>
      <c r="F310" s="231" t="s">
        <v>3513</v>
      </c>
      <c r="G310" s="232" t="s">
        <v>458</v>
      </c>
      <c r="H310" s="233">
        <v>138</v>
      </c>
      <c r="I310" s="234"/>
      <c r="J310" s="235">
        <f>ROUND(I310*H310,2)</f>
        <v>0</v>
      </c>
      <c r="K310" s="231" t="s">
        <v>331</v>
      </c>
      <c r="L310" s="46"/>
      <c r="M310" s="236" t="s">
        <v>1</v>
      </c>
      <c r="N310" s="237" t="s">
        <v>48</v>
      </c>
      <c r="O310" s="93"/>
      <c r="P310" s="238">
        <f>O310*H310</f>
        <v>0</v>
      </c>
      <c r="Q310" s="238">
        <v>0</v>
      </c>
      <c r="R310" s="238">
        <f>Q310*H310</f>
        <v>0</v>
      </c>
      <c r="S310" s="238">
        <v>0</v>
      </c>
      <c r="T310" s="239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40" t="s">
        <v>192</v>
      </c>
      <c r="AT310" s="240" t="s">
        <v>174</v>
      </c>
      <c r="AU310" s="240" t="s">
        <v>92</v>
      </c>
      <c r="AY310" s="18" t="s">
        <v>171</v>
      </c>
      <c r="BE310" s="241">
        <f>IF(N310="základní",J310,0)</f>
        <v>0</v>
      </c>
      <c r="BF310" s="241">
        <f>IF(N310="snížená",J310,0)</f>
        <v>0</v>
      </c>
      <c r="BG310" s="241">
        <f>IF(N310="zákl. přenesená",J310,0)</f>
        <v>0</v>
      </c>
      <c r="BH310" s="241">
        <f>IF(N310="sníž. přenesená",J310,0)</f>
        <v>0</v>
      </c>
      <c r="BI310" s="241">
        <f>IF(N310="nulová",J310,0)</f>
        <v>0</v>
      </c>
      <c r="BJ310" s="18" t="s">
        <v>90</v>
      </c>
      <c r="BK310" s="241">
        <f>ROUND(I310*H310,2)</f>
        <v>0</v>
      </c>
      <c r="BL310" s="18" t="s">
        <v>192</v>
      </c>
      <c r="BM310" s="240" t="s">
        <v>744</v>
      </c>
    </row>
    <row r="311" s="2" customFormat="1" ht="16.5" customHeight="1">
      <c r="A311" s="40"/>
      <c r="B311" s="41"/>
      <c r="C311" s="229" t="s">
        <v>510</v>
      </c>
      <c r="D311" s="229" t="s">
        <v>174</v>
      </c>
      <c r="E311" s="230" t="s">
        <v>3514</v>
      </c>
      <c r="F311" s="231" t="s">
        <v>3515</v>
      </c>
      <c r="G311" s="232" t="s">
        <v>458</v>
      </c>
      <c r="H311" s="233">
        <v>116</v>
      </c>
      <c r="I311" s="234"/>
      <c r="J311" s="235">
        <f>ROUND(I311*H311,2)</f>
        <v>0</v>
      </c>
      <c r="K311" s="231" t="s">
        <v>331</v>
      </c>
      <c r="L311" s="46"/>
      <c r="M311" s="236" t="s">
        <v>1</v>
      </c>
      <c r="N311" s="237" t="s">
        <v>48</v>
      </c>
      <c r="O311" s="93"/>
      <c r="P311" s="238">
        <f>O311*H311</f>
        <v>0</v>
      </c>
      <c r="Q311" s="238">
        <v>0</v>
      </c>
      <c r="R311" s="238">
        <f>Q311*H311</f>
        <v>0</v>
      </c>
      <c r="S311" s="238">
        <v>0</v>
      </c>
      <c r="T311" s="239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40" t="s">
        <v>192</v>
      </c>
      <c r="AT311" s="240" t="s">
        <v>174</v>
      </c>
      <c r="AU311" s="240" t="s">
        <v>92</v>
      </c>
      <c r="AY311" s="18" t="s">
        <v>171</v>
      </c>
      <c r="BE311" s="241">
        <f>IF(N311="základní",J311,0)</f>
        <v>0</v>
      </c>
      <c r="BF311" s="241">
        <f>IF(N311="snížená",J311,0)</f>
        <v>0</v>
      </c>
      <c r="BG311" s="241">
        <f>IF(N311="zákl. přenesená",J311,0)</f>
        <v>0</v>
      </c>
      <c r="BH311" s="241">
        <f>IF(N311="sníž. přenesená",J311,0)</f>
        <v>0</v>
      </c>
      <c r="BI311" s="241">
        <f>IF(N311="nulová",J311,0)</f>
        <v>0</v>
      </c>
      <c r="BJ311" s="18" t="s">
        <v>90</v>
      </c>
      <c r="BK311" s="241">
        <f>ROUND(I311*H311,2)</f>
        <v>0</v>
      </c>
      <c r="BL311" s="18" t="s">
        <v>192</v>
      </c>
      <c r="BM311" s="240" t="s">
        <v>754</v>
      </c>
    </row>
    <row r="312" s="2" customFormat="1" ht="16.5" customHeight="1">
      <c r="A312" s="40"/>
      <c r="B312" s="41"/>
      <c r="C312" s="229" t="s">
        <v>515</v>
      </c>
      <c r="D312" s="229" t="s">
        <v>174</v>
      </c>
      <c r="E312" s="230" t="s">
        <v>3516</v>
      </c>
      <c r="F312" s="231" t="s">
        <v>3517</v>
      </c>
      <c r="G312" s="232" t="s">
        <v>458</v>
      </c>
      <c r="H312" s="233">
        <v>95</v>
      </c>
      <c r="I312" s="234"/>
      <c r="J312" s="235">
        <f>ROUND(I312*H312,2)</f>
        <v>0</v>
      </c>
      <c r="K312" s="231" t="s">
        <v>331</v>
      </c>
      <c r="L312" s="46"/>
      <c r="M312" s="236" t="s">
        <v>1</v>
      </c>
      <c r="N312" s="237" t="s">
        <v>48</v>
      </c>
      <c r="O312" s="93"/>
      <c r="P312" s="238">
        <f>O312*H312</f>
        <v>0</v>
      </c>
      <c r="Q312" s="238">
        <v>0</v>
      </c>
      <c r="R312" s="238">
        <f>Q312*H312</f>
        <v>0</v>
      </c>
      <c r="S312" s="238">
        <v>0</v>
      </c>
      <c r="T312" s="239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40" t="s">
        <v>192</v>
      </c>
      <c r="AT312" s="240" t="s">
        <v>174</v>
      </c>
      <c r="AU312" s="240" t="s">
        <v>92</v>
      </c>
      <c r="AY312" s="18" t="s">
        <v>171</v>
      </c>
      <c r="BE312" s="241">
        <f>IF(N312="základní",J312,0)</f>
        <v>0</v>
      </c>
      <c r="BF312" s="241">
        <f>IF(N312="snížená",J312,0)</f>
        <v>0</v>
      </c>
      <c r="BG312" s="241">
        <f>IF(N312="zákl. přenesená",J312,0)</f>
        <v>0</v>
      </c>
      <c r="BH312" s="241">
        <f>IF(N312="sníž. přenesená",J312,0)</f>
        <v>0</v>
      </c>
      <c r="BI312" s="241">
        <f>IF(N312="nulová",J312,0)</f>
        <v>0</v>
      </c>
      <c r="BJ312" s="18" t="s">
        <v>90</v>
      </c>
      <c r="BK312" s="241">
        <f>ROUND(I312*H312,2)</f>
        <v>0</v>
      </c>
      <c r="BL312" s="18" t="s">
        <v>192</v>
      </c>
      <c r="BM312" s="240" t="s">
        <v>763</v>
      </c>
    </row>
    <row r="313" s="2" customFormat="1" ht="16.5" customHeight="1">
      <c r="A313" s="40"/>
      <c r="B313" s="41"/>
      <c r="C313" s="229" t="s">
        <v>519</v>
      </c>
      <c r="D313" s="229" t="s">
        <v>174</v>
      </c>
      <c r="E313" s="230" t="s">
        <v>3518</v>
      </c>
      <c r="F313" s="231" t="s">
        <v>3519</v>
      </c>
      <c r="G313" s="232" t="s">
        <v>458</v>
      </c>
      <c r="H313" s="233">
        <v>80</v>
      </c>
      <c r="I313" s="234"/>
      <c r="J313" s="235">
        <f>ROUND(I313*H313,2)</f>
        <v>0</v>
      </c>
      <c r="K313" s="231" t="s">
        <v>331</v>
      </c>
      <c r="L313" s="46"/>
      <c r="M313" s="236" t="s">
        <v>1</v>
      </c>
      <c r="N313" s="237" t="s">
        <v>48</v>
      </c>
      <c r="O313" s="93"/>
      <c r="P313" s="238">
        <f>O313*H313</f>
        <v>0</v>
      </c>
      <c r="Q313" s="238">
        <v>0</v>
      </c>
      <c r="R313" s="238">
        <f>Q313*H313</f>
        <v>0</v>
      </c>
      <c r="S313" s="238">
        <v>0</v>
      </c>
      <c r="T313" s="239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40" t="s">
        <v>192</v>
      </c>
      <c r="AT313" s="240" t="s">
        <v>174</v>
      </c>
      <c r="AU313" s="240" t="s">
        <v>92</v>
      </c>
      <c r="AY313" s="18" t="s">
        <v>171</v>
      </c>
      <c r="BE313" s="241">
        <f>IF(N313="základní",J313,0)</f>
        <v>0</v>
      </c>
      <c r="BF313" s="241">
        <f>IF(N313="snížená",J313,0)</f>
        <v>0</v>
      </c>
      <c r="BG313" s="241">
        <f>IF(N313="zákl. přenesená",J313,0)</f>
        <v>0</v>
      </c>
      <c r="BH313" s="241">
        <f>IF(N313="sníž. přenesená",J313,0)</f>
        <v>0</v>
      </c>
      <c r="BI313" s="241">
        <f>IF(N313="nulová",J313,0)</f>
        <v>0</v>
      </c>
      <c r="BJ313" s="18" t="s">
        <v>90</v>
      </c>
      <c r="BK313" s="241">
        <f>ROUND(I313*H313,2)</f>
        <v>0</v>
      </c>
      <c r="BL313" s="18" t="s">
        <v>192</v>
      </c>
      <c r="BM313" s="240" t="s">
        <v>772</v>
      </c>
    </row>
    <row r="314" s="12" customFormat="1" ht="22.8" customHeight="1">
      <c r="A314" s="12"/>
      <c r="B314" s="213"/>
      <c r="C314" s="214"/>
      <c r="D314" s="215" t="s">
        <v>82</v>
      </c>
      <c r="E314" s="227" t="s">
        <v>3520</v>
      </c>
      <c r="F314" s="227" t="s">
        <v>3521</v>
      </c>
      <c r="G314" s="214"/>
      <c r="H314" s="214"/>
      <c r="I314" s="217"/>
      <c r="J314" s="228">
        <f>BK314</f>
        <v>0</v>
      </c>
      <c r="K314" s="214"/>
      <c r="L314" s="219"/>
      <c r="M314" s="220"/>
      <c r="N314" s="221"/>
      <c r="O314" s="221"/>
      <c r="P314" s="222">
        <f>SUM(P315:P317)</f>
        <v>0</v>
      </c>
      <c r="Q314" s="221"/>
      <c r="R314" s="222">
        <f>SUM(R315:R317)</f>
        <v>0</v>
      </c>
      <c r="S314" s="221"/>
      <c r="T314" s="223">
        <f>SUM(T315:T317)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24" t="s">
        <v>90</v>
      </c>
      <c r="AT314" s="225" t="s">
        <v>82</v>
      </c>
      <c r="AU314" s="225" t="s">
        <v>90</v>
      </c>
      <c r="AY314" s="224" t="s">
        <v>171</v>
      </c>
      <c r="BK314" s="226">
        <f>SUM(BK315:BK317)</f>
        <v>0</v>
      </c>
    </row>
    <row r="315" s="2" customFormat="1" ht="16.5" customHeight="1">
      <c r="A315" s="40"/>
      <c r="B315" s="41"/>
      <c r="C315" s="229" t="s">
        <v>523</v>
      </c>
      <c r="D315" s="229" t="s">
        <v>174</v>
      </c>
      <c r="E315" s="230" t="s">
        <v>3522</v>
      </c>
      <c r="F315" s="231" t="s">
        <v>3523</v>
      </c>
      <c r="G315" s="232" t="s">
        <v>278</v>
      </c>
      <c r="H315" s="233">
        <v>372</v>
      </c>
      <c r="I315" s="234"/>
      <c r="J315" s="235">
        <f>ROUND(I315*H315,2)</f>
        <v>0</v>
      </c>
      <c r="K315" s="231" t="s">
        <v>331</v>
      </c>
      <c r="L315" s="46"/>
      <c r="M315" s="236" t="s">
        <v>1</v>
      </c>
      <c r="N315" s="237" t="s">
        <v>48</v>
      </c>
      <c r="O315" s="93"/>
      <c r="P315" s="238">
        <f>O315*H315</f>
        <v>0</v>
      </c>
      <c r="Q315" s="238">
        <v>0</v>
      </c>
      <c r="R315" s="238">
        <f>Q315*H315</f>
        <v>0</v>
      </c>
      <c r="S315" s="238">
        <v>0</v>
      </c>
      <c r="T315" s="239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40" t="s">
        <v>192</v>
      </c>
      <c r="AT315" s="240" t="s">
        <v>174</v>
      </c>
      <c r="AU315" s="240" t="s">
        <v>92</v>
      </c>
      <c r="AY315" s="18" t="s">
        <v>171</v>
      </c>
      <c r="BE315" s="241">
        <f>IF(N315="základní",J315,0)</f>
        <v>0</v>
      </c>
      <c r="BF315" s="241">
        <f>IF(N315="snížená",J315,0)</f>
        <v>0</v>
      </c>
      <c r="BG315" s="241">
        <f>IF(N315="zákl. přenesená",J315,0)</f>
        <v>0</v>
      </c>
      <c r="BH315" s="241">
        <f>IF(N315="sníž. přenesená",J315,0)</f>
        <v>0</v>
      </c>
      <c r="BI315" s="241">
        <f>IF(N315="nulová",J315,0)</f>
        <v>0</v>
      </c>
      <c r="BJ315" s="18" t="s">
        <v>90</v>
      </c>
      <c r="BK315" s="241">
        <f>ROUND(I315*H315,2)</f>
        <v>0</v>
      </c>
      <c r="BL315" s="18" t="s">
        <v>192</v>
      </c>
      <c r="BM315" s="240" t="s">
        <v>780</v>
      </c>
    </row>
    <row r="316" s="2" customFormat="1">
      <c r="A316" s="40"/>
      <c r="B316" s="41"/>
      <c r="C316" s="229" t="s">
        <v>534</v>
      </c>
      <c r="D316" s="229" t="s">
        <v>174</v>
      </c>
      <c r="E316" s="230" t="s">
        <v>3524</v>
      </c>
      <c r="F316" s="231" t="s">
        <v>3525</v>
      </c>
      <c r="G316" s="232" t="s">
        <v>278</v>
      </c>
      <c r="H316" s="233">
        <v>57</v>
      </c>
      <c r="I316" s="234"/>
      <c r="J316" s="235">
        <f>ROUND(I316*H316,2)</f>
        <v>0</v>
      </c>
      <c r="K316" s="231" t="s">
        <v>331</v>
      </c>
      <c r="L316" s="46"/>
      <c r="M316" s="236" t="s">
        <v>1</v>
      </c>
      <c r="N316" s="237" t="s">
        <v>48</v>
      </c>
      <c r="O316" s="93"/>
      <c r="P316" s="238">
        <f>O316*H316</f>
        <v>0</v>
      </c>
      <c r="Q316" s="238">
        <v>0</v>
      </c>
      <c r="R316" s="238">
        <f>Q316*H316</f>
        <v>0</v>
      </c>
      <c r="S316" s="238">
        <v>0</v>
      </c>
      <c r="T316" s="239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40" t="s">
        <v>192</v>
      </c>
      <c r="AT316" s="240" t="s">
        <v>174</v>
      </c>
      <c r="AU316" s="240" t="s">
        <v>92</v>
      </c>
      <c r="AY316" s="18" t="s">
        <v>171</v>
      </c>
      <c r="BE316" s="241">
        <f>IF(N316="základní",J316,0)</f>
        <v>0</v>
      </c>
      <c r="BF316" s="241">
        <f>IF(N316="snížená",J316,0)</f>
        <v>0</v>
      </c>
      <c r="BG316" s="241">
        <f>IF(N316="zákl. přenesená",J316,0)</f>
        <v>0</v>
      </c>
      <c r="BH316" s="241">
        <f>IF(N316="sníž. přenesená",J316,0)</f>
        <v>0</v>
      </c>
      <c r="BI316" s="241">
        <f>IF(N316="nulová",J316,0)</f>
        <v>0</v>
      </c>
      <c r="BJ316" s="18" t="s">
        <v>90</v>
      </c>
      <c r="BK316" s="241">
        <f>ROUND(I316*H316,2)</f>
        <v>0</v>
      </c>
      <c r="BL316" s="18" t="s">
        <v>192</v>
      </c>
      <c r="BM316" s="240" t="s">
        <v>789</v>
      </c>
    </row>
    <row r="317" s="2" customFormat="1">
      <c r="A317" s="40"/>
      <c r="B317" s="41"/>
      <c r="C317" s="229" t="s">
        <v>538</v>
      </c>
      <c r="D317" s="229" t="s">
        <v>174</v>
      </c>
      <c r="E317" s="230" t="s">
        <v>3526</v>
      </c>
      <c r="F317" s="231" t="s">
        <v>3527</v>
      </c>
      <c r="G317" s="232" t="s">
        <v>278</v>
      </c>
      <c r="H317" s="233">
        <v>63</v>
      </c>
      <c r="I317" s="234"/>
      <c r="J317" s="235">
        <f>ROUND(I317*H317,2)</f>
        <v>0</v>
      </c>
      <c r="K317" s="231" t="s">
        <v>331</v>
      </c>
      <c r="L317" s="46"/>
      <c r="M317" s="236" t="s">
        <v>1</v>
      </c>
      <c r="N317" s="237" t="s">
        <v>48</v>
      </c>
      <c r="O317" s="93"/>
      <c r="P317" s="238">
        <f>O317*H317</f>
        <v>0</v>
      </c>
      <c r="Q317" s="238">
        <v>0</v>
      </c>
      <c r="R317" s="238">
        <f>Q317*H317</f>
        <v>0</v>
      </c>
      <c r="S317" s="238">
        <v>0</v>
      </c>
      <c r="T317" s="239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40" t="s">
        <v>192</v>
      </c>
      <c r="AT317" s="240" t="s">
        <v>174</v>
      </c>
      <c r="AU317" s="240" t="s">
        <v>92</v>
      </c>
      <c r="AY317" s="18" t="s">
        <v>171</v>
      </c>
      <c r="BE317" s="241">
        <f>IF(N317="základní",J317,0)</f>
        <v>0</v>
      </c>
      <c r="BF317" s="241">
        <f>IF(N317="snížená",J317,0)</f>
        <v>0</v>
      </c>
      <c r="BG317" s="241">
        <f>IF(N317="zákl. přenesená",J317,0)</f>
        <v>0</v>
      </c>
      <c r="BH317" s="241">
        <f>IF(N317="sníž. přenesená",J317,0)</f>
        <v>0</v>
      </c>
      <c r="BI317" s="241">
        <f>IF(N317="nulová",J317,0)</f>
        <v>0</v>
      </c>
      <c r="BJ317" s="18" t="s">
        <v>90</v>
      </c>
      <c r="BK317" s="241">
        <f>ROUND(I317*H317,2)</f>
        <v>0</v>
      </c>
      <c r="BL317" s="18" t="s">
        <v>192</v>
      </c>
      <c r="BM317" s="240" t="s">
        <v>800</v>
      </c>
    </row>
    <row r="318" s="12" customFormat="1" ht="25.92" customHeight="1">
      <c r="A318" s="12"/>
      <c r="B318" s="213"/>
      <c r="C318" s="214"/>
      <c r="D318" s="215" t="s">
        <v>82</v>
      </c>
      <c r="E318" s="216" t="s">
        <v>3528</v>
      </c>
      <c r="F318" s="216" t="s">
        <v>3529</v>
      </c>
      <c r="G318" s="214"/>
      <c r="H318" s="214"/>
      <c r="I318" s="217"/>
      <c r="J318" s="218">
        <f>BK318</f>
        <v>0</v>
      </c>
      <c r="K318" s="214"/>
      <c r="L318" s="219"/>
      <c r="M318" s="220"/>
      <c r="N318" s="221"/>
      <c r="O318" s="221"/>
      <c r="P318" s="222">
        <f>P319+P328+P333+P339+P354+P358+P360+P373+P384+P390</f>
        <v>0</v>
      </c>
      <c r="Q318" s="221"/>
      <c r="R318" s="222">
        <f>R319+R328+R333+R339+R354+R358+R360+R373+R384+R390</f>
        <v>0</v>
      </c>
      <c r="S318" s="221"/>
      <c r="T318" s="223">
        <f>T319+T328+T333+T339+T354+T358+T360+T373+T384+T390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224" t="s">
        <v>90</v>
      </c>
      <c r="AT318" s="225" t="s">
        <v>82</v>
      </c>
      <c r="AU318" s="225" t="s">
        <v>83</v>
      </c>
      <c r="AY318" s="224" t="s">
        <v>171</v>
      </c>
      <c r="BK318" s="226">
        <f>BK319+BK328+BK333+BK339+BK354+BK358+BK360+BK373+BK384+BK390</f>
        <v>0</v>
      </c>
    </row>
    <row r="319" s="12" customFormat="1" ht="22.8" customHeight="1">
      <c r="A319" s="12"/>
      <c r="B319" s="213"/>
      <c r="C319" s="214"/>
      <c r="D319" s="215" t="s">
        <v>82</v>
      </c>
      <c r="E319" s="227" t="s">
        <v>3304</v>
      </c>
      <c r="F319" s="227" t="s">
        <v>3396</v>
      </c>
      <c r="G319" s="214"/>
      <c r="H319" s="214"/>
      <c r="I319" s="217"/>
      <c r="J319" s="228">
        <f>BK319</f>
        <v>0</v>
      </c>
      <c r="K319" s="214"/>
      <c r="L319" s="219"/>
      <c r="M319" s="220"/>
      <c r="N319" s="221"/>
      <c r="O319" s="221"/>
      <c r="P319" s="222">
        <f>SUM(P320:P327)</f>
        <v>0</v>
      </c>
      <c r="Q319" s="221"/>
      <c r="R319" s="222">
        <f>SUM(R320:R327)</f>
        <v>0</v>
      </c>
      <c r="S319" s="221"/>
      <c r="T319" s="223">
        <f>SUM(T320:T327)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24" t="s">
        <v>90</v>
      </c>
      <c r="AT319" s="225" t="s">
        <v>82</v>
      </c>
      <c r="AU319" s="225" t="s">
        <v>90</v>
      </c>
      <c r="AY319" s="224" t="s">
        <v>171</v>
      </c>
      <c r="BK319" s="226">
        <f>SUM(BK320:BK327)</f>
        <v>0</v>
      </c>
    </row>
    <row r="320" s="2" customFormat="1" ht="16.5" customHeight="1">
      <c r="A320" s="40"/>
      <c r="B320" s="41"/>
      <c r="C320" s="229" t="s">
        <v>542</v>
      </c>
      <c r="D320" s="229" t="s">
        <v>174</v>
      </c>
      <c r="E320" s="230" t="s">
        <v>3530</v>
      </c>
      <c r="F320" s="231" t="s">
        <v>3397</v>
      </c>
      <c r="G320" s="232" t="s">
        <v>1528</v>
      </c>
      <c r="H320" s="233">
        <v>1</v>
      </c>
      <c r="I320" s="234"/>
      <c r="J320" s="235">
        <f>ROUND(I320*H320,2)</f>
        <v>0</v>
      </c>
      <c r="K320" s="231" t="s">
        <v>331</v>
      </c>
      <c r="L320" s="46"/>
      <c r="M320" s="236" t="s">
        <v>1</v>
      </c>
      <c r="N320" s="237" t="s">
        <v>48</v>
      </c>
      <c r="O320" s="93"/>
      <c r="P320" s="238">
        <f>O320*H320</f>
        <v>0</v>
      </c>
      <c r="Q320" s="238">
        <v>0</v>
      </c>
      <c r="R320" s="238">
        <f>Q320*H320</f>
        <v>0</v>
      </c>
      <c r="S320" s="238">
        <v>0</v>
      </c>
      <c r="T320" s="239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40" t="s">
        <v>192</v>
      </c>
      <c r="AT320" s="240" t="s">
        <v>174</v>
      </c>
      <c r="AU320" s="240" t="s">
        <v>92</v>
      </c>
      <c r="AY320" s="18" t="s">
        <v>171</v>
      </c>
      <c r="BE320" s="241">
        <f>IF(N320="základní",J320,0)</f>
        <v>0</v>
      </c>
      <c r="BF320" s="241">
        <f>IF(N320="snížená",J320,0)</f>
        <v>0</v>
      </c>
      <c r="BG320" s="241">
        <f>IF(N320="zákl. přenesená",J320,0)</f>
        <v>0</v>
      </c>
      <c r="BH320" s="241">
        <f>IF(N320="sníž. přenesená",J320,0)</f>
        <v>0</v>
      </c>
      <c r="BI320" s="241">
        <f>IF(N320="nulová",J320,0)</f>
        <v>0</v>
      </c>
      <c r="BJ320" s="18" t="s">
        <v>90</v>
      </c>
      <c r="BK320" s="241">
        <f>ROUND(I320*H320,2)</f>
        <v>0</v>
      </c>
      <c r="BL320" s="18" t="s">
        <v>192</v>
      </c>
      <c r="BM320" s="240" t="s">
        <v>822</v>
      </c>
    </row>
    <row r="321" s="2" customFormat="1">
      <c r="A321" s="40"/>
      <c r="B321" s="41"/>
      <c r="C321" s="42"/>
      <c r="D321" s="242" t="s">
        <v>184</v>
      </c>
      <c r="E321" s="42"/>
      <c r="F321" s="243" t="s">
        <v>3531</v>
      </c>
      <c r="G321" s="42"/>
      <c r="H321" s="42"/>
      <c r="I321" s="244"/>
      <c r="J321" s="42"/>
      <c r="K321" s="42"/>
      <c r="L321" s="46"/>
      <c r="M321" s="245"/>
      <c r="N321" s="246"/>
      <c r="O321" s="93"/>
      <c r="P321" s="93"/>
      <c r="Q321" s="93"/>
      <c r="R321" s="93"/>
      <c r="S321" s="93"/>
      <c r="T321" s="94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8" t="s">
        <v>184</v>
      </c>
      <c r="AU321" s="18" t="s">
        <v>92</v>
      </c>
    </row>
    <row r="322" s="2" customFormat="1" ht="16.5" customHeight="1">
      <c r="A322" s="40"/>
      <c r="B322" s="41"/>
      <c r="C322" s="229" t="s">
        <v>546</v>
      </c>
      <c r="D322" s="229" t="s">
        <v>174</v>
      </c>
      <c r="E322" s="230" t="s">
        <v>3532</v>
      </c>
      <c r="F322" s="231" t="s">
        <v>3399</v>
      </c>
      <c r="G322" s="232" t="s">
        <v>1528</v>
      </c>
      <c r="H322" s="233">
        <v>1</v>
      </c>
      <c r="I322" s="234"/>
      <c r="J322" s="235">
        <f>ROUND(I322*H322,2)</f>
        <v>0</v>
      </c>
      <c r="K322" s="231" t="s">
        <v>331</v>
      </c>
      <c r="L322" s="46"/>
      <c r="M322" s="236" t="s">
        <v>1</v>
      </c>
      <c r="N322" s="237" t="s">
        <v>48</v>
      </c>
      <c r="O322" s="93"/>
      <c r="P322" s="238">
        <f>O322*H322</f>
        <v>0</v>
      </c>
      <c r="Q322" s="238">
        <v>0</v>
      </c>
      <c r="R322" s="238">
        <f>Q322*H322</f>
        <v>0</v>
      </c>
      <c r="S322" s="238">
        <v>0</v>
      </c>
      <c r="T322" s="239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40" t="s">
        <v>192</v>
      </c>
      <c r="AT322" s="240" t="s">
        <v>174</v>
      </c>
      <c r="AU322" s="240" t="s">
        <v>92</v>
      </c>
      <c r="AY322" s="18" t="s">
        <v>171</v>
      </c>
      <c r="BE322" s="241">
        <f>IF(N322="základní",J322,0)</f>
        <v>0</v>
      </c>
      <c r="BF322" s="241">
        <f>IF(N322="snížená",J322,0)</f>
        <v>0</v>
      </c>
      <c r="BG322" s="241">
        <f>IF(N322="zákl. přenesená",J322,0)</f>
        <v>0</v>
      </c>
      <c r="BH322" s="241">
        <f>IF(N322="sníž. přenesená",J322,0)</f>
        <v>0</v>
      </c>
      <c r="BI322" s="241">
        <f>IF(N322="nulová",J322,0)</f>
        <v>0</v>
      </c>
      <c r="BJ322" s="18" t="s">
        <v>90</v>
      </c>
      <c r="BK322" s="241">
        <f>ROUND(I322*H322,2)</f>
        <v>0</v>
      </c>
      <c r="BL322" s="18" t="s">
        <v>192</v>
      </c>
      <c r="BM322" s="240" t="s">
        <v>832</v>
      </c>
    </row>
    <row r="323" s="2" customFormat="1">
      <c r="A323" s="40"/>
      <c r="B323" s="41"/>
      <c r="C323" s="42"/>
      <c r="D323" s="242" t="s">
        <v>184</v>
      </c>
      <c r="E323" s="42"/>
      <c r="F323" s="243" t="s">
        <v>3533</v>
      </c>
      <c r="G323" s="42"/>
      <c r="H323" s="42"/>
      <c r="I323" s="244"/>
      <c r="J323" s="42"/>
      <c r="K323" s="42"/>
      <c r="L323" s="46"/>
      <c r="M323" s="245"/>
      <c r="N323" s="246"/>
      <c r="O323" s="93"/>
      <c r="P323" s="93"/>
      <c r="Q323" s="93"/>
      <c r="R323" s="93"/>
      <c r="S323" s="93"/>
      <c r="T323" s="94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8" t="s">
        <v>184</v>
      </c>
      <c r="AU323" s="18" t="s">
        <v>92</v>
      </c>
    </row>
    <row r="324" s="2" customFormat="1" ht="16.5" customHeight="1">
      <c r="A324" s="40"/>
      <c r="B324" s="41"/>
      <c r="C324" s="229" t="s">
        <v>550</v>
      </c>
      <c r="D324" s="229" t="s">
        <v>174</v>
      </c>
      <c r="E324" s="230" t="s">
        <v>3534</v>
      </c>
      <c r="F324" s="231" t="s">
        <v>3535</v>
      </c>
      <c r="G324" s="232" t="s">
        <v>1528</v>
      </c>
      <c r="H324" s="233">
        <v>1</v>
      </c>
      <c r="I324" s="234"/>
      <c r="J324" s="235">
        <f>ROUND(I324*H324,2)</f>
        <v>0</v>
      </c>
      <c r="K324" s="231" t="s">
        <v>331</v>
      </c>
      <c r="L324" s="46"/>
      <c r="M324" s="236" t="s">
        <v>1</v>
      </c>
      <c r="N324" s="237" t="s">
        <v>48</v>
      </c>
      <c r="O324" s="93"/>
      <c r="P324" s="238">
        <f>O324*H324</f>
        <v>0</v>
      </c>
      <c r="Q324" s="238">
        <v>0</v>
      </c>
      <c r="R324" s="238">
        <f>Q324*H324</f>
        <v>0</v>
      </c>
      <c r="S324" s="238">
        <v>0</v>
      </c>
      <c r="T324" s="239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40" t="s">
        <v>192</v>
      </c>
      <c r="AT324" s="240" t="s">
        <v>174</v>
      </c>
      <c r="AU324" s="240" t="s">
        <v>92</v>
      </c>
      <c r="AY324" s="18" t="s">
        <v>171</v>
      </c>
      <c r="BE324" s="241">
        <f>IF(N324="základní",J324,0)</f>
        <v>0</v>
      </c>
      <c r="BF324" s="241">
        <f>IF(N324="snížená",J324,0)</f>
        <v>0</v>
      </c>
      <c r="BG324" s="241">
        <f>IF(N324="zákl. přenesená",J324,0)</f>
        <v>0</v>
      </c>
      <c r="BH324" s="241">
        <f>IF(N324="sníž. přenesená",J324,0)</f>
        <v>0</v>
      </c>
      <c r="BI324" s="241">
        <f>IF(N324="nulová",J324,0)</f>
        <v>0</v>
      </c>
      <c r="BJ324" s="18" t="s">
        <v>90</v>
      </c>
      <c r="BK324" s="241">
        <f>ROUND(I324*H324,2)</f>
        <v>0</v>
      </c>
      <c r="BL324" s="18" t="s">
        <v>192</v>
      </c>
      <c r="BM324" s="240" t="s">
        <v>842</v>
      </c>
    </row>
    <row r="325" s="2" customFormat="1" ht="16.5" customHeight="1">
      <c r="A325" s="40"/>
      <c r="B325" s="41"/>
      <c r="C325" s="229" t="s">
        <v>555</v>
      </c>
      <c r="D325" s="229" t="s">
        <v>174</v>
      </c>
      <c r="E325" s="230" t="s">
        <v>3536</v>
      </c>
      <c r="F325" s="231" t="s">
        <v>3537</v>
      </c>
      <c r="G325" s="232" t="s">
        <v>1528</v>
      </c>
      <c r="H325" s="233">
        <v>10</v>
      </c>
      <c r="I325" s="234"/>
      <c r="J325" s="235">
        <f>ROUND(I325*H325,2)</f>
        <v>0</v>
      </c>
      <c r="K325" s="231" t="s">
        <v>331</v>
      </c>
      <c r="L325" s="46"/>
      <c r="M325" s="236" t="s">
        <v>1</v>
      </c>
      <c r="N325" s="237" t="s">
        <v>48</v>
      </c>
      <c r="O325" s="93"/>
      <c r="P325" s="238">
        <f>O325*H325</f>
        <v>0</v>
      </c>
      <c r="Q325" s="238">
        <v>0</v>
      </c>
      <c r="R325" s="238">
        <f>Q325*H325</f>
        <v>0</v>
      </c>
      <c r="S325" s="238">
        <v>0</v>
      </c>
      <c r="T325" s="239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40" t="s">
        <v>192</v>
      </c>
      <c r="AT325" s="240" t="s">
        <v>174</v>
      </c>
      <c r="AU325" s="240" t="s">
        <v>92</v>
      </c>
      <c r="AY325" s="18" t="s">
        <v>171</v>
      </c>
      <c r="BE325" s="241">
        <f>IF(N325="základní",J325,0)</f>
        <v>0</v>
      </c>
      <c r="BF325" s="241">
        <f>IF(N325="snížená",J325,0)</f>
        <v>0</v>
      </c>
      <c r="BG325" s="241">
        <f>IF(N325="zákl. přenesená",J325,0)</f>
        <v>0</v>
      </c>
      <c r="BH325" s="241">
        <f>IF(N325="sníž. přenesená",J325,0)</f>
        <v>0</v>
      </c>
      <c r="BI325" s="241">
        <f>IF(N325="nulová",J325,0)</f>
        <v>0</v>
      </c>
      <c r="BJ325" s="18" t="s">
        <v>90</v>
      </c>
      <c r="BK325" s="241">
        <f>ROUND(I325*H325,2)</f>
        <v>0</v>
      </c>
      <c r="BL325" s="18" t="s">
        <v>192</v>
      </c>
      <c r="BM325" s="240" t="s">
        <v>857</v>
      </c>
    </row>
    <row r="326" s="2" customFormat="1">
      <c r="A326" s="40"/>
      <c r="B326" s="41"/>
      <c r="C326" s="229" t="s">
        <v>559</v>
      </c>
      <c r="D326" s="229" t="s">
        <v>174</v>
      </c>
      <c r="E326" s="230" t="s">
        <v>3538</v>
      </c>
      <c r="F326" s="231" t="s">
        <v>3539</v>
      </c>
      <c r="G326" s="232" t="s">
        <v>1528</v>
      </c>
      <c r="H326" s="233">
        <v>2</v>
      </c>
      <c r="I326" s="234"/>
      <c r="J326" s="235">
        <f>ROUND(I326*H326,2)</f>
        <v>0</v>
      </c>
      <c r="K326" s="231" t="s">
        <v>331</v>
      </c>
      <c r="L326" s="46"/>
      <c r="M326" s="236" t="s">
        <v>1</v>
      </c>
      <c r="N326" s="237" t="s">
        <v>48</v>
      </c>
      <c r="O326" s="93"/>
      <c r="P326" s="238">
        <f>O326*H326</f>
        <v>0</v>
      </c>
      <c r="Q326" s="238">
        <v>0</v>
      </c>
      <c r="R326" s="238">
        <f>Q326*H326</f>
        <v>0</v>
      </c>
      <c r="S326" s="238">
        <v>0</v>
      </c>
      <c r="T326" s="239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40" t="s">
        <v>192</v>
      </c>
      <c r="AT326" s="240" t="s">
        <v>174</v>
      </c>
      <c r="AU326" s="240" t="s">
        <v>92</v>
      </c>
      <c r="AY326" s="18" t="s">
        <v>171</v>
      </c>
      <c r="BE326" s="241">
        <f>IF(N326="základní",J326,0)</f>
        <v>0</v>
      </c>
      <c r="BF326" s="241">
        <f>IF(N326="snížená",J326,0)</f>
        <v>0</v>
      </c>
      <c r="BG326" s="241">
        <f>IF(N326="zákl. přenesená",J326,0)</f>
        <v>0</v>
      </c>
      <c r="BH326" s="241">
        <f>IF(N326="sníž. přenesená",J326,0)</f>
        <v>0</v>
      </c>
      <c r="BI326" s="241">
        <f>IF(N326="nulová",J326,0)</f>
        <v>0</v>
      </c>
      <c r="BJ326" s="18" t="s">
        <v>90</v>
      </c>
      <c r="BK326" s="241">
        <f>ROUND(I326*H326,2)</f>
        <v>0</v>
      </c>
      <c r="BL326" s="18" t="s">
        <v>192</v>
      </c>
      <c r="BM326" s="240" t="s">
        <v>868</v>
      </c>
    </row>
    <row r="327" s="2" customFormat="1" ht="16.5" customHeight="1">
      <c r="A327" s="40"/>
      <c r="B327" s="41"/>
      <c r="C327" s="229" t="s">
        <v>563</v>
      </c>
      <c r="D327" s="229" t="s">
        <v>174</v>
      </c>
      <c r="E327" s="230" t="s">
        <v>3540</v>
      </c>
      <c r="F327" s="231" t="s">
        <v>3541</v>
      </c>
      <c r="G327" s="232" t="s">
        <v>1528</v>
      </c>
      <c r="H327" s="233">
        <v>3</v>
      </c>
      <c r="I327" s="234"/>
      <c r="J327" s="235">
        <f>ROUND(I327*H327,2)</f>
        <v>0</v>
      </c>
      <c r="K327" s="231" t="s">
        <v>331</v>
      </c>
      <c r="L327" s="46"/>
      <c r="M327" s="236" t="s">
        <v>1</v>
      </c>
      <c r="N327" s="237" t="s">
        <v>48</v>
      </c>
      <c r="O327" s="93"/>
      <c r="P327" s="238">
        <f>O327*H327</f>
        <v>0</v>
      </c>
      <c r="Q327" s="238">
        <v>0</v>
      </c>
      <c r="R327" s="238">
        <f>Q327*H327</f>
        <v>0</v>
      </c>
      <c r="S327" s="238">
        <v>0</v>
      </c>
      <c r="T327" s="239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40" t="s">
        <v>192</v>
      </c>
      <c r="AT327" s="240" t="s">
        <v>174</v>
      </c>
      <c r="AU327" s="240" t="s">
        <v>92</v>
      </c>
      <c r="AY327" s="18" t="s">
        <v>171</v>
      </c>
      <c r="BE327" s="241">
        <f>IF(N327="základní",J327,0)</f>
        <v>0</v>
      </c>
      <c r="BF327" s="241">
        <f>IF(N327="snížená",J327,0)</f>
        <v>0</v>
      </c>
      <c r="BG327" s="241">
        <f>IF(N327="zákl. přenesená",J327,0)</f>
        <v>0</v>
      </c>
      <c r="BH327" s="241">
        <f>IF(N327="sníž. přenesená",J327,0)</f>
        <v>0</v>
      </c>
      <c r="BI327" s="241">
        <f>IF(N327="nulová",J327,0)</f>
        <v>0</v>
      </c>
      <c r="BJ327" s="18" t="s">
        <v>90</v>
      </c>
      <c r="BK327" s="241">
        <f>ROUND(I327*H327,2)</f>
        <v>0</v>
      </c>
      <c r="BL327" s="18" t="s">
        <v>192</v>
      </c>
      <c r="BM327" s="240" t="s">
        <v>876</v>
      </c>
    </row>
    <row r="328" s="12" customFormat="1" ht="22.8" customHeight="1">
      <c r="A328" s="12"/>
      <c r="B328" s="213"/>
      <c r="C328" s="214"/>
      <c r="D328" s="215" t="s">
        <v>82</v>
      </c>
      <c r="E328" s="227" t="s">
        <v>3415</v>
      </c>
      <c r="F328" s="227" t="s">
        <v>3416</v>
      </c>
      <c r="G328" s="214"/>
      <c r="H328" s="214"/>
      <c r="I328" s="217"/>
      <c r="J328" s="228">
        <f>BK328</f>
        <v>0</v>
      </c>
      <c r="K328" s="214"/>
      <c r="L328" s="219"/>
      <c r="M328" s="220"/>
      <c r="N328" s="221"/>
      <c r="O328" s="221"/>
      <c r="P328" s="222">
        <f>SUM(P329:P332)</f>
        <v>0</v>
      </c>
      <c r="Q328" s="221"/>
      <c r="R328" s="222">
        <f>SUM(R329:R332)</f>
        <v>0</v>
      </c>
      <c r="S328" s="221"/>
      <c r="T328" s="223">
        <f>SUM(T329:T332)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24" t="s">
        <v>90</v>
      </c>
      <c r="AT328" s="225" t="s">
        <v>82</v>
      </c>
      <c r="AU328" s="225" t="s">
        <v>90</v>
      </c>
      <c r="AY328" s="224" t="s">
        <v>171</v>
      </c>
      <c r="BK328" s="226">
        <f>SUM(BK329:BK332)</f>
        <v>0</v>
      </c>
    </row>
    <row r="329" s="2" customFormat="1" ht="16.5" customHeight="1">
      <c r="A329" s="40"/>
      <c r="B329" s="41"/>
      <c r="C329" s="229" t="s">
        <v>569</v>
      </c>
      <c r="D329" s="229" t="s">
        <v>174</v>
      </c>
      <c r="E329" s="230" t="s">
        <v>3542</v>
      </c>
      <c r="F329" s="231" t="s">
        <v>3543</v>
      </c>
      <c r="G329" s="232" t="s">
        <v>1528</v>
      </c>
      <c r="H329" s="233">
        <v>1</v>
      </c>
      <c r="I329" s="234"/>
      <c r="J329" s="235">
        <f>ROUND(I329*H329,2)</f>
        <v>0</v>
      </c>
      <c r="K329" s="231" t="s">
        <v>331</v>
      </c>
      <c r="L329" s="46"/>
      <c r="M329" s="236" t="s">
        <v>1</v>
      </c>
      <c r="N329" s="237" t="s">
        <v>48</v>
      </c>
      <c r="O329" s="93"/>
      <c r="P329" s="238">
        <f>O329*H329</f>
        <v>0</v>
      </c>
      <c r="Q329" s="238">
        <v>0</v>
      </c>
      <c r="R329" s="238">
        <f>Q329*H329</f>
        <v>0</v>
      </c>
      <c r="S329" s="238">
        <v>0</v>
      </c>
      <c r="T329" s="239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40" t="s">
        <v>192</v>
      </c>
      <c r="AT329" s="240" t="s">
        <v>174</v>
      </c>
      <c r="AU329" s="240" t="s">
        <v>92</v>
      </c>
      <c r="AY329" s="18" t="s">
        <v>171</v>
      </c>
      <c r="BE329" s="241">
        <f>IF(N329="základní",J329,0)</f>
        <v>0</v>
      </c>
      <c r="BF329" s="241">
        <f>IF(N329="snížená",J329,0)</f>
        <v>0</v>
      </c>
      <c r="BG329" s="241">
        <f>IF(N329="zákl. přenesená",J329,0)</f>
        <v>0</v>
      </c>
      <c r="BH329" s="241">
        <f>IF(N329="sníž. přenesená",J329,0)</f>
        <v>0</v>
      </c>
      <c r="BI329" s="241">
        <f>IF(N329="nulová",J329,0)</f>
        <v>0</v>
      </c>
      <c r="BJ329" s="18" t="s">
        <v>90</v>
      </c>
      <c r="BK329" s="241">
        <f>ROUND(I329*H329,2)</f>
        <v>0</v>
      </c>
      <c r="BL329" s="18" t="s">
        <v>192</v>
      </c>
      <c r="BM329" s="240" t="s">
        <v>893</v>
      </c>
    </row>
    <row r="330" s="2" customFormat="1" ht="16.5" customHeight="1">
      <c r="A330" s="40"/>
      <c r="B330" s="41"/>
      <c r="C330" s="229" t="s">
        <v>574</v>
      </c>
      <c r="D330" s="229" t="s">
        <v>174</v>
      </c>
      <c r="E330" s="230" t="s">
        <v>3544</v>
      </c>
      <c r="F330" s="231" t="s">
        <v>3545</v>
      </c>
      <c r="G330" s="232" t="s">
        <v>1528</v>
      </c>
      <c r="H330" s="233">
        <v>3</v>
      </c>
      <c r="I330" s="234"/>
      <c r="J330" s="235">
        <f>ROUND(I330*H330,2)</f>
        <v>0</v>
      </c>
      <c r="K330" s="231" t="s">
        <v>331</v>
      </c>
      <c r="L330" s="46"/>
      <c r="M330" s="236" t="s">
        <v>1</v>
      </c>
      <c r="N330" s="237" t="s">
        <v>48</v>
      </c>
      <c r="O330" s="93"/>
      <c r="P330" s="238">
        <f>O330*H330</f>
        <v>0</v>
      </c>
      <c r="Q330" s="238">
        <v>0</v>
      </c>
      <c r="R330" s="238">
        <f>Q330*H330</f>
        <v>0</v>
      </c>
      <c r="S330" s="238">
        <v>0</v>
      </c>
      <c r="T330" s="239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40" t="s">
        <v>192</v>
      </c>
      <c r="AT330" s="240" t="s">
        <v>174</v>
      </c>
      <c r="AU330" s="240" t="s">
        <v>92</v>
      </c>
      <c r="AY330" s="18" t="s">
        <v>171</v>
      </c>
      <c r="BE330" s="241">
        <f>IF(N330="základní",J330,0)</f>
        <v>0</v>
      </c>
      <c r="BF330" s="241">
        <f>IF(N330="snížená",J330,0)</f>
        <v>0</v>
      </c>
      <c r="BG330" s="241">
        <f>IF(N330="zákl. přenesená",J330,0)</f>
        <v>0</v>
      </c>
      <c r="BH330" s="241">
        <f>IF(N330="sníž. přenesená",J330,0)</f>
        <v>0</v>
      </c>
      <c r="BI330" s="241">
        <f>IF(N330="nulová",J330,0)</f>
        <v>0</v>
      </c>
      <c r="BJ330" s="18" t="s">
        <v>90</v>
      </c>
      <c r="BK330" s="241">
        <f>ROUND(I330*H330,2)</f>
        <v>0</v>
      </c>
      <c r="BL330" s="18" t="s">
        <v>192</v>
      </c>
      <c r="BM330" s="240" t="s">
        <v>905</v>
      </c>
    </row>
    <row r="331" s="2" customFormat="1" ht="16.5" customHeight="1">
      <c r="A331" s="40"/>
      <c r="B331" s="41"/>
      <c r="C331" s="229" t="s">
        <v>578</v>
      </c>
      <c r="D331" s="229" t="s">
        <v>174</v>
      </c>
      <c r="E331" s="230" t="s">
        <v>3546</v>
      </c>
      <c r="F331" s="231" t="s">
        <v>3547</v>
      </c>
      <c r="G331" s="232" t="s">
        <v>1528</v>
      </c>
      <c r="H331" s="233">
        <v>2</v>
      </c>
      <c r="I331" s="234"/>
      <c r="J331" s="235">
        <f>ROUND(I331*H331,2)</f>
        <v>0</v>
      </c>
      <c r="K331" s="231" t="s">
        <v>331</v>
      </c>
      <c r="L331" s="46"/>
      <c r="M331" s="236" t="s">
        <v>1</v>
      </c>
      <c r="N331" s="237" t="s">
        <v>48</v>
      </c>
      <c r="O331" s="93"/>
      <c r="P331" s="238">
        <f>O331*H331</f>
        <v>0</v>
      </c>
      <c r="Q331" s="238">
        <v>0</v>
      </c>
      <c r="R331" s="238">
        <f>Q331*H331</f>
        <v>0</v>
      </c>
      <c r="S331" s="238">
        <v>0</v>
      </c>
      <c r="T331" s="239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40" t="s">
        <v>192</v>
      </c>
      <c r="AT331" s="240" t="s">
        <v>174</v>
      </c>
      <c r="AU331" s="240" t="s">
        <v>92</v>
      </c>
      <c r="AY331" s="18" t="s">
        <v>171</v>
      </c>
      <c r="BE331" s="241">
        <f>IF(N331="základní",J331,0)</f>
        <v>0</v>
      </c>
      <c r="BF331" s="241">
        <f>IF(N331="snížená",J331,0)</f>
        <v>0</v>
      </c>
      <c r="BG331" s="241">
        <f>IF(N331="zákl. přenesená",J331,0)</f>
        <v>0</v>
      </c>
      <c r="BH331" s="241">
        <f>IF(N331="sníž. přenesená",J331,0)</f>
        <v>0</v>
      </c>
      <c r="BI331" s="241">
        <f>IF(N331="nulová",J331,0)</f>
        <v>0</v>
      </c>
      <c r="BJ331" s="18" t="s">
        <v>90</v>
      </c>
      <c r="BK331" s="241">
        <f>ROUND(I331*H331,2)</f>
        <v>0</v>
      </c>
      <c r="BL331" s="18" t="s">
        <v>192</v>
      </c>
      <c r="BM331" s="240" t="s">
        <v>916</v>
      </c>
    </row>
    <row r="332" s="2" customFormat="1" ht="16.5" customHeight="1">
      <c r="A332" s="40"/>
      <c r="B332" s="41"/>
      <c r="C332" s="229" t="s">
        <v>582</v>
      </c>
      <c r="D332" s="229" t="s">
        <v>174</v>
      </c>
      <c r="E332" s="230" t="s">
        <v>3548</v>
      </c>
      <c r="F332" s="231" t="s">
        <v>3422</v>
      </c>
      <c r="G332" s="232" t="s">
        <v>1528</v>
      </c>
      <c r="H332" s="233">
        <v>1</v>
      </c>
      <c r="I332" s="234"/>
      <c r="J332" s="235">
        <f>ROUND(I332*H332,2)</f>
        <v>0</v>
      </c>
      <c r="K332" s="231" t="s">
        <v>331</v>
      </c>
      <c r="L332" s="46"/>
      <c r="M332" s="236" t="s">
        <v>1</v>
      </c>
      <c r="N332" s="237" t="s">
        <v>48</v>
      </c>
      <c r="O332" s="93"/>
      <c r="P332" s="238">
        <f>O332*H332</f>
        <v>0</v>
      </c>
      <c r="Q332" s="238">
        <v>0</v>
      </c>
      <c r="R332" s="238">
        <f>Q332*H332</f>
        <v>0</v>
      </c>
      <c r="S332" s="238">
        <v>0</v>
      </c>
      <c r="T332" s="239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40" t="s">
        <v>192</v>
      </c>
      <c r="AT332" s="240" t="s">
        <v>174</v>
      </c>
      <c r="AU332" s="240" t="s">
        <v>92</v>
      </c>
      <c r="AY332" s="18" t="s">
        <v>171</v>
      </c>
      <c r="BE332" s="241">
        <f>IF(N332="základní",J332,0)</f>
        <v>0</v>
      </c>
      <c r="BF332" s="241">
        <f>IF(N332="snížená",J332,0)</f>
        <v>0</v>
      </c>
      <c r="BG332" s="241">
        <f>IF(N332="zákl. přenesená",J332,0)</f>
        <v>0</v>
      </c>
      <c r="BH332" s="241">
        <f>IF(N332="sníž. přenesená",J332,0)</f>
        <v>0</v>
      </c>
      <c r="BI332" s="241">
        <f>IF(N332="nulová",J332,0)</f>
        <v>0</v>
      </c>
      <c r="BJ332" s="18" t="s">
        <v>90</v>
      </c>
      <c r="BK332" s="241">
        <f>ROUND(I332*H332,2)</f>
        <v>0</v>
      </c>
      <c r="BL332" s="18" t="s">
        <v>192</v>
      </c>
      <c r="BM332" s="240" t="s">
        <v>924</v>
      </c>
    </row>
    <row r="333" s="12" customFormat="1" ht="22.8" customHeight="1">
      <c r="A333" s="12"/>
      <c r="B333" s="213"/>
      <c r="C333" s="214"/>
      <c r="D333" s="215" t="s">
        <v>82</v>
      </c>
      <c r="E333" s="227" t="s">
        <v>3423</v>
      </c>
      <c r="F333" s="227" t="s">
        <v>3424</v>
      </c>
      <c r="G333" s="214"/>
      <c r="H333" s="214"/>
      <c r="I333" s="217"/>
      <c r="J333" s="228">
        <f>BK333</f>
        <v>0</v>
      </c>
      <c r="K333" s="214"/>
      <c r="L333" s="219"/>
      <c r="M333" s="220"/>
      <c r="N333" s="221"/>
      <c r="O333" s="221"/>
      <c r="P333" s="222">
        <f>SUM(P334:P338)</f>
        <v>0</v>
      </c>
      <c r="Q333" s="221"/>
      <c r="R333" s="222">
        <f>SUM(R334:R338)</f>
        <v>0</v>
      </c>
      <c r="S333" s="221"/>
      <c r="T333" s="223">
        <f>SUM(T334:T338)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24" t="s">
        <v>90</v>
      </c>
      <c r="AT333" s="225" t="s">
        <v>82</v>
      </c>
      <c r="AU333" s="225" t="s">
        <v>90</v>
      </c>
      <c r="AY333" s="224" t="s">
        <v>171</v>
      </c>
      <c r="BK333" s="226">
        <f>SUM(BK334:BK338)</f>
        <v>0</v>
      </c>
    </row>
    <row r="334" s="2" customFormat="1" ht="16.5" customHeight="1">
      <c r="A334" s="40"/>
      <c r="B334" s="41"/>
      <c r="C334" s="229" t="s">
        <v>586</v>
      </c>
      <c r="D334" s="229" t="s">
        <v>174</v>
      </c>
      <c r="E334" s="230" t="s">
        <v>3549</v>
      </c>
      <c r="F334" s="231" t="s">
        <v>3408</v>
      </c>
      <c r="G334" s="232" t="s">
        <v>1528</v>
      </c>
      <c r="H334" s="233">
        <v>2</v>
      </c>
      <c r="I334" s="234"/>
      <c r="J334" s="235">
        <f>ROUND(I334*H334,2)</f>
        <v>0</v>
      </c>
      <c r="K334" s="231" t="s">
        <v>331</v>
      </c>
      <c r="L334" s="46"/>
      <c r="M334" s="236" t="s">
        <v>1</v>
      </c>
      <c r="N334" s="237" t="s">
        <v>48</v>
      </c>
      <c r="O334" s="93"/>
      <c r="P334" s="238">
        <f>O334*H334</f>
        <v>0</v>
      </c>
      <c r="Q334" s="238">
        <v>0</v>
      </c>
      <c r="R334" s="238">
        <f>Q334*H334</f>
        <v>0</v>
      </c>
      <c r="S334" s="238">
        <v>0</v>
      </c>
      <c r="T334" s="239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40" t="s">
        <v>192</v>
      </c>
      <c r="AT334" s="240" t="s">
        <v>174</v>
      </c>
      <c r="AU334" s="240" t="s">
        <v>92</v>
      </c>
      <c r="AY334" s="18" t="s">
        <v>171</v>
      </c>
      <c r="BE334" s="241">
        <f>IF(N334="základní",J334,0)</f>
        <v>0</v>
      </c>
      <c r="BF334" s="241">
        <f>IF(N334="snížená",J334,0)</f>
        <v>0</v>
      </c>
      <c r="BG334" s="241">
        <f>IF(N334="zákl. přenesená",J334,0)</f>
        <v>0</v>
      </c>
      <c r="BH334" s="241">
        <f>IF(N334="sníž. přenesená",J334,0)</f>
        <v>0</v>
      </c>
      <c r="BI334" s="241">
        <f>IF(N334="nulová",J334,0)</f>
        <v>0</v>
      </c>
      <c r="BJ334" s="18" t="s">
        <v>90</v>
      </c>
      <c r="BK334" s="241">
        <f>ROUND(I334*H334,2)</f>
        <v>0</v>
      </c>
      <c r="BL334" s="18" t="s">
        <v>192</v>
      </c>
      <c r="BM334" s="240" t="s">
        <v>932</v>
      </c>
    </row>
    <row r="335" s="2" customFormat="1" ht="16.5" customHeight="1">
      <c r="A335" s="40"/>
      <c r="B335" s="41"/>
      <c r="C335" s="229" t="s">
        <v>592</v>
      </c>
      <c r="D335" s="229" t="s">
        <v>174</v>
      </c>
      <c r="E335" s="230" t="s">
        <v>3550</v>
      </c>
      <c r="F335" s="231" t="s">
        <v>3409</v>
      </c>
      <c r="G335" s="232" t="s">
        <v>1528</v>
      </c>
      <c r="H335" s="233">
        <v>5</v>
      </c>
      <c r="I335" s="234"/>
      <c r="J335" s="235">
        <f>ROUND(I335*H335,2)</f>
        <v>0</v>
      </c>
      <c r="K335" s="231" t="s">
        <v>331</v>
      </c>
      <c r="L335" s="46"/>
      <c r="M335" s="236" t="s">
        <v>1</v>
      </c>
      <c r="N335" s="237" t="s">
        <v>48</v>
      </c>
      <c r="O335" s="93"/>
      <c r="P335" s="238">
        <f>O335*H335</f>
        <v>0</v>
      </c>
      <c r="Q335" s="238">
        <v>0</v>
      </c>
      <c r="R335" s="238">
        <f>Q335*H335</f>
        <v>0</v>
      </c>
      <c r="S335" s="238">
        <v>0</v>
      </c>
      <c r="T335" s="239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40" t="s">
        <v>192</v>
      </c>
      <c r="AT335" s="240" t="s">
        <v>174</v>
      </c>
      <c r="AU335" s="240" t="s">
        <v>92</v>
      </c>
      <c r="AY335" s="18" t="s">
        <v>171</v>
      </c>
      <c r="BE335" s="241">
        <f>IF(N335="základní",J335,0)</f>
        <v>0</v>
      </c>
      <c r="BF335" s="241">
        <f>IF(N335="snížená",J335,0)</f>
        <v>0</v>
      </c>
      <c r="BG335" s="241">
        <f>IF(N335="zákl. přenesená",J335,0)</f>
        <v>0</v>
      </c>
      <c r="BH335" s="241">
        <f>IF(N335="sníž. přenesená",J335,0)</f>
        <v>0</v>
      </c>
      <c r="BI335" s="241">
        <f>IF(N335="nulová",J335,0)</f>
        <v>0</v>
      </c>
      <c r="BJ335" s="18" t="s">
        <v>90</v>
      </c>
      <c r="BK335" s="241">
        <f>ROUND(I335*H335,2)</f>
        <v>0</v>
      </c>
      <c r="BL335" s="18" t="s">
        <v>192</v>
      </c>
      <c r="BM335" s="240" t="s">
        <v>940</v>
      </c>
    </row>
    <row r="336" s="2" customFormat="1" ht="16.5" customHeight="1">
      <c r="A336" s="40"/>
      <c r="B336" s="41"/>
      <c r="C336" s="229" t="s">
        <v>596</v>
      </c>
      <c r="D336" s="229" t="s">
        <v>174</v>
      </c>
      <c r="E336" s="230" t="s">
        <v>3551</v>
      </c>
      <c r="F336" s="231" t="s">
        <v>3429</v>
      </c>
      <c r="G336" s="232" t="s">
        <v>1528</v>
      </c>
      <c r="H336" s="233">
        <v>4</v>
      </c>
      <c r="I336" s="234"/>
      <c r="J336" s="235">
        <f>ROUND(I336*H336,2)</f>
        <v>0</v>
      </c>
      <c r="K336" s="231" t="s">
        <v>331</v>
      </c>
      <c r="L336" s="46"/>
      <c r="M336" s="236" t="s">
        <v>1</v>
      </c>
      <c r="N336" s="237" t="s">
        <v>48</v>
      </c>
      <c r="O336" s="93"/>
      <c r="P336" s="238">
        <f>O336*H336</f>
        <v>0</v>
      </c>
      <c r="Q336" s="238">
        <v>0</v>
      </c>
      <c r="R336" s="238">
        <f>Q336*H336</f>
        <v>0</v>
      </c>
      <c r="S336" s="238">
        <v>0</v>
      </c>
      <c r="T336" s="239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40" t="s">
        <v>192</v>
      </c>
      <c r="AT336" s="240" t="s">
        <v>174</v>
      </c>
      <c r="AU336" s="240" t="s">
        <v>92</v>
      </c>
      <c r="AY336" s="18" t="s">
        <v>171</v>
      </c>
      <c r="BE336" s="241">
        <f>IF(N336="základní",J336,0)</f>
        <v>0</v>
      </c>
      <c r="BF336" s="241">
        <f>IF(N336="snížená",J336,0)</f>
        <v>0</v>
      </c>
      <c r="BG336" s="241">
        <f>IF(N336="zákl. přenesená",J336,0)</f>
        <v>0</v>
      </c>
      <c r="BH336" s="241">
        <f>IF(N336="sníž. přenesená",J336,0)</f>
        <v>0</v>
      </c>
      <c r="BI336" s="241">
        <f>IF(N336="nulová",J336,0)</f>
        <v>0</v>
      </c>
      <c r="BJ336" s="18" t="s">
        <v>90</v>
      </c>
      <c r="BK336" s="241">
        <f>ROUND(I336*H336,2)</f>
        <v>0</v>
      </c>
      <c r="BL336" s="18" t="s">
        <v>192</v>
      </c>
      <c r="BM336" s="240" t="s">
        <v>948</v>
      </c>
    </row>
    <row r="337" s="2" customFormat="1" ht="16.5" customHeight="1">
      <c r="A337" s="40"/>
      <c r="B337" s="41"/>
      <c r="C337" s="229" t="s">
        <v>601</v>
      </c>
      <c r="D337" s="229" t="s">
        <v>174</v>
      </c>
      <c r="E337" s="230" t="s">
        <v>3552</v>
      </c>
      <c r="F337" s="231" t="s">
        <v>3431</v>
      </c>
      <c r="G337" s="232" t="s">
        <v>1528</v>
      </c>
      <c r="H337" s="233">
        <v>4</v>
      </c>
      <c r="I337" s="234"/>
      <c r="J337" s="235">
        <f>ROUND(I337*H337,2)</f>
        <v>0</v>
      </c>
      <c r="K337" s="231" t="s">
        <v>331</v>
      </c>
      <c r="L337" s="46"/>
      <c r="M337" s="236" t="s">
        <v>1</v>
      </c>
      <c r="N337" s="237" t="s">
        <v>48</v>
      </c>
      <c r="O337" s="93"/>
      <c r="P337" s="238">
        <f>O337*H337</f>
        <v>0</v>
      </c>
      <c r="Q337" s="238">
        <v>0</v>
      </c>
      <c r="R337" s="238">
        <f>Q337*H337</f>
        <v>0</v>
      </c>
      <c r="S337" s="238">
        <v>0</v>
      </c>
      <c r="T337" s="239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40" t="s">
        <v>192</v>
      </c>
      <c r="AT337" s="240" t="s">
        <v>174</v>
      </c>
      <c r="AU337" s="240" t="s">
        <v>92</v>
      </c>
      <c r="AY337" s="18" t="s">
        <v>171</v>
      </c>
      <c r="BE337" s="241">
        <f>IF(N337="základní",J337,0)</f>
        <v>0</v>
      </c>
      <c r="BF337" s="241">
        <f>IF(N337="snížená",J337,0)</f>
        <v>0</v>
      </c>
      <c r="BG337" s="241">
        <f>IF(N337="zákl. přenesená",J337,0)</f>
        <v>0</v>
      </c>
      <c r="BH337" s="241">
        <f>IF(N337="sníž. přenesená",J337,0)</f>
        <v>0</v>
      </c>
      <c r="BI337" s="241">
        <f>IF(N337="nulová",J337,0)</f>
        <v>0</v>
      </c>
      <c r="BJ337" s="18" t="s">
        <v>90</v>
      </c>
      <c r="BK337" s="241">
        <f>ROUND(I337*H337,2)</f>
        <v>0</v>
      </c>
      <c r="BL337" s="18" t="s">
        <v>192</v>
      </c>
      <c r="BM337" s="240" t="s">
        <v>956</v>
      </c>
    </row>
    <row r="338" s="2" customFormat="1" ht="16.5" customHeight="1">
      <c r="A338" s="40"/>
      <c r="B338" s="41"/>
      <c r="C338" s="229" t="s">
        <v>605</v>
      </c>
      <c r="D338" s="229" t="s">
        <v>174</v>
      </c>
      <c r="E338" s="230" t="s">
        <v>3553</v>
      </c>
      <c r="F338" s="231" t="s">
        <v>3554</v>
      </c>
      <c r="G338" s="232" t="s">
        <v>1528</v>
      </c>
      <c r="H338" s="233">
        <v>3</v>
      </c>
      <c r="I338" s="234"/>
      <c r="J338" s="235">
        <f>ROUND(I338*H338,2)</f>
        <v>0</v>
      </c>
      <c r="K338" s="231" t="s">
        <v>331</v>
      </c>
      <c r="L338" s="46"/>
      <c r="M338" s="236" t="s">
        <v>1</v>
      </c>
      <c r="N338" s="237" t="s">
        <v>48</v>
      </c>
      <c r="O338" s="93"/>
      <c r="P338" s="238">
        <f>O338*H338</f>
        <v>0</v>
      </c>
      <c r="Q338" s="238">
        <v>0</v>
      </c>
      <c r="R338" s="238">
        <f>Q338*H338</f>
        <v>0</v>
      </c>
      <c r="S338" s="238">
        <v>0</v>
      </c>
      <c r="T338" s="239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40" t="s">
        <v>192</v>
      </c>
      <c r="AT338" s="240" t="s">
        <v>174</v>
      </c>
      <c r="AU338" s="240" t="s">
        <v>92</v>
      </c>
      <c r="AY338" s="18" t="s">
        <v>171</v>
      </c>
      <c r="BE338" s="241">
        <f>IF(N338="základní",J338,0)</f>
        <v>0</v>
      </c>
      <c r="BF338" s="241">
        <f>IF(N338="snížená",J338,0)</f>
        <v>0</v>
      </c>
      <c r="BG338" s="241">
        <f>IF(N338="zákl. přenesená",J338,0)</f>
        <v>0</v>
      </c>
      <c r="BH338" s="241">
        <f>IF(N338="sníž. přenesená",J338,0)</f>
        <v>0</v>
      </c>
      <c r="BI338" s="241">
        <f>IF(N338="nulová",J338,0)</f>
        <v>0</v>
      </c>
      <c r="BJ338" s="18" t="s">
        <v>90</v>
      </c>
      <c r="BK338" s="241">
        <f>ROUND(I338*H338,2)</f>
        <v>0</v>
      </c>
      <c r="BL338" s="18" t="s">
        <v>192</v>
      </c>
      <c r="BM338" s="240" t="s">
        <v>964</v>
      </c>
    </row>
    <row r="339" s="12" customFormat="1" ht="22.8" customHeight="1">
      <c r="A339" s="12"/>
      <c r="B339" s="213"/>
      <c r="C339" s="214"/>
      <c r="D339" s="215" t="s">
        <v>82</v>
      </c>
      <c r="E339" s="227" t="s">
        <v>3555</v>
      </c>
      <c r="F339" s="227" t="s">
        <v>3556</v>
      </c>
      <c r="G339" s="214"/>
      <c r="H339" s="214"/>
      <c r="I339" s="217"/>
      <c r="J339" s="228">
        <f>BK339</f>
        <v>0</v>
      </c>
      <c r="K339" s="214"/>
      <c r="L339" s="219"/>
      <c r="M339" s="220"/>
      <c r="N339" s="221"/>
      <c r="O339" s="221"/>
      <c r="P339" s="222">
        <f>SUM(P340:P353)</f>
        <v>0</v>
      </c>
      <c r="Q339" s="221"/>
      <c r="R339" s="222">
        <f>SUM(R340:R353)</f>
        <v>0</v>
      </c>
      <c r="S339" s="221"/>
      <c r="T339" s="223">
        <f>SUM(T340:T353)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24" t="s">
        <v>90</v>
      </c>
      <c r="AT339" s="225" t="s">
        <v>82</v>
      </c>
      <c r="AU339" s="225" t="s">
        <v>90</v>
      </c>
      <c r="AY339" s="224" t="s">
        <v>171</v>
      </c>
      <c r="BK339" s="226">
        <f>SUM(BK340:BK353)</f>
        <v>0</v>
      </c>
    </row>
    <row r="340" s="2" customFormat="1" ht="16.5" customHeight="1">
      <c r="A340" s="40"/>
      <c r="B340" s="41"/>
      <c r="C340" s="229" t="s">
        <v>609</v>
      </c>
      <c r="D340" s="229" t="s">
        <v>174</v>
      </c>
      <c r="E340" s="230" t="s">
        <v>3557</v>
      </c>
      <c r="F340" s="231" t="s">
        <v>3558</v>
      </c>
      <c r="G340" s="232" t="s">
        <v>1528</v>
      </c>
      <c r="H340" s="233">
        <v>2</v>
      </c>
      <c r="I340" s="234"/>
      <c r="J340" s="235">
        <f>ROUND(I340*H340,2)</f>
        <v>0</v>
      </c>
      <c r="K340" s="231" t="s">
        <v>331</v>
      </c>
      <c r="L340" s="46"/>
      <c r="M340" s="236" t="s">
        <v>1</v>
      </c>
      <c r="N340" s="237" t="s">
        <v>48</v>
      </c>
      <c r="O340" s="93"/>
      <c r="P340" s="238">
        <f>O340*H340</f>
        <v>0</v>
      </c>
      <c r="Q340" s="238">
        <v>0</v>
      </c>
      <c r="R340" s="238">
        <f>Q340*H340</f>
        <v>0</v>
      </c>
      <c r="S340" s="238">
        <v>0</v>
      </c>
      <c r="T340" s="239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40" t="s">
        <v>192</v>
      </c>
      <c r="AT340" s="240" t="s">
        <v>174</v>
      </c>
      <c r="AU340" s="240" t="s">
        <v>92</v>
      </c>
      <c r="AY340" s="18" t="s">
        <v>171</v>
      </c>
      <c r="BE340" s="241">
        <f>IF(N340="základní",J340,0)</f>
        <v>0</v>
      </c>
      <c r="BF340" s="241">
        <f>IF(N340="snížená",J340,0)</f>
        <v>0</v>
      </c>
      <c r="BG340" s="241">
        <f>IF(N340="zákl. přenesená",J340,0)</f>
        <v>0</v>
      </c>
      <c r="BH340" s="241">
        <f>IF(N340="sníž. přenesená",J340,0)</f>
        <v>0</v>
      </c>
      <c r="BI340" s="241">
        <f>IF(N340="nulová",J340,0)</f>
        <v>0</v>
      </c>
      <c r="BJ340" s="18" t="s">
        <v>90</v>
      </c>
      <c r="BK340" s="241">
        <f>ROUND(I340*H340,2)</f>
        <v>0</v>
      </c>
      <c r="BL340" s="18" t="s">
        <v>192</v>
      </c>
      <c r="BM340" s="240" t="s">
        <v>973</v>
      </c>
    </row>
    <row r="341" s="2" customFormat="1">
      <c r="A341" s="40"/>
      <c r="B341" s="41"/>
      <c r="C341" s="42"/>
      <c r="D341" s="242" t="s">
        <v>184</v>
      </c>
      <c r="E341" s="42"/>
      <c r="F341" s="243" t="s">
        <v>3559</v>
      </c>
      <c r="G341" s="42"/>
      <c r="H341" s="42"/>
      <c r="I341" s="244"/>
      <c r="J341" s="42"/>
      <c r="K341" s="42"/>
      <c r="L341" s="46"/>
      <c r="M341" s="245"/>
      <c r="N341" s="246"/>
      <c r="O341" s="93"/>
      <c r="P341" s="93"/>
      <c r="Q341" s="93"/>
      <c r="R341" s="93"/>
      <c r="S341" s="93"/>
      <c r="T341" s="94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8" t="s">
        <v>184</v>
      </c>
      <c r="AU341" s="18" t="s">
        <v>92</v>
      </c>
    </row>
    <row r="342" s="2" customFormat="1" ht="16.5" customHeight="1">
      <c r="A342" s="40"/>
      <c r="B342" s="41"/>
      <c r="C342" s="229" t="s">
        <v>613</v>
      </c>
      <c r="D342" s="229" t="s">
        <v>174</v>
      </c>
      <c r="E342" s="230" t="s">
        <v>3560</v>
      </c>
      <c r="F342" s="231" t="s">
        <v>3561</v>
      </c>
      <c r="G342" s="232" t="s">
        <v>1528</v>
      </c>
      <c r="H342" s="233">
        <v>1</v>
      </c>
      <c r="I342" s="234"/>
      <c r="J342" s="235">
        <f>ROUND(I342*H342,2)</f>
        <v>0</v>
      </c>
      <c r="K342" s="231" t="s">
        <v>331</v>
      </c>
      <c r="L342" s="46"/>
      <c r="M342" s="236" t="s">
        <v>1</v>
      </c>
      <c r="N342" s="237" t="s">
        <v>48</v>
      </c>
      <c r="O342" s="93"/>
      <c r="P342" s="238">
        <f>O342*H342</f>
        <v>0</v>
      </c>
      <c r="Q342" s="238">
        <v>0</v>
      </c>
      <c r="R342" s="238">
        <f>Q342*H342</f>
        <v>0</v>
      </c>
      <c r="S342" s="238">
        <v>0</v>
      </c>
      <c r="T342" s="239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40" t="s">
        <v>192</v>
      </c>
      <c r="AT342" s="240" t="s">
        <v>174</v>
      </c>
      <c r="AU342" s="240" t="s">
        <v>92</v>
      </c>
      <c r="AY342" s="18" t="s">
        <v>171</v>
      </c>
      <c r="BE342" s="241">
        <f>IF(N342="základní",J342,0)</f>
        <v>0</v>
      </c>
      <c r="BF342" s="241">
        <f>IF(N342="snížená",J342,0)</f>
        <v>0</v>
      </c>
      <c r="BG342" s="241">
        <f>IF(N342="zákl. přenesená",J342,0)</f>
        <v>0</v>
      </c>
      <c r="BH342" s="241">
        <f>IF(N342="sníž. přenesená",J342,0)</f>
        <v>0</v>
      </c>
      <c r="BI342" s="241">
        <f>IF(N342="nulová",J342,0)</f>
        <v>0</v>
      </c>
      <c r="BJ342" s="18" t="s">
        <v>90</v>
      </c>
      <c r="BK342" s="241">
        <f>ROUND(I342*H342,2)</f>
        <v>0</v>
      </c>
      <c r="BL342" s="18" t="s">
        <v>192</v>
      </c>
      <c r="BM342" s="240" t="s">
        <v>987</v>
      </c>
    </row>
    <row r="343" s="2" customFormat="1">
      <c r="A343" s="40"/>
      <c r="B343" s="41"/>
      <c r="C343" s="42"/>
      <c r="D343" s="242" t="s">
        <v>184</v>
      </c>
      <c r="E343" s="42"/>
      <c r="F343" s="243" t="s">
        <v>3559</v>
      </c>
      <c r="G343" s="42"/>
      <c r="H343" s="42"/>
      <c r="I343" s="244"/>
      <c r="J343" s="42"/>
      <c r="K343" s="42"/>
      <c r="L343" s="46"/>
      <c r="M343" s="245"/>
      <c r="N343" s="246"/>
      <c r="O343" s="93"/>
      <c r="P343" s="93"/>
      <c r="Q343" s="93"/>
      <c r="R343" s="93"/>
      <c r="S343" s="93"/>
      <c r="T343" s="94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8" t="s">
        <v>184</v>
      </c>
      <c r="AU343" s="18" t="s">
        <v>92</v>
      </c>
    </row>
    <row r="344" s="2" customFormat="1" ht="16.5" customHeight="1">
      <c r="A344" s="40"/>
      <c r="B344" s="41"/>
      <c r="C344" s="229" t="s">
        <v>618</v>
      </c>
      <c r="D344" s="229" t="s">
        <v>174</v>
      </c>
      <c r="E344" s="230" t="s">
        <v>3562</v>
      </c>
      <c r="F344" s="231" t="s">
        <v>3563</v>
      </c>
      <c r="G344" s="232" t="s">
        <v>1528</v>
      </c>
      <c r="H344" s="233">
        <v>1</v>
      </c>
      <c r="I344" s="234"/>
      <c r="J344" s="235">
        <f>ROUND(I344*H344,2)</f>
        <v>0</v>
      </c>
      <c r="K344" s="231" t="s">
        <v>331</v>
      </c>
      <c r="L344" s="46"/>
      <c r="M344" s="236" t="s">
        <v>1</v>
      </c>
      <c r="N344" s="237" t="s">
        <v>48</v>
      </c>
      <c r="O344" s="93"/>
      <c r="P344" s="238">
        <f>O344*H344</f>
        <v>0</v>
      </c>
      <c r="Q344" s="238">
        <v>0</v>
      </c>
      <c r="R344" s="238">
        <f>Q344*H344</f>
        <v>0</v>
      </c>
      <c r="S344" s="238">
        <v>0</v>
      </c>
      <c r="T344" s="239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40" t="s">
        <v>192</v>
      </c>
      <c r="AT344" s="240" t="s">
        <v>174</v>
      </c>
      <c r="AU344" s="240" t="s">
        <v>92</v>
      </c>
      <c r="AY344" s="18" t="s">
        <v>171</v>
      </c>
      <c r="BE344" s="241">
        <f>IF(N344="základní",J344,0)</f>
        <v>0</v>
      </c>
      <c r="BF344" s="241">
        <f>IF(N344="snížená",J344,0)</f>
        <v>0</v>
      </c>
      <c r="BG344" s="241">
        <f>IF(N344="zákl. přenesená",J344,0)</f>
        <v>0</v>
      </c>
      <c r="BH344" s="241">
        <f>IF(N344="sníž. přenesená",J344,0)</f>
        <v>0</v>
      </c>
      <c r="BI344" s="241">
        <f>IF(N344="nulová",J344,0)</f>
        <v>0</v>
      </c>
      <c r="BJ344" s="18" t="s">
        <v>90</v>
      </c>
      <c r="BK344" s="241">
        <f>ROUND(I344*H344,2)</f>
        <v>0</v>
      </c>
      <c r="BL344" s="18" t="s">
        <v>192</v>
      </c>
      <c r="BM344" s="240" t="s">
        <v>997</v>
      </c>
    </row>
    <row r="345" s="2" customFormat="1">
      <c r="A345" s="40"/>
      <c r="B345" s="41"/>
      <c r="C345" s="42"/>
      <c r="D345" s="242" t="s">
        <v>184</v>
      </c>
      <c r="E345" s="42"/>
      <c r="F345" s="243" t="s">
        <v>3559</v>
      </c>
      <c r="G345" s="42"/>
      <c r="H345" s="42"/>
      <c r="I345" s="244"/>
      <c r="J345" s="42"/>
      <c r="K345" s="42"/>
      <c r="L345" s="46"/>
      <c r="M345" s="245"/>
      <c r="N345" s="246"/>
      <c r="O345" s="93"/>
      <c r="P345" s="93"/>
      <c r="Q345" s="93"/>
      <c r="R345" s="93"/>
      <c r="S345" s="93"/>
      <c r="T345" s="94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8" t="s">
        <v>184</v>
      </c>
      <c r="AU345" s="18" t="s">
        <v>92</v>
      </c>
    </row>
    <row r="346" s="2" customFormat="1" ht="16.5" customHeight="1">
      <c r="A346" s="40"/>
      <c r="B346" s="41"/>
      <c r="C346" s="229" t="s">
        <v>623</v>
      </c>
      <c r="D346" s="229" t="s">
        <v>174</v>
      </c>
      <c r="E346" s="230" t="s">
        <v>3564</v>
      </c>
      <c r="F346" s="231" t="s">
        <v>3565</v>
      </c>
      <c r="G346" s="232" t="s">
        <v>1528</v>
      </c>
      <c r="H346" s="233">
        <v>9</v>
      </c>
      <c r="I346" s="234"/>
      <c r="J346" s="235">
        <f>ROUND(I346*H346,2)</f>
        <v>0</v>
      </c>
      <c r="K346" s="231" t="s">
        <v>331</v>
      </c>
      <c r="L346" s="46"/>
      <c r="M346" s="236" t="s">
        <v>1</v>
      </c>
      <c r="N346" s="237" t="s">
        <v>48</v>
      </c>
      <c r="O346" s="93"/>
      <c r="P346" s="238">
        <f>O346*H346</f>
        <v>0</v>
      </c>
      <c r="Q346" s="238">
        <v>0</v>
      </c>
      <c r="R346" s="238">
        <f>Q346*H346</f>
        <v>0</v>
      </c>
      <c r="S346" s="238">
        <v>0</v>
      </c>
      <c r="T346" s="239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40" t="s">
        <v>192</v>
      </c>
      <c r="AT346" s="240" t="s">
        <v>174</v>
      </c>
      <c r="AU346" s="240" t="s">
        <v>92</v>
      </c>
      <c r="AY346" s="18" t="s">
        <v>171</v>
      </c>
      <c r="BE346" s="241">
        <f>IF(N346="základní",J346,0)</f>
        <v>0</v>
      </c>
      <c r="BF346" s="241">
        <f>IF(N346="snížená",J346,0)</f>
        <v>0</v>
      </c>
      <c r="BG346" s="241">
        <f>IF(N346="zákl. přenesená",J346,0)</f>
        <v>0</v>
      </c>
      <c r="BH346" s="241">
        <f>IF(N346="sníž. přenesená",J346,0)</f>
        <v>0</v>
      </c>
      <c r="BI346" s="241">
        <f>IF(N346="nulová",J346,0)</f>
        <v>0</v>
      </c>
      <c r="BJ346" s="18" t="s">
        <v>90</v>
      </c>
      <c r="BK346" s="241">
        <f>ROUND(I346*H346,2)</f>
        <v>0</v>
      </c>
      <c r="BL346" s="18" t="s">
        <v>192</v>
      </c>
      <c r="BM346" s="240" t="s">
        <v>1022</v>
      </c>
    </row>
    <row r="347" s="2" customFormat="1">
      <c r="A347" s="40"/>
      <c r="B347" s="41"/>
      <c r="C347" s="42"/>
      <c r="D347" s="242" t="s">
        <v>184</v>
      </c>
      <c r="E347" s="42"/>
      <c r="F347" s="243" t="s">
        <v>3566</v>
      </c>
      <c r="G347" s="42"/>
      <c r="H347" s="42"/>
      <c r="I347" s="244"/>
      <c r="J347" s="42"/>
      <c r="K347" s="42"/>
      <c r="L347" s="46"/>
      <c r="M347" s="245"/>
      <c r="N347" s="246"/>
      <c r="O347" s="93"/>
      <c r="P347" s="93"/>
      <c r="Q347" s="93"/>
      <c r="R347" s="93"/>
      <c r="S347" s="93"/>
      <c r="T347" s="94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8" t="s">
        <v>184</v>
      </c>
      <c r="AU347" s="18" t="s">
        <v>92</v>
      </c>
    </row>
    <row r="348" s="2" customFormat="1" ht="16.5" customHeight="1">
      <c r="A348" s="40"/>
      <c r="B348" s="41"/>
      <c r="C348" s="229" t="s">
        <v>627</v>
      </c>
      <c r="D348" s="229" t="s">
        <v>174</v>
      </c>
      <c r="E348" s="230" t="s">
        <v>3567</v>
      </c>
      <c r="F348" s="231" t="s">
        <v>3568</v>
      </c>
      <c r="G348" s="232" t="s">
        <v>1528</v>
      </c>
      <c r="H348" s="233">
        <v>10</v>
      </c>
      <c r="I348" s="234"/>
      <c r="J348" s="235">
        <f>ROUND(I348*H348,2)</f>
        <v>0</v>
      </c>
      <c r="K348" s="231" t="s">
        <v>331</v>
      </c>
      <c r="L348" s="46"/>
      <c r="M348" s="236" t="s">
        <v>1</v>
      </c>
      <c r="N348" s="237" t="s">
        <v>48</v>
      </c>
      <c r="O348" s="93"/>
      <c r="P348" s="238">
        <f>O348*H348</f>
        <v>0</v>
      </c>
      <c r="Q348" s="238">
        <v>0</v>
      </c>
      <c r="R348" s="238">
        <f>Q348*H348</f>
        <v>0</v>
      </c>
      <c r="S348" s="238">
        <v>0</v>
      </c>
      <c r="T348" s="239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40" t="s">
        <v>192</v>
      </c>
      <c r="AT348" s="240" t="s">
        <v>174</v>
      </c>
      <c r="AU348" s="240" t="s">
        <v>92</v>
      </c>
      <c r="AY348" s="18" t="s">
        <v>171</v>
      </c>
      <c r="BE348" s="241">
        <f>IF(N348="základní",J348,0)</f>
        <v>0</v>
      </c>
      <c r="BF348" s="241">
        <f>IF(N348="snížená",J348,0)</f>
        <v>0</v>
      </c>
      <c r="BG348" s="241">
        <f>IF(N348="zákl. přenesená",J348,0)</f>
        <v>0</v>
      </c>
      <c r="BH348" s="241">
        <f>IF(N348="sníž. přenesená",J348,0)</f>
        <v>0</v>
      </c>
      <c r="BI348" s="241">
        <f>IF(N348="nulová",J348,0)</f>
        <v>0</v>
      </c>
      <c r="BJ348" s="18" t="s">
        <v>90</v>
      </c>
      <c r="BK348" s="241">
        <f>ROUND(I348*H348,2)</f>
        <v>0</v>
      </c>
      <c r="BL348" s="18" t="s">
        <v>192</v>
      </c>
      <c r="BM348" s="240" t="s">
        <v>1031</v>
      </c>
    </row>
    <row r="349" s="2" customFormat="1">
      <c r="A349" s="40"/>
      <c r="B349" s="41"/>
      <c r="C349" s="42"/>
      <c r="D349" s="242" t="s">
        <v>184</v>
      </c>
      <c r="E349" s="42"/>
      <c r="F349" s="243" t="s">
        <v>3566</v>
      </c>
      <c r="G349" s="42"/>
      <c r="H349" s="42"/>
      <c r="I349" s="244"/>
      <c r="J349" s="42"/>
      <c r="K349" s="42"/>
      <c r="L349" s="46"/>
      <c r="M349" s="245"/>
      <c r="N349" s="246"/>
      <c r="O349" s="93"/>
      <c r="P349" s="93"/>
      <c r="Q349" s="93"/>
      <c r="R349" s="93"/>
      <c r="S349" s="93"/>
      <c r="T349" s="94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8" t="s">
        <v>184</v>
      </c>
      <c r="AU349" s="18" t="s">
        <v>92</v>
      </c>
    </row>
    <row r="350" s="2" customFormat="1" ht="16.5" customHeight="1">
      <c r="A350" s="40"/>
      <c r="B350" s="41"/>
      <c r="C350" s="229" t="s">
        <v>632</v>
      </c>
      <c r="D350" s="229" t="s">
        <v>174</v>
      </c>
      <c r="E350" s="230" t="s">
        <v>3569</v>
      </c>
      <c r="F350" s="231" t="s">
        <v>3570</v>
      </c>
      <c r="G350" s="232" t="s">
        <v>1528</v>
      </c>
      <c r="H350" s="233">
        <v>2</v>
      </c>
      <c r="I350" s="234"/>
      <c r="J350" s="235">
        <f>ROUND(I350*H350,2)</f>
        <v>0</v>
      </c>
      <c r="K350" s="231" t="s">
        <v>331</v>
      </c>
      <c r="L350" s="46"/>
      <c r="M350" s="236" t="s">
        <v>1</v>
      </c>
      <c r="N350" s="237" t="s">
        <v>48</v>
      </c>
      <c r="O350" s="93"/>
      <c r="P350" s="238">
        <f>O350*H350</f>
        <v>0</v>
      </c>
      <c r="Q350" s="238">
        <v>0</v>
      </c>
      <c r="R350" s="238">
        <f>Q350*H350</f>
        <v>0</v>
      </c>
      <c r="S350" s="238">
        <v>0</v>
      </c>
      <c r="T350" s="239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40" t="s">
        <v>192</v>
      </c>
      <c r="AT350" s="240" t="s">
        <v>174</v>
      </c>
      <c r="AU350" s="240" t="s">
        <v>92</v>
      </c>
      <c r="AY350" s="18" t="s">
        <v>171</v>
      </c>
      <c r="BE350" s="241">
        <f>IF(N350="základní",J350,0)</f>
        <v>0</v>
      </c>
      <c r="BF350" s="241">
        <f>IF(N350="snížená",J350,0)</f>
        <v>0</v>
      </c>
      <c r="BG350" s="241">
        <f>IF(N350="zákl. přenesená",J350,0)</f>
        <v>0</v>
      </c>
      <c r="BH350" s="241">
        <f>IF(N350="sníž. přenesená",J350,0)</f>
        <v>0</v>
      </c>
      <c r="BI350" s="241">
        <f>IF(N350="nulová",J350,0)</f>
        <v>0</v>
      </c>
      <c r="BJ350" s="18" t="s">
        <v>90</v>
      </c>
      <c r="BK350" s="241">
        <f>ROUND(I350*H350,2)</f>
        <v>0</v>
      </c>
      <c r="BL350" s="18" t="s">
        <v>192</v>
      </c>
      <c r="BM350" s="240" t="s">
        <v>1041</v>
      </c>
    </row>
    <row r="351" s="2" customFormat="1">
      <c r="A351" s="40"/>
      <c r="B351" s="41"/>
      <c r="C351" s="42"/>
      <c r="D351" s="242" t="s">
        <v>184</v>
      </c>
      <c r="E351" s="42"/>
      <c r="F351" s="243" t="s">
        <v>3571</v>
      </c>
      <c r="G351" s="42"/>
      <c r="H351" s="42"/>
      <c r="I351" s="244"/>
      <c r="J351" s="42"/>
      <c r="K351" s="42"/>
      <c r="L351" s="46"/>
      <c r="M351" s="245"/>
      <c r="N351" s="246"/>
      <c r="O351" s="93"/>
      <c r="P351" s="93"/>
      <c r="Q351" s="93"/>
      <c r="R351" s="93"/>
      <c r="S351" s="93"/>
      <c r="T351" s="94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8" t="s">
        <v>184</v>
      </c>
      <c r="AU351" s="18" t="s">
        <v>92</v>
      </c>
    </row>
    <row r="352" s="2" customFormat="1" ht="16.5" customHeight="1">
      <c r="A352" s="40"/>
      <c r="B352" s="41"/>
      <c r="C352" s="229" t="s">
        <v>636</v>
      </c>
      <c r="D352" s="229" t="s">
        <v>174</v>
      </c>
      <c r="E352" s="230" t="s">
        <v>3572</v>
      </c>
      <c r="F352" s="231" t="s">
        <v>3573</v>
      </c>
      <c r="G352" s="232" t="s">
        <v>1528</v>
      </c>
      <c r="H352" s="233">
        <v>1</v>
      </c>
      <c r="I352" s="234"/>
      <c r="J352" s="235">
        <f>ROUND(I352*H352,2)</f>
        <v>0</v>
      </c>
      <c r="K352" s="231" t="s">
        <v>331</v>
      </c>
      <c r="L352" s="46"/>
      <c r="M352" s="236" t="s">
        <v>1</v>
      </c>
      <c r="N352" s="237" t="s">
        <v>48</v>
      </c>
      <c r="O352" s="93"/>
      <c r="P352" s="238">
        <f>O352*H352</f>
        <v>0</v>
      </c>
      <c r="Q352" s="238">
        <v>0</v>
      </c>
      <c r="R352" s="238">
        <f>Q352*H352</f>
        <v>0</v>
      </c>
      <c r="S352" s="238">
        <v>0</v>
      </c>
      <c r="T352" s="239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40" t="s">
        <v>192</v>
      </c>
      <c r="AT352" s="240" t="s">
        <v>174</v>
      </c>
      <c r="AU352" s="240" t="s">
        <v>92</v>
      </c>
      <c r="AY352" s="18" t="s">
        <v>171</v>
      </c>
      <c r="BE352" s="241">
        <f>IF(N352="základní",J352,0)</f>
        <v>0</v>
      </c>
      <c r="BF352" s="241">
        <f>IF(N352="snížená",J352,0)</f>
        <v>0</v>
      </c>
      <c r="BG352" s="241">
        <f>IF(N352="zákl. přenesená",J352,0)</f>
        <v>0</v>
      </c>
      <c r="BH352" s="241">
        <f>IF(N352="sníž. přenesená",J352,0)</f>
        <v>0</v>
      </c>
      <c r="BI352" s="241">
        <f>IF(N352="nulová",J352,0)</f>
        <v>0</v>
      </c>
      <c r="BJ352" s="18" t="s">
        <v>90</v>
      </c>
      <c r="BK352" s="241">
        <f>ROUND(I352*H352,2)</f>
        <v>0</v>
      </c>
      <c r="BL352" s="18" t="s">
        <v>192</v>
      </c>
      <c r="BM352" s="240" t="s">
        <v>1051</v>
      </c>
    </row>
    <row r="353" s="2" customFormat="1">
      <c r="A353" s="40"/>
      <c r="B353" s="41"/>
      <c r="C353" s="42"/>
      <c r="D353" s="242" t="s">
        <v>184</v>
      </c>
      <c r="E353" s="42"/>
      <c r="F353" s="243" t="s">
        <v>3460</v>
      </c>
      <c r="G353" s="42"/>
      <c r="H353" s="42"/>
      <c r="I353" s="244"/>
      <c r="J353" s="42"/>
      <c r="K353" s="42"/>
      <c r="L353" s="46"/>
      <c r="M353" s="245"/>
      <c r="N353" s="246"/>
      <c r="O353" s="93"/>
      <c r="P353" s="93"/>
      <c r="Q353" s="93"/>
      <c r="R353" s="93"/>
      <c r="S353" s="93"/>
      <c r="T353" s="94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8" t="s">
        <v>184</v>
      </c>
      <c r="AU353" s="18" t="s">
        <v>92</v>
      </c>
    </row>
    <row r="354" s="12" customFormat="1" ht="22.8" customHeight="1">
      <c r="A354" s="12"/>
      <c r="B354" s="213"/>
      <c r="C354" s="214"/>
      <c r="D354" s="215" t="s">
        <v>82</v>
      </c>
      <c r="E354" s="227" t="s">
        <v>3466</v>
      </c>
      <c r="F354" s="227" t="s">
        <v>3467</v>
      </c>
      <c r="G354" s="214"/>
      <c r="H354" s="214"/>
      <c r="I354" s="217"/>
      <c r="J354" s="228">
        <f>BK354</f>
        <v>0</v>
      </c>
      <c r="K354" s="214"/>
      <c r="L354" s="219"/>
      <c r="M354" s="220"/>
      <c r="N354" s="221"/>
      <c r="O354" s="221"/>
      <c r="P354" s="222">
        <f>SUM(P355:P357)</f>
        <v>0</v>
      </c>
      <c r="Q354" s="221"/>
      <c r="R354" s="222">
        <f>SUM(R355:R357)</f>
        <v>0</v>
      </c>
      <c r="S354" s="221"/>
      <c r="T354" s="223">
        <f>SUM(T355:T357)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24" t="s">
        <v>90</v>
      </c>
      <c r="AT354" s="225" t="s">
        <v>82</v>
      </c>
      <c r="AU354" s="225" t="s">
        <v>90</v>
      </c>
      <c r="AY354" s="224" t="s">
        <v>171</v>
      </c>
      <c r="BK354" s="226">
        <f>SUM(BK355:BK357)</f>
        <v>0</v>
      </c>
    </row>
    <row r="355" s="2" customFormat="1" ht="16.5" customHeight="1">
      <c r="A355" s="40"/>
      <c r="B355" s="41"/>
      <c r="C355" s="229" t="s">
        <v>640</v>
      </c>
      <c r="D355" s="229" t="s">
        <v>174</v>
      </c>
      <c r="E355" s="230" t="s">
        <v>3574</v>
      </c>
      <c r="F355" s="231" t="s">
        <v>3575</v>
      </c>
      <c r="G355" s="232" t="s">
        <v>1528</v>
      </c>
      <c r="H355" s="233">
        <v>1</v>
      </c>
      <c r="I355" s="234"/>
      <c r="J355" s="235">
        <f>ROUND(I355*H355,2)</f>
        <v>0</v>
      </c>
      <c r="K355" s="231" t="s">
        <v>331</v>
      </c>
      <c r="L355" s="46"/>
      <c r="M355" s="236" t="s">
        <v>1</v>
      </c>
      <c r="N355" s="237" t="s">
        <v>48</v>
      </c>
      <c r="O355" s="93"/>
      <c r="P355" s="238">
        <f>O355*H355</f>
        <v>0</v>
      </c>
      <c r="Q355" s="238">
        <v>0</v>
      </c>
      <c r="R355" s="238">
        <f>Q355*H355</f>
        <v>0</v>
      </c>
      <c r="S355" s="238">
        <v>0</v>
      </c>
      <c r="T355" s="239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40" t="s">
        <v>192</v>
      </c>
      <c r="AT355" s="240" t="s">
        <v>174</v>
      </c>
      <c r="AU355" s="240" t="s">
        <v>92</v>
      </c>
      <c r="AY355" s="18" t="s">
        <v>171</v>
      </c>
      <c r="BE355" s="241">
        <f>IF(N355="základní",J355,0)</f>
        <v>0</v>
      </c>
      <c r="BF355" s="241">
        <f>IF(N355="snížená",J355,0)</f>
        <v>0</v>
      </c>
      <c r="BG355" s="241">
        <f>IF(N355="zákl. přenesená",J355,0)</f>
        <v>0</v>
      </c>
      <c r="BH355" s="241">
        <f>IF(N355="sníž. přenesená",J355,0)</f>
        <v>0</v>
      </c>
      <c r="BI355" s="241">
        <f>IF(N355="nulová",J355,0)</f>
        <v>0</v>
      </c>
      <c r="BJ355" s="18" t="s">
        <v>90</v>
      </c>
      <c r="BK355" s="241">
        <f>ROUND(I355*H355,2)</f>
        <v>0</v>
      </c>
      <c r="BL355" s="18" t="s">
        <v>192</v>
      </c>
      <c r="BM355" s="240" t="s">
        <v>1060</v>
      </c>
    </row>
    <row r="356" s="2" customFormat="1" ht="16.5" customHeight="1">
      <c r="A356" s="40"/>
      <c r="B356" s="41"/>
      <c r="C356" s="229" t="s">
        <v>645</v>
      </c>
      <c r="D356" s="229" t="s">
        <v>174</v>
      </c>
      <c r="E356" s="230" t="s">
        <v>3576</v>
      </c>
      <c r="F356" s="231" t="s">
        <v>3577</v>
      </c>
      <c r="G356" s="232" t="s">
        <v>1528</v>
      </c>
      <c r="H356" s="233">
        <v>3</v>
      </c>
      <c r="I356" s="234"/>
      <c r="J356" s="235">
        <f>ROUND(I356*H356,2)</f>
        <v>0</v>
      </c>
      <c r="K356" s="231" t="s">
        <v>331</v>
      </c>
      <c r="L356" s="46"/>
      <c r="M356" s="236" t="s">
        <v>1</v>
      </c>
      <c r="N356" s="237" t="s">
        <v>48</v>
      </c>
      <c r="O356" s="93"/>
      <c r="P356" s="238">
        <f>O356*H356</f>
        <v>0</v>
      </c>
      <c r="Q356" s="238">
        <v>0</v>
      </c>
      <c r="R356" s="238">
        <f>Q356*H356</f>
        <v>0</v>
      </c>
      <c r="S356" s="238">
        <v>0</v>
      </c>
      <c r="T356" s="239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40" t="s">
        <v>192</v>
      </c>
      <c r="AT356" s="240" t="s">
        <v>174</v>
      </c>
      <c r="AU356" s="240" t="s">
        <v>92</v>
      </c>
      <c r="AY356" s="18" t="s">
        <v>171</v>
      </c>
      <c r="BE356" s="241">
        <f>IF(N356="základní",J356,0)</f>
        <v>0</v>
      </c>
      <c r="BF356" s="241">
        <f>IF(N356="snížená",J356,0)</f>
        <v>0</v>
      </c>
      <c r="BG356" s="241">
        <f>IF(N356="zákl. přenesená",J356,0)</f>
        <v>0</v>
      </c>
      <c r="BH356" s="241">
        <f>IF(N356="sníž. přenesená",J356,0)</f>
        <v>0</v>
      </c>
      <c r="BI356" s="241">
        <f>IF(N356="nulová",J356,0)</f>
        <v>0</v>
      </c>
      <c r="BJ356" s="18" t="s">
        <v>90</v>
      </c>
      <c r="BK356" s="241">
        <f>ROUND(I356*H356,2)</f>
        <v>0</v>
      </c>
      <c r="BL356" s="18" t="s">
        <v>192</v>
      </c>
      <c r="BM356" s="240" t="s">
        <v>1071</v>
      </c>
    </row>
    <row r="357" s="2" customFormat="1" ht="16.5" customHeight="1">
      <c r="A357" s="40"/>
      <c r="B357" s="41"/>
      <c r="C357" s="229" t="s">
        <v>649</v>
      </c>
      <c r="D357" s="229" t="s">
        <v>174</v>
      </c>
      <c r="E357" s="230" t="s">
        <v>3578</v>
      </c>
      <c r="F357" s="231" t="s">
        <v>3579</v>
      </c>
      <c r="G357" s="232" t="s">
        <v>1528</v>
      </c>
      <c r="H357" s="233">
        <v>1</v>
      </c>
      <c r="I357" s="234"/>
      <c r="J357" s="235">
        <f>ROUND(I357*H357,2)</f>
        <v>0</v>
      </c>
      <c r="K357" s="231" t="s">
        <v>331</v>
      </c>
      <c r="L357" s="46"/>
      <c r="M357" s="236" t="s">
        <v>1</v>
      </c>
      <c r="N357" s="237" t="s">
        <v>48</v>
      </c>
      <c r="O357" s="93"/>
      <c r="P357" s="238">
        <f>O357*H357</f>
        <v>0</v>
      </c>
      <c r="Q357" s="238">
        <v>0</v>
      </c>
      <c r="R357" s="238">
        <f>Q357*H357</f>
        <v>0</v>
      </c>
      <c r="S357" s="238">
        <v>0</v>
      </c>
      <c r="T357" s="239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40" t="s">
        <v>192</v>
      </c>
      <c r="AT357" s="240" t="s">
        <v>174</v>
      </c>
      <c r="AU357" s="240" t="s">
        <v>92</v>
      </c>
      <c r="AY357" s="18" t="s">
        <v>171</v>
      </c>
      <c r="BE357" s="241">
        <f>IF(N357="základní",J357,0)</f>
        <v>0</v>
      </c>
      <c r="BF357" s="241">
        <f>IF(N357="snížená",J357,0)</f>
        <v>0</v>
      </c>
      <c r="BG357" s="241">
        <f>IF(N357="zákl. přenesená",J357,0)</f>
        <v>0</v>
      </c>
      <c r="BH357" s="241">
        <f>IF(N357="sníž. přenesená",J357,0)</f>
        <v>0</v>
      </c>
      <c r="BI357" s="241">
        <f>IF(N357="nulová",J357,0)</f>
        <v>0</v>
      </c>
      <c r="BJ357" s="18" t="s">
        <v>90</v>
      </c>
      <c r="BK357" s="241">
        <f>ROUND(I357*H357,2)</f>
        <v>0</v>
      </c>
      <c r="BL357" s="18" t="s">
        <v>192</v>
      </c>
      <c r="BM357" s="240" t="s">
        <v>1085</v>
      </c>
    </row>
    <row r="358" s="12" customFormat="1" ht="22.8" customHeight="1">
      <c r="A358" s="12"/>
      <c r="B358" s="213"/>
      <c r="C358" s="214"/>
      <c r="D358" s="215" t="s">
        <v>82</v>
      </c>
      <c r="E358" s="227" t="s">
        <v>3580</v>
      </c>
      <c r="F358" s="227" t="s">
        <v>3581</v>
      </c>
      <c r="G358" s="214"/>
      <c r="H358" s="214"/>
      <c r="I358" s="217"/>
      <c r="J358" s="228">
        <f>BK358</f>
        <v>0</v>
      </c>
      <c r="K358" s="214"/>
      <c r="L358" s="219"/>
      <c r="M358" s="220"/>
      <c r="N358" s="221"/>
      <c r="O358" s="221"/>
      <c r="P358" s="222">
        <f>P359</f>
        <v>0</v>
      </c>
      <c r="Q358" s="221"/>
      <c r="R358" s="222">
        <f>R359</f>
        <v>0</v>
      </c>
      <c r="S358" s="221"/>
      <c r="T358" s="223">
        <f>T359</f>
        <v>0</v>
      </c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R358" s="224" t="s">
        <v>90</v>
      </c>
      <c r="AT358" s="225" t="s">
        <v>82</v>
      </c>
      <c r="AU358" s="225" t="s">
        <v>90</v>
      </c>
      <c r="AY358" s="224" t="s">
        <v>171</v>
      </c>
      <c r="BK358" s="226">
        <f>BK359</f>
        <v>0</v>
      </c>
    </row>
    <row r="359" s="2" customFormat="1" ht="16.5" customHeight="1">
      <c r="A359" s="40"/>
      <c r="B359" s="41"/>
      <c r="C359" s="229" t="s">
        <v>654</v>
      </c>
      <c r="D359" s="229" t="s">
        <v>174</v>
      </c>
      <c r="E359" s="230" t="s">
        <v>3582</v>
      </c>
      <c r="F359" s="231" t="s">
        <v>3583</v>
      </c>
      <c r="G359" s="232" t="s">
        <v>1528</v>
      </c>
      <c r="H359" s="233">
        <v>1</v>
      </c>
      <c r="I359" s="234"/>
      <c r="J359" s="235">
        <f>ROUND(I359*H359,2)</f>
        <v>0</v>
      </c>
      <c r="K359" s="231" t="s">
        <v>331</v>
      </c>
      <c r="L359" s="46"/>
      <c r="M359" s="236" t="s">
        <v>1</v>
      </c>
      <c r="N359" s="237" t="s">
        <v>48</v>
      </c>
      <c r="O359" s="93"/>
      <c r="P359" s="238">
        <f>O359*H359</f>
        <v>0</v>
      </c>
      <c r="Q359" s="238">
        <v>0</v>
      </c>
      <c r="R359" s="238">
        <f>Q359*H359</f>
        <v>0</v>
      </c>
      <c r="S359" s="238">
        <v>0</v>
      </c>
      <c r="T359" s="239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40" t="s">
        <v>192</v>
      </c>
      <c r="AT359" s="240" t="s">
        <v>174</v>
      </c>
      <c r="AU359" s="240" t="s">
        <v>92</v>
      </c>
      <c r="AY359" s="18" t="s">
        <v>171</v>
      </c>
      <c r="BE359" s="241">
        <f>IF(N359="základní",J359,0)</f>
        <v>0</v>
      </c>
      <c r="BF359" s="241">
        <f>IF(N359="snížená",J359,0)</f>
        <v>0</v>
      </c>
      <c r="BG359" s="241">
        <f>IF(N359="zákl. přenesená",J359,0)</f>
        <v>0</v>
      </c>
      <c r="BH359" s="241">
        <f>IF(N359="sníž. přenesená",J359,0)</f>
        <v>0</v>
      </c>
      <c r="BI359" s="241">
        <f>IF(N359="nulová",J359,0)</f>
        <v>0</v>
      </c>
      <c r="BJ359" s="18" t="s">
        <v>90</v>
      </c>
      <c r="BK359" s="241">
        <f>ROUND(I359*H359,2)</f>
        <v>0</v>
      </c>
      <c r="BL359" s="18" t="s">
        <v>192</v>
      </c>
      <c r="BM359" s="240" t="s">
        <v>1094</v>
      </c>
    </row>
    <row r="360" s="12" customFormat="1" ht="22.8" customHeight="1">
      <c r="A360" s="12"/>
      <c r="B360" s="213"/>
      <c r="C360" s="214"/>
      <c r="D360" s="215" t="s">
        <v>82</v>
      </c>
      <c r="E360" s="227" t="s">
        <v>3584</v>
      </c>
      <c r="F360" s="227" t="s">
        <v>3585</v>
      </c>
      <c r="G360" s="214"/>
      <c r="H360" s="214"/>
      <c r="I360" s="217"/>
      <c r="J360" s="228">
        <f>BK360</f>
        <v>0</v>
      </c>
      <c r="K360" s="214"/>
      <c r="L360" s="219"/>
      <c r="M360" s="220"/>
      <c r="N360" s="221"/>
      <c r="O360" s="221"/>
      <c r="P360" s="222">
        <f>SUM(P361:P372)</f>
        <v>0</v>
      </c>
      <c r="Q360" s="221"/>
      <c r="R360" s="222">
        <f>SUM(R361:R372)</f>
        <v>0</v>
      </c>
      <c r="S360" s="221"/>
      <c r="T360" s="223">
        <f>SUM(T361:T372)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24" t="s">
        <v>90</v>
      </c>
      <c r="AT360" s="225" t="s">
        <v>82</v>
      </c>
      <c r="AU360" s="225" t="s">
        <v>90</v>
      </c>
      <c r="AY360" s="224" t="s">
        <v>171</v>
      </c>
      <c r="BK360" s="226">
        <f>SUM(BK361:BK372)</f>
        <v>0</v>
      </c>
    </row>
    <row r="361" s="2" customFormat="1" ht="16.5" customHeight="1">
      <c r="A361" s="40"/>
      <c r="B361" s="41"/>
      <c r="C361" s="229" t="s">
        <v>658</v>
      </c>
      <c r="D361" s="229" t="s">
        <v>174</v>
      </c>
      <c r="E361" s="230" t="s">
        <v>3586</v>
      </c>
      <c r="F361" s="231" t="s">
        <v>3587</v>
      </c>
      <c r="G361" s="232" t="s">
        <v>278</v>
      </c>
      <c r="H361" s="233">
        <v>8</v>
      </c>
      <c r="I361" s="234"/>
      <c r="J361" s="235">
        <f>ROUND(I361*H361,2)</f>
        <v>0</v>
      </c>
      <c r="K361" s="231" t="s">
        <v>331</v>
      </c>
      <c r="L361" s="46"/>
      <c r="M361" s="236" t="s">
        <v>1</v>
      </c>
      <c r="N361" s="237" t="s">
        <v>48</v>
      </c>
      <c r="O361" s="93"/>
      <c r="P361" s="238">
        <f>O361*H361</f>
        <v>0</v>
      </c>
      <c r="Q361" s="238">
        <v>0</v>
      </c>
      <c r="R361" s="238">
        <f>Q361*H361</f>
        <v>0</v>
      </c>
      <c r="S361" s="238">
        <v>0</v>
      </c>
      <c r="T361" s="239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40" t="s">
        <v>192</v>
      </c>
      <c r="AT361" s="240" t="s">
        <v>174</v>
      </c>
      <c r="AU361" s="240" t="s">
        <v>92</v>
      </c>
      <c r="AY361" s="18" t="s">
        <v>171</v>
      </c>
      <c r="BE361" s="241">
        <f>IF(N361="základní",J361,0)</f>
        <v>0</v>
      </c>
      <c r="BF361" s="241">
        <f>IF(N361="snížená",J361,0)</f>
        <v>0</v>
      </c>
      <c r="BG361" s="241">
        <f>IF(N361="zákl. přenesená",J361,0)</f>
        <v>0</v>
      </c>
      <c r="BH361" s="241">
        <f>IF(N361="sníž. přenesená",J361,0)</f>
        <v>0</v>
      </c>
      <c r="BI361" s="241">
        <f>IF(N361="nulová",J361,0)</f>
        <v>0</v>
      </c>
      <c r="BJ361" s="18" t="s">
        <v>90</v>
      </c>
      <c r="BK361" s="241">
        <f>ROUND(I361*H361,2)</f>
        <v>0</v>
      </c>
      <c r="BL361" s="18" t="s">
        <v>192</v>
      </c>
      <c r="BM361" s="240" t="s">
        <v>1100</v>
      </c>
    </row>
    <row r="362" s="2" customFormat="1">
      <c r="A362" s="40"/>
      <c r="B362" s="41"/>
      <c r="C362" s="42"/>
      <c r="D362" s="242" t="s">
        <v>184</v>
      </c>
      <c r="E362" s="42"/>
      <c r="F362" s="243" t="s">
        <v>3480</v>
      </c>
      <c r="G362" s="42"/>
      <c r="H362" s="42"/>
      <c r="I362" s="244"/>
      <c r="J362" s="42"/>
      <c r="K362" s="42"/>
      <c r="L362" s="46"/>
      <c r="M362" s="245"/>
      <c r="N362" s="246"/>
      <c r="O362" s="93"/>
      <c r="P362" s="93"/>
      <c r="Q362" s="93"/>
      <c r="R362" s="93"/>
      <c r="S362" s="93"/>
      <c r="T362" s="94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8" t="s">
        <v>184</v>
      </c>
      <c r="AU362" s="18" t="s">
        <v>92</v>
      </c>
    </row>
    <row r="363" s="2" customFormat="1" ht="16.5" customHeight="1">
      <c r="A363" s="40"/>
      <c r="B363" s="41"/>
      <c r="C363" s="229" t="s">
        <v>667</v>
      </c>
      <c r="D363" s="229" t="s">
        <v>174</v>
      </c>
      <c r="E363" s="230" t="s">
        <v>3588</v>
      </c>
      <c r="F363" s="231" t="s">
        <v>3589</v>
      </c>
      <c r="G363" s="232" t="s">
        <v>278</v>
      </c>
      <c r="H363" s="233">
        <v>13</v>
      </c>
      <c r="I363" s="234"/>
      <c r="J363" s="235">
        <f>ROUND(I363*H363,2)</f>
        <v>0</v>
      </c>
      <c r="K363" s="231" t="s">
        <v>331</v>
      </c>
      <c r="L363" s="46"/>
      <c r="M363" s="236" t="s">
        <v>1</v>
      </c>
      <c r="N363" s="237" t="s">
        <v>48</v>
      </c>
      <c r="O363" s="93"/>
      <c r="P363" s="238">
        <f>O363*H363</f>
        <v>0</v>
      </c>
      <c r="Q363" s="238">
        <v>0</v>
      </c>
      <c r="R363" s="238">
        <f>Q363*H363</f>
        <v>0</v>
      </c>
      <c r="S363" s="238">
        <v>0</v>
      </c>
      <c r="T363" s="239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40" t="s">
        <v>192</v>
      </c>
      <c r="AT363" s="240" t="s">
        <v>174</v>
      </c>
      <c r="AU363" s="240" t="s">
        <v>92</v>
      </c>
      <c r="AY363" s="18" t="s">
        <v>171</v>
      </c>
      <c r="BE363" s="241">
        <f>IF(N363="základní",J363,0)</f>
        <v>0</v>
      </c>
      <c r="BF363" s="241">
        <f>IF(N363="snížená",J363,0)</f>
        <v>0</v>
      </c>
      <c r="BG363" s="241">
        <f>IF(N363="zákl. přenesená",J363,0)</f>
        <v>0</v>
      </c>
      <c r="BH363" s="241">
        <f>IF(N363="sníž. přenesená",J363,0)</f>
        <v>0</v>
      </c>
      <c r="BI363" s="241">
        <f>IF(N363="nulová",J363,0)</f>
        <v>0</v>
      </c>
      <c r="BJ363" s="18" t="s">
        <v>90</v>
      </c>
      <c r="BK363" s="241">
        <f>ROUND(I363*H363,2)</f>
        <v>0</v>
      </c>
      <c r="BL363" s="18" t="s">
        <v>192</v>
      </c>
      <c r="BM363" s="240" t="s">
        <v>1108</v>
      </c>
    </row>
    <row r="364" s="2" customFormat="1">
      <c r="A364" s="40"/>
      <c r="B364" s="41"/>
      <c r="C364" s="42"/>
      <c r="D364" s="242" t="s">
        <v>184</v>
      </c>
      <c r="E364" s="42"/>
      <c r="F364" s="243" t="s">
        <v>3480</v>
      </c>
      <c r="G364" s="42"/>
      <c r="H364" s="42"/>
      <c r="I364" s="244"/>
      <c r="J364" s="42"/>
      <c r="K364" s="42"/>
      <c r="L364" s="46"/>
      <c r="M364" s="245"/>
      <c r="N364" s="246"/>
      <c r="O364" s="93"/>
      <c r="P364" s="93"/>
      <c r="Q364" s="93"/>
      <c r="R364" s="93"/>
      <c r="S364" s="93"/>
      <c r="T364" s="94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8" t="s">
        <v>184</v>
      </c>
      <c r="AU364" s="18" t="s">
        <v>92</v>
      </c>
    </row>
    <row r="365" s="2" customFormat="1" ht="16.5" customHeight="1">
      <c r="A365" s="40"/>
      <c r="B365" s="41"/>
      <c r="C365" s="229" t="s">
        <v>672</v>
      </c>
      <c r="D365" s="229" t="s">
        <v>174</v>
      </c>
      <c r="E365" s="230" t="s">
        <v>3590</v>
      </c>
      <c r="F365" s="231" t="s">
        <v>3591</v>
      </c>
      <c r="G365" s="232" t="s">
        <v>278</v>
      </c>
      <c r="H365" s="233">
        <v>262</v>
      </c>
      <c r="I365" s="234"/>
      <c r="J365" s="235">
        <f>ROUND(I365*H365,2)</f>
        <v>0</v>
      </c>
      <c r="K365" s="231" t="s">
        <v>331</v>
      </c>
      <c r="L365" s="46"/>
      <c r="M365" s="236" t="s">
        <v>1</v>
      </c>
      <c r="N365" s="237" t="s">
        <v>48</v>
      </c>
      <c r="O365" s="93"/>
      <c r="P365" s="238">
        <f>O365*H365</f>
        <v>0</v>
      </c>
      <c r="Q365" s="238">
        <v>0</v>
      </c>
      <c r="R365" s="238">
        <f>Q365*H365</f>
        <v>0</v>
      </c>
      <c r="S365" s="238">
        <v>0</v>
      </c>
      <c r="T365" s="239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40" t="s">
        <v>192</v>
      </c>
      <c r="AT365" s="240" t="s">
        <v>174</v>
      </c>
      <c r="AU365" s="240" t="s">
        <v>92</v>
      </c>
      <c r="AY365" s="18" t="s">
        <v>171</v>
      </c>
      <c r="BE365" s="241">
        <f>IF(N365="základní",J365,0)</f>
        <v>0</v>
      </c>
      <c r="BF365" s="241">
        <f>IF(N365="snížená",J365,0)</f>
        <v>0</v>
      </c>
      <c r="BG365" s="241">
        <f>IF(N365="zákl. přenesená",J365,0)</f>
        <v>0</v>
      </c>
      <c r="BH365" s="241">
        <f>IF(N365="sníž. přenesená",J365,0)</f>
        <v>0</v>
      </c>
      <c r="BI365" s="241">
        <f>IF(N365="nulová",J365,0)</f>
        <v>0</v>
      </c>
      <c r="BJ365" s="18" t="s">
        <v>90</v>
      </c>
      <c r="BK365" s="241">
        <f>ROUND(I365*H365,2)</f>
        <v>0</v>
      </c>
      <c r="BL365" s="18" t="s">
        <v>192</v>
      </c>
      <c r="BM365" s="240" t="s">
        <v>1117</v>
      </c>
    </row>
    <row r="366" s="2" customFormat="1">
      <c r="A366" s="40"/>
      <c r="B366" s="41"/>
      <c r="C366" s="42"/>
      <c r="D366" s="242" t="s">
        <v>184</v>
      </c>
      <c r="E366" s="42"/>
      <c r="F366" s="243" t="s">
        <v>3480</v>
      </c>
      <c r="G366" s="42"/>
      <c r="H366" s="42"/>
      <c r="I366" s="244"/>
      <c r="J366" s="42"/>
      <c r="K366" s="42"/>
      <c r="L366" s="46"/>
      <c r="M366" s="245"/>
      <c r="N366" s="246"/>
      <c r="O366" s="93"/>
      <c r="P366" s="93"/>
      <c r="Q366" s="93"/>
      <c r="R366" s="93"/>
      <c r="S366" s="93"/>
      <c r="T366" s="94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8" t="s">
        <v>184</v>
      </c>
      <c r="AU366" s="18" t="s">
        <v>92</v>
      </c>
    </row>
    <row r="367" s="2" customFormat="1" ht="16.5" customHeight="1">
      <c r="A367" s="40"/>
      <c r="B367" s="41"/>
      <c r="C367" s="229" t="s">
        <v>677</v>
      </c>
      <c r="D367" s="229" t="s">
        <v>174</v>
      </c>
      <c r="E367" s="230" t="s">
        <v>3592</v>
      </c>
      <c r="F367" s="231" t="s">
        <v>3488</v>
      </c>
      <c r="G367" s="232" t="s">
        <v>278</v>
      </c>
      <c r="H367" s="233">
        <v>8</v>
      </c>
      <c r="I367" s="234"/>
      <c r="J367" s="235">
        <f>ROUND(I367*H367,2)</f>
        <v>0</v>
      </c>
      <c r="K367" s="231" t="s">
        <v>331</v>
      </c>
      <c r="L367" s="46"/>
      <c r="M367" s="236" t="s">
        <v>1</v>
      </c>
      <c r="N367" s="237" t="s">
        <v>48</v>
      </c>
      <c r="O367" s="93"/>
      <c r="P367" s="238">
        <f>O367*H367</f>
        <v>0</v>
      </c>
      <c r="Q367" s="238">
        <v>0</v>
      </c>
      <c r="R367" s="238">
        <f>Q367*H367</f>
        <v>0</v>
      </c>
      <c r="S367" s="238">
        <v>0</v>
      </c>
      <c r="T367" s="239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40" t="s">
        <v>192</v>
      </c>
      <c r="AT367" s="240" t="s">
        <v>174</v>
      </c>
      <c r="AU367" s="240" t="s">
        <v>92</v>
      </c>
      <c r="AY367" s="18" t="s">
        <v>171</v>
      </c>
      <c r="BE367" s="241">
        <f>IF(N367="základní",J367,0)</f>
        <v>0</v>
      </c>
      <c r="BF367" s="241">
        <f>IF(N367="snížená",J367,0)</f>
        <v>0</v>
      </c>
      <c r="BG367" s="241">
        <f>IF(N367="zákl. přenesená",J367,0)</f>
        <v>0</v>
      </c>
      <c r="BH367" s="241">
        <f>IF(N367="sníž. přenesená",J367,0)</f>
        <v>0</v>
      </c>
      <c r="BI367" s="241">
        <f>IF(N367="nulová",J367,0)</f>
        <v>0</v>
      </c>
      <c r="BJ367" s="18" t="s">
        <v>90</v>
      </c>
      <c r="BK367" s="241">
        <f>ROUND(I367*H367,2)</f>
        <v>0</v>
      </c>
      <c r="BL367" s="18" t="s">
        <v>192</v>
      </c>
      <c r="BM367" s="240" t="s">
        <v>1122</v>
      </c>
    </row>
    <row r="368" s="2" customFormat="1">
      <c r="A368" s="40"/>
      <c r="B368" s="41"/>
      <c r="C368" s="42"/>
      <c r="D368" s="242" t="s">
        <v>184</v>
      </c>
      <c r="E368" s="42"/>
      <c r="F368" s="243" t="s">
        <v>3480</v>
      </c>
      <c r="G368" s="42"/>
      <c r="H368" s="42"/>
      <c r="I368" s="244"/>
      <c r="J368" s="42"/>
      <c r="K368" s="42"/>
      <c r="L368" s="46"/>
      <c r="M368" s="245"/>
      <c r="N368" s="246"/>
      <c r="O368" s="93"/>
      <c r="P368" s="93"/>
      <c r="Q368" s="93"/>
      <c r="R368" s="93"/>
      <c r="S368" s="93"/>
      <c r="T368" s="94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8" t="s">
        <v>184</v>
      </c>
      <c r="AU368" s="18" t="s">
        <v>92</v>
      </c>
    </row>
    <row r="369" s="2" customFormat="1" ht="16.5" customHeight="1">
      <c r="A369" s="40"/>
      <c r="B369" s="41"/>
      <c r="C369" s="229" t="s">
        <v>684</v>
      </c>
      <c r="D369" s="229" t="s">
        <v>174</v>
      </c>
      <c r="E369" s="230" t="s">
        <v>3593</v>
      </c>
      <c r="F369" s="231" t="s">
        <v>3490</v>
      </c>
      <c r="G369" s="232" t="s">
        <v>278</v>
      </c>
      <c r="H369" s="233">
        <v>39</v>
      </c>
      <c r="I369" s="234"/>
      <c r="J369" s="235">
        <f>ROUND(I369*H369,2)</f>
        <v>0</v>
      </c>
      <c r="K369" s="231" t="s">
        <v>331</v>
      </c>
      <c r="L369" s="46"/>
      <c r="M369" s="236" t="s">
        <v>1</v>
      </c>
      <c r="N369" s="237" t="s">
        <v>48</v>
      </c>
      <c r="O369" s="93"/>
      <c r="P369" s="238">
        <f>O369*H369</f>
        <v>0</v>
      </c>
      <c r="Q369" s="238">
        <v>0</v>
      </c>
      <c r="R369" s="238">
        <f>Q369*H369</f>
        <v>0</v>
      </c>
      <c r="S369" s="238">
        <v>0</v>
      </c>
      <c r="T369" s="239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40" t="s">
        <v>192</v>
      </c>
      <c r="AT369" s="240" t="s">
        <v>174</v>
      </c>
      <c r="AU369" s="240" t="s">
        <v>92</v>
      </c>
      <c r="AY369" s="18" t="s">
        <v>171</v>
      </c>
      <c r="BE369" s="241">
        <f>IF(N369="základní",J369,0)</f>
        <v>0</v>
      </c>
      <c r="BF369" s="241">
        <f>IF(N369="snížená",J369,0)</f>
        <v>0</v>
      </c>
      <c r="BG369" s="241">
        <f>IF(N369="zákl. přenesená",J369,0)</f>
        <v>0</v>
      </c>
      <c r="BH369" s="241">
        <f>IF(N369="sníž. přenesená",J369,0)</f>
        <v>0</v>
      </c>
      <c r="BI369" s="241">
        <f>IF(N369="nulová",J369,0)</f>
        <v>0</v>
      </c>
      <c r="BJ369" s="18" t="s">
        <v>90</v>
      </c>
      <c r="BK369" s="241">
        <f>ROUND(I369*H369,2)</f>
        <v>0</v>
      </c>
      <c r="BL369" s="18" t="s">
        <v>192</v>
      </c>
      <c r="BM369" s="240" t="s">
        <v>1130</v>
      </c>
    </row>
    <row r="370" s="2" customFormat="1">
      <c r="A370" s="40"/>
      <c r="B370" s="41"/>
      <c r="C370" s="42"/>
      <c r="D370" s="242" t="s">
        <v>184</v>
      </c>
      <c r="E370" s="42"/>
      <c r="F370" s="243" t="s">
        <v>3480</v>
      </c>
      <c r="G370" s="42"/>
      <c r="H370" s="42"/>
      <c r="I370" s="244"/>
      <c r="J370" s="42"/>
      <c r="K370" s="42"/>
      <c r="L370" s="46"/>
      <c r="M370" s="245"/>
      <c r="N370" s="246"/>
      <c r="O370" s="93"/>
      <c r="P370" s="93"/>
      <c r="Q370" s="93"/>
      <c r="R370" s="93"/>
      <c r="S370" s="93"/>
      <c r="T370" s="94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8" t="s">
        <v>184</v>
      </c>
      <c r="AU370" s="18" t="s">
        <v>92</v>
      </c>
    </row>
    <row r="371" s="2" customFormat="1" ht="16.5" customHeight="1">
      <c r="A371" s="40"/>
      <c r="B371" s="41"/>
      <c r="C371" s="229" t="s">
        <v>688</v>
      </c>
      <c r="D371" s="229" t="s">
        <v>174</v>
      </c>
      <c r="E371" s="230" t="s">
        <v>3594</v>
      </c>
      <c r="F371" s="231" t="s">
        <v>3595</v>
      </c>
      <c r="G371" s="232" t="s">
        <v>278</v>
      </c>
      <c r="H371" s="233">
        <v>29</v>
      </c>
      <c r="I371" s="234"/>
      <c r="J371" s="235">
        <f>ROUND(I371*H371,2)</f>
        <v>0</v>
      </c>
      <c r="K371" s="231" t="s">
        <v>331</v>
      </c>
      <c r="L371" s="46"/>
      <c r="M371" s="236" t="s">
        <v>1</v>
      </c>
      <c r="N371" s="237" t="s">
        <v>48</v>
      </c>
      <c r="O371" s="93"/>
      <c r="P371" s="238">
        <f>O371*H371</f>
        <v>0</v>
      </c>
      <c r="Q371" s="238">
        <v>0</v>
      </c>
      <c r="R371" s="238">
        <f>Q371*H371</f>
        <v>0</v>
      </c>
      <c r="S371" s="238">
        <v>0</v>
      </c>
      <c r="T371" s="239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40" t="s">
        <v>192</v>
      </c>
      <c r="AT371" s="240" t="s">
        <v>174</v>
      </c>
      <c r="AU371" s="240" t="s">
        <v>92</v>
      </c>
      <c r="AY371" s="18" t="s">
        <v>171</v>
      </c>
      <c r="BE371" s="241">
        <f>IF(N371="základní",J371,0)</f>
        <v>0</v>
      </c>
      <c r="BF371" s="241">
        <f>IF(N371="snížená",J371,0)</f>
        <v>0</v>
      </c>
      <c r="BG371" s="241">
        <f>IF(N371="zákl. přenesená",J371,0)</f>
        <v>0</v>
      </c>
      <c r="BH371" s="241">
        <f>IF(N371="sníž. přenesená",J371,0)</f>
        <v>0</v>
      </c>
      <c r="BI371" s="241">
        <f>IF(N371="nulová",J371,0)</f>
        <v>0</v>
      </c>
      <c r="BJ371" s="18" t="s">
        <v>90</v>
      </c>
      <c r="BK371" s="241">
        <f>ROUND(I371*H371,2)</f>
        <v>0</v>
      </c>
      <c r="BL371" s="18" t="s">
        <v>192</v>
      </c>
      <c r="BM371" s="240" t="s">
        <v>1143</v>
      </c>
    </row>
    <row r="372" s="2" customFormat="1">
      <c r="A372" s="40"/>
      <c r="B372" s="41"/>
      <c r="C372" s="42"/>
      <c r="D372" s="242" t="s">
        <v>184</v>
      </c>
      <c r="E372" s="42"/>
      <c r="F372" s="243" t="s">
        <v>3480</v>
      </c>
      <c r="G372" s="42"/>
      <c r="H372" s="42"/>
      <c r="I372" s="244"/>
      <c r="J372" s="42"/>
      <c r="K372" s="42"/>
      <c r="L372" s="46"/>
      <c r="M372" s="245"/>
      <c r="N372" s="246"/>
      <c r="O372" s="93"/>
      <c r="P372" s="93"/>
      <c r="Q372" s="93"/>
      <c r="R372" s="93"/>
      <c r="S372" s="93"/>
      <c r="T372" s="94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8" t="s">
        <v>184</v>
      </c>
      <c r="AU372" s="18" t="s">
        <v>92</v>
      </c>
    </row>
    <row r="373" s="12" customFormat="1" ht="22.8" customHeight="1">
      <c r="A373" s="12"/>
      <c r="B373" s="213"/>
      <c r="C373" s="214"/>
      <c r="D373" s="215" t="s">
        <v>82</v>
      </c>
      <c r="E373" s="227" t="s">
        <v>3596</v>
      </c>
      <c r="F373" s="227" t="s">
        <v>3597</v>
      </c>
      <c r="G373" s="214"/>
      <c r="H373" s="214"/>
      <c r="I373" s="217"/>
      <c r="J373" s="228">
        <f>BK373</f>
        <v>0</v>
      </c>
      <c r="K373" s="214"/>
      <c r="L373" s="219"/>
      <c r="M373" s="220"/>
      <c r="N373" s="221"/>
      <c r="O373" s="221"/>
      <c r="P373" s="222">
        <f>SUM(P374:P383)</f>
        <v>0</v>
      </c>
      <c r="Q373" s="221"/>
      <c r="R373" s="222">
        <f>SUM(R374:R383)</f>
        <v>0</v>
      </c>
      <c r="S373" s="221"/>
      <c r="T373" s="223">
        <f>SUM(T374:T383)</f>
        <v>0</v>
      </c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R373" s="224" t="s">
        <v>90</v>
      </c>
      <c r="AT373" s="225" t="s">
        <v>82</v>
      </c>
      <c r="AU373" s="225" t="s">
        <v>90</v>
      </c>
      <c r="AY373" s="224" t="s">
        <v>171</v>
      </c>
      <c r="BK373" s="226">
        <f>SUM(BK374:BK383)</f>
        <v>0</v>
      </c>
    </row>
    <row r="374" s="2" customFormat="1" ht="16.5" customHeight="1">
      <c r="A374" s="40"/>
      <c r="B374" s="41"/>
      <c r="C374" s="229" t="s">
        <v>695</v>
      </c>
      <c r="D374" s="229" t="s">
        <v>174</v>
      </c>
      <c r="E374" s="230" t="s">
        <v>3598</v>
      </c>
      <c r="F374" s="231" t="s">
        <v>3499</v>
      </c>
      <c r="G374" s="232" t="s">
        <v>458</v>
      </c>
      <c r="H374" s="233">
        <v>10</v>
      </c>
      <c r="I374" s="234"/>
      <c r="J374" s="235">
        <f>ROUND(I374*H374,2)</f>
        <v>0</v>
      </c>
      <c r="K374" s="231" t="s">
        <v>331</v>
      </c>
      <c r="L374" s="46"/>
      <c r="M374" s="236" t="s">
        <v>1</v>
      </c>
      <c r="N374" s="237" t="s">
        <v>48</v>
      </c>
      <c r="O374" s="93"/>
      <c r="P374" s="238">
        <f>O374*H374</f>
        <v>0</v>
      </c>
      <c r="Q374" s="238">
        <v>0</v>
      </c>
      <c r="R374" s="238">
        <f>Q374*H374</f>
        <v>0</v>
      </c>
      <c r="S374" s="238">
        <v>0</v>
      </c>
      <c r="T374" s="239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40" t="s">
        <v>192</v>
      </c>
      <c r="AT374" s="240" t="s">
        <v>174</v>
      </c>
      <c r="AU374" s="240" t="s">
        <v>92</v>
      </c>
      <c r="AY374" s="18" t="s">
        <v>171</v>
      </c>
      <c r="BE374" s="241">
        <f>IF(N374="základní",J374,0)</f>
        <v>0</v>
      </c>
      <c r="BF374" s="241">
        <f>IF(N374="snížená",J374,0)</f>
        <v>0</v>
      </c>
      <c r="BG374" s="241">
        <f>IF(N374="zákl. přenesená",J374,0)</f>
        <v>0</v>
      </c>
      <c r="BH374" s="241">
        <f>IF(N374="sníž. přenesená",J374,0)</f>
        <v>0</v>
      </c>
      <c r="BI374" s="241">
        <f>IF(N374="nulová",J374,0)</f>
        <v>0</v>
      </c>
      <c r="BJ374" s="18" t="s">
        <v>90</v>
      </c>
      <c r="BK374" s="241">
        <f>ROUND(I374*H374,2)</f>
        <v>0</v>
      </c>
      <c r="BL374" s="18" t="s">
        <v>192</v>
      </c>
      <c r="BM374" s="240" t="s">
        <v>1155</v>
      </c>
    </row>
    <row r="375" s="2" customFormat="1">
      <c r="A375" s="40"/>
      <c r="B375" s="41"/>
      <c r="C375" s="42"/>
      <c r="D375" s="242" t="s">
        <v>184</v>
      </c>
      <c r="E375" s="42"/>
      <c r="F375" s="243" t="s">
        <v>3495</v>
      </c>
      <c r="G375" s="42"/>
      <c r="H375" s="42"/>
      <c r="I375" s="244"/>
      <c r="J375" s="42"/>
      <c r="K375" s="42"/>
      <c r="L375" s="46"/>
      <c r="M375" s="245"/>
      <c r="N375" s="246"/>
      <c r="O375" s="93"/>
      <c r="P375" s="93"/>
      <c r="Q375" s="93"/>
      <c r="R375" s="93"/>
      <c r="S375" s="93"/>
      <c r="T375" s="94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8" t="s">
        <v>184</v>
      </c>
      <c r="AU375" s="18" t="s">
        <v>92</v>
      </c>
    </row>
    <row r="376" s="2" customFormat="1" ht="16.5" customHeight="1">
      <c r="A376" s="40"/>
      <c r="B376" s="41"/>
      <c r="C376" s="229" t="s">
        <v>702</v>
      </c>
      <c r="D376" s="229" t="s">
        <v>174</v>
      </c>
      <c r="E376" s="230" t="s">
        <v>3599</v>
      </c>
      <c r="F376" s="231" t="s">
        <v>3600</v>
      </c>
      <c r="G376" s="232" t="s">
        <v>458</v>
      </c>
      <c r="H376" s="233">
        <v>10</v>
      </c>
      <c r="I376" s="234"/>
      <c r="J376" s="235">
        <f>ROUND(I376*H376,2)</f>
        <v>0</v>
      </c>
      <c r="K376" s="231" t="s">
        <v>331</v>
      </c>
      <c r="L376" s="46"/>
      <c r="M376" s="236" t="s">
        <v>1</v>
      </c>
      <c r="N376" s="237" t="s">
        <v>48</v>
      </c>
      <c r="O376" s="93"/>
      <c r="P376" s="238">
        <f>O376*H376</f>
        <v>0</v>
      </c>
      <c r="Q376" s="238">
        <v>0</v>
      </c>
      <c r="R376" s="238">
        <f>Q376*H376</f>
        <v>0</v>
      </c>
      <c r="S376" s="238">
        <v>0</v>
      </c>
      <c r="T376" s="239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40" t="s">
        <v>192</v>
      </c>
      <c r="AT376" s="240" t="s">
        <v>174</v>
      </c>
      <c r="AU376" s="240" t="s">
        <v>92</v>
      </c>
      <c r="AY376" s="18" t="s">
        <v>171</v>
      </c>
      <c r="BE376" s="241">
        <f>IF(N376="základní",J376,0)</f>
        <v>0</v>
      </c>
      <c r="BF376" s="241">
        <f>IF(N376="snížená",J376,0)</f>
        <v>0</v>
      </c>
      <c r="BG376" s="241">
        <f>IF(N376="zákl. přenesená",J376,0)</f>
        <v>0</v>
      </c>
      <c r="BH376" s="241">
        <f>IF(N376="sníž. přenesená",J376,0)</f>
        <v>0</v>
      </c>
      <c r="BI376" s="241">
        <f>IF(N376="nulová",J376,0)</f>
        <v>0</v>
      </c>
      <c r="BJ376" s="18" t="s">
        <v>90</v>
      </c>
      <c r="BK376" s="241">
        <f>ROUND(I376*H376,2)</f>
        <v>0</v>
      </c>
      <c r="BL376" s="18" t="s">
        <v>192</v>
      </c>
      <c r="BM376" s="240" t="s">
        <v>1161</v>
      </c>
    </row>
    <row r="377" s="2" customFormat="1">
      <c r="A377" s="40"/>
      <c r="B377" s="41"/>
      <c r="C377" s="42"/>
      <c r="D377" s="242" t="s">
        <v>184</v>
      </c>
      <c r="E377" s="42"/>
      <c r="F377" s="243" t="s">
        <v>3495</v>
      </c>
      <c r="G377" s="42"/>
      <c r="H377" s="42"/>
      <c r="I377" s="244"/>
      <c r="J377" s="42"/>
      <c r="K377" s="42"/>
      <c r="L377" s="46"/>
      <c r="M377" s="245"/>
      <c r="N377" s="246"/>
      <c r="O377" s="93"/>
      <c r="P377" s="93"/>
      <c r="Q377" s="93"/>
      <c r="R377" s="93"/>
      <c r="S377" s="93"/>
      <c r="T377" s="94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8" t="s">
        <v>184</v>
      </c>
      <c r="AU377" s="18" t="s">
        <v>92</v>
      </c>
    </row>
    <row r="378" s="2" customFormat="1" ht="16.5" customHeight="1">
      <c r="A378" s="40"/>
      <c r="B378" s="41"/>
      <c r="C378" s="229" t="s">
        <v>707</v>
      </c>
      <c r="D378" s="229" t="s">
        <v>174</v>
      </c>
      <c r="E378" s="230" t="s">
        <v>3601</v>
      </c>
      <c r="F378" s="231" t="s">
        <v>3503</v>
      </c>
      <c r="G378" s="232" t="s">
        <v>458</v>
      </c>
      <c r="H378" s="233">
        <v>21</v>
      </c>
      <c r="I378" s="234"/>
      <c r="J378" s="235">
        <f>ROUND(I378*H378,2)</f>
        <v>0</v>
      </c>
      <c r="K378" s="231" t="s">
        <v>331</v>
      </c>
      <c r="L378" s="46"/>
      <c r="M378" s="236" t="s">
        <v>1</v>
      </c>
      <c r="N378" s="237" t="s">
        <v>48</v>
      </c>
      <c r="O378" s="93"/>
      <c r="P378" s="238">
        <f>O378*H378</f>
        <v>0</v>
      </c>
      <c r="Q378" s="238">
        <v>0</v>
      </c>
      <c r="R378" s="238">
        <f>Q378*H378</f>
        <v>0</v>
      </c>
      <c r="S378" s="238">
        <v>0</v>
      </c>
      <c r="T378" s="239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40" t="s">
        <v>192</v>
      </c>
      <c r="AT378" s="240" t="s">
        <v>174</v>
      </c>
      <c r="AU378" s="240" t="s">
        <v>92</v>
      </c>
      <c r="AY378" s="18" t="s">
        <v>171</v>
      </c>
      <c r="BE378" s="241">
        <f>IF(N378="základní",J378,0)</f>
        <v>0</v>
      </c>
      <c r="BF378" s="241">
        <f>IF(N378="snížená",J378,0)</f>
        <v>0</v>
      </c>
      <c r="BG378" s="241">
        <f>IF(N378="zákl. přenesená",J378,0)</f>
        <v>0</v>
      </c>
      <c r="BH378" s="241">
        <f>IF(N378="sníž. přenesená",J378,0)</f>
        <v>0</v>
      </c>
      <c r="BI378" s="241">
        <f>IF(N378="nulová",J378,0)</f>
        <v>0</v>
      </c>
      <c r="BJ378" s="18" t="s">
        <v>90</v>
      </c>
      <c r="BK378" s="241">
        <f>ROUND(I378*H378,2)</f>
        <v>0</v>
      </c>
      <c r="BL378" s="18" t="s">
        <v>192</v>
      </c>
      <c r="BM378" s="240" t="s">
        <v>1169</v>
      </c>
    </row>
    <row r="379" s="2" customFormat="1">
      <c r="A379" s="40"/>
      <c r="B379" s="41"/>
      <c r="C379" s="42"/>
      <c r="D379" s="242" t="s">
        <v>184</v>
      </c>
      <c r="E379" s="42"/>
      <c r="F379" s="243" t="s">
        <v>3495</v>
      </c>
      <c r="G379" s="42"/>
      <c r="H379" s="42"/>
      <c r="I379" s="244"/>
      <c r="J379" s="42"/>
      <c r="K379" s="42"/>
      <c r="L379" s="46"/>
      <c r="M379" s="245"/>
      <c r="N379" s="246"/>
      <c r="O379" s="93"/>
      <c r="P379" s="93"/>
      <c r="Q379" s="93"/>
      <c r="R379" s="93"/>
      <c r="S379" s="93"/>
      <c r="T379" s="94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8" t="s">
        <v>184</v>
      </c>
      <c r="AU379" s="18" t="s">
        <v>92</v>
      </c>
    </row>
    <row r="380" s="2" customFormat="1" ht="16.5" customHeight="1">
      <c r="A380" s="40"/>
      <c r="B380" s="41"/>
      <c r="C380" s="229" t="s">
        <v>712</v>
      </c>
      <c r="D380" s="229" t="s">
        <v>174</v>
      </c>
      <c r="E380" s="230" t="s">
        <v>3602</v>
      </c>
      <c r="F380" s="231" t="s">
        <v>3603</v>
      </c>
      <c r="G380" s="232" t="s">
        <v>458</v>
      </c>
      <c r="H380" s="233">
        <v>33</v>
      </c>
      <c r="I380" s="234"/>
      <c r="J380" s="235">
        <f>ROUND(I380*H380,2)</f>
        <v>0</v>
      </c>
      <c r="K380" s="231" t="s">
        <v>331</v>
      </c>
      <c r="L380" s="46"/>
      <c r="M380" s="236" t="s">
        <v>1</v>
      </c>
      <c r="N380" s="237" t="s">
        <v>48</v>
      </c>
      <c r="O380" s="93"/>
      <c r="P380" s="238">
        <f>O380*H380</f>
        <v>0</v>
      </c>
      <c r="Q380" s="238">
        <v>0</v>
      </c>
      <c r="R380" s="238">
        <f>Q380*H380</f>
        <v>0</v>
      </c>
      <c r="S380" s="238">
        <v>0</v>
      </c>
      <c r="T380" s="239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40" t="s">
        <v>192</v>
      </c>
      <c r="AT380" s="240" t="s">
        <v>174</v>
      </c>
      <c r="AU380" s="240" t="s">
        <v>92</v>
      </c>
      <c r="AY380" s="18" t="s">
        <v>171</v>
      </c>
      <c r="BE380" s="241">
        <f>IF(N380="základní",J380,0)</f>
        <v>0</v>
      </c>
      <c r="BF380" s="241">
        <f>IF(N380="snížená",J380,0)</f>
        <v>0</v>
      </c>
      <c r="BG380" s="241">
        <f>IF(N380="zákl. přenesená",J380,0)</f>
        <v>0</v>
      </c>
      <c r="BH380" s="241">
        <f>IF(N380="sníž. přenesená",J380,0)</f>
        <v>0</v>
      </c>
      <c r="BI380" s="241">
        <f>IF(N380="nulová",J380,0)</f>
        <v>0</v>
      </c>
      <c r="BJ380" s="18" t="s">
        <v>90</v>
      </c>
      <c r="BK380" s="241">
        <f>ROUND(I380*H380,2)</f>
        <v>0</v>
      </c>
      <c r="BL380" s="18" t="s">
        <v>192</v>
      </c>
      <c r="BM380" s="240" t="s">
        <v>1178</v>
      </c>
    </row>
    <row r="381" s="2" customFormat="1">
      <c r="A381" s="40"/>
      <c r="B381" s="41"/>
      <c r="C381" s="42"/>
      <c r="D381" s="242" t="s">
        <v>184</v>
      </c>
      <c r="E381" s="42"/>
      <c r="F381" s="243" t="s">
        <v>3495</v>
      </c>
      <c r="G381" s="42"/>
      <c r="H381" s="42"/>
      <c r="I381" s="244"/>
      <c r="J381" s="42"/>
      <c r="K381" s="42"/>
      <c r="L381" s="46"/>
      <c r="M381" s="245"/>
      <c r="N381" s="246"/>
      <c r="O381" s="93"/>
      <c r="P381" s="93"/>
      <c r="Q381" s="93"/>
      <c r="R381" s="93"/>
      <c r="S381" s="93"/>
      <c r="T381" s="94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8" t="s">
        <v>184</v>
      </c>
      <c r="AU381" s="18" t="s">
        <v>92</v>
      </c>
    </row>
    <row r="382" s="2" customFormat="1" ht="16.5" customHeight="1">
      <c r="A382" s="40"/>
      <c r="B382" s="41"/>
      <c r="C382" s="229" t="s">
        <v>718</v>
      </c>
      <c r="D382" s="229" t="s">
        <v>174</v>
      </c>
      <c r="E382" s="230" t="s">
        <v>3604</v>
      </c>
      <c r="F382" s="231" t="s">
        <v>3605</v>
      </c>
      <c r="G382" s="232" t="s">
        <v>458</v>
      </c>
      <c r="H382" s="233">
        <v>8</v>
      </c>
      <c r="I382" s="234"/>
      <c r="J382" s="235">
        <f>ROUND(I382*H382,2)</f>
        <v>0</v>
      </c>
      <c r="K382" s="231" t="s">
        <v>331</v>
      </c>
      <c r="L382" s="46"/>
      <c r="M382" s="236" t="s">
        <v>1</v>
      </c>
      <c r="N382" s="237" t="s">
        <v>48</v>
      </c>
      <c r="O382" s="93"/>
      <c r="P382" s="238">
        <f>O382*H382</f>
        <v>0</v>
      </c>
      <c r="Q382" s="238">
        <v>0</v>
      </c>
      <c r="R382" s="238">
        <f>Q382*H382</f>
        <v>0</v>
      </c>
      <c r="S382" s="238">
        <v>0</v>
      </c>
      <c r="T382" s="239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40" t="s">
        <v>192</v>
      </c>
      <c r="AT382" s="240" t="s">
        <v>174</v>
      </c>
      <c r="AU382" s="240" t="s">
        <v>92</v>
      </c>
      <c r="AY382" s="18" t="s">
        <v>171</v>
      </c>
      <c r="BE382" s="241">
        <f>IF(N382="základní",J382,0)</f>
        <v>0</v>
      </c>
      <c r="BF382" s="241">
        <f>IF(N382="snížená",J382,0)</f>
        <v>0</v>
      </c>
      <c r="BG382" s="241">
        <f>IF(N382="zákl. přenesená",J382,0)</f>
        <v>0</v>
      </c>
      <c r="BH382" s="241">
        <f>IF(N382="sníž. přenesená",J382,0)</f>
        <v>0</v>
      </c>
      <c r="BI382" s="241">
        <f>IF(N382="nulová",J382,0)</f>
        <v>0</v>
      </c>
      <c r="BJ382" s="18" t="s">
        <v>90</v>
      </c>
      <c r="BK382" s="241">
        <f>ROUND(I382*H382,2)</f>
        <v>0</v>
      </c>
      <c r="BL382" s="18" t="s">
        <v>192</v>
      </c>
      <c r="BM382" s="240" t="s">
        <v>1191</v>
      </c>
    </row>
    <row r="383" s="2" customFormat="1">
      <c r="A383" s="40"/>
      <c r="B383" s="41"/>
      <c r="C383" s="42"/>
      <c r="D383" s="242" t="s">
        <v>184</v>
      </c>
      <c r="E383" s="42"/>
      <c r="F383" s="243" t="s">
        <v>3495</v>
      </c>
      <c r="G383" s="42"/>
      <c r="H383" s="42"/>
      <c r="I383" s="244"/>
      <c r="J383" s="42"/>
      <c r="K383" s="42"/>
      <c r="L383" s="46"/>
      <c r="M383" s="245"/>
      <c r="N383" s="246"/>
      <c r="O383" s="93"/>
      <c r="P383" s="93"/>
      <c r="Q383" s="93"/>
      <c r="R383" s="93"/>
      <c r="S383" s="93"/>
      <c r="T383" s="94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8" t="s">
        <v>184</v>
      </c>
      <c r="AU383" s="18" t="s">
        <v>92</v>
      </c>
    </row>
    <row r="384" s="12" customFormat="1" ht="22.8" customHeight="1">
      <c r="A384" s="12"/>
      <c r="B384" s="213"/>
      <c r="C384" s="214"/>
      <c r="D384" s="215" t="s">
        <v>82</v>
      </c>
      <c r="E384" s="227" t="s">
        <v>3508</v>
      </c>
      <c r="F384" s="227" t="s">
        <v>3509</v>
      </c>
      <c r="G384" s="214"/>
      <c r="H384" s="214"/>
      <c r="I384" s="217"/>
      <c r="J384" s="228">
        <f>BK384</f>
        <v>0</v>
      </c>
      <c r="K384" s="214"/>
      <c r="L384" s="219"/>
      <c r="M384" s="220"/>
      <c r="N384" s="221"/>
      <c r="O384" s="221"/>
      <c r="P384" s="222">
        <f>SUM(P385:P389)</f>
        <v>0</v>
      </c>
      <c r="Q384" s="221"/>
      <c r="R384" s="222">
        <f>SUM(R385:R389)</f>
        <v>0</v>
      </c>
      <c r="S384" s="221"/>
      <c r="T384" s="223">
        <f>SUM(T385:T389)</f>
        <v>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R384" s="224" t="s">
        <v>90</v>
      </c>
      <c r="AT384" s="225" t="s">
        <v>82</v>
      </c>
      <c r="AU384" s="225" t="s">
        <v>90</v>
      </c>
      <c r="AY384" s="224" t="s">
        <v>171</v>
      </c>
      <c r="BK384" s="226">
        <f>SUM(BK385:BK389)</f>
        <v>0</v>
      </c>
    </row>
    <row r="385" s="2" customFormat="1" ht="16.5" customHeight="1">
      <c r="A385" s="40"/>
      <c r="B385" s="41"/>
      <c r="C385" s="229" t="s">
        <v>722</v>
      </c>
      <c r="D385" s="229" t="s">
        <v>174</v>
      </c>
      <c r="E385" s="230" t="s">
        <v>3606</v>
      </c>
      <c r="F385" s="231" t="s">
        <v>3511</v>
      </c>
      <c r="G385" s="232" t="s">
        <v>458</v>
      </c>
      <c r="H385" s="233">
        <v>28</v>
      </c>
      <c r="I385" s="234"/>
      <c r="J385" s="235">
        <f>ROUND(I385*H385,2)</f>
        <v>0</v>
      </c>
      <c r="K385" s="231" t="s">
        <v>331</v>
      </c>
      <c r="L385" s="46"/>
      <c r="M385" s="236" t="s">
        <v>1</v>
      </c>
      <c r="N385" s="237" t="s">
        <v>48</v>
      </c>
      <c r="O385" s="93"/>
      <c r="P385" s="238">
        <f>O385*H385</f>
        <v>0</v>
      </c>
      <c r="Q385" s="238">
        <v>0</v>
      </c>
      <c r="R385" s="238">
        <f>Q385*H385</f>
        <v>0</v>
      </c>
      <c r="S385" s="238">
        <v>0</v>
      </c>
      <c r="T385" s="239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40" t="s">
        <v>192</v>
      </c>
      <c r="AT385" s="240" t="s">
        <v>174</v>
      </c>
      <c r="AU385" s="240" t="s">
        <v>92</v>
      </c>
      <c r="AY385" s="18" t="s">
        <v>171</v>
      </c>
      <c r="BE385" s="241">
        <f>IF(N385="základní",J385,0)</f>
        <v>0</v>
      </c>
      <c r="BF385" s="241">
        <f>IF(N385="snížená",J385,0)</f>
        <v>0</v>
      </c>
      <c r="BG385" s="241">
        <f>IF(N385="zákl. přenesená",J385,0)</f>
        <v>0</v>
      </c>
      <c r="BH385" s="241">
        <f>IF(N385="sníž. přenesená",J385,0)</f>
        <v>0</v>
      </c>
      <c r="BI385" s="241">
        <f>IF(N385="nulová",J385,0)</f>
        <v>0</v>
      </c>
      <c r="BJ385" s="18" t="s">
        <v>90</v>
      </c>
      <c r="BK385" s="241">
        <f>ROUND(I385*H385,2)</f>
        <v>0</v>
      </c>
      <c r="BL385" s="18" t="s">
        <v>192</v>
      </c>
      <c r="BM385" s="240" t="s">
        <v>1199</v>
      </c>
    </row>
    <row r="386" s="2" customFormat="1" ht="16.5" customHeight="1">
      <c r="A386" s="40"/>
      <c r="B386" s="41"/>
      <c r="C386" s="229" t="s">
        <v>727</v>
      </c>
      <c r="D386" s="229" t="s">
        <v>174</v>
      </c>
      <c r="E386" s="230" t="s">
        <v>3607</v>
      </c>
      <c r="F386" s="231" t="s">
        <v>3513</v>
      </c>
      <c r="G386" s="232" t="s">
        <v>458</v>
      </c>
      <c r="H386" s="233">
        <v>10</v>
      </c>
      <c r="I386" s="234"/>
      <c r="J386" s="235">
        <f>ROUND(I386*H386,2)</f>
        <v>0</v>
      </c>
      <c r="K386" s="231" t="s">
        <v>331</v>
      </c>
      <c r="L386" s="46"/>
      <c r="M386" s="236" t="s">
        <v>1</v>
      </c>
      <c r="N386" s="237" t="s">
        <v>48</v>
      </c>
      <c r="O386" s="93"/>
      <c r="P386" s="238">
        <f>O386*H386</f>
        <v>0</v>
      </c>
      <c r="Q386" s="238">
        <v>0</v>
      </c>
      <c r="R386" s="238">
        <f>Q386*H386</f>
        <v>0</v>
      </c>
      <c r="S386" s="238">
        <v>0</v>
      </c>
      <c r="T386" s="239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40" t="s">
        <v>192</v>
      </c>
      <c r="AT386" s="240" t="s">
        <v>174</v>
      </c>
      <c r="AU386" s="240" t="s">
        <v>92</v>
      </c>
      <c r="AY386" s="18" t="s">
        <v>171</v>
      </c>
      <c r="BE386" s="241">
        <f>IF(N386="základní",J386,0)</f>
        <v>0</v>
      </c>
      <c r="BF386" s="241">
        <f>IF(N386="snížená",J386,0)</f>
        <v>0</v>
      </c>
      <c r="BG386" s="241">
        <f>IF(N386="zákl. přenesená",J386,0)</f>
        <v>0</v>
      </c>
      <c r="BH386" s="241">
        <f>IF(N386="sníž. přenesená",J386,0)</f>
        <v>0</v>
      </c>
      <c r="BI386" s="241">
        <f>IF(N386="nulová",J386,0)</f>
        <v>0</v>
      </c>
      <c r="BJ386" s="18" t="s">
        <v>90</v>
      </c>
      <c r="BK386" s="241">
        <f>ROUND(I386*H386,2)</f>
        <v>0</v>
      </c>
      <c r="BL386" s="18" t="s">
        <v>192</v>
      </c>
      <c r="BM386" s="240" t="s">
        <v>1206</v>
      </c>
    </row>
    <row r="387" s="2" customFormat="1" ht="16.5" customHeight="1">
      <c r="A387" s="40"/>
      <c r="B387" s="41"/>
      <c r="C387" s="229" t="s">
        <v>734</v>
      </c>
      <c r="D387" s="229" t="s">
        <v>174</v>
      </c>
      <c r="E387" s="230" t="s">
        <v>3608</v>
      </c>
      <c r="F387" s="231" t="s">
        <v>3515</v>
      </c>
      <c r="G387" s="232" t="s">
        <v>458</v>
      </c>
      <c r="H387" s="233">
        <v>6</v>
      </c>
      <c r="I387" s="234"/>
      <c r="J387" s="235">
        <f>ROUND(I387*H387,2)</f>
        <v>0</v>
      </c>
      <c r="K387" s="231" t="s">
        <v>331</v>
      </c>
      <c r="L387" s="46"/>
      <c r="M387" s="236" t="s">
        <v>1</v>
      </c>
      <c r="N387" s="237" t="s">
        <v>48</v>
      </c>
      <c r="O387" s="93"/>
      <c r="P387" s="238">
        <f>O387*H387</f>
        <v>0</v>
      </c>
      <c r="Q387" s="238">
        <v>0</v>
      </c>
      <c r="R387" s="238">
        <f>Q387*H387</f>
        <v>0</v>
      </c>
      <c r="S387" s="238">
        <v>0</v>
      </c>
      <c r="T387" s="239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40" t="s">
        <v>192</v>
      </c>
      <c r="AT387" s="240" t="s">
        <v>174</v>
      </c>
      <c r="AU387" s="240" t="s">
        <v>92</v>
      </c>
      <c r="AY387" s="18" t="s">
        <v>171</v>
      </c>
      <c r="BE387" s="241">
        <f>IF(N387="základní",J387,0)</f>
        <v>0</v>
      </c>
      <c r="BF387" s="241">
        <f>IF(N387="snížená",J387,0)</f>
        <v>0</v>
      </c>
      <c r="BG387" s="241">
        <f>IF(N387="zákl. přenesená",J387,0)</f>
        <v>0</v>
      </c>
      <c r="BH387" s="241">
        <f>IF(N387="sníž. přenesená",J387,0)</f>
        <v>0</v>
      </c>
      <c r="BI387" s="241">
        <f>IF(N387="nulová",J387,0)</f>
        <v>0</v>
      </c>
      <c r="BJ387" s="18" t="s">
        <v>90</v>
      </c>
      <c r="BK387" s="241">
        <f>ROUND(I387*H387,2)</f>
        <v>0</v>
      </c>
      <c r="BL387" s="18" t="s">
        <v>192</v>
      </c>
      <c r="BM387" s="240" t="s">
        <v>1219</v>
      </c>
    </row>
    <row r="388" s="2" customFormat="1" ht="16.5" customHeight="1">
      <c r="A388" s="40"/>
      <c r="B388" s="41"/>
      <c r="C388" s="229" t="s">
        <v>739</v>
      </c>
      <c r="D388" s="229" t="s">
        <v>174</v>
      </c>
      <c r="E388" s="230" t="s">
        <v>3609</v>
      </c>
      <c r="F388" s="231" t="s">
        <v>3517</v>
      </c>
      <c r="G388" s="232" t="s">
        <v>458</v>
      </c>
      <c r="H388" s="233">
        <v>2</v>
      </c>
      <c r="I388" s="234"/>
      <c r="J388" s="235">
        <f>ROUND(I388*H388,2)</f>
        <v>0</v>
      </c>
      <c r="K388" s="231" t="s">
        <v>331</v>
      </c>
      <c r="L388" s="46"/>
      <c r="M388" s="236" t="s">
        <v>1</v>
      </c>
      <c r="N388" s="237" t="s">
        <v>48</v>
      </c>
      <c r="O388" s="93"/>
      <c r="P388" s="238">
        <f>O388*H388</f>
        <v>0</v>
      </c>
      <c r="Q388" s="238">
        <v>0</v>
      </c>
      <c r="R388" s="238">
        <f>Q388*H388</f>
        <v>0</v>
      </c>
      <c r="S388" s="238">
        <v>0</v>
      </c>
      <c r="T388" s="239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40" t="s">
        <v>192</v>
      </c>
      <c r="AT388" s="240" t="s">
        <v>174</v>
      </c>
      <c r="AU388" s="240" t="s">
        <v>92</v>
      </c>
      <c r="AY388" s="18" t="s">
        <v>171</v>
      </c>
      <c r="BE388" s="241">
        <f>IF(N388="základní",J388,0)</f>
        <v>0</v>
      </c>
      <c r="BF388" s="241">
        <f>IF(N388="snížená",J388,0)</f>
        <v>0</v>
      </c>
      <c r="BG388" s="241">
        <f>IF(N388="zákl. přenesená",J388,0)</f>
        <v>0</v>
      </c>
      <c r="BH388" s="241">
        <f>IF(N388="sníž. přenesená",J388,0)</f>
        <v>0</v>
      </c>
      <c r="BI388" s="241">
        <f>IF(N388="nulová",J388,0)</f>
        <v>0</v>
      </c>
      <c r="BJ388" s="18" t="s">
        <v>90</v>
      </c>
      <c r="BK388" s="241">
        <f>ROUND(I388*H388,2)</f>
        <v>0</v>
      </c>
      <c r="BL388" s="18" t="s">
        <v>192</v>
      </c>
      <c r="BM388" s="240" t="s">
        <v>1228</v>
      </c>
    </row>
    <row r="389" s="2" customFormat="1" ht="16.5" customHeight="1">
      <c r="A389" s="40"/>
      <c r="B389" s="41"/>
      <c r="C389" s="229" t="s">
        <v>744</v>
      </c>
      <c r="D389" s="229" t="s">
        <v>174</v>
      </c>
      <c r="E389" s="230" t="s">
        <v>3610</v>
      </c>
      <c r="F389" s="231" t="s">
        <v>3519</v>
      </c>
      <c r="G389" s="232" t="s">
        <v>458</v>
      </c>
      <c r="H389" s="233">
        <v>6</v>
      </c>
      <c r="I389" s="234"/>
      <c r="J389" s="235">
        <f>ROUND(I389*H389,2)</f>
        <v>0</v>
      </c>
      <c r="K389" s="231" t="s">
        <v>331</v>
      </c>
      <c r="L389" s="46"/>
      <c r="M389" s="236" t="s">
        <v>1</v>
      </c>
      <c r="N389" s="237" t="s">
        <v>48</v>
      </c>
      <c r="O389" s="93"/>
      <c r="P389" s="238">
        <f>O389*H389</f>
        <v>0</v>
      </c>
      <c r="Q389" s="238">
        <v>0</v>
      </c>
      <c r="R389" s="238">
        <f>Q389*H389</f>
        <v>0</v>
      </c>
      <c r="S389" s="238">
        <v>0</v>
      </c>
      <c r="T389" s="239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40" t="s">
        <v>192</v>
      </c>
      <c r="AT389" s="240" t="s">
        <v>174</v>
      </c>
      <c r="AU389" s="240" t="s">
        <v>92</v>
      </c>
      <c r="AY389" s="18" t="s">
        <v>171</v>
      </c>
      <c r="BE389" s="241">
        <f>IF(N389="základní",J389,0)</f>
        <v>0</v>
      </c>
      <c r="BF389" s="241">
        <f>IF(N389="snížená",J389,0)</f>
        <v>0</v>
      </c>
      <c r="BG389" s="241">
        <f>IF(N389="zákl. přenesená",J389,0)</f>
        <v>0</v>
      </c>
      <c r="BH389" s="241">
        <f>IF(N389="sníž. přenesená",J389,0)</f>
        <v>0</v>
      </c>
      <c r="BI389" s="241">
        <f>IF(N389="nulová",J389,0)</f>
        <v>0</v>
      </c>
      <c r="BJ389" s="18" t="s">
        <v>90</v>
      </c>
      <c r="BK389" s="241">
        <f>ROUND(I389*H389,2)</f>
        <v>0</v>
      </c>
      <c r="BL389" s="18" t="s">
        <v>192</v>
      </c>
      <c r="BM389" s="240" t="s">
        <v>1237</v>
      </c>
    </row>
    <row r="390" s="12" customFormat="1" ht="22.8" customHeight="1">
      <c r="A390" s="12"/>
      <c r="B390" s="213"/>
      <c r="C390" s="214"/>
      <c r="D390" s="215" t="s">
        <v>82</v>
      </c>
      <c r="E390" s="227" t="s">
        <v>3520</v>
      </c>
      <c r="F390" s="227" t="s">
        <v>3521</v>
      </c>
      <c r="G390" s="214"/>
      <c r="H390" s="214"/>
      <c r="I390" s="217"/>
      <c r="J390" s="228">
        <f>BK390</f>
        <v>0</v>
      </c>
      <c r="K390" s="214"/>
      <c r="L390" s="219"/>
      <c r="M390" s="220"/>
      <c r="N390" s="221"/>
      <c r="O390" s="221"/>
      <c r="P390" s="222">
        <f>SUM(P391:P393)</f>
        <v>0</v>
      </c>
      <c r="Q390" s="221"/>
      <c r="R390" s="222">
        <f>SUM(R391:R393)</f>
        <v>0</v>
      </c>
      <c r="S390" s="221"/>
      <c r="T390" s="223">
        <f>SUM(T391:T393)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24" t="s">
        <v>90</v>
      </c>
      <c r="AT390" s="225" t="s">
        <v>82</v>
      </c>
      <c r="AU390" s="225" t="s">
        <v>90</v>
      </c>
      <c r="AY390" s="224" t="s">
        <v>171</v>
      </c>
      <c r="BK390" s="226">
        <f>SUM(BK391:BK393)</f>
        <v>0</v>
      </c>
    </row>
    <row r="391" s="2" customFormat="1" ht="16.5" customHeight="1">
      <c r="A391" s="40"/>
      <c r="B391" s="41"/>
      <c r="C391" s="229" t="s">
        <v>750</v>
      </c>
      <c r="D391" s="229" t="s">
        <v>174</v>
      </c>
      <c r="E391" s="230" t="s">
        <v>3611</v>
      </c>
      <c r="F391" s="231" t="s">
        <v>3523</v>
      </c>
      <c r="G391" s="232" t="s">
        <v>278</v>
      </c>
      <c r="H391" s="233">
        <v>90</v>
      </c>
      <c r="I391" s="234"/>
      <c r="J391" s="235">
        <f>ROUND(I391*H391,2)</f>
        <v>0</v>
      </c>
      <c r="K391" s="231" t="s">
        <v>331</v>
      </c>
      <c r="L391" s="46"/>
      <c r="M391" s="236" t="s">
        <v>1</v>
      </c>
      <c r="N391" s="237" t="s">
        <v>48</v>
      </c>
      <c r="O391" s="93"/>
      <c r="P391" s="238">
        <f>O391*H391</f>
        <v>0</v>
      </c>
      <c r="Q391" s="238">
        <v>0</v>
      </c>
      <c r="R391" s="238">
        <f>Q391*H391</f>
        <v>0</v>
      </c>
      <c r="S391" s="238">
        <v>0</v>
      </c>
      <c r="T391" s="239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40" t="s">
        <v>192</v>
      </c>
      <c r="AT391" s="240" t="s">
        <v>174</v>
      </c>
      <c r="AU391" s="240" t="s">
        <v>92</v>
      </c>
      <c r="AY391" s="18" t="s">
        <v>171</v>
      </c>
      <c r="BE391" s="241">
        <f>IF(N391="základní",J391,0)</f>
        <v>0</v>
      </c>
      <c r="BF391" s="241">
        <f>IF(N391="snížená",J391,0)</f>
        <v>0</v>
      </c>
      <c r="BG391" s="241">
        <f>IF(N391="zákl. přenesená",J391,0)</f>
        <v>0</v>
      </c>
      <c r="BH391" s="241">
        <f>IF(N391="sníž. přenesená",J391,0)</f>
        <v>0</v>
      </c>
      <c r="BI391" s="241">
        <f>IF(N391="nulová",J391,0)</f>
        <v>0</v>
      </c>
      <c r="BJ391" s="18" t="s">
        <v>90</v>
      </c>
      <c r="BK391" s="241">
        <f>ROUND(I391*H391,2)</f>
        <v>0</v>
      </c>
      <c r="BL391" s="18" t="s">
        <v>192</v>
      </c>
      <c r="BM391" s="240" t="s">
        <v>1247</v>
      </c>
    </row>
    <row r="392" s="2" customFormat="1">
      <c r="A392" s="40"/>
      <c r="B392" s="41"/>
      <c r="C392" s="229" t="s">
        <v>754</v>
      </c>
      <c r="D392" s="229" t="s">
        <v>174</v>
      </c>
      <c r="E392" s="230" t="s">
        <v>3612</v>
      </c>
      <c r="F392" s="231" t="s">
        <v>3525</v>
      </c>
      <c r="G392" s="232" t="s">
        <v>278</v>
      </c>
      <c r="H392" s="233">
        <v>82</v>
      </c>
      <c r="I392" s="234"/>
      <c r="J392" s="235">
        <f>ROUND(I392*H392,2)</f>
        <v>0</v>
      </c>
      <c r="K392" s="231" t="s">
        <v>331</v>
      </c>
      <c r="L392" s="46"/>
      <c r="M392" s="236" t="s">
        <v>1</v>
      </c>
      <c r="N392" s="237" t="s">
        <v>48</v>
      </c>
      <c r="O392" s="93"/>
      <c r="P392" s="238">
        <f>O392*H392</f>
        <v>0</v>
      </c>
      <c r="Q392" s="238">
        <v>0</v>
      </c>
      <c r="R392" s="238">
        <f>Q392*H392</f>
        <v>0</v>
      </c>
      <c r="S392" s="238">
        <v>0</v>
      </c>
      <c r="T392" s="239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40" t="s">
        <v>192</v>
      </c>
      <c r="AT392" s="240" t="s">
        <v>174</v>
      </c>
      <c r="AU392" s="240" t="s">
        <v>92</v>
      </c>
      <c r="AY392" s="18" t="s">
        <v>171</v>
      </c>
      <c r="BE392" s="241">
        <f>IF(N392="základní",J392,0)</f>
        <v>0</v>
      </c>
      <c r="BF392" s="241">
        <f>IF(N392="snížená",J392,0)</f>
        <v>0</v>
      </c>
      <c r="BG392" s="241">
        <f>IF(N392="zákl. přenesená",J392,0)</f>
        <v>0</v>
      </c>
      <c r="BH392" s="241">
        <f>IF(N392="sníž. přenesená",J392,0)</f>
        <v>0</v>
      </c>
      <c r="BI392" s="241">
        <f>IF(N392="nulová",J392,0)</f>
        <v>0</v>
      </c>
      <c r="BJ392" s="18" t="s">
        <v>90</v>
      </c>
      <c r="BK392" s="241">
        <f>ROUND(I392*H392,2)</f>
        <v>0</v>
      </c>
      <c r="BL392" s="18" t="s">
        <v>192</v>
      </c>
      <c r="BM392" s="240" t="s">
        <v>1256</v>
      </c>
    </row>
    <row r="393" s="2" customFormat="1">
      <c r="A393" s="40"/>
      <c r="B393" s="41"/>
      <c r="C393" s="229" t="s">
        <v>758</v>
      </c>
      <c r="D393" s="229" t="s">
        <v>174</v>
      </c>
      <c r="E393" s="230" t="s">
        <v>3613</v>
      </c>
      <c r="F393" s="231" t="s">
        <v>3527</v>
      </c>
      <c r="G393" s="232" t="s">
        <v>278</v>
      </c>
      <c r="H393" s="233">
        <v>160</v>
      </c>
      <c r="I393" s="234"/>
      <c r="J393" s="235">
        <f>ROUND(I393*H393,2)</f>
        <v>0</v>
      </c>
      <c r="K393" s="231" t="s">
        <v>331</v>
      </c>
      <c r="L393" s="46"/>
      <c r="M393" s="236" t="s">
        <v>1</v>
      </c>
      <c r="N393" s="237" t="s">
        <v>48</v>
      </c>
      <c r="O393" s="93"/>
      <c r="P393" s="238">
        <f>O393*H393</f>
        <v>0</v>
      </c>
      <c r="Q393" s="238">
        <v>0</v>
      </c>
      <c r="R393" s="238">
        <f>Q393*H393</f>
        <v>0</v>
      </c>
      <c r="S393" s="238">
        <v>0</v>
      </c>
      <c r="T393" s="239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40" t="s">
        <v>192</v>
      </c>
      <c r="AT393" s="240" t="s">
        <v>174</v>
      </c>
      <c r="AU393" s="240" t="s">
        <v>92</v>
      </c>
      <c r="AY393" s="18" t="s">
        <v>171</v>
      </c>
      <c r="BE393" s="241">
        <f>IF(N393="základní",J393,0)</f>
        <v>0</v>
      </c>
      <c r="BF393" s="241">
        <f>IF(N393="snížená",J393,0)</f>
        <v>0</v>
      </c>
      <c r="BG393" s="241">
        <f>IF(N393="zákl. přenesená",J393,0)</f>
        <v>0</v>
      </c>
      <c r="BH393" s="241">
        <f>IF(N393="sníž. přenesená",J393,0)</f>
        <v>0</v>
      </c>
      <c r="BI393" s="241">
        <f>IF(N393="nulová",J393,0)</f>
        <v>0</v>
      </c>
      <c r="BJ393" s="18" t="s">
        <v>90</v>
      </c>
      <c r="BK393" s="241">
        <f>ROUND(I393*H393,2)</f>
        <v>0</v>
      </c>
      <c r="BL393" s="18" t="s">
        <v>192</v>
      </c>
      <c r="BM393" s="240" t="s">
        <v>1271</v>
      </c>
    </row>
    <row r="394" s="12" customFormat="1" ht="25.92" customHeight="1">
      <c r="A394" s="12"/>
      <c r="B394" s="213"/>
      <c r="C394" s="214"/>
      <c r="D394" s="215" t="s">
        <v>82</v>
      </c>
      <c r="E394" s="216" t="s">
        <v>3614</v>
      </c>
      <c r="F394" s="216" t="s">
        <v>3615</v>
      </c>
      <c r="G394" s="214"/>
      <c r="H394" s="214"/>
      <c r="I394" s="217"/>
      <c r="J394" s="218">
        <f>BK394</f>
        <v>0</v>
      </c>
      <c r="K394" s="214"/>
      <c r="L394" s="219"/>
      <c r="M394" s="220"/>
      <c r="N394" s="221"/>
      <c r="O394" s="221"/>
      <c r="P394" s="222">
        <f>P395+P401+P407+P412</f>
        <v>0</v>
      </c>
      <c r="Q394" s="221"/>
      <c r="R394" s="222">
        <f>R395+R401+R407+R412</f>
        <v>0</v>
      </c>
      <c r="S394" s="221"/>
      <c r="T394" s="223">
        <f>T395+T401+T407+T412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24" t="s">
        <v>90</v>
      </c>
      <c r="AT394" s="225" t="s">
        <v>82</v>
      </c>
      <c r="AU394" s="225" t="s">
        <v>83</v>
      </c>
      <c r="AY394" s="224" t="s">
        <v>171</v>
      </c>
      <c r="BK394" s="226">
        <f>BK395+BK401+BK407+BK412</f>
        <v>0</v>
      </c>
    </row>
    <row r="395" s="12" customFormat="1" ht="22.8" customHeight="1">
      <c r="A395" s="12"/>
      <c r="B395" s="213"/>
      <c r="C395" s="214"/>
      <c r="D395" s="215" t="s">
        <v>82</v>
      </c>
      <c r="E395" s="227" t="s">
        <v>3304</v>
      </c>
      <c r="F395" s="227" t="s">
        <v>3396</v>
      </c>
      <c r="G395" s="214"/>
      <c r="H395" s="214"/>
      <c r="I395" s="217"/>
      <c r="J395" s="228">
        <f>BK395</f>
        <v>0</v>
      </c>
      <c r="K395" s="214"/>
      <c r="L395" s="219"/>
      <c r="M395" s="220"/>
      <c r="N395" s="221"/>
      <c r="O395" s="221"/>
      <c r="P395" s="222">
        <f>SUM(P396:P400)</f>
        <v>0</v>
      </c>
      <c r="Q395" s="221"/>
      <c r="R395" s="222">
        <f>SUM(R396:R400)</f>
        <v>0</v>
      </c>
      <c r="S395" s="221"/>
      <c r="T395" s="223">
        <f>SUM(T396:T400)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24" t="s">
        <v>90</v>
      </c>
      <c r="AT395" s="225" t="s">
        <v>82</v>
      </c>
      <c r="AU395" s="225" t="s">
        <v>90</v>
      </c>
      <c r="AY395" s="224" t="s">
        <v>171</v>
      </c>
      <c r="BK395" s="226">
        <f>SUM(BK396:BK400)</f>
        <v>0</v>
      </c>
    </row>
    <row r="396" s="2" customFormat="1" ht="16.5" customHeight="1">
      <c r="A396" s="40"/>
      <c r="B396" s="41"/>
      <c r="C396" s="229" t="s">
        <v>763</v>
      </c>
      <c r="D396" s="229" t="s">
        <v>174</v>
      </c>
      <c r="E396" s="230" t="s">
        <v>3616</v>
      </c>
      <c r="F396" s="231" t="s">
        <v>3617</v>
      </c>
      <c r="G396" s="232" t="s">
        <v>1528</v>
      </c>
      <c r="H396" s="233">
        <v>1</v>
      </c>
      <c r="I396" s="234"/>
      <c r="J396" s="235">
        <f>ROUND(I396*H396,2)</f>
        <v>0</v>
      </c>
      <c r="K396" s="231" t="s">
        <v>331</v>
      </c>
      <c r="L396" s="46"/>
      <c r="M396" s="236" t="s">
        <v>1</v>
      </c>
      <c r="N396" s="237" t="s">
        <v>48</v>
      </c>
      <c r="O396" s="93"/>
      <c r="P396" s="238">
        <f>O396*H396</f>
        <v>0</v>
      </c>
      <c r="Q396" s="238">
        <v>0</v>
      </c>
      <c r="R396" s="238">
        <f>Q396*H396</f>
        <v>0</v>
      </c>
      <c r="S396" s="238">
        <v>0</v>
      </c>
      <c r="T396" s="239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40" t="s">
        <v>192</v>
      </c>
      <c r="AT396" s="240" t="s">
        <v>174</v>
      </c>
      <c r="AU396" s="240" t="s">
        <v>92</v>
      </c>
      <c r="AY396" s="18" t="s">
        <v>171</v>
      </c>
      <c r="BE396" s="241">
        <f>IF(N396="základní",J396,0)</f>
        <v>0</v>
      </c>
      <c r="BF396" s="241">
        <f>IF(N396="snížená",J396,0)</f>
        <v>0</v>
      </c>
      <c r="BG396" s="241">
        <f>IF(N396="zákl. přenesená",J396,0)</f>
        <v>0</v>
      </c>
      <c r="BH396" s="241">
        <f>IF(N396="sníž. přenesená",J396,0)</f>
        <v>0</v>
      </c>
      <c r="BI396" s="241">
        <f>IF(N396="nulová",J396,0)</f>
        <v>0</v>
      </c>
      <c r="BJ396" s="18" t="s">
        <v>90</v>
      </c>
      <c r="BK396" s="241">
        <f>ROUND(I396*H396,2)</f>
        <v>0</v>
      </c>
      <c r="BL396" s="18" t="s">
        <v>192</v>
      </c>
      <c r="BM396" s="240" t="s">
        <v>1294</v>
      </c>
    </row>
    <row r="397" s="2" customFormat="1">
      <c r="A397" s="40"/>
      <c r="B397" s="41"/>
      <c r="C397" s="42"/>
      <c r="D397" s="242" t="s">
        <v>184</v>
      </c>
      <c r="E397" s="42"/>
      <c r="F397" s="243" t="s">
        <v>3618</v>
      </c>
      <c r="G397" s="42"/>
      <c r="H397" s="42"/>
      <c r="I397" s="244"/>
      <c r="J397" s="42"/>
      <c r="K397" s="42"/>
      <c r="L397" s="46"/>
      <c r="M397" s="245"/>
      <c r="N397" s="246"/>
      <c r="O397" s="93"/>
      <c r="P397" s="93"/>
      <c r="Q397" s="93"/>
      <c r="R397" s="93"/>
      <c r="S397" s="93"/>
      <c r="T397" s="94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8" t="s">
        <v>184</v>
      </c>
      <c r="AU397" s="18" t="s">
        <v>92</v>
      </c>
    </row>
    <row r="398" s="2" customFormat="1" ht="16.5" customHeight="1">
      <c r="A398" s="40"/>
      <c r="B398" s="41"/>
      <c r="C398" s="229" t="s">
        <v>767</v>
      </c>
      <c r="D398" s="229" t="s">
        <v>174</v>
      </c>
      <c r="E398" s="230" t="s">
        <v>3619</v>
      </c>
      <c r="F398" s="231" t="s">
        <v>3620</v>
      </c>
      <c r="G398" s="232" t="s">
        <v>1528</v>
      </c>
      <c r="H398" s="233">
        <v>1</v>
      </c>
      <c r="I398" s="234"/>
      <c r="J398" s="235">
        <f>ROUND(I398*H398,2)</f>
        <v>0</v>
      </c>
      <c r="K398" s="231" t="s">
        <v>331</v>
      </c>
      <c r="L398" s="46"/>
      <c r="M398" s="236" t="s">
        <v>1</v>
      </c>
      <c r="N398" s="237" t="s">
        <v>48</v>
      </c>
      <c r="O398" s="93"/>
      <c r="P398" s="238">
        <f>O398*H398</f>
        <v>0</v>
      </c>
      <c r="Q398" s="238">
        <v>0</v>
      </c>
      <c r="R398" s="238">
        <f>Q398*H398</f>
        <v>0</v>
      </c>
      <c r="S398" s="238">
        <v>0</v>
      </c>
      <c r="T398" s="239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40" t="s">
        <v>192</v>
      </c>
      <c r="AT398" s="240" t="s">
        <v>174</v>
      </c>
      <c r="AU398" s="240" t="s">
        <v>92</v>
      </c>
      <c r="AY398" s="18" t="s">
        <v>171</v>
      </c>
      <c r="BE398" s="241">
        <f>IF(N398="základní",J398,0)</f>
        <v>0</v>
      </c>
      <c r="BF398" s="241">
        <f>IF(N398="snížená",J398,0)</f>
        <v>0</v>
      </c>
      <c r="BG398" s="241">
        <f>IF(N398="zákl. přenesená",J398,0)</f>
        <v>0</v>
      </c>
      <c r="BH398" s="241">
        <f>IF(N398="sníž. přenesená",J398,0)</f>
        <v>0</v>
      </c>
      <c r="BI398" s="241">
        <f>IF(N398="nulová",J398,0)</f>
        <v>0</v>
      </c>
      <c r="BJ398" s="18" t="s">
        <v>90</v>
      </c>
      <c r="BK398" s="241">
        <f>ROUND(I398*H398,2)</f>
        <v>0</v>
      </c>
      <c r="BL398" s="18" t="s">
        <v>192</v>
      </c>
      <c r="BM398" s="240" t="s">
        <v>1304</v>
      </c>
    </row>
    <row r="399" s="2" customFormat="1" ht="16.5" customHeight="1">
      <c r="A399" s="40"/>
      <c r="B399" s="41"/>
      <c r="C399" s="229" t="s">
        <v>772</v>
      </c>
      <c r="D399" s="229" t="s">
        <v>174</v>
      </c>
      <c r="E399" s="230" t="s">
        <v>3621</v>
      </c>
      <c r="F399" s="231" t="s">
        <v>3622</v>
      </c>
      <c r="G399" s="232" t="s">
        <v>1528</v>
      </c>
      <c r="H399" s="233">
        <v>1</v>
      </c>
      <c r="I399" s="234"/>
      <c r="J399" s="235">
        <f>ROUND(I399*H399,2)</f>
        <v>0</v>
      </c>
      <c r="K399" s="231" t="s">
        <v>331</v>
      </c>
      <c r="L399" s="46"/>
      <c r="M399" s="236" t="s">
        <v>1</v>
      </c>
      <c r="N399" s="237" t="s">
        <v>48</v>
      </c>
      <c r="O399" s="93"/>
      <c r="P399" s="238">
        <f>O399*H399</f>
        <v>0</v>
      </c>
      <c r="Q399" s="238">
        <v>0</v>
      </c>
      <c r="R399" s="238">
        <f>Q399*H399</f>
        <v>0</v>
      </c>
      <c r="S399" s="238">
        <v>0</v>
      </c>
      <c r="T399" s="239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40" t="s">
        <v>192</v>
      </c>
      <c r="AT399" s="240" t="s">
        <v>174</v>
      </c>
      <c r="AU399" s="240" t="s">
        <v>92</v>
      </c>
      <c r="AY399" s="18" t="s">
        <v>171</v>
      </c>
      <c r="BE399" s="241">
        <f>IF(N399="základní",J399,0)</f>
        <v>0</v>
      </c>
      <c r="BF399" s="241">
        <f>IF(N399="snížená",J399,0)</f>
        <v>0</v>
      </c>
      <c r="BG399" s="241">
        <f>IF(N399="zákl. přenesená",J399,0)</f>
        <v>0</v>
      </c>
      <c r="BH399" s="241">
        <f>IF(N399="sníž. přenesená",J399,0)</f>
        <v>0</v>
      </c>
      <c r="BI399" s="241">
        <f>IF(N399="nulová",J399,0)</f>
        <v>0</v>
      </c>
      <c r="BJ399" s="18" t="s">
        <v>90</v>
      </c>
      <c r="BK399" s="241">
        <f>ROUND(I399*H399,2)</f>
        <v>0</v>
      </c>
      <c r="BL399" s="18" t="s">
        <v>192</v>
      </c>
      <c r="BM399" s="240" t="s">
        <v>1314</v>
      </c>
    </row>
    <row r="400" s="2" customFormat="1" ht="16.5" customHeight="1">
      <c r="A400" s="40"/>
      <c r="B400" s="41"/>
      <c r="C400" s="229" t="s">
        <v>776</v>
      </c>
      <c r="D400" s="229" t="s">
        <v>174</v>
      </c>
      <c r="E400" s="230" t="s">
        <v>3623</v>
      </c>
      <c r="F400" s="231" t="s">
        <v>3624</v>
      </c>
      <c r="G400" s="232" t="s">
        <v>1528</v>
      </c>
      <c r="H400" s="233">
        <v>4</v>
      </c>
      <c r="I400" s="234"/>
      <c r="J400" s="235">
        <f>ROUND(I400*H400,2)</f>
        <v>0</v>
      </c>
      <c r="K400" s="231" t="s">
        <v>331</v>
      </c>
      <c r="L400" s="46"/>
      <c r="M400" s="236" t="s">
        <v>1</v>
      </c>
      <c r="N400" s="237" t="s">
        <v>48</v>
      </c>
      <c r="O400" s="93"/>
      <c r="P400" s="238">
        <f>O400*H400</f>
        <v>0</v>
      </c>
      <c r="Q400" s="238">
        <v>0</v>
      </c>
      <c r="R400" s="238">
        <f>Q400*H400</f>
        <v>0</v>
      </c>
      <c r="S400" s="238">
        <v>0</v>
      </c>
      <c r="T400" s="239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40" t="s">
        <v>192</v>
      </c>
      <c r="AT400" s="240" t="s">
        <v>174</v>
      </c>
      <c r="AU400" s="240" t="s">
        <v>92</v>
      </c>
      <c r="AY400" s="18" t="s">
        <v>171</v>
      </c>
      <c r="BE400" s="241">
        <f>IF(N400="základní",J400,0)</f>
        <v>0</v>
      </c>
      <c r="BF400" s="241">
        <f>IF(N400="snížená",J400,0)</f>
        <v>0</v>
      </c>
      <c r="BG400" s="241">
        <f>IF(N400="zákl. přenesená",J400,0)</f>
        <v>0</v>
      </c>
      <c r="BH400" s="241">
        <f>IF(N400="sníž. přenesená",J400,0)</f>
        <v>0</v>
      </c>
      <c r="BI400" s="241">
        <f>IF(N400="nulová",J400,0)</f>
        <v>0</v>
      </c>
      <c r="BJ400" s="18" t="s">
        <v>90</v>
      </c>
      <c r="BK400" s="241">
        <f>ROUND(I400*H400,2)</f>
        <v>0</v>
      </c>
      <c r="BL400" s="18" t="s">
        <v>192</v>
      </c>
      <c r="BM400" s="240" t="s">
        <v>1328</v>
      </c>
    </row>
    <row r="401" s="12" customFormat="1" ht="22.8" customHeight="1">
      <c r="A401" s="12"/>
      <c r="B401" s="213"/>
      <c r="C401" s="214"/>
      <c r="D401" s="215" t="s">
        <v>82</v>
      </c>
      <c r="E401" s="227" t="s">
        <v>3466</v>
      </c>
      <c r="F401" s="227" t="s">
        <v>3467</v>
      </c>
      <c r="G401" s="214"/>
      <c r="H401" s="214"/>
      <c r="I401" s="217"/>
      <c r="J401" s="228">
        <f>BK401</f>
        <v>0</v>
      </c>
      <c r="K401" s="214"/>
      <c r="L401" s="219"/>
      <c r="M401" s="220"/>
      <c r="N401" s="221"/>
      <c r="O401" s="221"/>
      <c r="P401" s="222">
        <f>SUM(P402:P406)</f>
        <v>0</v>
      </c>
      <c r="Q401" s="221"/>
      <c r="R401" s="222">
        <f>SUM(R402:R406)</f>
        <v>0</v>
      </c>
      <c r="S401" s="221"/>
      <c r="T401" s="223">
        <f>SUM(T402:T406)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224" t="s">
        <v>90</v>
      </c>
      <c r="AT401" s="225" t="s">
        <v>82</v>
      </c>
      <c r="AU401" s="225" t="s">
        <v>90</v>
      </c>
      <c r="AY401" s="224" t="s">
        <v>171</v>
      </c>
      <c r="BK401" s="226">
        <f>SUM(BK402:BK406)</f>
        <v>0</v>
      </c>
    </row>
    <row r="402" s="2" customFormat="1" ht="16.5" customHeight="1">
      <c r="A402" s="40"/>
      <c r="B402" s="41"/>
      <c r="C402" s="229" t="s">
        <v>780</v>
      </c>
      <c r="D402" s="229" t="s">
        <v>174</v>
      </c>
      <c r="E402" s="230" t="s">
        <v>3625</v>
      </c>
      <c r="F402" s="231" t="s">
        <v>3626</v>
      </c>
      <c r="G402" s="232" t="s">
        <v>1528</v>
      </c>
      <c r="H402" s="233">
        <v>4</v>
      </c>
      <c r="I402" s="234"/>
      <c r="J402" s="235">
        <f>ROUND(I402*H402,2)</f>
        <v>0</v>
      </c>
      <c r="K402" s="231" t="s">
        <v>331</v>
      </c>
      <c r="L402" s="46"/>
      <c r="M402" s="236" t="s">
        <v>1</v>
      </c>
      <c r="N402" s="237" t="s">
        <v>48</v>
      </c>
      <c r="O402" s="93"/>
      <c r="P402" s="238">
        <f>O402*H402</f>
        <v>0</v>
      </c>
      <c r="Q402" s="238">
        <v>0</v>
      </c>
      <c r="R402" s="238">
        <f>Q402*H402</f>
        <v>0</v>
      </c>
      <c r="S402" s="238">
        <v>0</v>
      </c>
      <c r="T402" s="239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40" t="s">
        <v>192</v>
      </c>
      <c r="AT402" s="240" t="s">
        <v>174</v>
      </c>
      <c r="AU402" s="240" t="s">
        <v>92</v>
      </c>
      <c r="AY402" s="18" t="s">
        <v>171</v>
      </c>
      <c r="BE402" s="241">
        <f>IF(N402="základní",J402,0)</f>
        <v>0</v>
      </c>
      <c r="BF402" s="241">
        <f>IF(N402="snížená",J402,0)</f>
        <v>0</v>
      </c>
      <c r="BG402" s="241">
        <f>IF(N402="zákl. přenesená",J402,0)</f>
        <v>0</v>
      </c>
      <c r="BH402" s="241">
        <f>IF(N402="sníž. přenesená",J402,0)</f>
        <v>0</v>
      </c>
      <c r="BI402" s="241">
        <f>IF(N402="nulová",J402,0)</f>
        <v>0</v>
      </c>
      <c r="BJ402" s="18" t="s">
        <v>90</v>
      </c>
      <c r="BK402" s="241">
        <f>ROUND(I402*H402,2)</f>
        <v>0</v>
      </c>
      <c r="BL402" s="18" t="s">
        <v>192</v>
      </c>
      <c r="BM402" s="240" t="s">
        <v>1338</v>
      </c>
    </row>
    <row r="403" s="2" customFormat="1" ht="16.5" customHeight="1">
      <c r="A403" s="40"/>
      <c r="B403" s="41"/>
      <c r="C403" s="229" t="s">
        <v>785</v>
      </c>
      <c r="D403" s="229" t="s">
        <v>174</v>
      </c>
      <c r="E403" s="230" t="s">
        <v>3627</v>
      </c>
      <c r="F403" s="231" t="s">
        <v>3628</v>
      </c>
      <c r="G403" s="232" t="s">
        <v>1528</v>
      </c>
      <c r="H403" s="233">
        <v>3</v>
      </c>
      <c r="I403" s="234"/>
      <c r="J403" s="235">
        <f>ROUND(I403*H403,2)</f>
        <v>0</v>
      </c>
      <c r="K403" s="231" t="s">
        <v>331</v>
      </c>
      <c r="L403" s="46"/>
      <c r="M403" s="236" t="s">
        <v>1</v>
      </c>
      <c r="N403" s="237" t="s">
        <v>48</v>
      </c>
      <c r="O403" s="93"/>
      <c r="P403" s="238">
        <f>O403*H403</f>
        <v>0</v>
      </c>
      <c r="Q403" s="238">
        <v>0</v>
      </c>
      <c r="R403" s="238">
        <f>Q403*H403</f>
        <v>0</v>
      </c>
      <c r="S403" s="238">
        <v>0</v>
      </c>
      <c r="T403" s="239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40" t="s">
        <v>192</v>
      </c>
      <c r="AT403" s="240" t="s">
        <v>174</v>
      </c>
      <c r="AU403" s="240" t="s">
        <v>92</v>
      </c>
      <c r="AY403" s="18" t="s">
        <v>171</v>
      </c>
      <c r="BE403" s="241">
        <f>IF(N403="základní",J403,0)</f>
        <v>0</v>
      </c>
      <c r="BF403" s="241">
        <f>IF(N403="snížená",J403,0)</f>
        <v>0</v>
      </c>
      <c r="BG403" s="241">
        <f>IF(N403="zákl. přenesená",J403,0)</f>
        <v>0</v>
      </c>
      <c r="BH403" s="241">
        <f>IF(N403="sníž. přenesená",J403,0)</f>
        <v>0</v>
      </c>
      <c r="BI403" s="241">
        <f>IF(N403="nulová",J403,0)</f>
        <v>0</v>
      </c>
      <c r="BJ403" s="18" t="s">
        <v>90</v>
      </c>
      <c r="BK403" s="241">
        <f>ROUND(I403*H403,2)</f>
        <v>0</v>
      </c>
      <c r="BL403" s="18" t="s">
        <v>192</v>
      </c>
      <c r="BM403" s="240" t="s">
        <v>1347</v>
      </c>
    </row>
    <row r="404" s="2" customFormat="1" ht="21.75" customHeight="1">
      <c r="A404" s="40"/>
      <c r="B404" s="41"/>
      <c r="C404" s="229" t="s">
        <v>789</v>
      </c>
      <c r="D404" s="229" t="s">
        <v>174</v>
      </c>
      <c r="E404" s="230" t="s">
        <v>3629</v>
      </c>
      <c r="F404" s="231" t="s">
        <v>3630</v>
      </c>
      <c r="G404" s="232" t="s">
        <v>1528</v>
      </c>
      <c r="H404" s="233">
        <v>3</v>
      </c>
      <c r="I404" s="234"/>
      <c r="J404" s="235">
        <f>ROUND(I404*H404,2)</f>
        <v>0</v>
      </c>
      <c r="K404" s="231" t="s">
        <v>331</v>
      </c>
      <c r="L404" s="46"/>
      <c r="M404" s="236" t="s">
        <v>1</v>
      </c>
      <c r="N404" s="237" t="s">
        <v>48</v>
      </c>
      <c r="O404" s="93"/>
      <c r="P404" s="238">
        <f>O404*H404</f>
        <v>0</v>
      </c>
      <c r="Q404" s="238">
        <v>0</v>
      </c>
      <c r="R404" s="238">
        <f>Q404*H404</f>
        <v>0</v>
      </c>
      <c r="S404" s="238">
        <v>0</v>
      </c>
      <c r="T404" s="239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40" t="s">
        <v>192</v>
      </c>
      <c r="AT404" s="240" t="s">
        <v>174</v>
      </c>
      <c r="AU404" s="240" t="s">
        <v>92</v>
      </c>
      <c r="AY404" s="18" t="s">
        <v>171</v>
      </c>
      <c r="BE404" s="241">
        <f>IF(N404="základní",J404,0)</f>
        <v>0</v>
      </c>
      <c r="BF404" s="241">
        <f>IF(N404="snížená",J404,0)</f>
        <v>0</v>
      </c>
      <c r="BG404" s="241">
        <f>IF(N404="zákl. přenesená",J404,0)</f>
        <v>0</v>
      </c>
      <c r="BH404" s="241">
        <f>IF(N404="sníž. přenesená",J404,0)</f>
        <v>0</v>
      </c>
      <c r="BI404" s="241">
        <f>IF(N404="nulová",J404,0)</f>
        <v>0</v>
      </c>
      <c r="BJ404" s="18" t="s">
        <v>90</v>
      </c>
      <c r="BK404" s="241">
        <f>ROUND(I404*H404,2)</f>
        <v>0</v>
      </c>
      <c r="BL404" s="18" t="s">
        <v>192</v>
      </c>
      <c r="BM404" s="240" t="s">
        <v>1359</v>
      </c>
    </row>
    <row r="405" s="2" customFormat="1">
      <c r="A405" s="40"/>
      <c r="B405" s="41"/>
      <c r="C405" s="229" t="s">
        <v>793</v>
      </c>
      <c r="D405" s="229" t="s">
        <v>174</v>
      </c>
      <c r="E405" s="230" t="s">
        <v>3631</v>
      </c>
      <c r="F405" s="231" t="s">
        <v>3632</v>
      </c>
      <c r="G405" s="232" t="s">
        <v>1528</v>
      </c>
      <c r="H405" s="233">
        <v>2</v>
      </c>
      <c r="I405" s="234"/>
      <c r="J405" s="235">
        <f>ROUND(I405*H405,2)</f>
        <v>0</v>
      </c>
      <c r="K405" s="231" t="s">
        <v>331</v>
      </c>
      <c r="L405" s="46"/>
      <c r="M405" s="236" t="s">
        <v>1</v>
      </c>
      <c r="N405" s="237" t="s">
        <v>48</v>
      </c>
      <c r="O405" s="93"/>
      <c r="P405" s="238">
        <f>O405*H405</f>
        <v>0</v>
      </c>
      <c r="Q405" s="238">
        <v>0</v>
      </c>
      <c r="R405" s="238">
        <f>Q405*H405</f>
        <v>0</v>
      </c>
      <c r="S405" s="238">
        <v>0</v>
      </c>
      <c r="T405" s="239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40" t="s">
        <v>192</v>
      </c>
      <c r="AT405" s="240" t="s">
        <v>174</v>
      </c>
      <c r="AU405" s="240" t="s">
        <v>92</v>
      </c>
      <c r="AY405" s="18" t="s">
        <v>171</v>
      </c>
      <c r="BE405" s="241">
        <f>IF(N405="základní",J405,0)</f>
        <v>0</v>
      </c>
      <c r="BF405" s="241">
        <f>IF(N405="snížená",J405,0)</f>
        <v>0</v>
      </c>
      <c r="BG405" s="241">
        <f>IF(N405="zákl. přenesená",J405,0)</f>
        <v>0</v>
      </c>
      <c r="BH405" s="241">
        <f>IF(N405="sníž. přenesená",J405,0)</f>
        <v>0</v>
      </c>
      <c r="BI405" s="241">
        <f>IF(N405="nulová",J405,0)</f>
        <v>0</v>
      </c>
      <c r="BJ405" s="18" t="s">
        <v>90</v>
      </c>
      <c r="BK405" s="241">
        <f>ROUND(I405*H405,2)</f>
        <v>0</v>
      </c>
      <c r="BL405" s="18" t="s">
        <v>192</v>
      </c>
      <c r="BM405" s="240" t="s">
        <v>1371</v>
      </c>
    </row>
    <row r="406" s="2" customFormat="1" ht="16.5" customHeight="1">
      <c r="A406" s="40"/>
      <c r="B406" s="41"/>
      <c r="C406" s="229" t="s">
        <v>800</v>
      </c>
      <c r="D406" s="229" t="s">
        <v>174</v>
      </c>
      <c r="E406" s="230" t="s">
        <v>3633</v>
      </c>
      <c r="F406" s="231" t="s">
        <v>3634</v>
      </c>
      <c r="G406" s="232" t="s">
        <v>1528</v>
      </c>
      <c r="H406" s="233">
        <v>1</v>
      </c>
      <c r="I406" s="234"/>
      <c r="J406" s="235">
        <f>ROUND(I406*H406,2)</f>
        <v>0</v>
      </c>
      <c r="K406" s="231" t="s">
        <v>331</v>
      </c>
      <c r="L406" s="46"/>
      <c r="M406" s="236" t="s">
        <v>1</v>
      </c>
      <c r="N406" s="237" t="s">
        <v>48</v>
      </c>
      <c r="O406" s="93"/>
      <c r="P406" s="238">
        <f>O406*H406</f>
        <v>0</v>
      </c>
      <c r="Q406" s="238">
        <v>0</v>
      </c>
      <c r="R406" s="238">
        <f>Q406*H406</f>
        <v>0</v>
      </c>
      <c r="S406" s="238">
        <v>0</v>
      </c>
      <c r="T406" s="239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40" t="s">
        <v>192</v>
      </c>
      <c r="AT406" s="240" t="s">
        <v>174</v>
      </c>
      <c r="AU406" s="240" t="s">
        <v>92</v>
      </c>
      <c r="AY406" s="18" t="s">
        <v>171</v>
      </c>
      <c r="BE406" s="241">
        <f>IF(N406="základní",J406,0)</f>
        <v>0</v>
      </c>
      <c r="BF406" s="241">
        <f>IF(N406="snížená",J406,0)</f>
        <v>0</v>
      </c>
      <c r="BG406" s="241">
        <f>IF(N406="zákl. přenesená",J406,0)</f>
        <v>0</v>
      </c>
      <c r="BH406" s="241">
        <f>IF(N406="sníž. přenesená",J406,0)</f>
        <v>0</v>
      </c>
      <c r="BI406" s="241">
        <f>IF(N406="nulová",J406,0)</f>
        <v>0</v>
      </c>
      <c r="BJ406" s="18" t="s">
        <v>90</v>
      </c>
      <c r="BK406" s="241">
        <f>ROUND(I406*H406,2)</f>
        <v>0</v>
      </c>
      <c r="BL406" s="18" t="s">
        <v>192</v>
      </c>
      <c r="BM406" s="240" t="s">
        <v>1387</v>
      </c>
    </row>
    <row r="407" s="12" customFormat="1" ht="22.8" customHeight="1">
      <c r="A407" s="12"/>
      <c r="B407" s="213"/>
      <c r="C407" s="214"/>
      <c r="D407" s="215" t="s">
        <v>82</v>
      </c>
      <c r="E407" s="227" t="s">
        <v>3635</v>
      </c>
      <c r="F407" s="227" t="s">
        <v>3636</v>
      </c>
      <c r="G407" s="214"/>
      <c r="H407" s="214"/>
      <c r="I407" s="217"/>
      <c r="J407" s="228">
        <f>BK407</f>
        <v>0</v>
      </c>
      <c r="K407" s="214"/>
      <c r="L407" s="219"/>
      <c r="M407" s="220"/>
      <c r="N407" s="221"/>
      <c r="O407" s="221"/>
      <c r="P407" s="222">
        <f>SUM(P408:P411)</f>
        <v>0</v>
      </c>
      <c r="Q407" s="221"/>
      <c r="R407" s="222">
        <f>SUM(R408:R411)</f>
        <v>0</v>
      </c>
      <c r="S407" s="221"/>
      <c r="T407" s="223">
        <f>SUM(T408:T411)</f>
        <v>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R407" s="224" t="s">
        <v>90</v>
      </c>
      <c r="AT407" s="225" t="s">
        <v>82</v>
      </c>
      <c r="AU407" s="225" t="s">
        <v>90</v>
      </c>
      <c r="AY407" s="224" t="s">
        <v>171</v>
      </c>
      <c r="BK407" s="226">
        <f>SUM(BK408:BK411)</f>
        <v>0</v>
      </c>
    </row>
    <row r="408" s="2" customFormat="1" ht="16.5" customHeight="1">
      <c r="A408" s="40"/>
      <c r="B408" s="41"/>
      <c r="C408" s="229" t="s">
        <v>805</v>
      </c>
      <c r="D408" s="229" t="s">
        <v>174</v>
      </c>
      <c r="E408" s="230" t="s">
        <v>3637</v>
      </c>
      <c r="F408" s="231" t="s">
        <v>3638</v>
      </c>
      <c r="G408" s="232" t="s">
        <v>1528</v>
      </c>
      <c r="H408" s="233">
        <v>2</v>
      </c>
      <c r="I408" s="234"/>
      <c r="J408" s="235">
        <f>ROUND(I408*H408,2)</f>
        <v>0</v>
      </c>
      <c r="K408" s="231" t="s">
        <v>331</v>
      </c>
      <c r="L408" s="46"/>
      <c r="M408" s="236" t="s">
        <v>1</v>
      </c>
      <c r="N408" s="237" t="s">
        <v>48</v>
      </c>
      <c r="O408" s="93"/>
      <c r="P408" s="238">
        <f>O408*H408</f>
        <v>0</v>
      </c>
      <c r="Q408" s="238">
        <v>0</v>
      </c>
      <c r="R408" s="238">
        <f>Q408*H408</f>
        <v>0</v>
      </c>
      <c r="S408" s="238">
        <v>0</v>
      </c>
      <c r="T408" s="239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40" t="s">
        <v>192</v>
      </c>
      <c r="AT408" s="240" t="s">
        <v>174</v>
      </c>
      <c r="AU408" s="240" t="s">
        <v>92</v>
      </c>
      <c r="AY408" s="18" t="s">
        <v>171</v>
      </c>
      <c r="BE408" s="241">
        <f>IF(N408="základní",J408,0)</f>
        <v>0</v>
      </c>
      <c r="BF408" s="241">
        <f>IF(N408="snížená",J408,0)</f>
        <v>0</v>
      </c>
      <c r="BG408" s="241">
        <f>IF(N408="zákl. přenesená",J408,0)</f>
        <v>0</v>
      </c>
      <c r="BH408" s="241">
        <f>IF(N408="sníž. přenesená",J408,0)</f>
        <v>0</v>
      </c>
      <c r="BI408" s="241">
        <f>IF(N408="nulová",J408,0)</f>
        <v>0</v>
      </c>
      <c r="BJ408" s="18" t="s">
        <v>90</v>
      </c>
      <c r="BK408" s="241">
        <f>ROUND(I408*H408,2)</f>
        <v>0</v>
      </c>
      <c r="BL408" s="18" t="s">
        <v>192</v>
      </c>
      <c r="BM408" s="240" t="s">
        <v>1402</v>
      </c>
    </row>
    <row r="409" s="2" customFormat="1" ht="16.5" customHeight="1">
      <c r="A409" s="40"/>
      <c r="B409" s="41"/>
      <c r="C409" s="229" t="s">
        <v>810</v>
      </c>
      <c r="D409" s="229" t="s">
        <v>174</v>
      </c>
      <c r="E409" s="230" t="s">
        <v>3639</v>
      </c>
      <c r="F409" s="231" t="s">
        <v>3640</v>
      </c>
      <c r="G409" s="232" t="s">
        <v>1528</v>
      </c>
      <c r="H409" s="233">
        <v>1</v>
      </c>
      <c r="I409" s="234"/>
      <c r="J409" s="235">
        <f>ROUND(I409*H409,2)</f>
        <v>0</v>
      </c>
      <c r="K409" s="231" t="s">
        <v>331</v>
      </c>
      <c r="L409" s="46"/>
      <c r="M409" s="236" t="s">
        <v>1</v>
      </c>
      <c r="N409" s="237" t="s">
        <v>48</v>
      </c>
      <c r="O409" s="93"/>
      <c r="P409" s="238">
        <f>O409*H409</f>
        <v>0</v>
      </c>
      <c r="Q409" s="238">
        <v>0</v>
      </c>
      <c r="R409" s="238">
        <f>Q409*H409</f>
        <v>0</v>
      </c>
      <c r="S409" s="238">
        <v>0</v>
      </c>
      <c r="T409" s="239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40" t="s">
        <v>192</v>
      </c>
      <c r="AT409" s="240" t="s">
        <v>174</v>
      </c>
      <c r="AU409" s="240" t="s">
        <v>92</v>
      </c>
      <c r="AY409" s="18" t="s">
        <v>171</v>
      </c>
      <c r="BE409" s="241">
        <f>IF(N409="základní",J409,0)</f>
        <v>0</v>
      </c>
      <c r="BF409" s="241">
        <f>IF(N409="snížená",J409,0)</f>
        <v>0</v>
      </c>
      <c r="BG409" s="241">
        <f>IF(N409="zákl. přenesená",J409,0)</f>
        <v>0</v>
      </c>
      <c r="BH409" s="241">
        <f>IF(N409="sníž. přenesená",J409,0)</f>
        <v>0</v>
      </c>
      <c r="BI409" s="241">
        <f>IF(N409="nulová",J409,0)</f>
        <v>0</v>
      </c>
      <c r="BJ409" s="18" t="s">
        <v>90</v>
      </c>
      <c r="BK409" s="241">
        <f>ROUND(I409*H409,2)</f>
        <v>0</v>
      </c>
      <c r="BL409" s="18" t="s">
        <v>192</v>
      </c>
      <c r="BM409" s="240" t="s">
        <v>1412</v>
      </c>
    </row>
    <row r="410" s="2" customFormat="1" ht="16.5" customHeight="1">
      <c r="A410" s="40"/>
      <c r="B410" s="41"/>
      <c r="C410" s="229" t="s">
        <v>816</v>
      </c>
      <c r="D410" s="229" t="s">
        <v>174</v>
      </c>
      <c r="E410" s="230" t="s">
        <v>3641</v>
      </c>
      <c r="F410" s="231" t="s">
        <v>3642</v>
      </c>
      <c r="G410" s="232" t="s">
        <v>1528</v>
      </c>
      <c r="H410" s="233">
        <v>1</v>
      </c>
      <c r="I410" s="234"/>
      <c r="J410" s="235">
        <f>ROUND(I410*H410,2)</f>
        <v>0</v>
      </c>
      <c r="K410" s="231" t="s">
        <v>331</v>
      </c>
      <c r="L410" s="46"/>
      <c r="M410" s="236" t="s">
        <v>1</v>
      </c>
      <c r="N410" s="237" t="s">
        <v>48</v>
      </c>
      <c r="O410" s="93"/>
      <c r="P410" s="238">
        <f>O410*H410</f>
        <v>0</v>
      </c>
      <c r="Q410" s="238">
        <v>0</v>
      </c>
      <c r="R410" s="238">
        <f>Q410*H410</f>
        <v>0</v>
      </c>
      <c r="S410" s="238">
        <v>0</v>
      </c>
      <c r="T410" s="239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40" t="s">
        <v>192</v>
      </c>
      <c r="AT410" s="240" t="s">
        <v>174</v>
      </c>
      <c r="AU410" s="240" t="s">
        <v>92</v>
      </c>
      <c r="AY410" s="18" t="s">
        <v>171</v>
      </c>
      <c r="BE410" s="241">
        <f>IF(N410="základní",J410,0)</f>
        <v>0</v>
      </c>
      <c r="BF410" s="241">
        <f>IF(N410="snížená",J410,0)</f>
        <v>0</v>
      </c>
      <c r="BG410" s="241">
        <f>IF(N410="zákl. přenesená",J410,0)</f>
        <v>0</v>
      </c>
      <c r="BH410" s="241">
        <f>IF(N410="sníž. přenesená",J410,0)</f>
        <v>0</v>
      </c>
      <c r="BI410" s="241">
        <f>IF(N410="nulová",J410,0)</f>
        <v>0</v>
      </c>
      <c r="BJ410" s="18" t="s">
        <v>90</v>
      </c>
      <c r="BK410" s="241">
        <f>ROUND(I410*H410,2)</f>
        <v>0</v>
      </c>
      <c r="BL410" s="18" t="s">
        <v>192</v>
      </c>
      <c r="BM410" s="240" t="s">
        <v>1419</v>
      </c>
    </row>
    <row r="411" s="2" customFormat="1">
      <c r="A411" s="40"/>
      <c r="B411" s="41"/>
      <c r="C411" s="229" t="s">
        <v>822</v>
      </c>
      <c r="D411" s="229" t="s">
        <v>174</v>
      </c>
      <c r="E411" s="230" t="s">
        <v>3643</v>
      </c>
      <c r="F411" s="231" t="s">
        <v>3644</v>
      </c>
      <c r="G411" s="232" t="s">
        <v>278</v>
      </c>
      <c r="H411" s="233">
        <v>1</v>
      </c>
      <c r="I411" s="234"/>
      <c r="J411" s="235">
        <f>ROUND(I411*H411,2)</f>
        <v>0</v>
      </c>
      <c r="K411" s="231" t="s">
        <v>331</v>
      </c>
      <c r="L411" s="46"/>
      <c r="M411" s="236" t="s">
        <v>1</v>
      </c>
      <c r="N411" s="237" t="s">
        <v>48</v>
      </c>
      <c r="O411" s="93"/>
      <c r="P411" s="238">
        <f>O411*H411</f>
        <v>0</v>
      </c>
      <c r="Q411" s="238">
        <v>0</v>
      </c>
      <c r="R411" s="238">
        <f>Q411*H411</f>
        <v>0</v>
      </c>
      <c r="S411" s="238">
        <v>0</v>
      </c>
      <c r="T411" s="239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40" t="s">
        <v>192</v>
      </c>
      <c r="AT411" s="240" t="s">
        <v>174</v>
      </c>
      <c r="AU411" s="240" t="s">
        <v>92</v>
      </c>
      <c r="AY411" s="18" t="s">
        <v>171</v>
      </c>
      <c r="BE411" s="241">
        <f>IF(N411="základní",J411,0)</f>
        <v>0</v>
      </c>
      <c r="BF411" s="241">
        <f>IF(N411="snížená",J411,0)</f>
        <v>0</v>
      </c>
      <c r="BG411" s="241">
        <f>IF(N411="zákl. přenesená",J411,0)</f>
        <v>0</v>
      </c>
      <c r="BH411" s="241">
        <f>IF(N411="sníž. přenesená",J411,0)</f>
        <v>0</v>
      </c>
      <c r="BI411" s="241">
        <f>IF(N411="nulová",J411,0)</f>
        <v>0</v>
      </c>
      <c r="BJ411" s="18" t="s">
        <v>90</v>
      </c>
      <c r="BK411" s="241">
        <f>ROUND(I411*H411,2)</f>
        <v>0</v>
      </c>
      <c r="BL411" s="18" t="s">
        <v>192</v>
      </c>
      <c r="BM411" s="240" t="s">
        <v>1427</v>
      </c>
    </row>
    <row r="412" s="12" customFormat="1" ht="22.8" customHeight="1">
      <c r="A412" s="12"/>
      <c r="B412" s="213"/>
      <c r="C412" s="214"/>
      <c r="D412" s="215" t="s">
        <v>82</v>
      </c>
      <c r="E412" s="227" t="s">
        <v>3645</v>
      </c>
      <c r="F412" s="227" t="s">
        <v>3646</v>
      </c>
      <c r="G412" s="214"/>
      <c r="H412" s="214"/>
      <c r="I412" s="217"/>
      <c r="J412" s="228">
        <f>BK412</f>
        <v>0</v>
      </c>
      <c r="K412" s="214"/>
      <c r="L412" s="219"/>
      <c r="M412" s="220"/>
      <c r="N412" s="221"/>
      <c r="O412" s="221"/>
      <c r="P412" s="222">
        <f>SUM(P413:P426)</f>
        <v>0</v>
      </c>
      <c r="Q412" s="221"/>
      <c r="R412" s="222">
        <f>SUM(R413:R426)</f>
        <v>0</v>
      </c>
      <c r="S412" s="221"/>
      <c r="T412" s="223">
        <f>SUM(T413:T426)</f>
        <v>0</v>
      </c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R412" s="224" t="s">
        <v>90</v>
      </c>
      <c r="AT412" s="225" t="s">
        <v>82</v>
      </c>
      <c r="AU412" s="225" t="s">
        <v>90</v>
      </c>
      <c r="AY412" s="224" t="s">
        <v>171</v>
      </c>
      <c r="BK412" s="226">
        <f>SUM(BK413:BK426)</f>
        <v>0</v>
      </c>
    </row>
    <row r="413" s="2" customFormat="1" ht="16.5" customHeight="1">
      <c r="A413" s="40"/>
      <c r="B413" s="41"/>
      <c r="C413" s="229" t="s">
        <v>827</v>
      </c>
      <c r="D413" s="229" t="s">
        <v>174</v>
      </c>
      <c r="E413" s="230" t="s">
        <v>3598</v>
      </c>
      <c r="F413" s="231" t="s">
        <v>3499</v>
      </c>
      <c r="G413" s="232" t="s">
        <v>458</v>
      </c>
      <c r="H413" s="233">
        <v>10</v>
      </c>
      <c r="I413" s="234"/>
      <c r="J413" s="235">
        <f>ROUND(I413*H413,2)</f>
        <v>0</v>
      </c>
      <c r="K413" s="231" t="s">
        <v>331</v>
      </c>
      <c r="L413" s="46"/>
      <c r="M413" s="236" t="s">
        <v>1</v>
      </c>
      <c r="N413" s="237" t="s">
        <v>48</v>
      </c>
      <c r="O413" s="93"/>
      <c r="P413" s="238">
        <f>O413*H413</f>
        <v>0</v>
      </c>
      <c r="Q413" s="238">
        <v>0</v>
      </c>
      <c r="R413" s="238">
        <f>Q413*H413</f>
        <v>0</v>
      </c>
      <c r="S413" s="238">
        <v>0</v>
      </c>
      <c r="T413" s="239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40" t="s">
        <v>192</v>
      </c>
      <c r="AT413" s="240" t="s">
        <v>174</v>
      </c>
      <c r="AU413" s="240" t="s">
        <v>92</v>
      </c>
      <c r="AY413" s="18" t="s">
        <v>171</v>
      </c>
      <c r="BE413" s="241">
        <f>IF(N413="základní",J413,0)</f>
        <v>0</v>
      </c>
      <c r="BF413" s="241">
        <f>IF(N413="snížená",J413,0)</f>
        <v>0</v>
      </c>
      <c r="BG413" s="241">
        <f>IF(N413="zákl. přenesená",J413,0)</f>
        <v>0</v>
      </c>
      <c r="BH413" s="241">
        <f>IF(N413="sníž. přenesená",J413,0)</f>
        <v>0</v>
      </c>
      <c r="BI413" s="241">
        <f>IF(N413="nulová",J413,0)</f>
        <v>0</v>
      </c>
      <c r="BJ413" s="18" t="s">
        <v>90</v>
      </c>
      <c r="BK413" s="241">
        <f>ROUND(I413*H413,2)</f>
        <v>0</v>
      </c>
      <c r="BL413" s="18" t="s">
        <v>192</v>
      </c>
      <c r="BM413" s="240" t="s">
        <v>1438</v>
      </c>
    </row>
    <row r="414" s="2" customFormat="1">
      <c r="A414" s="40"/>
      <c r="B414" s="41"/>
      <c r="C414" s="42"/>
      <c r="D414" s="242" t="s">
        <v>184</v>
      </c>
      <c r="E414" s="42"/>
      <c r="F414" s="243" t="s">
        <v>3647</v>
      </c>
      <c r="G414" s="42"/>
      <c r="H414" s="42"/>
      <c r="I414" s="244"/>
      <c r="J414" s="42"/>
      <c r="K414" s="42"/>
      <c r="L414" s="46"/>
      <c r="M414" s="245"/>
      <c r="N414" s="246"/>
      <c r="O414" s="93"/>
      <c r="P414" s="93"/>
      <c r="Q414" s="93"/>
      <c r="R414" s="93"/>
      <c r="S414" s="93"/>
      <c r="T414" s="94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T414" s="18" t="s">
        <v>184</v>
      </c>
      <c r="AU414" s="18" t="s">
        <v>92</v>
      </c>
    </row>
    <row r="415" s="2" customFormat="1" ht="16.5" customHeight="1">
      <c r="A415" s="40"/>
      <c r="B415" s="41"/>
      <c r="C415" s="229" t="s">
        <v>832</v>
      </c>
      <c r="D415" s="229" t="s">
        <v>174</v>
      </c>
      <c r="E415" s="230" t="s">
        <v>3648</v>
      </c>
      <c r="F415" s="231" t="s">
        <v>3649</v>
      </c>
      <c r="G415" s="232" t="s">
        <v>458</v>
      </c>
      <c r="H415" s="233">
        <v>6</v>
      </c>
      <c r="I415" s="234"/>
      <c r="J415" s="235">
        <f>ROUND(I415*H415,2)</f>
        <v>0</v>
      </c>
      <c r="K415" s="231" t="s">
        <v>331</v>
      </c>
      <c r="L415" s="46"/>
      <c r="M415" s="236" t="s">
        <v>1</v>
      </c>
      <c r="N415" s="237" t="s">
        <v>48</v>
      </c>
      <c r="O415" s="93"/>
      <c r="P415" s="238">
        <f>O415*H415</f>
        <v>0</v>
      </c>
      <c r="Q415" s="238">
        <v>0</v>
      </c>
      <c r="R415" s="238">
        <f>Q415*H415</f>
        <v>0</v>
      </c>
      <c r="S415" s="238">
        <v>0</v>
      </c>
      <c r="T415" s="239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40" t="s">
        <v>192</v>
      </c>
      <c r="AT415" s="240" t="s">
        <v>174</v>
      </c>
      <c r="AU415" s="240" t="s">
        <v>92</v>
      </c>
      <c r="AY415" s="18" t="s">
        <v>171</v>
      </c>
      <c r="BE415" s="241">
        <f>IF(N415="základní",J415,0)</f>
        <v>0</v>
      </c>
      <c r="BF415" s="241">
        <f>IF(N415="snížená",J415,0)</f>
        <v>0</v>
      </c>
      <c r="BG415" s="241">
        <f>IF(N415="zákl. přenesená",J415,0)</f>
        <v>0</v>
      </c>
      <c r="BH415" s="241">
        <f>IF(N415="sníž. přenesená",J415,0)</f>
        <v>0</v>
      </c>
      <c r="BI415" s="241">
        <f>IF(N415="nulová",J415,0)</f>
        <v>0</v>
      </c>
      <c r="BJ415" s="18" t="s">
        <v>90</v>
      </c>
      <c r="BK415" s="241">
        <f>ROUND(I415*H415,2)</f>
        <v>0</v>
      </c>
      <c r="BL415" s="18" t="s">
        <v>192</v>
      </c>
      <c r="BM415" s="240" t="s">
        <v>1453</v>
      </c>
    </row>
    <row r="416" s="2" customFormat="1">
      <c r="A416" s="40"/>
      <c r="B416" s="41"/>
      <c r="C416" s="42"/>
      <c r="D416" s="242" t="s">
        <v>184</v>
      </c>
      <c r="E416" s="42"/>
      <c r="F416" s="243" t="s">
        <v>3647</v>
      </c>
      <c r="G416" s="42"/>
      <c r="H416" s="42"/>
      <c r="I416" s="244"/>
      <c r="J416" s="42"/>
      <c r="K416" s="42"/>
      <c r="L416" s="46"/>
      <c r="M416" s="245"/>
      <c r="N416" s="246"/>
      <c r="O416" s="93"/>
      <c r="P416" s="93"/>
      <c r="Q416" s="93"/>
      <c r="R416" s="93"/>
      <c r="S416" s="93"/>
      <c r="T416" s="94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8" t="s">
        <v>184</v>
      </c>
      <c r="AU416" s="18" t="s">
        <v>92</v>
      </c>
    </row>
    <row r="417" s="2" customFormat="1" ht="16.5" customHeight="1">
      <c r="A417" s="40"/>
      <c r="B417" s="41"/>
      <c r="C417" s="229" t="s">
        <v>837</v>
      </c>
      <c r="D417" s="229" t="s">
        <v>174</v>
      </c>
      <c r="E417" s="230" t="s">
        <v>3650</v>
      </c>
      <c r="F417" s="231" t="s">
        <v>3600</v>
      </c>
      <c r="G417" s="232" t="s">
        <v>458</v>
      </c>
      <c r="H417" s="233">
        <v>2</v>
      </c>
      <c r="I417" s="234"/>
      <c r="J417" s="235">
        <f>ROUND(I417*H417,2)</f>
        <v>0</v>
      </c>
      <c r="K417" s="231" t="s">
        <v>331</v>
      </c>
      <c r="L417" s="46"/>
      <c r="M417" s="236" t="s">
        <v>1</v>
      </c>
      <c r="N417" s="237" t="s">
        <v>48</v>
      </c>
      <c r="O417" s="93"/>
      <c r="P417" s="238">
        <f>O417*H417</f>
        <v>0</v>
      </c>
      <c r="Q417" s="238">
        <v>0</v>
      </c>
      <c r="R417" s="238">
        <f>Q417*H417</f>
        <v>0</v>
      </c>
      <c r="S417" s="238">
        <v>0</v>
      </c>
      <c r="T417" s="239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40" t="s">
        <v>192</v>
      </c>
      <c r="AT417" s="240" t="s">
        <v>174</v>
      </c>
      <c r="AU417" s="240" t="s">
        <v>92</v>
      </c>
      <c r="AY417" s="18" t="s">
        <v>171</v>
      </c>
      <c r="BE417" s="241">
        <f>IF(N417="základní",J417,0)</f>
        <v>0</v>
      </c>
      <c r="BF417" s="241">
        <f>IF(N417="snížená",J417,0)</f>
        <v>0</v>
      </c>
      <c r="BG417" s="241">
        <f>IF(N417="zákl. přenesená",J417,0)</f>
        <v>0</v>
      </c>
      <c r="BH417" s="241">
        <f>IF(N417="sníž. přenesená",J417,0)</f>
        <v>0</v>
      </c>
      <c r="BI417" s="241">
        <f>IF(N417="nulová",J417,0)</f>
        <v>0</v>
      </c>
      <c r="BJ417" s="18" t="s">
        <v>90</v>
      </c>
      <c r="BK417" s="241">
        <f>ROUND(I417*H417,2)</f>
        <v>0</v>
      </c>
      <c r="BL417" s="18" t="s">
        <v>192</v>
      </c>
      <c r="BM417" s="240" t="s">
        <v>1466</v>
      </c>
    </row>
    <row r="418" s="2" customFormat="1">
      <c r="A418" s="40"/>
      <c r="B418" s="41"/>
      <c r="C418" s="42"/>
      <c r="D418" s="242" t="s">
        <v>184</v>
      </c>
      <c r="E418" s="42"/>
      <c r="F418" s="243" t="s">
        <v>3647</v>
      </c>
      <c r="G418" s="42"/>
      <c r="H418" s="42"/>
      <c r="I418" s="244"/>
      <c r="J418" s="42"/>
      <c r="K418" s="42"/>
      <c r="L418" s="46"/>
      <c r="M418" s="245"/>
      <c r="N418" s="246"/>
      <c r="O418" s="93"/>
      <c r="P418" s="93"/>
      <c r="Q418" s="93"/>
      <c r="R418" s="93"/>
      <c r="S418" s="93"/>
      <c r="T418" s="94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8" t="s">
        <v>184</v>
      </c>
      <c r="AU418" s="18" t="s">
        <v>92</v>
      </c>
    </row>
    <row r="419" s="2" customFormat="1" ht="16.5" customHeight="1">
      <c r="A419" s="40"/>
      <c r="B419" s="41"/>
      <c r="C419" s="229" t="s">
        <v>842</v>
      </c>
      <c r="D419" s="229" t="s">
        <v>174</v>
      </c>
      <c r="E419" s="230" t="s">
        <v>3651</v>
      </c>
      <c r="F419" s="231" t="s">
        <v>3503</v>
      </c>
      <c r="G419" s="232" t="s">
        <v>458</v>
      </c>
      <c r="H419" s="233">
        <v>2</v>
      </c>
      <c r="I419" s="234"/>
      <c r="J419" s="235">
        <f>ROUND(I419*H419,2)</f>
        <v>0</v>
      </c>
      <c r="K419" s="231" t="s">
        <v>331</v>
      </c>
      <c r="L419" s="46"/>
      <c r="M419" s="236" t="s">
        <v>1</v>
      </c>
      <c r="N419" s="237" t="s">
        <v>48</v>
      </c>
      <c r="O419" s="93"/>
      <c r="P419" s="238">
        <f>O419*H419</f>
        <v>0</v>
      </c>
      <c r="Q419" s="238">
        <v>0</v>
      </c>
      <c r="R419" s="238">
        <f>Q419*H419</f>
        <v>0</v>
      </c>
      <c r="S419" s="238">
        <v>0</v>
      </c>
      <c r="T419" s="239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40" t="s">
        <v>192</v>
      </c>
      <c r="AT419" s="240" t="s">
        <v>174</v>
      </c>
      <c r="AU419" s="240" t="s">
        <v>92</v>
      </c>
      <c r="AY419" s="18" t="s">
        <v>171</v>
      </c>
      <c r="BE419" s="241">
        <f>IF(N419="základní",J419,0)</f>
        <v>0</v>
      </c>
      <c r="BF419" s="241">
        <f>IF(N419="snížená",J419,0)</f>
        <v>0</v>
      </c>
      <c r="BG419" s="241">
        <f>IF(N419="zákl. přenesená",J419,0)</f>
        <v>0</v>
      </c>
      <c r="BH419" s="241">
        <f>IF(N419="sníž. přenesená",J419,0)</f>
        <v>0</v>
      </c>
      <c r="BI419" s="241">
        <f>IF(N419="nulová",J419,0)</f>
        <v>0</v>
      </c>
      <c r="BJ419" s="18" t="s">
        <v>90</v>
      </c>
      <c r="BK419" s="241">
        <f>ROUND(I419*H419,2)</f>
        <v>0</v>
      </c>
      <c r="BL419" s="18" t="s">
        <v>192</v>
      </c>
      <c r="BM419" s="240" t="s">
        <v>1477</v>
      </c>
    </row>
    <row r="420" s="2" customFormat="1">
      <c r="A420" s="40"/>
      <c r="B420" s="41"/>
      <c r="C420" s="42"/>
      <c r="D420" s="242" t="s">
        <v>184</v>
      </c>
      <c r="E420" s="42"/>
      <c r="F420" s="243" t="s">
        <v>3647</v>
      </c>
      <c r="G420" s="42"/>
      <c r="H420" s="42"/>
      <c r="I420" s="244"/>
      <c r="J420" s="42"/>
      <c r="K420" s="42"/>
      <c r="L420" s="46"/>
      <c r="M420" s="245"/>
      <c r="N420" s="246"/>
      <c r="O420" s="93"/>
      <c r="P420" s="93"/>
      <c r="Q420" s="93"/>
      <c r="R420" s="93"/>
      <c r="S420" s="93"/>
      <c r="T420" s="94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T420" s="18" t="s">
        <v>184</v>
      </c>
      <c r="AU420" s="18" t="s">
        <v>92</v>
      </c>
    </row>
    <row r="421" s="2" customFormat="1" ht="16.5" customHeight="1">
      <c r="A421" s="40"/>
      <c r="B421" s="41"/>
      <c r="C421" s="229" t="s">
        <v>846</v>
      </c>
      <c r="D421" s="229" t="s">
        <v>174</v>
      </c>
      <c r="E421" s="230" t="s">
        <v>3652</v>
      </c>
      <c r="F421" s="231" t="s">
        <v>3653</v>
      </c>
      <c r="G421" s="232" t="s">
        <v>458</v>
      </c>
      <c r="H421" s="233">
        <v>5</v>
      </c>
      <c r="I421" s="234"/>
      <c r="J421" s="235">
        <f>ROUND(I421*H421,2)</f>
        <v>0</v>
      </c>
      <c r="K421" s="231" t="s">
        <v>331</v>
      </c>
      <c r="L421" s="46"/>
      <c r="M421" s="236" t="s">
        <v>1</v>
      </c>
      <c r="N421" s="237" t="s">
        <v>48</v>
      </c>
      <c r="O421" s="93"/>
      <c r="P421" s="238">
        <f>O421*H421</f>
        <v>0</v>
      </c>
      <c r="Q421" s="238">
        <v>0</v>
      </c>
      <c r="R421" s="238">
        <f>Q421*H421</f>
        <v>0</v>
      </c>
      <c r="S421" s="238">
        <v>0</v>
      </c>
      <c r="T421" s="239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40" t="s">
        <v>192</v>
      </c>
      <c r="AT421" s="240" t="s">
        <v>174</v>
      </c>
      <c r="AU421" s="240" t="s">
        <v>92</v>
      </c>
      <c r="AY421" s="18" t="s">
        <v>171</v>
      </c>
      <c r="BE421" s="241">
        <f>IF(N421="základní",J421,0)</f>
        <v>0</v>
      </c>
      <c r="BF421" s="241">
        <f>IF(N421="snížená",J421,0)</f>
        <v>0</v>
      </c>
      <c r="BG421" s="241">
        <f>IF(N421="zákl. přenesená",J421,0)</f>
        <v>0</v>
      </c>
      <c r="BH421" s="241">
        <f>IF(N421="sníž. přenesená",J421,0)</f>
        <v>0</v>
      </c>
      <c r="BI421" s="241">
        <f>IF(N421="nulová",J421,0)</f>
        <v>0</v>
      </c>
      <c r="BJ421" s="18" t="s">
        <v>90</v>
      </c>
      <c r="BK421" s="241">
        <f>ROUND(I421*H421,2)</f>
        <v>0</v>
      </c>
      <c r="BL421" s="18" t="s">
        <v>192</v>
      </c>
      <c r="BM421" s="240" t="s">
        <v>1487</v>
      </c>
    </row>
    <row r="422" s="2" customFormat="1">
      <c r="A422" s="40"/>
      <c r="B422" s="41"/>
      <c r="C422" s="42"/>
      <c r="D422" s="242" t="s">
        <v>184</v>
      </c>
      <c r="E422" s="42"/>
      <c r="F422" s="243" t="s">
        <v>3647</v>
      </c>
      <c r="G422" s="42"/>
      <c r="H422" s="42"/>
      <c r="I422" s="244"/>
      <c r="J422" s="42"/>
      <c r="K422" s="42"/>
      <c r="L422" s="46"/>
      <c r="M422" s="245"/>
      <c r="N422" s="246"/>
      <c r="O422" s="93"/>
      <c r="P422" s="93"/>
      <c r="Q422" s="93"/>
      <c r="R422" s="93"/>
      <c r="S422" s="93"/>
      <c r="T422" s="94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8" t="s">
        <v>184</v>
      </c>
      <c r="AU422" s="18" t="s">
        <v>92</v>
      </c>
    </row>
    <row r="423" s="2" customFormat="1" ht="16.5" customHeight="1">
      <c r="A423" s="40"/>
      <c r="B423" s="41"/>
      <c r="C423" s="229" t="s">
        <v>857</v>
      </c>
      <c r="D423" s="229" t="s">
        <v>174</v>
      </c>
      <c r="E423" s="230" t="s">
        <v>3654</v>
      </c>
      <c r="F423" s="231" t="s">
        <v>3655</v>
      </c>
      <c r="G423" s="232" t="s">
        <v>458</v>
      </c>
      <c r="H423" s="233">
        <v>2</v>
      </c>
      <c r="I423" s="234"/>
      <c r="J423" s="235">
        <f>ROUND(I423*H423,2)</f>
        <v>0</v>
      </c>
      <c r="K423" s="231" t="s">
        <v>331</v>
      </c>
      <c r="L423" s="46"/>
      <c r="M423" s="236" t="s">
        <v>1</v>
      </c>
      <c r="N423" s="237" t="s">
        <v>48</v>
      </c>
      <c r="O423" s="93"/>
      <c r="P423" s="238">
        <f>O423*H423</f>
        <v>0</v>
      </c>
      <c r="Q423" s="238">
        <v>0</v>
      </c>
      <c r="R423" s="238">
        <f>Q423*H423</f>
        <v>0</v>
      </c>
      <c r="S423" s="238">
        <v>0</v>
      </c>
      <c r="T423" s="239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40" t="s">
        <v>192</v>
      </c>
      <c r="AT423" s="240" t="s">
        <v>174</v>
      </c>
      <c r="AU423" s="240" t="s">
        <v>92</v>
      </c>
      <c r="AY423" s="18" t="s">
        <v>171</v>
      </c>
      <c r="BE423" s="241">
        <f>IF(N423="základní",J423,0)</f>
        <v>0</v>
      </c>
      <c r="BF423" s="241">
        <f>IF(N423="snížená",J423,0)</f>
        <v>0</v>
      </c>
      <c r="BG423" s="241">
        <f>IF(N423="zákl. přenesená",J423,0)</f>
        <v>0</v>
      </c>
      <c r="BH423" s="241">
        <f>IF(N423="sníž. přenesená",J423,0)</f>
        <v>0</v>
      </c>
      <c r="BI423" s="241">
        <f>IF(N423="nulová",J423,0)</f>
        <v>0</v>
      </c>
      <c r="BJ423" s="18" t="s">
        <v>90</v>
      </c>
      <c r="BK423" s="241">
        <f>ROUND(I423*H423,2)</f>
        <v>0</v>
      </c>
      <c r="BL423" s="18" t="s">
        <v>192</v>
      </c>
      <c r="BM423" s="240" t="s">
        <v>1495</v>
      </c>
    </row>
    <row r="424" s="2" customFormat="1">
      <c r="A424" s="40"/>
      <c r="B424" s="41"/>
      <c r="C424" s="42"/>
      <c r="D424" s="242" t="s">
        <v>184</v>
      </c>
      <c r="E424" s="42"/>
      <c r="F424" s="243" t="s">
        <v>3647</v>
      </c>
      <c r="G424" s="42"/>
      <c r="H424" s="42"/>
      <c r="I424" s="244"/>
      <c r="J424" s="42"/>
      <c r="K424" s="42"/>
      <c r="L424" s="46"/>
      <c r="M424" s="245"/>
      <c r="N424" s="246"/>
      <c r="O424" s="93"/>
      <c r="P424" s="93"/>
      <c r="Q424" s="93"/>
      <c r="R424" s="93"/>
      <c r="S424" s="93"/>
      <c r="T424" s="94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T424" s="18" t="s">
        <v>184</v>
      </c>
      <c r="AU424" s="18" t="s">
        <v>92</v>
      </c>
    </row>
    <row r="425" s="2" customFormat="1" ht="16.5" customHeight="1">
      <c r="A425" s="40"/>
      <c r="B425" s="41"/>
      <c r="C425" s="229" t="s">
        <v>863</v>
      </c>
      <c r="D425" s="229" t="s">
        <v>174</v>
      </c>
      <c r="E425" s="230" t="s">
        <v>3656</v>
      </c>
      <c r="F425" s="231" t="s">
        <v>3657</v>
      </c>
      <c r="G425" s="232" t="s">
        <v>458</v>
      </c>
      <c r="H425" s="233">
        <v>2</v>
      </c>
      <c r="I425" s="234"/>
      <c r="J425" s="235">
        <f>ROUND(I425*H425,2)</f>
        <v>0</v>
      </c>
      <c r="K425" s="231" t="s">
        <v>331</v>
      </c>
      <c r="L425" s="46"/>
      <c r="M425" s="236" t="s">
        <v>1</v>
      </c>
      <c r="N425" s="237" t="s">
        <v>48</v>
      </c>
      <c r="O425" s="93"/>
      <c r="P425" s="238">
        <f>O425*H425</f>
        <v>0</v>
      </c>
      <c r="Q425" s="238">
        <v>0</v>
      </c>
      <c r="R425" s="238">
        <f>Q425*H425</f>
        <v>0</v>
      </c>
      <c r="S425" s="238">
        <v>0</v>
      </c>
      <c r="T425" s="239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40" t="s">
        <v>192</v>
      </c>
      <c r="AT425" s="240" t="s">
        <v>174</v>
      </c>
      <c r="AU425" s="240" t="s">
        <v>92</v>
      </c>
      <c r="AY425" s="18" t="s">
        <v>171</v>
      </c>
      <c r="BE425" s="241">
        <f>IF(N425="základní",J425,0)</f>
        <v>0</v>
      </c>
      <c r="BF425" s="241">
        <f>IF(N425="snížená",J425,0)</f>
        <v>0</v>
      </c>
      <c r="BG425" s="241">
        <f>IF(N425="zákl. přenesená",J425,0)</f>
        <v>0</v>
      </c>
      <c r="BH425" s="241">
        <f>IF(N425="sníž. přenesená",J425,0)</f>
        <v>0</v>
      </c>
      <c r="BI425" s="241">
        <f>IF(N425="nulová",J425,0)</f>
        <v>0</v>
      </c>
      <c r="BJ425" s="18" t="s">
        <v>90</v>
      </c>
      <c r="BK425" s="241">
        <f>ROUND(I425*H425,2)</f>
        <v>0</v>
      </c>
      <c r="BL425" s="18" t="s">
        <v>192</v>
      </c>
      <c r="BM425" s="240" t="s">
        <v>1505</v>
      </c>
    </row>
    <row r="426" s="2" customFormat="1" ht="16.5" customHeight="1">
      <c r="A426" s="40"/>
      <c r="B426" s="41"/>
      <c r="C426" s="229" t="s">
        <v>868</v>
      </c>
      <c r="D426" s="229" t="s">
        <v>174</v>
      </c>
      <c r="E426" s="230" t="s">
        <v>3658</v>
      </c>
      <c r="F426" s="231" t="s">
        <v>3659</v>
      </c>
      <c r="G426" s="232" t="s">
        <v>278</v>
      </c>
      <c r="H426" s="233">
        <v>4</v>
      </c>
      <c r="I426" s="234"/>
      <c r="J426" s="235">
        <f>ROUND(I426*H426,2)</f>
        <v>0</v>
      </c>
      <c r="K426" s="231" t="s">
        <v>331</v>
      </c>
      <c r="L426" s="46"/>
      <c r="M426" s="236" t="s">
        <v>1</v>
      </c>
      <c r="N426" s="237" t="s">
        <v>48</v>
      </c>
      <c r="O426" s="93"/>
      <c r="P426" s="238">
        <f>O426*H426</f>
        <v>0</v>
      </c>
      <c r="Q426" s="238">
        <v>0</v>
      </c>
      <c r="R426" s="238">
        <f>Q426*H426</f>
        <v>0</v>
      </c>
      <c r="S426" s="238">
        <v>0</v>
      </c>
      <c r="T426" s="239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40" t="s">
        <v>192</v>
      </c>
      <c r="AT426" s="240" t="s">
        <v>174</v>
      </c>
      <c r="AU426" s="240" t="s">
        <v>92</v>
      </c>
      <c r="AY426" s="18" t="s">
        <v>171</v>
      </c>
      <c r="BE426" s="241">
        <f>IF(N426="základní",J426,0)</f>
        <v>0</v>
      </c>
      <c r="BF426" s="241">
        <f>IF(N426="snížená",J426,0)</f>
        <v>0</v>
      </c>
      <c r="BG426" s="241">
        <f>IF(N426="zákl. přenesená",J426,0)</f>
        <v>0</v>
      </c>
      <c r="BH426" s="241">
        <f>IF(N426="sníž. přenesená",J426,0)</f>
        <v>0</v>
      </c>
      <c r="BI426" s="241">
        <f>IF(N426="nulová",J426,0)</f>
        <v>0</v>
      </c>
      <c r="BJ426" s="18" t="s">
        <v>90</v>
      </c>
      <c r="BK426" s="241">
        <f>ROUND(I426*H426,2)</f>
        <v>0</v>
      </c>
      <c r="BL426" s="18" t="s">
        <v>192</v>
      </c>
      <c r="BM426" s="240" t="s">
        <v>1513</v>
      </c>
    </row>
    <row r="427" s="12" customFormat="1" ht="25.92" customHeight="1">
      <c r="A427" s="12"/>
      <c r="B427" s="213"/>
      <c r="C427" s="214"/>
      <c r="D427" s="215" t="s">
        <v>82</v>
      </c>
      <c r="E427" s="216" t="s">
        <v>3660</v>
      </c>
      <c r="F427" s="216" t="s">
        <v>3661</v>
      </c>
      <c r="G427" s="214"/>
      <c r="H427" s="214"/>
      <c r="I427" s="217"/>
      <c r="J427" s="218">
        <f>BK427</f>
        <v>0</v>
      </c>
      <c r="K427" s="214"/>
      <c r="L427" s="219"/>
      <c r="M427" s="220"/>
      <c r="N427" s="221"/>
      <c r="O427" s="221"/>
      <c r="P427" s="222">
        <f>P428+SUM(P429:P434)+P441</f>
        <v>0</v>
      </c>
      <c r="Q427" s="221"/>
      <c r="R427" s="222">
        <f>R428+SUM(R429:R434)+R441</f>
        <v>0</v>
      </c>
      <c r="S427" s="221"/>
      <c r="T427" s="223">
        <f>T428+SUM(T429:T434)+T441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24" t="s">
        <v>90</v>
      </c>
      <c r="AT427" s="225" t="s">
        <v>82</v>
      </c>
      <c r="AU427" s="225" t="s">
        <v>83</v>
      </c>
      <c r="AY427" s="224" t="s">
        <v>171</v>
      </c>
      <c r="BK427" s="226">
        <f>BK428+SUM(BK429:BK434)+BK441</f>
        <v>0</v>
      </c>
    </row>
    <row r="428" s="2" customFormat="1" ht="16.5" customHeight="1">
      <c r="A428" s="40"/>
      <c r="B428" s="41"/>
      <c r="C428" s="229" t="s">
        <v>872</v>
      </c>
      <c r="D428" s="229" t="s">
        <v>174</v>
      </c>
      <c r="E428" s="230" t="s">
        <v>3662</v>
      </c>
      <c r="F428" s="231" t="s">
        <v>3663</v>
      </c>
      <c r="G428" s="232" t="s">
        <v>1528</v>
      </c>
      <c r="H428" s="233">
        <v>1</v>
      </c>
      <c r="I428" s="234"/>
      <c r="J428" s="235">
        <f>ROUND(I428*H428,2)</f>
        <v>0</v>
      </c>
      <c r="K428" s="231" t="s">
        <v>331</v>
      </c>
      <c r="L428" s="46"/>
      <c r="M428" s="236" t="s">
        <v>1</v>
      </c>
      <c r="N428" s="237" t="s">
        <v>48</v>
      </c>
      <c r="O428" s="93"/>
      <c r="P428" s="238">
        <f>O428*H428</f>
        <v>0</v>
      </c>
      <c r="Q428" s="238">
        <v>0</v>
      </c>
      <c r="R428" s="238">
        <f>Q428*H428</f>
        <v>0</v>
      </c>
      <c r="S428" s="238">
        <v>0</v>
      </c>
      <c r="T428" s="239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40" t="s">
        <v>192</v>
      </c>
      <c r="AT428" s="240" t="s">
        <v>174</v>
      </c>
      <c r="AU428" s="240" t="s">
        <v>90</v>
      </c>
      <c r="AY428" s="18" t="s">
        <v>171</v>
      </c>
      <c r="BE428" s="241">
        <f>IF(N428="základní",J428,0)</f>
        <v>0</v>
      </c>
      <c r="BF428" s="241">
        <f>IF(N428="snížená",J428,0)</f>
        <v>0</v>
      </c>
      <c r="BG428" s="241">
        <f>IF(N428="zákl. přenesená",J428,0)</f>
        <v>0</v>
      </c>
      <c r="BH428" s="241">
        <f>IF(N428="sníž. přenesená",J428,0)</f>
        <v>0</v>
      </c>
      <c r="BI428" s="241">
        <f>IF(N428="nulová",J428,0)</f>
        <v>0</v>
      </c>
      <c r="BJ428" s="18" t="s">
        <v>90</v>
      </c>
      <c r="BK428" s="241">
        <f>ROUND(I428*H428,2)</f>
        <v>0</v>
      </c>
      <c r="BL428" s="18" t="s">
        <v>192</v>
      </c>
      <c r="BM428" s="240" t="s">
        <v>1530</v>
      </c>
    </row>
    <row r="429" s="2" customFormat="1">
      <c r="A429" s="40"/>
      <c r="B429" s="41"/>
      <c r="C429" s="42"/>
      <c r="D429" s="242" t="s">
        <v>184</v>
      </c>
      <c r="E429" s="42"/>
      <c r="F429" s="243" t="s">
        <v>3664</v>
      </c>
      <c r="G429" s="42"/>
      <c r="H429" s="42"/>
      <c r="I429" s="244"/>
      <c r="J429" s="42"/>
      <c r="K429" s="42"/>
      <c r="L429" s="46"/>
      <c r="M429" s="245"/>
      <c r="N429" s="246"/>
      <c r="O429" s="93"/>
      <c r="P429" s="93"/>
      <c r="Q429" s="93"/>
      <c r="R429" s="93"/>
      <c r="S429" s="93"/>
      <c r="T429" s="94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8" t="s">
        <v>184</v>
      </c>
      <c r="AU429" s="18" t="s">
        <v>90</v>
      </c>
    </row>
    <row r="430" s="2" customFormat="1" ht="16.5" customHeight="1">
      <c r="A430" s="40"/>
      <c r="B430" s="41"/>
      <c r="C430" s="229" t="s">
        <v>876</v>
      </c>
      <c r="D430" s="229" t="s">
        <v>174</v>
      </c>
      <c r="E430" s="230" t="s">
        <v>3665</v>
      </c>
      <c r="F430" s="231" t="s">
        <v>3666</v>
      </c>
      <c r="G430" s="232" t="s">
        <v>1528</v>
      </c>
      <c r="H430" s="233">
        <v>2</v>
      </c>
      <c r="I430" s="234"/>
      <c r="J430" s="235">
        <f>ROUND(I430*H430,2)</f>
        <v>0</v>
      </c>
      <c r="K430" s="231" t="s">
        <v>331</v>
      </c>
      <c r="L430" s="46"/>
      <c r="M430" s="236" t="s">
        <v>1</v>
      </c>
      <c r="N430" s="237" t="s">
        <v>48</v>
      </c>
      <c r="O430" s="93"/>
      <c r="P430" s="238">
        <f>O430*H430</f>
        <v>0</v>
      </c>
      <c r="Q430" s="238">
        <v>0</v>
      </c>
      <c r="R430" s="238">
        <f>Q430*H430</f>
        <v>0</v>
      </c>
      <c r="S430" s="238">
        <v>0</v>
      </c>
      <c r="T430" s="239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40" t="s">
        <v>192</v>
      </c>
      <c r="AT430" s="240" t="s">
        <v>174</v>
      </c>
      <c r="AU430" s="240" t="s">
        <v>90</v>
      </c>
      <c r="AY430" s="18" t="s">
        <v>171</v>
      </c>
      <c r="BE430" s="241">
        <f>IF(N430="základní",J430,0)</f>
        <v>0</v>
      </c>
      <c r="BF430" s="241">
        <f>IF(N430="snížená",J430,0)</f>
        <v>0</v>
      </c>
      <c r="BG430" s="241">
        <f>IF(N430="zákl. přenesená",J430,0)</f>
        <v>0</v>
      </c>
      <c r="BH430" s="241">
        <f>IF(N430="sníž. přenesená",J430,0)</f>
        <v>0</v>
      </c>
      <c r="BI430" s="241">
        <f>IF(N430="nulová",J430,0)</f>
        <v>0</v>
      </c>
      <c r="BJ430" s="18" t="s">
        <v>90</v>
      </c>
      <c r="BK430" s="241">
        <f>ROUND(I430*H430,2)</f>
        <v>0</v>
      </c>
      <c r="BL430" s="18" t="s">
        <v>192</v>
      </c>
      <c r="BM430" s="240" t="s">
        <v>1538</v>
      </c>
    </row>
    <row r="431" s="2" customFormat="1" ht="16.5" customHeight="1">
      <c r="A431" s="40"/>
      <c r="B431" s="41"/>
      <c r="C431" s="229" t="s">
        <v>886</v>
      </c>
      <c r="D431" s="229" t="s">
        <v>174</v>
      </c>
      <c r="E431" s="230" t="s">
        <v>3667</v>
      </c>
      <c r="F431" s="231" t="s">
        <v>3668</v>
      </c>
      <c r="G431" s="232" t="s">
        <v>1528</v>
      </c>
      <c r="H431" s="233">
        <v>1</v>
      </c>
      <c r="I431" s="234"/>
      <c r="J431" s="235">
        <f>ROUND(I431*H431,2)</f>
        <v>0</v>
      </c>
      <c r="K431" s="231" t="s">
        <v>331</v>
      </c>
      <c r="L431" s="46"/>
      <c r="M431" s="236" t="s">
        <v>1</v>
      </c>
      <c r="N431" s="237" t="s">
        <v>48</v>
      </c>
      <c r="O431" s="93"/>
      <c r="P431" s="238">
        <f>O431*H431</f>
        <v>0</v>
      </c>
      <c r="Q431" s="238">
        <v>0</v>
      </c>
      <c r="R431" s="238">
        <f>Q431*H431</f>
        <v>0</v>
      </c>
      <c r="S431" s="238">
        <v>0</v>
      </c>
      <c r="T431" s="239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40" t="s">
        <v>192</v>
      </c>
      <c r="AT431" s="240" t="s">
        <v>174</v>
      </c>
      <c r="AU431" s="240" t="s">
        <v>90</v>
      </c>
      <c r="AY431" s="18" t="s">
        <v>171</v>
      </c>
      <c r="BE431" s="241">
        <f>IF(N431="základní",J431,0)</f>
        <v>0</v>
      </c>
      <c r="BF431" s="241">
        <f>IF(N431="snížená",J431,0)</f>
        <v>0</v>
      </c>
      <c r="BG431" s="241">
        <f>IF(N431="zákl. přenesená",J431,0)</f>
        <v>0</v>
      </c>
      <c r="BH431" s="241">
        <f>IF(N431="sníž. přenesená",J431,0)</f>
        <v>0</v>
      </c>
      <c r="BI431" s="241">
        <f>IF(N431="nulová",J431,0)</f>
        <v>0</v>
      </c>
      <c r="BJ431" s="18" t="s">
        <v>90</v>
      </c>
      <c r="BK431" s="241">
        <f>ROUND(I431*H431,2)</f>
        <v>0</v>
      </c>
      <c r="BL431" s="18" t="s">
        <v>192</v>
      </c>
      <c r="BM431" s="240" t="s">
        <v>1546</v>
      </c>
    </row>
    <row r="432" s="2" customFormat="1" ht="16.5" customHeight="1">
      <c r="A432" s="40"/>
      <c r="B432" s="41"/>
      <c r="C432" s="229" t="s">
        <v>893</v>
      </c>
      <c r="D432" s="229" t="s">
        <v>174</v>
      </c>
      <c r="E432" s="230" t="s">
        <v>3669</v>
      </c>
      <c r="F432" s="231" t="s">
        <v>3670</v>
      </c>
      <c r="G432" s="232" t="s">
        <v>1528</v>
      </c>
      <c r="H432" s="233">
        <v>2</v>
      </c>
      <c r="I432" s="234"/>
      <c r="J432" s="235">
        <f>ROUND(I432*H432,2)</f>
        <v>0</v>
      </c>
      <c r="K432" s="231" t="s">
        <v>331</v>
      </c>
      <c r="L432" s="46"/>
      <c r="M432" s="236" t="s">
        <v>1</v>
      </c>
      <c r="N432" s="237" t="s">
        <v>48</v>
      </c>
      <c r="O432" s="93"/>
      <c r="P432" s="238">
        <f>O432*H432</f>
        <v>0</v>
      </c>
      <c r="Q432" s="238">
        <v>0</v>
      </c>
      <c r="R432" s="238">
        <f>Q432*H432</f>
        <v>0</v>
      </c>
      <c r="S432" s="238">
        <v>0</v>
      </c>
      <c r="T432" s="239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40" t="s">
        <v>192</v>
      </c>
      <c r="AT432" s="240" t="s">
        <v>174</v>
      </c>
      <c r="AU432" s="240" t="s">
        <v>90</v>
      </c>
      <c r="AY432" s="18" t="s">
        <v>171</v>
      </c>
      <c r="BE432" s="241">
        <f>IF(N432="základní",J432,0)</f>
        <v>0</v>
      </c>
      <c r="BF432" s="241">
        <f>IF(N432="snížená",J432,0)</f>
        <v>0</v>
      </c>
      <c r="BG432" s="241">
        <f>IF(N432="zákl. přenesená",J432,0)</f>
        <v>0</v>
      </c>
      <c r="BH432" s="241">
        <f>IF(N432="sníž. přenesená",J432,0)</f>
        <v>0</v>
      </c>
      <c r="BI432" s="241">
        <f>IF(N432="nulová",J432,0)</f>
        <v>0</v>
      </c>
      <c r="BJ432" s="18" t="s">
        <v>90</v>
      </c>
      <c r="BK432" s="241">
        <f>ROUND(I432*H432,2)</f>
        <v>0</v>
      </c>
      <c r="BL432" s="18" t="s">
        <v>192</v>
      </c>
      <c r="BM432" s="240" t="s">
        <v>1554</v>
      </c>
    </row>
    <row r="433" s="2" customFormat="1" ht="16.5" customHeight="1">
      <c r="A433" s="40"/>
      <c r="B433" s="41"/>
      <c r="C433" s="229" t="s">
        <v>899</v>
      </c>
      <c r="D433" s="229" t="s">
        <v>174</v>
      </c>
      <c r="E433" s="230" t="s">
        <v>3671</v>
      </c>
      <c r="F433" s="231" t="s">
        <v>3672</v>
      </c>
      <c r="G433" s="232" t="s">
        <v>1528</v>
      </c>
      <c r="H433" s="233">
        <v>1</v>
      </c>
      <c r="I433" s="234"/>
      <c r="J433" s="235">
        <f>ROUND(I433*H433,2)</f>
        <v>0</v>
      </c>
      <c r="K433" s="231" t="s">
        <v>331</v>
      </c>
      <c r="L433" s="46"/>
      <c r="M433" s="236" t="s">
        <v>1</v>
      </c>
      <c r="N433" s="237" t="s">
        <v>48</v>
      </c>
      <c r="O433" s="93"/>
      <c r="P433" s="238">
        <f>O433*H433</f>
        <v>0</v>
      </c>
      <c r="Q433" s="238">
        <v>0</v>
      </c>
      <c r="R433" s="238">
        <f>Q433*H433</f>
        <v>0</v>
      </c>
      <c r="S433" s="238">
        <v>0</v>
      </c>
      <c r="T433" s="239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40" t="s">
        <v>192</v>
      </c>
      <c r="AT433" s="240" t="s">
        <v>174</v>
      </c>
      <c r="AU433" s="240" t="s">
        <v>90</v>
      </c>
      <c r="AY433" s="18" t="s">
        <v>171</v>
      </c>
      <c r="BE433" s="241">
        <f>IF(N433="základní",J433,0)</f>
        <v>0</v>
      </c>
      <c r="BF433" s="241">
        <f>IF(N433="snížená",J433,0)</f>
        <v>0</v>
      </c>
      <c r="BG433" s="241">
        <f>IF(N433="zákl. přenesená",J433,0)</f>
        <v>0</v>
      </c>
      <c r="BH433" s="241">
        <f>IF(N433="sníž. přenesená",J433,0)</f>
        <v>0</v>
      </c>
      <c r="BI433" s="241">
        <f>IF(N433="nulová",J433,0)</f>
        <v>0</v>
      </c>
      <c r="BJ433" s="18" t="s">
        <v>90</v>
      </c>
      <c r="BK433" s="241">
        <f>ROUND(I433*H433,2)</f>
        <v>0</v>
      </c>
      <c r="BL433" s="18" t="s">
        <v>192</v>
      </c>
      <c r="BM433" s="240" t="s">
        <v>1562</v>
      </c>
    </row>
    <row r="434" s="12" customFormat="1" ht="22.8" customHeight="1">
      <c r="A434" s="12"/>
      <c r="B434" s="213"/>
      <c r="C434" s="214"/>
      <c r="D434" s="215" t="s">
        <v>82</v>
      </c>
      <c r="E434" s="227" t="s">
        <v>3673</v>
      </c>
      <c r="F434" s="227" t="s">
        <v>3674</v>
      </c>
      <c r="G434" s="214"/>
      <c r="H434" s="214"/>
      <c r="I434" s="217"/>
      <c r="J434" s="228">
        <f>BK434</f>
        <v>0</v>
      </c>
      <c r="K434" s="214"/>
      <c r="L434" s="219"/>
      <c r="M434" s="220"/>
      <c r="N434" s="221"/>
      <c r="O434" s="221"/>
      <c r="P434" s="222">
        <f>SUM(P435:P440)</f>
        <v>0</v>
      </c>
      <c r="Q434" s="221"/>
      <c r="R434" s="222">
        <f>SUM(R435:R440)</f>
        <v>0</v>
      </c>
      <c r="S434" s="221"/>
      <c r="T434" s="223">
        <f>SUM(T435:T440)</f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R434" s="224" t="s">
        <v>90</v>
      </c>
      <c r="AT434" s="225" t="s">
        <v>82</v>
      </c>
      <c r="AU434" s="225" t="s">
        <v>90</v>
      </c>
      <c r="AY434" s="224" t="s">
        <v>171</v>
      </c>
      <c r="BK434" s="226">
        <f>SUM(BK435:BK440)</f>
        <v>0</v>
      </c>
    </row>
    <row r="435" s="2" customFormat="1" ht="16.5" customHeight="1">
      <c r="A435" s="40"/>
      <c r="B435" s="41"/>
      <c r="C435" s="229" t="s">
        <v>905</v>
      </c>
      <c r="D435" s="229" t="s">
        <v>174</v>
      </c>
      <c r="E435" s="230" t="s">
        <v>3675</v>
      </c>
      <c r="F435" s="231" t="s">
        <v>3503</v>
      </c>
      <c r="G435" s="232" t="s">
        <v>458</v>
      </c>
      <c r="H435" s="233">
        <v>13</v>
      </c>
      <c r="I435" s="234"/>
      <c r="J435" s="235">
        <f>ROUND(I435*H435,2)</f>
        <v>0</v>
      </c>
      <c r="K435" s="231" t="s">
        <v>331</v>
      </c>
      <c r="L435" s="46"/>
      <c r="M435" s="236" t="s">
        <v>1</v>
      </c>
      <c r="N435" s="237" t="s">
        <v>48</v>
      </c>
      <c r="O435" s="93"/>
      <c r="P435" s="238">
        <f>O435*H435</f>
        <v>0</v>
      </c>
      <c r="Q435" s="238">
        <v>0</v>
      </c>
      <c r="R435" s="238">
        <f>Q435*H435</f>
        <v>0</v>
      </c>
      <c r="S435" s="238">
        <v>0</v>
      </c>
      <c r="T435" s="239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40" t="s">
        <v>192</v>
      </c>
      <c r="AT435" s="240" t="s">
        <v>174</v>
      </c>
      <c r="AU435" s="240" t="s">
        <v>92</v>
      </c>
      <c r="AY435" s="18" t="s">
        <v>171</v>
      </c>
      <c r="BE435" s="241">
        <f>IF(N435="základní",J435,0)</f>
        <v>0</v>
      </c>
      <c r="BF435" s="241">
        <f>IF(N435="snížená",J435,0)</f>
        <v>0</v>
      </c>
      <c r="BG435" s="241">
        <f>IF(N435="zákl. přenesená",J435,0)</f>
        <v>0</v>
      </c>
      <c r="BH435" s="241">
        <f>IF(N435="sníž. přenesená",J435,0)</f>
        <v>0</v>
      </c>
      <c r="BI435" s="241">
        <f>IF(N435="nulová",J435,0)</f>
        <v>0</v>
      </c>
      <c r="BJ435" s="18" t="s">
        <v>90</v>
      </c>
      <c r="BK435" s="241">
        <f>ROUND(I435*H435,2)</f>
        <v>0</v>
      </c>
      <c r="BL435" s="18" t="s">
        <v>192</v>
      </c>
      <c r="BM435" s="240" t="s">
        <v>1573</v>
      </c>
    </row>
    <row r="436" s="2" customFormat="1">
      <c r="A436" s="40"/>
      <c r="B436" s="41"/>
      <c r="C436" s="42"/>
      <c r="D436" s="242" t="s">
        <v>184</v>
      </c>
      <c r="E436" s="42"/>
      <c r="F436" s="243" t="s">
        <v>3647</v>
      </c>
      <c r="G436" s="42"/>
      <c r="H436" s="42"/>
      <c r="I436" s="244"/>
      <c r="J436" s="42"/>
      <c r="K436" s="42"/>
      <c r="L436" s="46"/>
      <c r="M436" s="245"/>
      <c r="N436" s="246"/>
      <c r="O436" s="93"/>
      <c r="P436" s="93"/>
      <c r="Q436" s="93"/>
      <c r="R436" s="93"/>
      <c r="S436" s="93"/>
      <c r="T436" s="94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8" t="s">
        <v>184</v>
      </c>
      <c r="AU436" s="18" t="s">
        <v>92</v>
      </c>
    </row>
    <row r="437" s="2" customFormat="1" ht="16.5" customHeight="1">
      <c r="A437" s="40"/>
      <c r="B437" s="41"/>
      <c r="C437" s="229" t="s">
        <v>911</v>
      </c>
      <c r="D437" s="229" t="s">
        <v>174</v>
      </c>
      <c r="E437" s="230" t="s">
        <v>3676</v>
      </c>
      <c r="F437" s="231" t="s">
        <v>3653</v>
      </c>
      <c r="G437" s="232" t="s">
        <v>458</v>
      </c>
      <c r="H437" s="233">
        <v>3</v>
      </c>
      <c r="I437" s="234"/>
      <c r="J437" s="235">
        <f>ROUND(I437*H437,2)</f>
        <v>0</v>
      </c>
      <c r="K437" s="231" t="s">
        <v>331</v>
      </c>
      <c r="L437" s="46"/>
      <c r="M437" s="236" t="s">
        <v>1</v>
      </c>
      <c r="N437" s="237" t="s">
        <v>48</v>
      </c>
      <c r="O437" s="93"/>
      <c r="P437" s="238">
        <f>O437*H437</f>
        <v>0</v>
      </c>
      <c r="Q437" s="238">
        <v>0</v>
      </c>
      <c r="R437" s="238">
        <f>Q437*H437</f>
        <v>0</v>
      </c>
      <c r="S437" s="238">
        <v>0</v>
      </c>
      <c r="T437" s="239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40" t="s">
        <v>192</v>
      </c>
      <c r="AT437" s="240" t="s">
        <v>174</v>
      </c>
      <c r="AU437" s="240" t="s">
        <v>92</v>
      </c>
      <c r="AY437" s="18" t="s">
        <v>171</v>
      </c>
      <c r="BE437" s="241">
        <f>IF(N437="základní",J437,0)</f>
        <v>0</v>
      </c>
      <c r="BF437" s="241">
        <f>IF(N437="snížená",J437,0)</f>
        <v>0</v>
      </c>
      <c r="BG437" s="241">
        <f>IF(N437="zákl. přenesená",J437,0)</f>
        <v>0</v>
      </c>
      <c r="BH437" s="241">
        <f>IF(N437="sníž. přenesená",J437,0)</f>
        <v>0</v>
      </c>
      <c r="BI437" s="241">
        <f>IF(N437="nulová",J437,0)</f>
        <v>0</v>
      </c>
      <c r="BJ437" s="18" t="s">
        <v>90</v>
      </c>
      <c r="BK437" s="241">
        <f>ROUND(I437*H437,2)</f>
        <v>0</v>
      </c>
      <c r="BL437" s="18" t="s">
        <v>192</v>
      </c>
      <c r="BM437" s="240" t="s">
        <v>1581</v>
      </c>
    </row>
    <row r="438" s="2" customFormat="1">
      <c r="A438" s="40"/>
      <c r="B438" s="41"/>
      <c r="C438" s="42"/>
      <c r="D438" s="242" t="s">
        <v>184</v>
      </c>
      <c r="E438" s="42"/>
      <c r="F438" s="243" t="s">
        <v>3647</v>
      </c>
      <c r="G438" s="42"/>
      <c r="H438" s="42"/>
      <c r="I438" s="244"/>
      <c r="J438" s="42"/>
      <c r="K438" s="42"/>
      <c r="L438" s="46"/>
      <c r="M438" s="245"/>
      <c r="N438" s="246"/>
      <c r="O438" s="93"/>
      <c r="P438" s="93"/>
      <c r="Q438" s="93"/>
      <c r="R438" s="93"/>
      <c r="S438" s="93"/>
      <c r="T438" s="94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T438" s="18" t="s">
        <v>184</v>
      </c>
      <c r="AU438" s="18" t="s">
        <v>92</v>
      </c>
    </row>
    <row r="439" s="2" customFormat="1" ht="16.5" customHeight="1">
      <c r="A439" s="40"/>
      <c r="B439" s="41"/>
      <c r="C439" s="229" t="s">
        <v>916</v>
      </c>
      <c r="D439" s="229" t="s">
        <v>174</v>
      </c>
      <c r="E439" s="230" t="s">
        <v>3677</v>
      </c>
      <c r="F439" s="231" t="s">
        <v>3655</v>
      </c>
      <c r="G439" s="232" t="s">
        <v>458</v>
      </c>
      <c r="H439" s="233">
        <v>3</v>
      </c>
      <c r="I439" s="234"/>
      <c r="J439" s="235">
        <f>ROUND(I439*H439,2)</f>
        <v>0</v>
      </c>
      <c r="K439" s="231" t="s">
        <v>331</v>
      </c>
      <c r="L439" s="46"/>
      <c r="M439" s="236" t="s">
        <v>1</v>
      </c>
      <c r="N439" s="237" t="s">
        <v>48</v>
      </c>
      <c r="O439" s="93"/>
      <c r="P439" s="238">
        <f>O439*H439</f>
        <v>0</v>
      </c>
      <c r="Q439" s="238">
        <v>0</v>
      </c>
      <c r="R439" s="238">
        <f>Q439*H439</f>
        <v>0</v>
      </c>
      <c r="S439" s="238">
        <v>0</v>
      </c>
      <c r="T439" s="239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40" t="s">
        <v>192</v>
      </c>
      <c r="AT439" s="240" t="s">
        <v>174</v>
      </c>
      <c r="AU439" s="240" t="s">
        <v>92</v>
      </c>
      <c r="AY439" s="18" t="s">
        <v>171</v>
      </c>
      <c r="BE439" s="241">
        <f>IF(N439="základní",J439,0)</f>
        <v>0</v>
      </c>
      <c r="BF439" s="241">
        <f>IF(N439="snížená",J439,0)</f>
        <v>0</v>
      </c>
      <c r="BG439" s="241">
        <f>IF(N439="zákl. přenesená",J439,0)</f>
        <v>0</v>
      </c>
      <c r="BH439" s="241">
        <f>IF(N439="sníž. přenesená",J439,0)</f>
        <v>0</v>
      </c>
      <c r="BI439" s="241">
        <f>IF(N439="nulová",J439,0)</f>
        <v>0</v>
      </c>
      <c r="BJ439" s="18" t="s">
        <v>90</v>
      </c>
      <c r="BK439" s="241">
        <f>ROUND(I439*H439,2)</f>
        <v>0</v>
      </c>
      <c r="BL439" s="18" t="s">
        <v>192</v>
      </c>
      <c r="BM439" s="240" t="s">
        <v>1589</v>
      </c>
    </row>
    <row r="440" s="2" customFormat="1">
      <c r="A440" s="40"/>
      <c r="B440" s="41"/>
      <c r="C440" s="42"/>
      <c r="D440" s="242" t="s">
        <v>184</v>
      </c>
      <c r="E440" s="42"/>
      <c r="F440" s="243" t="s">
        <v>3647</v>
      </c>
      <c r="G440" s="42"/>
      <c r="H440" s="42"/>
      <c r="I440" s="244"/>
      <c r="J440" s="42"/>
      <c r="K440" s="42"/>
      <c r="L440" s="46"/>
      <c r="M440" s="245"/>
      <c r="N440" s="246"/>
      <c r="O440" s="93"/>
      <c r="P440" s="93"/>
      <c r="Q440" s="93"/>
      <c r="R440" s="93"/>
      <c r="S440" s="93"/>
      <c r="T440" s="94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8" t="s">
        <v>184</v>
      </c>
      <c r="AU440" s="18" t="s">
        <v>92</v>
      </c>
    </row>
    <row r="441" s="12" customFormat="1" ht="22.8" customHeight="1">
      <c r="A441" s="12"/>
      <c r="B441" s="213"/>
      <c r="C441" s="214"/>
      <c r="D441" s="215" t="s">
        <v>82</v>
      </c>
      <c r="E441" s="227" t="s">
        <v>3508</v>
      </c>
      <c r="F441" s="227" t="s">
        <v>3509</v>
      </c>
      <c r="G441" s="214"/>
      <c r="H441" s="214"/>
      <c r="I441" s="217"/>
      <c r="J441" s="228">
        <f>BK441</f>
        <v>0</v>
      </c>
      <c r="K441" s="214"/>
      <c r="L441" s="219"/>
      <c r="M441" s="220"/>
      <c r="N441" s="221"/>
      <c r="O441" s="221"/>
      <c r="P441" s="222">
        <f>SUM(P442:P443)</f>
        <v>0</v>
      </c>
      <c r="Q441" s="221"/>
      <c r="R441" s="222">
        <f>SUM(R442:R443)</f>
        <v>0</v>
      </c>
      <c r="S441" s="221"/>
      <c r="T441" s="223">
        <f>SUM(T442:T443)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24" t="s">
        <v>90</v>
      </c>
      <c r="AT441" s="225" t="s">
        <v>82</v>
      </c>
      <c r="AU441" s="225" t="s">
        <v>90</v>
      </c>
      <c r="AY441" s="224" t="s">
        <v>171</v>
      </c>
      <c r="BK441" s="226">
        <f>SUM(BK442:BK443)</f>
        <v>0</v>
      </c>
    </row>
    <row r="442" s="2" customFormat="1" ht="16.5" customHeight="1">
      <c r="A442" s="40"/>
      <c r="B442" s="41"/>
      <c r="C442" s="229" t="s">
        <v>920</v>
      </c>
      <c r="D442" s="229" t="s">
        <v>174</v>
      </c>
      <c r="E442" s="230" t="s">
        <v>3678</v>
      </c>
      <c r="F442" s="231" t="s">
        <v>3517</v>
      </c>
      <c r="G442" s="232" t="s">
        <v>458</v>
      </c>
      <c r="H442" s="233">
        <v>1</v>
      </c>
      <c r="I442" s="234"/>
      <c r="J442" s="235">
        <f>ROUND(I442*H442,2)</f>
        <v>0</v>
      </c>
      <c r="K442" s="231" t="s">
        <v>331</v>
      </c>
      <c r="L442" s="46"/>
      <c r="M442" s="236" t="s">
        <v>1</v>
      </c>
      <c r="N442" s="237" t="s">
        <v>48</v>
      </c>
      <c r="O442" s="93"/>
      <c r="P442" s="238">
        <f>O442*H442</f>
        <v>0</v>
      </c>
      <c r="Q442" s="238">
        <v>0</v>
      </c>
      <c r="R442" s="238">
        <f>Q442*H442</f>
        <v>0</v>
      </c>
      <c r="S442" s="238">
        <v>0</v>
      </c>
      <c r="T442" s="239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40" t="s">
        <v>192</v>
      </c>
      <c r="AT442" s="240" t="s">
        <v>174</v>
      </c>
      <c r="AU442" s="240" t="s">
        <v>92</v>
      </c>
      <c r="AY442" s="18" t="s">
        <v>171</v>
      </c>
      <c r="BE442" s="241">
        <f>IF(N442="základní",J442,0)</f>
        <v>0</v>
      </c>
      <c r="BF442" s="241">
        <f>IF(N442="snížená",J442,0)</f>
        <v>0</v>
      </c>
      <c r="BG442" s="241">
        <f>IF(N442="zákl. přenesená",J442,0)</f>
        <v>0</v>
      </c>
      <c r="BH442" s="241">
        <f>IF(N442="sníž. přenesená",J442,0)</f>
        <v>0</v>
      </c>
      <c r="BI442" s="241">
        <f>IF(N442="nulová",J442,0)</f>
        <v>0</v>
      </c>
      <c r="BJ442" s="18" t="s">
        <v>90</v>
      </c>
      <c r="BK442" s="241">
        <f>ROUND(I442*H442,2)</f>
        <v>0</v>
      </c>
      <c r="BL442" s="18" t="s">
        <v>192</v>
      </c>
      <c r="BM442" s="240" t="s">
        <v>1598</v>
      </c>
    </row>
    <row r="443" s="2" customFormat="1" ht="16.5" customHeight="1">
      <c r="A443" s="40"/>
      <c r="B443" s="41"/>
      <c r="C443" s="229" t="s">
        <v>924</v>
      </c>
      <c r="D443" s="229" t="s">
        <v>174</v>
      </c>
      <c r="E443" s="230" t="s">
        <v>3679</v>
      </c>
      <c r="F443" s="231" t="s">
        <v>3519</v>
      </c>
      <c r="G443" s="232" t="s">
        <v>458</v>
      </c>
      <c r="H443" s="233">
        <v>3</v>
      </c>
      <c r="I443" s="234"/>
      <c r="J443" s="235">
        <f>ROUND(I443*H443,2)</f>
        <v>0</v>
      </c>
      <c r="K443" s="231" t="s">
        <v>331</v>
      </c>
      <c r="L443" s="46"/>
      <c r="M443" s="236" t="s">
        <v>1</v>
      </c>
      <c r="N443" s="237" t="s">
        <v>48</v>
      </c>
      <c r="O443" s="93"/>
      <c r="P443" s="238">
        <f>O443*H443</f>
        <v>0</v>
      </c>
      <c r="Q443" s="238">
        <v>0</v>
      </c>
      <c r="R443" s="238">
        <f>Q443*H443</f>
        <v>0</v>
      </c>
      <c r="S443" s="238">
        <v>0</v>
      </c>
      <c r="T443" s="239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40" t="s">
        <v>192</v>
      </c>
      <c r="AT443" s="240" t="s">
        <v>174</v>
      </c>
      <c r="AU443" s="240" t="s">
        <v>92</v>
      </c>
      <c r="AY443" s="18" t="s">
        <v>171</v>
      </c>
      <c r="BE443" s="241">
        <f>IF(N443="základní",J443,0)</f>
        <v>0</v>
      </c>
      <c r="BF443" s="241">
        <f>IF(N443="snížená",J443,0)</f>
        <v>0</v>
      </c>
      <c r="BG443" s="241">
        <f>IF(N443="zákl. přenesená",J443,0)</f>
        <v>0</v>
      </c>
      <c r="BH443" s="241">
        <f>IF(N443="sníž. přenesená",J443,0)</f>
        <v>0</v>
      </c>
      <c r="BI443" s="241">
        <f>IF(N443="nulová",J443,0)</f>
        <v>0</v>
      </c>
      <c r="BJ443" s="18" t="s">
        <v>90</v>
      </c>
      <c r="BK443" s="241">
        <f>ROUND(I443*H443,2)</f>
        <v>0</v>
      </c>
      <c r="BL443" s="18" t="s">
        <v>192</v>
      </c>
      <c r="BM443" s="240" t="s">
        <v>1607</v>
      </c>
    </row>
    <row r="444" s="12" customFormat="1" ht="25.92" customHeight="1">
      <c r="A444" s="12"/>
      <c r="B444" s="213"/>
      <c r="C444" s="214"/>
      <c r="D444" s="215" t="s">
        <v>82</v>
      </c>
      <c r="E444" s="216" t="s">
        <v>3680</v>
      </c>
      <c r="F444" s="216" t="s">
        <v>3681</v>
      </c>
      <c r="G444" s="214"/>
      <c r="H444" s="214"/>
      <c r="I444" s="217"/>
      <c r="J444" s="218">
        <f>BK444</f>
        <v>0</v>
      </c>
      <c r="K444" s="214"/>
      <c r="L444" s="219"/>
      <c r="M444" s="220"/>
      <c r="N444" s="221"/>
      <c r="O444" s="221"/>
      <c r="P444" s="222">
        <f>P445+P451+P456+P461+P463+P474+P476</f>
        <v>0</v>
      </c>
      <c r="Q444" s="221"/>
      <c r="R444" s="222">
        <f>R445+R451+R456+R461+R463+R474+R476</f>
        <v>0</v>
      </c>
      <c r="S444" s="221"/>
      <c r="T444" s="223">
        <f>T445+T451+T456+T461+T463+T474+T476</f>
        <v>0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R444" s="224" t="s">
        <v>90</v>
      </c>
      <c r="AT444" s="225" t="s">
        <v>82</v>
      </c>
      <c r="AU444" s="225" t="s">
        <v>83</v>
      </c>
      <c r="AY444" s="224" t="s">
        <v>171</v>
      </c>
      <c r="BK444" s="226">
        <f>BK445+BK451+BK456+BK461+BK463+BK474+BK476</f>
        <v>0</v>
      </c>
    </row>
    <row r="445" s="12" customFormat="1" ht="22.8" customHeight="1">
      <c r="A445" s="12"/>
      <c r="B445" s="213"/>
      <c r="C445" s="214"/>
      <c r="D445" s="215" t="s">
        <v>82</v>
      </c>
      <c r="E445" s="227" t="s">
        <v>3682</v>
      </c>
      <c r="F445" s="227" t="s">
        <v>3683</v>
      </c>
      <c r="G445" s="214"/>
      <c r="H445" s="214"/>
      <c r="I445" s="217"/>
      <c r="J445" s="228">
        <f>BK445</f>
        <v>0</v>
      </c>
      <c r="K445" s="214"/>
      <c r="L445" s="219"/>
      <c r="M445" s="220"/>
      <c r="N445" s="221"/>
      <c r="O445" s="221"/>
      <c r="P445" s="222">
        <f>SUM(P446:P450)</f>
        <v>0</v>
      </c>
      <c r="Q445" s="221"/>
      <c r="R445" s="222">
        <f>SUM(R446:R450)</f>
        <v>0</v>
      </c>
      <c r="S445" s="221"/>
      <c r="T445" s="223">
        <f>SUM(T446:T450)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24" t="s">
        <v>90</v>
      </c>
      <c r="AT445" s="225" t="s">
        <v>82</v>
      </c>
      <c r="AU445" s="225" t="s">
        <v>90</v>
      </c>
      <c r="AY445" s="224" t="s">
        <v>171</v>
      </c>
      <c r="BK445" s="226">
        <f>SUM(BK446:BK450)</f>
        <v>0</v>
      </c>
    </row>
    <row r="446" s="2" customFormat="1" ht="16.5" customHeight="1">
      <c r="A446" s="40"/>
      <c r="B446" s="41"/>
      <c r="C446" s="229" t="s">
        <v>928</v>
      </c>
      <c r="D446" s="229" t="s">
        <v>174</v>
      </c>
      <c r="E446" s="230" t="s">
        <v>3684</v>
      </c>
      <c r="F446" s="231" t="s">
        <v>3685</v>
      </c>
      <c r="G446" s="232" t="s">
        <v>1528</v>
      </c>
      <c r="H446" s="233">
        <v>1</v>
      </c>
      <c r="I446" s="234"/>
      <c r="J446" s="235">
        <f>ROUND(I446*H446,2)</f>
        <v>0</v>
      </c>
      <c r="K446" s="231" t="s">
        <v>331</v>
      </c>
      <c r="L446" s="46"/>
      <c r="M446" s="236" t="s">
        <v>1</v>
      </c>
      <c r="N446" s="237" t="s">
        <v>48</v>
      </c>
      <c r="O446" s="93"/>
      <c r="P446" s="238">
        <f>O446*H446</f>
        <v>0</v>
      </c>
      <c r="Q446" s="238">
        <v>0</v>
      </c>
      <c r="R446" s="238">
        <f>Q446*H446</f>
        <v>0</v>
      </c>
      <c r="S446" s="238">
        <v>0</v>
      </c>
      <c r="T446" s="239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40" t="s">
        <v>192</v>
      </c>
      <c r="AT446" s="240" t="s">
        <v>174</v>
      </c>
      <c r="AU446" s="240" t="s">
        <v>92</v>
      </c>
      <c r="AY446" s="18" t="s">
        <v>171</v>
      </c>
      <c r="BE446" s="241">
        <f>IF(N446="základní",J446,0)</f>
        <v>0</v>
      </c>
      <c r="BF446" s="241">
        <f>IF(N446="snížená",J446,0)</f>
        <v>0</v>
      </c>
      <c r="BG446" s="241">
        <f>IF(N446="zákl. přenesená",J446,0)</f>
        <v>0</v>
      </c>
      <c r="BH446" s="241">
        <f>IF(N446="sníž. přenesená",J446,0)</f>
        <v>0</v>
      </c>
      <c r="BI446" s="241">
        <f>IF(N446="nulová",J446,0)</f>
        <v>0</v>
      </c>
      <c r="BJ446" s="18" t="s">
        <v>90</v>
      </c>
      <c r="BK446" s="241">
        <f>ROUND(I446*H446,2)</f>
        <v>0</v>
      </c>
      <c r="BL446" s="18" t="s">
        <v>192</v>
      </c>
      <c r="BM446" s="240" t="s">
        <v>1624</v>
      </c>
    </row>
    <row r="447" s="2" customFormat="1">
      <c r="A447" s="40"/>
      <c r="B447" s="41"/>
      <c r="C447" s="42"/>
      <c r="D447" s="242" t="s">
        <v>184</v>
      </c>
      <c r="E447" s="42"/>
      <c r="F447" s="243" t="s">
        <v>3686</v>
      </c>
      <c r="G447" s="42"/>
      <c r="H447" s="42"/>
      <c r="I447" s="244"/>
      <c r="J447" s="42"/>
      <c r="K447" s="42"/>
      <c r="L447" s="46"/>
      <c r="M447" s="245"/>
      <c r="N447" s="246"/>
      <c r="O447" s="93"/>
      <c r="P447" s="93"/>
      <c r="Q447" s="93"/>
      <c r="R447" s="93"/>
      <c r="S447" s="93"/>
      <c r="T447" s="94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T447" s="18" t="s">
        <v>184</v>
      </c>
      <c r="AU447" s="18" t="s">
        <v>92</v>
      </c>
    </row>
    <row r="448" s="2" customFormat="1" ht="16.5" customHeight="1">
      <c r="A448" s="40"/>
      <c r="B448" s="41"/>
      <c r="C448" s="229" t="s">
        <v>932</v>
      </c>
      <c r="D448" s="229" t="s">
        <v>174</v>
      </c>
      <c r="E448" s="230" t="s">
        <v>3687</v>
      </c>
      <c r="F448" s="231" t="s">
        <v>3688</v>
      </c>
      <c r="G448" s="232" t="s">
        <v>1528</v>
      </c>
      <c r="H448" s="233">
        <v>1</v>
      </c>
      <c r="I448" s="234"/>
      <c r="J448" s="235">
        <f>ROUND(I448*H448,2)</f>
        <v>0</v>
      </c>
      <c r="K448" s="231" t="s">
        <v>331</v>
      </c>
      <c r="L448" s="46"/>
      <c r="M448" s="236" t="s">
        <v>1</v>
      </c>
      <c r="N448" s="237" t="s">
        <v>48</v>
      </c>
      <c r="O448" s="93"/>
      <c r="P448" s="238">
        <f>O448*H448</f>
        <v>0</v>
      </c>
      <c r="Q448" s="238">
        <v>0</v>
      </c>
      <c r="R448" s="238">
        <f>Q448*H448</f>
        <v>0</v>
      </c>
      <c r="S448" s="238">
        <v>0</v>
      </c>
      <c r="T448" s="239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40" t="s">
        <v>192</v>
      </c>
      <c r="AT448" s="240" t="s">
        <v>174</v>
      </c>
      <c r="AU448" s="240" t="s">
        <v>92</v>
      </c>
      <c r="AY448" s="18" t="s">
        <v>171</v>
      </c>
      <c r="BE448" s="241">
        <f>IF(N448="základní",J448,0)</f>
        <v>0</v>
      </c>
      <c r="BF448" s="241">
        <f>IF(N448="snížená",J448,0)</f>
        <v>0</v>
      </c>
      <c r="BG448" s="241">
        <f>IF(N448="zákl. přenesená",J448,0)</f>
        <v>0</v>
      </c>
      <c r="BH448" s="241">
        <f>IF(N448="sníž. přenesená",J448,0)</f>
        <v>0</v>
      </c>
      <c r="BI448" s="241">
        <f>IF(N448="nulová",J448,0)</f>
        <v>0</v>
      </c>
      <c r="BJ448" s="18" t="s">
        <v>90</v>
      </c>
      <c r="BK448" s="241">
        <f>ROUND(I448*H448,2)</f>
        <v>0</v>
      </c>
      <c r="BL448" s="18" t="s">
        <v>192</v>
      </c>
      <c r="BM448" s="240" t="s">
        <v>1632</v>
      </c>
    </row>
    <row r="449" s="2" customFormat="1" ht="16.5" customHeight="1">
      <c r="A449" s="40"/>
      <c r="B449" s="41"/>
      <c r="C449" s="229" t="s">
        <v>936</v>
      </c>
      <c r="D449" s="229" t="s">
        <v>174</v>
      </c>
      <c r="E449" s="230" t="s">
        <v>3689</v>
      </c>
      <c r="F449" s="231" t="s">
        <v>3690</v>
      </c>
      <c r="G449" s="232" t="s">
        <v>1528</v>
      </c>
      <c r="H449" s="233">
        <v>6</v>
      </c>
      <c r="I449" s="234"/>
      <c r="J449" s="235">
        <f>ROUND(I449*H449,2)</f>
        <v>0</v>
      </c>
      <c r="K449" s="231" t="s">
        <v>331</v>
      </c>
      <c r="L449" s="46"/>
      <c r="M449" s="236" t="s">
        <v>1</v>
      </c>
      <c r="N449" s="237" t="s">
        <v>48</v>
      </c>
      <c r="O449" s="93"/>
      <c r="P449" s="238">
        <f>O449*H449</f>
        <v>0</v>
      </c>
      <c r="Q449" s="238">
        <v>0</v>
      </c>
      <c r="R449" s="238">
        <f>Q449*H449</f>
        <v>0</v>
      </c>
      <c r="S449" s="238">
        <v>0</v>
      </c>
      <c r="T449" s="239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40" t="s">
        <v>192</v>
      </c>
      <c r="AT449" s="240" t="s">
        <v>174</v>
      </c>
      <c r="AU449" s="240" t="s">
        <v>92</v>
      </c>
      <c r="AY449" s="18" t="s">
        <v>171</v>
      </c>
      <c r="BE449" s="241">
        <f>IF(N449="základní",J449,0)</f>
        <v>0</v>
      </c>
      <c r="BF449" s="241">
        <f>IF(N449="snížená",J449,0)</f>
        <v>0</v>
      </c>
      <c r="BG449" s="241">
        <f>IF(N449="zákl. přenesená",J449,0)</f>
        <v>0</v>
      </c>
      <c r="BH449" s="241">
        <f>IF(N449="sníž. přenesená",J449,0)</f>
        <v>0</v>
      </c>
      <c r="BI449" s="241">
        <f>IF(N449="nulová",J449,0)</f>
        <v>0</v>
      </c>
      <c r="BJ449" s="18" t="s">
        <v>90</v>
      </c>
      <c r="BK449" s="241">
        <f>ROUND(I449*H449,2)</f>
        <v>0</v>
      </c>
      <c r="BL449" s="18" t="s">
        <v>192</v>
      </c>
      <c r="BM449" s="240" t="s">
        <v>1640</v>
      </c>
    </row>
    <row r="450" s="2" customFormat="1" ht="16.5" customHeight="1">
      <c r="A450" s="40"/>
      <c r="B450" s="41"/>
      <c r="C450" s="229" t="s">
        <v>940</v>
      </c>
      <c r="D450" s="229" t="s">
        <v>174</v>
      </c>
      <c r="E450" s="230" t="s">
        <v>3691</v>
      </c>
      <c r="F450" s="231" t="s">
        <v>3692</v>
      </c>
      <c r="G450" s="232" t="s">
        <v>1528</v>
      </c>
      <c r="H450" s="233">
        <v>16</v>
      </c>
      <c r="I450" s="234"/>
      <c r="J450" s="235">
        <f>ROUND(I450*H450,2)</f>
        <v>0</v>
      </c>
      <c r="K450" s="231" t="s">
        <v>331</v>
      </c>
      <c r="L450" s="46"/>
      <c r="M450" s="236" t="s">
        <v>1</v>
      </c>
      <c r="N450" s="237" t="s">
        <v>48</v>
      </c>
      <c r="O450" s="93"/>
      <c r="P450" s="238">
        <f>O450*H450</f>
        <v>0</v>
      </c>
      <c r="Q450" s="238">
        <v>0</v>
      </c>
      <c r="R450" s="238">
        <f>Q450*H450</f>
        <v>0</v>
      </c>
      <c r="S450" s="238">
        <v>0</v>
      </c>
      <c r="T450" s="239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40" t="s">
        <v>192</v>
      </c>
      <c r="AT450" s="240" t="s">
        <v>174</v>
      </c>
      <c r="AU450" s="240" t="s">
        <v>92</v>
      </c>
      <c r="AY450" s="18" t="s">
        <v>171</v>
      </c>
      <c r="BE450" s="241">
        <f>IF(N450="základní",J450,0)</f>
        <v>0</v>
      </c>
      <c r="BF450" s="241">
        <f>IF(N450="snížená",J450,0)</f>
        <v>0</v>
      </c>
      <c r="BG450" s="241">
        <f>IF(N450="zákl. přenesená",J450,0)</f>
        <v>0</v>
      </c>
      <c r="BH450" s="241">
        <f>IF(N450="sníž. přenesená",J450,0)</f>
        <v>0</v>
      </c>
      <c r="BI450" s="241">
        <f>IF(N450="nulová",J450,0)</f>
        <v>0</v>
      </c>
      <c r="BJ450" s="18" t="s">
        <v>90</v>
      </c>
      <c r="BK450" s="241">
        <f>ROUND(I450*H450,2)</f>
        <v>0</v>
      </c>
      <c r="BL450" s="18" t="s">
        <v>192</v>
      </c>
      <c r="BM450" s="240" t="s">
        <v>1648</v>
      </c>
    </row>
    <row r="451" s="12" customFormat="1" ht="22.8" customHeight="1">
      <c r="A451" s="12"/>
      <c r="B451" s="213"/>
      <c r="C451" s="214"/>
      <c r="D451" s="215" t="s">
        <v>82</v>
      </c>
      <c r="E451" s="227" t="s">
        <v>3693</v>
      </c>
      <c r="F451" s="227" t="s">
        <v>3694</v>
      </c>
      <c r="G451" s="214"/>
      <c r="H451" s="214"/>
      <c r="I451" s="217"/>
      <c r="J451" s="228">
        <f>BK451</f>
        <v>0</v>
      </c>
      <c r="K451" s="214"/>
      <c r="L451" s="219"/>
      <c r="M451" s="220"/>
      <c r="N451" s="221"/>
      <c r="O451" s="221"/>
      <c r="P451" s="222">
        <f>SUM(P452:P455)</f>
        <v>0</v>
      </c>
      <c r="Q451" s="221"/>
      <c r="R451" s="222">
        <f>SUM(R452:R455)</f>
        <v>0</v>
      </c>
      <c r="S451" s="221"/>
      <c r="T451" s="223">
        <f>SUM(T452:T455)</f>
        <v>0</v>
      </c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R451" s="224" t="s">
        <v>90</v>
      </c>
      <c r="AT451" s="225" t="s">
        <v>82</v>
      </c>
      <c r="AU451" s="225" t="s">
        <v>90</v>
      </c>
      <c r="AY451" s="224" t="s">
        <v>171</v>
      </c>
      <c r="BK451" s="226">
        <f>SUM(BK452:BK455)</f>
        <v>0</v>
      </c>
    </row>
    <row r="452" s="2" customFormat="1" ht="16.5" customHeight="1">
      <c r="A452" s="40"/>
      <c r="B452" s="41"/>
      <c r="C452" s="229" t="s">
        <v>944</v>
      </c>
      <c r="D452" s="229" t="s">
        <v>174</v>
      </c>
      <c r="E452" s="230" t="s">
        <v>3695</v>
      </c>
      <c r="F452" s="231" t="s">
        <v>3696</v>
      </c>
      <c r="G452" s="232" t="s">
        <v>1528</v>
      </c>
      <c r="H452" s="233">
        <v>1</v>
      </c>
      <c r="I452" s="234"/>
      <c r="J452" s="235">
        <f>ROUND(I452*H452,2)</f>
        <v>0</v>
      </c>
      <c r="K452" s="231" t="s">
        <v>331</v>
      </c>
      <c r="L452" s="46"/>
      <c r="M452" s="236" t="s">
        <v>1</v>
      </c>
      <c r="N452" s="237" t="s">
        <v>48</v>
      </c>
      <c r="O452" s="93"/>
      <c r="P452" s="238">
        <f>O452*H452</f>
        <v>0</v>
      </c>
      <c r="Q452" s="238">
        <v>0</v>
      </c>
      <c r="R452" s="238">
        <f>Q452*H452</f>
        <v>0</v>
      </c>
      <c r="S452" s="238">
        <v>0</v>
      </c>
      <c r="T452" s="239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40" t="s">
        <v>192</v>
      </c>
      <c r="AT452" s="240" t="s">
        <v>174</v>
      </c>
      <c r="AU452" s="240" t="s">
        <v>92</v>
      </c>
      <c r="AY452" s="18" t="s">
        <v>171</v>
      </c>
      <c r="BE452" s="241">
        <f>IF(N452="základní",J452,0)</f>
        <v>0</v>
      </c>
      <c r="BF452" s="241">
        <f>IF(N452="snížená",J452,0)</f>
        <v>0</v>
      </c>
      <c r="BG452" s="241">
        <f>IF(N452="zákl. přenesená",J452,0)</f>
        <v>0</v>
      </c>
      <c r="BH452" s="241">
        <f>IF(N452="sníž. přenesená",J452,0)</f>
        <v>0</v>
      </c>
      <c r="BI452" s="241">
        <f>IF(N452="nulová",J452,0)</f>
        <v>0</v>
      </c>
      <c r="BJ452" s="18" t="s">
        <v>90</v>
      </c>
      <c r="BK452" s="241">
        <f>ROUND(I452*H452,2)</f>
        <v>0</v>
      </c>
      <c r="BL452" s="18" t="s">
        <v>192</v>
      </c>
      <c r="BM452" s="240" t="s">
        <v>1657</v>
      </c>
    </row>
    <row r="453" s="2" customFormat="1">
      <c r="A453" s="40"/>
      <c r="B453" s="41"/>
      <c r="C453" s="42"/>
      <c r="D453" s="242" t="s">
        <v>184</v>
      </c>
      <c r="E453" s="42"/>
      <c r="F453" s="243" t="s">
        <v>3697</v>
      </c>
      <c r="G453" s="42"/>
      <c r="H453" s="42"/>
      <c r="I453" s="244"/>
      <c r="J453" s="42"/>
      <c r="K453" s="42"/>
      <c r="L453" s="46"/>
      <c r="M453" s="245"/>
      <c r="N453" s="246"/>
      <c r="O453" s="93"/>
      <c r="P453" s="93"/>
      <c r="Q453" s="93"/>
      <c r="R453" s="93"/>
      <c r="S453" s="93"/>
      <c r="T453" s="94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T453" s="18" t="s">
        <v>184</v>
      </c>
      <c r="AU453" s="18" t="s">
        <v>92</v>
      </c>
    </row>
    <row r="454" s="2" customFormat="1" ht="16.5" customHeight="1">
      <c r="A454" s="40"/>
      <c r="B454" s="41"/>
      <c r="C454" s="229" t="s">
        <v>948</v>
      </c>
      <c r="D454" s="229" t="s">
        <v>174</v>
      </c>
      <c r="E454" s="230" t="s">
        <v>3698</v>
      </c>
      <c r="F454" s="231" t="s">
        <v>3699</v>
      </c>
      <c r="G454" s="232" t="s">
        <v>1528</v>
      </c>
      <c r="H454" s="233">
        <v>1</v>
      </c>
      <c r="I454" s="234"/>
      <c r="J454" s="235">
        <f>ROUND(I454*H454,2)</f>
        <v>0</v>
      </c>
      <c r="K454" s="231" t="s">
        <v>331</v>
      </c>
      <c r="L454" s="46"/>
      <c r="M454" s="236" t="s">
        <v>1</v>
      </c>
      <c r="N454" s="237" t="s">
        <v>48</v>
      </c>
      <c r="O454" s="93"/>
      <c r="P454" s="238">
        <f>O454*H454</f>
        <v>0</v>
      </c>
      <c r="Q454" s="238">
        <v>0</v>
      </c>
      <c r="R454" s="238">
        <f>Q454*H454</f>
        <v>0</v>
      </c>
      <c r="S454" s="238">
        <v>0</v>
      </c>
      <c r="T454" s="239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40" t="s">
        <v>192</v>
      </c>
      <c r="AT454" s="240" t="s">
        <v>174</v>
      </c>
      <c r="AU454" s="240" t="s">
        <v>92</v>
      </c>
      <c r="AY454" s="18" t="s">
        <v>171</v>
      </c>
      <c r="BE454" s="241">
        <f>IF(N454="základní",J454,0)</f>
        <v>0</v>
      </c>
      <c r="BF454" s="241">
        <f>IF(N454="snížená",J454,0)</f>
        <v>0</v>
      </c>
      <c r="BG454" s="241">
        <f>IF(N454="zákl. přenesená",J454,0)</f>
        <v>0</v>
      </c>
      <c r="BH454" s="241">
        <f>IF(N454="sníž. přenesená",J454,0)</f>
        <v>0</v>
      </c>
      <c r="BI454" s="241">
        <f>IF(N454="nulová",J454,0)</f>
        <v>0</v>
      </c>
      <c r="BJ454" s="18" t="s">
        <v>90</v>
      </c>
      <c r="BK454" s="241">
        <f>ROUND(I454*H454,2)</f>
        <v>0</v>
      </c>
      <c r="BL454" s="18" t="s">
        <v>192</v>
      </c>
      <c r="BM454" s="240" t="s">
        <v>1665</v>
      </c>
    </row>
    <row r="455" s="2" customFormat="1">
      <c r="A455" s="40"/>
      <c r="B455" s="41"/>
      <c r="C455" s="42"/>
      <c r="D455" s="242" t="s">
        <v>184</v>
      </c>
      <c r="E455" s="42"/>
      <c r="F455" s="243" t="s">
        <v>3697</v>
      </c>
      <c r="G455" s="42"/>
      <c r="H455" s="42"/>
      <c r="I455" s="244"/>
      <c r="J455" s="42"/>
      <c r="K455" s="42"/>
      <c r="L455" s="46"/>
      <c r="M455" s="245"/>
      <c r="N455" s="246"/>
      <c r="O455" s="93"/>
      <c r="P455" s="93"/>
      <c r="Q455" s="93"/>
      <c r="R455" s="93"/>
      <c r="S455" s="93"/>
      <c r="T455" s="94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8" t="s">
        <v>184</v>
      </c>
      <c r="AU455" s="18" t="s">
        <v>92</v>
      </c>
    </row>
    <row r="456" s="12" customFormat="1" ht="22.8" customHeight="1">
      <c r="A456" s="12"/>
      <c r="B456" s="213"/>
      <c r="C456" s="214"/>
      <c r="D456" s="215" t="s">
        <v>82</v>
      </c>
      <c r="E456" s="227" t="s">
        <v>3700</v>
      </c>
      <c r="F456" s="227" t="s">
        <v>3701</v>
      </c>
      <c r="G456" s="214"/>
      <c r="H456" s="214"/>
      <c r="I456" s="217"/>
      <c r="J456" s="228">
        <f>BK456</f>
        <v>0</v>
      </c>
      <c r="K456" s="214"/>
      <c r="L456" s="219"/>
      <c r="M456" s="220"/>
      <c r="N456" s="221"/>
      <c r="O456" s="221"/>
      <c r="P456" s="222">
        <f>SUM(P457:P460)</f>
        <v>0</v>
      </c>
      <c r="Q456" s="221"/>
      <c r="R456" s="222">
        <f>SUM(R457:R460)</f>
        <v>0</v>
      </c>
      <c r="S456" s="221"/>
      <c r="T456" s="223">
        <f>SUM(T457:T460)</f>
        <v>0</v>
      </c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R456" s="224" t="s">
        <v>90</v>
      </c>
      <c r="AT456" s="225" t="s">
        <v>82</v>
      </c>
      <c r="AU456" s="225" t="s">
        <v>90</v>
      </c>
      <c r="AY456" s="224" t="s">
        <v>171</v>
      </c>
      <c r="BK456" s="226">
        <f>SUM(BK457:BK460)</f>
        <v>0</v>
      </c>
    </row>
    <row r="457" s="2" customFormat="1" ht="16.5" customHeight="1">
      <c r="A457" s="40"/>
      <c r="B457" s="41"/>
      <c r="C457" s="229" t="s">
        <v>952</v>
      </c>
      <c r="D457" s="229" t="s">
        <v>174</v>
      </c>
      <c r="E457" s="230" t="s">
        <v>3702</v>
      </c>
      <c r="F457" s="231" t="s">
        <v>3429</v>
      </c>
      <c r="G457" s="232" t="s">
        <v>1528</v>
      </c>
      <c r="H457" s="233">
        <v>1</v>
      </c>
      <c r="I457" s="234"/>
      <c r="J457" s="235">
        <f>ROUND(I457*H457,2)</f>
        <v>0</v>
      </c>
      <c r="K457" s="231" t="s">
        <v>331</v>
      </c>
      <c r="L457" s="46"/>
      <c r="M457" s="236" t="s">
        <v>1</v>
      </c>
      <c r="N457" s="237" t="s">
        <v>48</v>
      </c>
      <c r="O457" s="93"/>
      <c r="P457" s="238">
        <f>O457*H457</f>
        <v>0</v>
      </c>
      <c r="Q457" s="238">
        <v>0</v>
      </c>
      <c r="R457" s="238">
        <f>Q457*H457</f>
        <v>0</v>
      </c>
      <c r="S457" s="238">
        <v>0</v>
      </c>
      <c r="T457" s="239">
        <f>S457*H457</f>
        <v>0</v>
      </c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40" t="s">
        <v>192</v>
      </c>
      <c r="AT457" s="240" t="s">
        <v>174</v>
      </c>
      <c r="AU457" s="240" t="s">
        <v>92</v>
      </c>
      <c r="AY457" s="18" t="s">
        <v>171</v>
      </c>
      <c r="BE457" s="241">
        <f>IF(N457="základní",J457,0)</f>
        <v>0</v>
      </c>
      <c r="BF457" s="241">
        <f>IF(N457="snížená",J457,0)</f>
        <v>0</v>
      </c>
      <c r="BG457" s="241">
        <f>IF(N457="zákl. přenesená",J457,0)</f>
        <v>0</v>
      </c>
      <c r="BH457" s="241">
        <f>IF(N457="sníž. přenesená",J457,0)</f>
        <v>0</v>
      </c>
      <c r="BI457" s="241">
        <f>IF(N457="nulová",J457,0)</f>
        <v>0</v>
      </c>
      <c r="BJ457" s="18" t="s">
        <v>90</v>
      </c>
      <c r="BK457" s="241">
        <f>ROUND(I457*H457,2)</f>
        <v>0</v>
      </c>
      <c r="BL457" s="18" t="s">
        <v>192</v>
      </c>
      <c r="BM457" s="240" t="s">
        <v>1673</v>
      </c>
    </row>
    <row r="458" s="2" customFormat="1" ht="16.5" customHeight="1">
      <c r="A458" s="40"/>
      <c r="B458" s="41"/>
      <c r="C458" s="229" t="s">
        <v>956</v>
      </c>
      <c r="D458" s="229" t="s">
        <v>174</v>
      </c>
      <c r="E458" s="230" t="s">
        <v>3703</v>
      </c>
      <c r="F458" s="231" t="s">
        <v>3431</v>
      </c>
      <c r="G458" s="232" t="s">
        <v>1528</v>
      </c>
      <c r="H458" s="233">
        <v>5</v>
      </c>
      <c r="I458" s="234"/>
      <c r="J458" s="235">
        <f>ROUND(I458*H458,2)</f>
        <v>0</v>
      </c>
      <c r="K458" s="231" t="s">
        <v>331</v>
      </c>
      <c r="L458" s="46"/>
      <c r="M458" s="236" t="s">
        <v>1</v>
      </c>
      <c r="N458" s="237" t="s">
        <v>48</v>
      </c>
      <c r="O458" s="93"/>
      <c r="P458" s="238">
        <f>O458*H458</f>
        <v>0</v>
      </c>
      <c r="Q458" s="238">
        <v>0</v>
      </c>
      <c r="R458" s="238">
        <f>Q458*H458</f>
        <v>0</v>
      </c>
      <c r="S458" s="238">
        <v>0</v>
      </c>
      <c r="T458" s="239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40" t="s">
        <v>192</v>
      </c>
      <c r="AT458" s="240" t="s">
        <v>174</v>
      </c>
      <c r="AU458" s="240" t="s">
        <v>92</v>
      </c>
      <c r="AY458" s="18" t="s">
        <v>171</v>
      </c>
      <c r="BE458" s="241">
        <f>IF(N458="základní",J458,0)</f>
        <v>0</v>
      </c>
      <c r="BF458" s="241">
        <f>IF(N458="snížená",J458,0)</f>
        <v>0</v>
      </c>
      <c r="BG458" s="241">
        <f>IF(N458="zákl. přenesená",J458,0)</f>
        <v>0</v>
      </c>
      <c r="BH458" s="241">
        <f>IF(N458="sníž. přenesená",J458,0)</f>
        <v>0</v>
      </c>
      <c r="BI458" s="241">
        <f>IF(N458="nulová",J458,0)</f>
        <v>0</v>
      </c>
      <c r="BJ458" s="18" t="s">
        <v>90</v>
      </c>
      <c r="BK458" s="241">
        <f>ROUND(I458*H458,2)</f>
        <v>0</v>
      </c>
      <c r="BL458" s="18" t="s">
        <v>192</v>
      </c>
      <c r="BM458" s="240" t="s">
        <v>1681</v>
      </c>
    </row>
    <row r="459" s="2" customFormat="1" ht="16.5" customHeight="1">
      <c r="A459" s="40"/>
      <c r="B459" s="41"/>
      <c r="C459" s="229" t="s">
        <v>960</v>
      </c>
      <c r="D459" s="229" t="s">
        <v>174</v>
      </c>
      <c r="E459" s="230" t="s">
        <v>3704</v>
      </c>
      <c r="F459" s="231" t="s">
        <v>3409</v>
      </c>
      <c r="G459" s="232" t="s">
        <v>1528</v>
      </c>
      <c r="H459" s="233">
        <v>1</v>
      </c>
      <c r="I459" s="234"/>
      <c r="J459" s="235">
        <f>ROUND(I459*H459,2)</f>
        <v>0</v>
      </c>
      <c r="K459" s="231" t="s">
        <v>331</v>
      </c>
      <c r="L459" s="46"/>
      <c r="M459" s="236" t="s">
        <v>1</v>
      </c>
      <c r="N459" s="237" t="s">
        <v>48</v>
      </c>
      <c r="O459" s="93"/>
      <c r="P459" s="238">
        <f>O459*H459</f>
        <v>0</v>
      </c>
      <c r="Q459" s="238">
        <v>0</v>
      </c>
      <c r="R459" s="238">
        <f>Q459*H459</f>
        <v>0</v>
      </c>
      <c r="S459" s="238">
        <v>0</v>
      </c>
      <c r="T459" s="239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40" t="s">
        <v>192</v>
      </c>
      <c r="AT459" s="240" t="s">
        <v>174</v>
      </c>
      <c r="AU459" s="240" t="s">
        <v>92</v>
      </c>
      <c r="AY459" s="18" t="s">
        <v>171</v>
      </c>
      <c r="BE459" s="241">
        <f>IF(N459="základní",J459,0)</f>
        <v>0</v>
      </c>
      <c r="BF459" s="241">
        <f>IF(N459="snížená",J459,0)</f>
        <v>0</v>
      </c>
      <c r="BG459" s="241">
        <f>IF(N459="zákl. přenesená",J459,0)</f>
        <v>0</v>
      </c>
      <c r="BH459" s="241">
        <f>IF(N459="sníž. přenesená",J459,0)</f>
        <v>0</v>
      </c>
      <c r="BI459" s="241">
        <f>IF(N459="nulová",J459,0)</f>
        <v>0</v>
      </c>
      <c r="BJ459" s="18" t="s">
        <v>90</v>
      </c>
      <c r="BK459" s="241">
        <f>ROUND(I459*H459,2)</f>
        <v>0</v>
      </c>
      <c r="BL459" s="18" t="s">
        <v>192</v>
      </c>
      <c r="BM459" s="240" t="s">
        <v>1689</v>
      </c>
    </row>
    <row r="460" s="2" customFormat="1" ht="16.5" customHeight="1">
      <c r="A460" s="40"/>
      <c r="B460" s="41"/>
      <c r="C460" s="229" t="s">
        <v>964</v>
      </c>
      <c r="D460" s="229" t="s">
        <v>174</v>
      </c>
      <c r="E460" s="230" t="s">
        <v>3705</v>
      </c>
      <c r="F460" s="231" t="s">
        <v>3706</v>
      </c>
      <c r="G460" s="232" t="s">
        <v>1528</v>
      </c>
      <c r="H460" s="233">
        <v>1</v>
      </c>
      <c r="I460" s="234"/>
      <c r="J460" s="235">
        <f>ROUND(I460*H460,2)</f>
        <v>0</v>
      </c>
      <c r="K460" s="231" t="s">
        <v>331</v>
      </c>
      <c r="L460" s="46"/>
      <c r="M460" s="236" t="s">
        <v>1</v>
      </c>
      <c r="N460" s="237" t="s">
        <v>48</v>
      </c>
      <c r="O460" s="93"/>
      <c r="P460" s="238">
        <f>O460*H460</f>
        <v>0</v>
      </c>
      <c r="Q460" s="238">
        <v>0</v>
      </c>
      <c r="R460" s="238">
        <f>Q460*H460</f>
        <v>0</v>
      </c>
      <c r="S460" s="238">
        <v>0</v>
      </c>
      <c r="T460" s="239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40" t="s">
        <v>192</v>
      </c>
      <c r="AT460" s="240" t="s">
        <v>174</v>
      </c>
      <c r="AU460" s="240" t="s">
        <v>92</v>
      </c>
      <c r="AY460" s="18" t="s">
        <v>171</v>
      </c>
      <c r="BE460" s="241">
        <f>IF(N460="základní",J460,0)</f>
        <v>0</v>
      </c>
      <c r="BF460" s="241">
        <f>IF(N460="snížená",J460,0)</f>
        <v>0</v>
      </c>
      <c r="BG460" s="241">
        <f>IF(N460="zákl. přenesená",J460,0)</f>
        <v>0</v>
      </c>
      <c r="BH460" s="241">
        <f>IF(N460="sníž. přenesená",J460,0)</f>
        <v>0</v>
      </c>
      <c r="BI460" s="241">
        <f>IF(N460="nulová",J460,0)</f>
        <v>0</v>
      </c>
      <c r="BJ460" s="18" t="s">
        <v>90</v>
      </c>
      <c r="BK460" s="241">
        <f>ROUND(I460*H460,2)</f>
        <v>0</v>
      </c>
      <c r="BL460" s="18" t="s">
        <v>192</v>
      </c>
      <c r="BM460" s="240" t="s">
        <v>1697</v>
      </c>
    </row>
    <row r="461" s="12" customFormat="1" ht="22.8" customHeight="1">
      <c r="A461" s="12"/>
      <c r="B461" s="213"/>
      <c r="C461" s="214"/>
      <c r="D461" s="215" t="s">
        <v>82</v>
      </c>
      <c r="E461" s="227" t="s">
        <v>3707</v>
      </c>
      <c r="F461" s="227" t="s">
        <v>3708</v>
      </c>
      <c r="G461" s="214"/>
      <c r="H461" s="214"/>
      <c r="I461" s="217"/>
      <c r="J461" s="228">
        <f>BK461</f>
        <v>0</v>
      </c>
      <c r="K461" s="214"/>
      <c r="L461" s="219"/>
      <c r="M461" s="220"/>
      <c r="N461" s="221"/>
      <c r="O461" s="221"/>
      <c r="P461" s="222">
        <f>P462</f>
        <v>0</v>
      </c>
      <c r="Q461" s="221"/>
      <c r="R461" s="222">
        <f>R462</f>
        <v>0</v>
      </c>
      <c r="S461" s="221"/>
      <c r="T461" s="223">
        <f>T462</f>
        <v>0</v>
      </c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R461" s="224" t="s">
        <v>90</v>
      </c>
      <c r="AT461" s="225" t="s">
        <v>82</v>
      </c>
      <c r="AU461" s="225" t="s">
        <v>90</v>
      </c>
      <c r="AY461" s="224" t="s">
        <v>171</v>
      </c>
      <c r="BK461" s="226">
        <f>BK462</f>
        <v>0</v>
      </c>
    </row>
    <row r="462" s="2" customFormat="1" ht="16.5" customHeight="1">
      <c r="A462" s="40"/>
      <c r="B462" s="41"/>
      <c r="C462" s="229" t="s">
        <v>968</v>
      </c>
      <c r="D462" s="229" t="s">
        <v>174</v>
      </c>
      <c r="E462" s="230" t="s">
        <v>3709</v>
      </c>
      <c r="F462" s="231" t="s">
        <v>3710</v>
      </c>
      <c r="G462" s="232" t="s">
        <v>278</v>
      </c>
      <c r="H462" s="233">
        <v>4</v>
      </c>
      <c r="I462" s="234"/>
      <c r="J462" s="235">
        <f>ROUND(I462*H462,2)</f>
        <v>0</v>
      </c>
      <c r="K462" s="231" t="s">
        <v>331</v>
      </c>
      <c r="L462" s="46"/>
      <c r="M462" s="236" t="s">
        <v>1</v>
      </c>
      <c r="N462" s="237" t="s">
        <v>48</v>
      </c>
      <c r="O462" s="93"/>
      <c r="P462" s="238">
        <f>O462*H462</f>
        <v>0</v>
      </c>
      <c r="Q462" s="238">
        <v>0</v>
      </c>
      <c r="R462" s="238">
        <f>Q462*H462</f>
        <v>0</v>
      </c>
      <c r="S462" s="238">
        <v>0</v>
      </c>
      <c r="T462" s="239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40" t="s">
        <v>192</v>
      </c>
      <c r="AT462" s="240" t="s">
        <v>174</v>
      </c>
      <c r="AU462" s="240" t="s">
        <v>92</v>
      </c>
      <c r="AY462" s="18" t="s">
        <v>171</v>
      </c>
      <c r="BE462" s="241">
        <f>IF(N462="základní",J462,0)</f>
        <v>0</v>
      </c>
      <c r="BF462" s="241">
        <f>IF(N462="snížená",J462,0)</f>
        <v>0</v>
      </c>
      <c r="BG462" s="241">
        <f>IF(N462="zákl. přenesená",J462,0)</f>
        <v>0</v>
      </c>
      <c r="BH462" s="241">
        <f>IF(N462="sníž. přenesená",J462,0)</f>
        <v>0</v>
      </c>
      <c r="BI462" s="241">
        <f>IF(N462="nulová",J462,0)</f>
        <v>0</v>
      </c>
      <c r="BJ462" s="18" t="s">
        <v>90</v>
      </c>
      <c r="BK462" s="241">
        <f>ROUND(I462*H462,2)</f>
        <v>0</v>
      </c>
      <c r="BL462" s="18" t="s">
        <v>192</v>
      </c>
      <c r="BM462" s="240" t="s">
        <v>1705</v>
      </c>
    </row>
    <row r="463" s="12" customFormat="1" ht="22.8" customHeight="1">
      <c r="A463" s="12"/>
      <c r="B463" s="213"/>
      <c r="C463" s="214"/>
      <c r="D463" s="215" t="s">
        <v>82</v>
      </c>
      <c r="E463" s="227" t="s">
        <v>3673</v>
      </c>
      <c r="F463" s="227" t="s">
        <v>3674</v>
      </c>
      <c r="G463" s="214"/>
      <c r="H463" s="214"/>
      <c r="I463" s="217"/>
      <c r="J463" s="228">
        <f>BK463</f>
        <v>0</v>
      </c>
      <c r="K463" s="214"/>
      <c r="L463" s="219"/>
      <c r="M463" s="220"/>
      <c r="N463" s="221"/>
      <c r="O463" s="221"/>
      <c r="P463" s="222">
        <f>SUM(P464:P473)</f>
        <v>0</v>
      </c>
      <c r="Q463" s="221"/>
      <c r="R463" s="222">
        <f>SUM(R464:R473)</f>
        <v>0</v>
      </c>
      <c r="S463" s="221"/>
      <c r="T463" s="223">
        <f>SUM(T464:T473)</f>
        <v>0</v>
      </c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R463" s="224" t="s">
        <v>90</v>
      </c>
      <c r="AT463" s="225" t="s">
        <v>82</v>
      </c>
      <c r="AU463" s="225" t="s">
        <v>90</v>
      </c>
      <c r="AY463" s="224" t="s">
        <v>171</v>
      </c>
      <c r="BK463" s="226">
        <f>SUM(BK464:BK473)</f>
        <v>0</v>
      </c>
    </row>
    <row r="464" s="2" customFormat="1" ht="16.5" customHeight="1">
      <c r="A464" s="40"/>
      <c r="B464" s="41"/>
      <c r="C464" s="229" t="s">
        <v>973</v>
      </c>
      <c r="D464" s="229" t="s">
        <v>174</v>
      </c>
      <c r="E464" s="230" t="s">
        <v>3711</v>
      </c>
      <c r="F464" s="231" t="s">
        <v>3712</v>
      </c>
      <c r="G464" s="232" t="s">
        <v>458</v>
      </c>
      <c r="H464" s="233">
        <v>11</v>
      </c>
      <c r="I464" s="234"/>
      <c r="J464" s="235">
        <f>ROUND(I464*H464,2)</f>
        <v>0</v>
      </c>
      <c r="K464" s="231" t="s">
        <v>331</v>
      </c>
      <c r="L464" s="46"/>
      <c r="M464" s="236" t="s">
        <v>1</v>
      </c>
      <c r="N464" s="237" t="s">
        <v>48</v>
      </c>
      <c r="O464" s="93"/>
      <c r="P464" s="238">
        <f>O464*H464</f>
        <v>0</v>
      </c>
      <c r="Q464" s="238">
        <v>0</v>
      </c>
      <c r="R464" s="238">
        <f>Q464*H464</f>
        <v>0</v>
      </c>
      <c r="S464" s="238">
        <v>0</v>
      </c>
      <c r="T464" s="239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40" t="s">
        <v>192</v>
      </c>
      <c r="AT464" s="240" t="s">
        <v>174</v>
      </c>
      <c r="AU464" s="240" t="s">
        <v>92</v>
      </c>
      <c r="AY464" s="18" t="s">
        <v>171</v>
      </c>
      <c r="BE464" s="241">
        <f>IF(N464="základní",J464,0)</f>
        <v>0</v>
      </c>
      <c r="BF464" s="241">
        <f>IF(N464="snížená",J464,0)</f>
        <v>0</v>
      </c>
      <c r="BG464" s="241">
        <f>IF(N464="zákl. přenesená",J464,0)</f>
        <v>0</v>
      </c>
      <c r="BH464" s="241">
        <f>IF(N464="sníž. přenesená",J464,0)</f>
        <v>0</v>
      </c>
      <c r="BI464" s="241">
        <f>IF(N464="nulová",J464,0)</f>
        <v>0</v>
      </c>
      <c r="BJ464" s="18" t="s">
        <v>90</v>
      </c>
      <c r="BK464" s="241">
        <f>ROUND(I464*H464,2)</f>
        <v>0</v>
      </c>
      <c r="BL464" s="18" t="s">
        <v>192</v>
      </c>
      <c r="BM464" s="240" t="s">
        <v>1713</v>
      </c>
    </row>
    <row r="465" s="2" customFormat="1">
      <c r="A465" s="40"/>
      <c r="B465" s="41"/>
      <c r="C465" s="42"/>
      <c r="D465" s="242" t="s">
        <v>184</v>
      </c>
      <c r="E465" s="42"/>
      <c r="F465" s="243" t="s">
        <v>3647</v>
      </c>
      <c r="G465" s="42"/>
      <c r="H465" s="42"/>
      <c r="I465" s="244"/>
      <c r="J465" s="42"/>
      <c r="K465" s="42"/>
      <c r="L465" s="46"/>
      <c r="M465" s="245"/>
      <c r="N465" s="246"/>
      <c r="O465" s="93"/>
      <c r="P465" s="93"/>
      <c r="Q465" s="93"/>
      <c r="R465" s="93"/>
      <c r="S465" s="93"/>
      <c r="T465" s="94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8" t="s">
        <v>184</v>
      </c>
      <c r="AU465" s="18" t="s">
        <v>92</v>
      </c>
    </row>
    <row r="466" s="2" customFormat="1" ht="16.5" customHeight="1">
      <c r="A466" s="40"/>
      <c r="B466" s="41"/>
      <c r="C466" s="229" t="s">
        <v>978</v>
      </c>
      <c r="D466" s="229" t="s">
        <v>174</v>
      </c>
      <c r="E466" s="230" t="s">
        <v>3713</v>
      </c>
      <c r="F466" s="231" t="s">
        <v>3600</v>
      </c>
      <c r="G466" s="232" t="s">
        <v>458</v>
      </c>
      <c r="H466" s="233">
        <v>19</v>
      </c>
      <c r="I466" s="234"/>
      <c r="J466" s="235">
        <f>ROUND(I466*H466,2)</f>
        <v>0</v>
      </c>
      <c r="K466" s="231" t="s">
        <v>331</v>
      </c>
      <c r="L466" s="46"/>
      <c r="M466" s="236" t="s">
        <v>1</v>
      </c>
      <c r="N466" s="237" t="s">
        <v>48</v>
      </c>
      <c r="O466" s="93"/>
      <c r="P466" s="238">
        <f>O466*H466</f>
        <v>0</v>
      </c>
      <c r="Q466" s="238">
        <v>0</v>
      </c>
      <c r="R466" s="238">
        <f>Q466*H466</f>
        <v>0</v>
      </c>
      <c r="S466" s="238">
        <v>0</v>
      </c>
      <c r="T466" s="239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40" t="s">
        <v>192</v>
      </c>
      <c r="AT466" s="240" t="s">
        <v>174</v>
      </c>
      <c r="AU466" s="240" t="s">
        <v>92</v>
      </c>
      <c r="AY466" s="18" t="s">
        <v>171</v>
      </c>
      <c r="BE466" s="241">
        <f>IF(N466="základní",J466,0)</f>
        <v>0</v>
      </c>
      <c r="BF466" s="241">
        <f>IF(N466="snížená",J466,0)</f>
        <v>0</v>
      </c>
      <c r="BG466" s="241">
        <f>IF(N466="zákl. přenesená",J466,0)</f>
        <v>0</v>
      </c>
      <c r="BH466" s="241">
        <f>IF(N466="sníž. přenesená",J466,0)</f>
        <v>0</v>
      </c>
      <c r="BI466" s="241">
        <f>IF(N466="nulová",J466,0)</f>
        <v>0</v>
      </c>
      <c r="BJ466" s="18" t="s">
        <v>90</v>
      </c>
      <c r="BK466" s="241">
        <f>ROUND(I466*H466,2)</f>
        <v>0</v>
      </c>
      <c r="BL466" s="18" t="s">
        <v>192</v>
      </c>
      <c r="BM466" s="240" t="s">
        <v>1721</v>
      </c>
    </row>
    <row r="467" s="2" customFormat="1">
      <c r="A467" s="40"/>
      <c r="B467" s="41"/>
      <c r="C467" s="42"/>
      <c r="D467" s="242" t="s">
        <v>184</v>
      </c>
      <c r="E467" s="42"/>
      <c r="F467" s="243" t="s">
        <v>3647</v>
      </c>
      <c r="G467" s="42"/>
      <c r="H467" s="42"/>
      <c r="I467" s="244"/>
      <c r="J467" s="42"/>
      <c r="K467" s="42"/>
      <c r="L467" s="46"/>
      <c r="M467" s="245"/>
      <c r="N467" s="246"/>
      <c r="O467" s="93"/>
      <c r="P467" s="93"/>
      <c r="Q467" s="93"/>
      <c r="R467" s="93"/>
      <c r="S467" s="93"/>
      <c r="T467" s="94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8" t="s">
        <v>184</v>
      </c>
      <c r="AU467" s="18" t="s">
        <v>92</v>
      </c>
    </row>
    <row r="468" s="2" customFormat="1" ht="16.5" customHeight="1">
      <c r="A468" s="40"/>
      <c r="B468" s="41"/>
      <c r="C468" s="229" t="s">
        <v>987</v>
      </c>
      <c r="D468" s="229" t="s">
        <v>174</v>
      </c>
      <c r="E468" s="230" t="s">
        <v>3714</v>
      </c>
      <c r="F468" s="231" t="s">
        <v>3715</v>
      </c>
      <c r="G468" s="232" t="s">
        <v>458</v>
      </c>
      <c r="H468" s="233">
        <v>3</v>
      </c>
      <c r="I468" s="234"/>
      <c r="J468" s="235">
        <f>ROUND(I468*H468,2)</f>
        <v>0</v>
      </c>
      <c r="K468" s="231" t="s">
        <v>331</v>
      </c>
      <c r="L468" s="46"/>
      <c r="M468" s="236" t="s">
        <v>1</v>
      </c>
      <c r="N468" s="237" t="s">
        <v>48</v>
      </c>
      <c r="O468" s="93"/>
      <c r="P468" s="238">
        <f>O468*H468</f>
        <v>0</v>
      </c>
      <c r="Q468" s="238">
        <v>0</v>
      </c>
      <c r="R468" s="238">
        <f>Q468*H468</f>
        <v>0</v>
      </c>
      <c r="S468" s="238">
        <v>0</v>
      </c>
      <c r="T468" s="239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40" t="s">
        <v>192</v>
      </c>
      <c r="AT468" s="240" t="s">
        <v>174</v>
      </c>
      <c r="AU468" s="240" t="s">
        <v>92</v>
      </c>
      <c r="AY468" s="18" t="s">
        <v>171</v>
      </c>
      <c r="BE468" s="241">
        <f>IF(N468="základní",J468,0)</f>
        <v>0</v>
      </c>
      <c r="BF468" s="241">
        <f>IF(N468="snížená",J468,0)</f>
        <v>0</v>
      </c>
      <c r="BG468" s="241">
        <f>IF(N468="zákl. přenesená",J468,0)</f>
        <v>0</v>
      </c>
      <c r="BH468" s="241">
        <f>IF(N468="sníž. přenesená",J468,0)</f>
        <v>0</v>
      </c>
      <c r="BI468" s="241">
        <f>IF(N468="nulová",J468,0)</f>
        <v>0</v>
      </c>
      <c r="BJ468" s="18" t="s">
        <v>90</v>
      </c>
      <c r="BK468" s="241">
        <f>ROUND(I468*H468,2)</f>
        <v>0</v>
      </c>
      <c r="BL468" s="18" t="s">
        <v>192</v>
      </c>
      <c r="BM468" s="240" t="s">
        <v>1729</v>
      </c>
    </row>
    <row r="469" s="2" customFormat="1">
      <c r="A469" s="40"/>
      <c r="B469" s="41"/>
      <c r="C469" s="42"/>
      <c r="D469" s="242" t="s">
        <v>184</v>
      </c>
      <c r="E469" s="42"/>
      <c r="F469" s="243" t="s">
        <v>3647</v>
      </c>
      <c r="G469" s="42"/>
      <c r="H469" s="42"/>
      <c r="I469" s="244"/>
      <c r="J469" s="42"/>
      <c r="K469" s="42"/>
      <c r="L469" s="46"/>
      <c r="M469" s="245"/>
      <c r="N469" s="246"/>
      <c r="O469" s="93"/>
      <c r="P469" s="93"/>
      <c r="Q469" s="93"/>
      <c r="R469" s="93"/>
      <c r="S469" s="93"/>
      <c r="T469" s="94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T469" s="18" t="s">
        <v>184</v>
      </c>
      <c r="AU469" s="18" t="s">
        <v>92</v>
      </c>
    </row>
    <row r="470" s="2" customFormat="1" ht="16.5" customHeight="1">
      <c r="A470" s="40"/>
      <c r="B470" s="41"/>
      <c r="C470" s="229" t="s">
        <v>992</v>
      </c>
      <c r="D470" s="229" t="s">
        <v>174</v>
      </c>
      <c r="E470" s="230" t="s">
        <v>3716</v>
      </c>
      <c r="F470" s="231" t="s">
        <v>3717</v>
      </c>
      <c r="G470" s="232" t="s">
        <v>458</v>
      </c>
      <c r="H470" s="233">
        <v>13</v>
      </c>
      <c r="I470" s="234"/>
      <c r="J470" s="235">
        <f>ROUND(I470*H470,2)</f>
        <v>0</v>
      </c>
      <c r="K470" s="231" t="s">
        <v>331</v>
      </c>
      <c r="L470" s="46"/>
      <c r="M470" s="236" t="s">
        <v>1</v>
      </c>
      <c r="N470" s="237" t="s">
        <v>48</v>
      </c>
      <c r="O470" s="93"/>
      <c r="P470" s="238">
        <f>O470*H470</f>
        <v>0</v>
      </c>
      <c r="Q470" s="238">
        <v>0</v>
      </c>
      <c r="R470" s="238">
        <f>Q470*H470</f>
        <v>0</v>
      </c>
      <c r="S470" s="238">
        <v>0</v>
      </c>
      <c r="T470" s="239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40" t="s">
        <v>192</v>
      </c>
      <c r="AT470" s="240" t="s">
        <v>174</v>
      </c>
      <c r="AU470" s="240" t="s">
        <v>92</v>
      </c>
      <c r="AY470" s="18" t="s">
        <v>171</v>
      </c>
      <c r="BE470" s="241">
        <f>IF(N470="základní",J470,0)</f>
        <v>0</v>
      </c>
      <c r="BF470" s="241">
        <f>IF(N470="snížená",J470,0)</f>
        <v>0</v>
      </c>
      <c r="BG470" s="241">
        <f>IF(N470="zákl. přenesená",J470,0)</f>
        <v>0</v>
      </c>
      <c r="BH470" s="241">
        <f>IF(N470="sníž. přenesená",J470,0)</f>
        <v>0</v>
      </c>
      <c r="BI470" s="241">
        <f>IF(N470="nulová",J470,0)</f>
        <v>0</v>
      </c>
      <c r="BJ470" s="18" t="s">
        <v>90</v>
      </c>
      <c r="BK470" s="241">
        <f>ROUND(I470*H470,2)</f>
        <v>0</v>
      </c>
      <c r="BL470" s="18" t="s">
        <v>192</v>
      </c>
      <c r="BM470" s="240" t="s">
        <v>1737</v>
      </c>
    </row>
    <row r="471" s="2" customFormat="1">
      <c r="A471" s="40"/>
      <c r="B471" s="41"/>
      <c r="C471" s="42"/>
      <c r="D471" s="242" t="s">
        <v>184</v>
      </c>
      <c r="E471" s="42"/>
      <c r="F471" s="243" t="s">
        <v>3647</v>
      </c>
      <c r="G471" s="42"/>
      <c r="H471" s="42"/>
      <c r="I471" s="244"/>
      <c r="J471" s="42"/>
      <c r="K471" s="42"/>
      <c r="L471" s="46"/>
      <c r="M471" s="245"/>
      <c r="N471" s="246"/>
      <c r="O471" s="93"/>
      <c r="P471" s="93"/>
      <c r="Q471" s="93"/>
      <c r="R471" s="93"/>
      <c r="S471" s="93"/>
      <c r="T471" s="94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8" t="s">
        <v>184</v>
      </c>
      <c r="AU471" s="18" t="s">
        <v>92</v>
      </c>
    </row>
    <row r="472" s="2" customFormat="1" ht="16.5" customHeight="1">
      <c r="A472" s="40"/>
      <c r="B472" s="41"/>
      <c r="C472" s="229" t="s">
        <v>997</v>
      </c>
      <c r="D472" s="229" t="s">
        <v>174</v>
      </c>
      <c r="E472" s="230" t="s">
        <v>3718</v>
      </c>
      <c r="F472" s="231" t="s">
        <v>3653</v>
      </c>
      <c r="G472" s="232" t="s">
        <v>458</v>
      </c>
      <c r="H472" s="233">
        <v>70</v>
      </c>
      <c r="I472" s="234"/>
      <c r="J472" s="235">
        <f>ROUND(I472*H472,2)</f>
        <v>0</v>
      </c>
      <c r="K472" s="231" t="s">
        <v>331</v>
      </c>
      <c r="L472" s="46"/>
      <c r="M472" s="236" t="s">
        <v>1</v>
      </c>
      <c r="N472" s="237" t="s">
        <v>48</v>
      </c>
      <c r="O472" s="93"/>
      <c r="P472" s="238">
        <f>O472*H472</f>
        <v>0</v>
      </c>
      <c r="Q472" s="238">
        <v>0</v>
      </c>
      <c r="R472" s="238">
        <f>Q472*H472</f>
        <v>0</v>
      </c>
      <c r="S472" s="238">
        <v>0</v>
      </c>
      <c r="T472" s="239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40" t="s">
        <v>192</v>
      </c>
      <c r="AT472" s="240" t="s">
        <v>174</v>
      </c>
      <c r="AU472" s="240" t="s">
        <v>92</v>
      </c>
      <c r="AY472" s="18" t="s">
        <v>171</v>
      </c>
      <c r="BE472" s="241">
        <f>IF(N472="základní",J472,0)</f>
        <v>0</v>
      </c>
      <c r="BF472" s="241">
        <f>IF(N472="snížená",J472,0)</f>
        <v>0</v>
      </c>
      <c r="BG472" s="241">
        <f>IF(N472="zákl. přenesená",J472,0)</f>
        <v>0</v>
      </c>
      <c r="BH472" s="241">
        <f>IF(N472="sníž. přenesená",J472,0)</f>
        <v>0</v>
      </c>
      <c r="BI472" s="241">
        <f>IF(N472="nulová",J472,0)</f>
        <v>0</v>
      </c>
      <c r="BJ472" s="18" t="s">
        <v>90</v>
      </c>
      <c r="BK472" s="241">
        <f>ROUND(I472*H472,2)</f>
        <v>0</v>
      </c>
      <c r="BL472" s="18" t="s">
        <v>192</v>
      </c>
      <c r="BM472" s="240" t="s">
        <v>1745</v>
      </c>
    </row>
    <row r="473" s="2" customFormat="1">
      <c r="A473" s="40"/>
      <c r="B473" s="41"/>
      <c r="C473" s="42"/>
      <c r="D473" s="242" t="s">
        <v>184</v>
      </c>
      <c r="E473" s="42"/>
      <c r="F473" s="243" t="s">
        <v>3647</v>
      </c>
      <c r="G473" s="42"/>
      <c r="H473" s="42"/>
      <c r="I473" s="244"/>
      <c r="J473" s="42"/>
      <c r="K473" s="42"/>
      <c r="L473" s="46"/>
      <c r="M473" s="245"/>
      <c r="N473" s="246"/>
      <c r="O473" s="93"/>
      <c r="P473" s="93"/>
      <c r="Q473" s="93"/>
      <c r="R473" s="93"/>
      <c r="S473" s="93"/>
      <c r="T473" s="94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8" t="s">
        <v>184</v>
      </c>
      <c r="AU473" s="18" t="s">
        <v>92</v>
      </c>
    </row>
    <row r="474" s="12" customFormat="1" ht="22.8" customHeight="1">
      <c r="A474" s="12"/>
      <c r="B474" s="213"/>
      <c r="C474" s="214"/>
      <c r="D474" s="215" t="s">
        <v>82</v>
      </c>
      <c r="E474" s="227" t="s">
        <v>3508</v>
      </c>
      <c r="F474" s="227" t="s">
        <v>3509</v>
      </c>
      <c r="G474" s="214"/>
      <c r="H474" s="214"/>
      <c r="I474" s="217"/>
      <c r="J474" s="228">
        <f>BK474</f>
        <v>0</v>
      </c>
      <c r="K474" s="214"/>
      <c r="L474" s="219"/>
      <c r="M474" s="220"/>
      <c r="N474" s="221"/>
      <c r="O474" s="221"/>
      <c r="P474" s="222">
        <f>P475</f>
        <v>0</v>
      </c>
      <c r="Q474" s="221"/>
      <c r="R474" s="222">
        <f>R475</f>
        <v>0</v>
      </c>
      <c r="S474" s="221"/>
      <c r="T474" s="223">
        <f>T475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24" t="s">
        <v>90</v>
      </c>
      <c r="AT474" s="225" t="s">
        <v>82</v>
      </c>
      <c r="AU474" s="225" t="s">
        <v>90</v>
      </c>
      <c r="AY474" s="224" t="s">
        <v>171</v>
      </c>
      <c r="BK474" s="226">
        <f>BK475</f>
        <v>0</v>
      </c>
    </row>
    <row r="475" s="2" customFormat="1" ht="16.5" customHeight="1">
      <c r="A475" s="40"/>
      <c r="B475" s="41"/>
      <c r="C475" s="229" t="s">
        <v>1017</v>
      </c>
      <c r="D475" s="229" t="s">
        <v>174</v>
      </c>
      <c r="E475" s="230" t="s">
        <v>3719</v>
      </c>
      <c r="F475" s="231" t="s">
        <v>3517</v>
      </c>
      <c r="G475" s="232" t="s">
        <v>458</v>
      </c>
      <c r="H475" s="233">
        <v>43</v>
      </c>
      <c r="I475" s="234"/>
      <c r="J475" s="235">
        <f>ROUND(I475*H475,2)</f>
        <v>0</v>
      </c>
      <c r="K475" s="231" t="s">
        <v>331</v>
      </c>
      <c r="L475" s="46"/>
      <c r="M475" s="236" t="s">
        <v>1</v>
      </c>
      <c r="N475" s="237" t="s">
        <v>48</v>
      </c>
      <c r="O475" s="93"/>
      <c r="P475" s="238">
        <f>O475*H475</f>
        <v>0</v>
      </c>
      <c r="Q475" s="238">
        <v>0</v>
      </c>
      <c r="R475" s="238">
        <f>Q475*H475</f>
        <v>0</v>
      </c>
      <c r="S475" s="238">
        <v>0</v>
      </c>
      <c r="T475" s="239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40" t="s">
        <v>192</v>
      </c>
      <c r="AT475" s="240" t="s">
        <v>174</v>
      </c>
      <c r="AU475" s="240" t="s">
        <v>92</v>
      </c>
      <c r="AY475" s="18" t="s">
        <v>171</v>
      </c>
      <c r="BE475" s="241">
        <f>IF(N475="základní",J475,0)</f>
        <v>0</v>
      </c>
      <c r="BF475" s="241">
        <f>IF(N475="snížená",J475,0)</f>
        <v>0</v>
      </c>
      <c r="BG475" s="241">
        <f>IF(N475="zákl. přenesená",J475,0)</f>
        <v>0</v>
      </c>
      <c r="BH475" s="241">
        <f>IF(N475="sníž. přenesená",J475,0)</f>
        <v>0</v>
      </c>
      <c r="BI475" s="241">
        <f>IF(N475="nulová",J475,0)</f>
        <v>0</v>
      </c>
      <c r="BJ475" s="18" t="s">
        <v>90</v>
      </c>
      <c r="BK475" s="241">
        <f>ROUND(I475*H475,2)</f>
        <v>0</v>
      </c>
      <c r="BL475" s="18" t="s">
        <v>192</v>
      </c>
      <c r="BM475" s="240" t="s">
        <v>1753</v>
      </c>
    </row>
    <row r="476" s="12" customFormat="1" ht="22.8" customHeight="1">
      <c r="A476" s="12"/>
      <c r="B476" s="213"/>
      <c r="C476" s="214"/>
      <c r="D476" s="215" t="s">
        <v>82</v>
      </c>
      <c r="E476" s="227" t="s">
        <v>3720</v>
      </c>
      <c r="F476" s="227" t="s">
        <v>3721</v>
      </c>
      <c r="G476" s="214"/>
      <c r="H476" s="214"/>
      <c r="I476" s="217"/>
      <c r="J476" s="228">
        <f>BK476</f>
        <v>0</v>
      </c>
      <c r="K476" s="214"/>
      <c r="L476" s="219"/>
      <c r="M476" s="220"/>
      <c r="N476" s="221"/>
      <c r="O476" s="221"/>
      <c r="P476" s="222">
        <f>SUM(P477:P478)</f>
        <v>0</v>
      </c>
      <c r="Q476" s="221"/>
      <c r="R476" s="222">
        <f>SUM(R477:R478)</f>
        <v>0</v>
      </c>
      <c r="S476" s="221"/>
      <c r="T476" s="223">
        <f>SUM(T477:T478)</f>
        <v>0</v>
      </c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R476" s="224" t="s">
        <v>90</v>
      </c>
      <c r="AT476" s="225" t="s">
        <v>82</v>
      </c>
      <c r="AU476" s="225" t="s">
        <v>90</v>
      </c>
      <c r="AY476" s="224" t="s">
        <v>171</v>
      </c>
      <c r="BK476" s="226">
        <f>SUM(BK477:BK478)</f>
        <v>0</v>
      </c>
    </row>
    <row r="477" s="2" customFormat="1" ht="16.5" customHeight="1">
      <c r="A477" s="40"/>
      <c r="B477" s="41"/>
      <c r="C477" s="229" t="s">
        <v>1022</v>
      </c>
      <c r="D477" s="229" t="s">
        <v>174</v>
      </c>
      <c r="E477" s="230" t="s">
        <v>3722</v>
      </c>
      <c r="F477" s="231" t="s">
        <v>3723</v>
      </c>
      <c r="G477" s="232" t="s">
        <v>278</v>
      </c>
      <c r="H477" s="233">
        <v>13</v>
      </c>
      <c r="I477" s="234"/>
      <c r="J477" s="235">
        <f>ROUND(I477*H477,2)</f>
        <v>0</v>
      </c>
      <c r="K477" s="231" t="s">
        <v>331</v>
      </c>
      <c r="L477" s="46"/>
      <c r="M477" s="236" t="s">
        <v>1</v>
      </c>
      <c r="N477" s="237" t="s">
        <v>48</v>
      </c>
      <c r="O477" s="93"/>
      <c r="P477" s="238">
        <f>O477*H477</f>
        <v>0</v>
      </c>
      <c r="Q477" s="238">
        <v>0</v>
      </c>
      <c r="R477" s="238">
        <f>Q477*H477</f>
        <v>0</v>
      </c>
      <c r="S477" s="238">
        <v>0</v>
      </c>
      <c r="T477" s="239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40" t="s">
        <v>192</v>
      </c>
      <c r="AT477" s="240" t="s">
        <v>174</v>
      </c>
      <c r="AU477" s="240" t="s">
        <v>92</v>
      </c>
      <c r="AY477" s="18" t="s">
        <v>171</v>
      </c>
      <c r="BE477" s="241">
        <f>IF(N477="základní",J477,0)</f>
        <v>0</v>
      </c>
      <c r="BF477" s="241">
        <f>IF(N477="snížená",J477,0)</f>
        <v>0</v>
      </c>
      <c r="BG477" s="241">
        <f>IF(N477="zákl. přenesená",J477,0)</f>
        <v>0</v>
      </c>
      <c r="BH477" s="241">
        <f>IF(N477="sníž. přenesená",J477,0)</f>
        <v>0</v>
      </c>
      <c r="BI477" s="241">
        <f>IF(N477="nulová",J477,0)</f>
        <v>0</v>
      </c>
      <c r="BJ477" s="18" t="s">
        <v>90</v>
      </c>
      <c r="BK477" s="241">
        <f>ROUND(I477*H477,2)</f>
        <v>0</v>
      </c>
      <c r="BL477" s="18" t="s">
        <v>192</v>
      </c>
      <c r="BM477" s="240" t="s">
        <v>1761</v>
      </c>
    </row>
    <row r="478" s="2" customFormat="1">
      <c r="A478" s="40"/>
      <c r="B478" s="41"/>
      <c r="C478" s="229" t="s">
        <v>1026</v>
      </c>
      <c r="D478" s="229" t="s">
        <v>174</v>
      </c>
      <c r="E478" s="230" t="s">
        <v>3724</v>
      </c>
      <c r="F478" s="231" t="s">
        <v>3725</v>
      </c>
      <c r="G478" s="232" t="s">
        <v>278</v>
      </c>
      <c r="H478" s="233">
        <v>5</v>
      </c>
      <c r="I478" s="234"/>
      <c r="J478" s="235">
        <f>ROUND(I478*H478,2)</f>
        <v>0</v>
      </c>
      <c r="K478" s="231" t="s">
        <v>331</v>
      </c>
      <c r="L478" s="46"/>
      <c r="M478" s="236" t="s">
        <v>1</v>
      </c>
      <c r="N478" s="237" t="s">
        <v>48</v>
      </c>
      <c r="O478" s="93"/>
      <c r="P478" s="238">
        <f>O478*H478</f>
        <v>0</v>
      </c>
      <c r="Q478" s="238">
        <v>0</v>
      </c>
      <c r="R478" s="238">
        <f>Q478*H478</f>
        <v>0</v>
      </c>
      <c r="S478" s="238">
        <v>0</v>
      </c>
      <c r="T478" s="239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40" t="s">
        <v>192</v>
      </c>
      <c r="AT478" s="240" t="s">
        <v>174</v>
      </c>
      <c r="AU478" s="240" t="s">
        <v>92</v>
      </c>
      <c r="AY478" s="18" t="s">
        <v>171</v>
      </c>
      <c r="BE478" s="241">
        <f>IF(N478="základní",J478,0)</f>
        <v>0</v>
      </c>
      <c r="BF478" s="241">
        <f>IF(N478="snížená",J478,0)</f>
        <v>0</v>
      </c>
      <c r="BG478" s="241">
        <f>IF(N478="zákl. přenesená",J478,0)</f>
        <v>0</v>
      </c>
      <c r="BH478" s="241">
        <f>IF(N478="sníž. přenesená",J478,0)</f>
        <v>0</v>
      </c>
      <c r="BI478" s="241">
        <f>IF(N478="nulová",J478,0)</f>
        <v>0</v>
      </c>
      <c r="BJ478" s="18" t="s">
        <v>90</v>
      </c>
      <c r="BK478" s="241">
        <f>ROUND(I478*H478,2)</f>
        <v>0</v>
      </c>
      <c r="BL478" s="18" t="s">
        <v>192</v>
      </c>
      <c r="BM478" s="240" t="s">
        <v>1770</v>
      </c>
    </row>
    <row r="479" s="12" customFormat="1" ht="25.92" customHeight="1">
      <c r="A479" s="12"/>
      <c r="B479" s="213"/>
      <c r="C479" s="214"/>
      <c r="D479" s="215" t="s">
        <v>82</v>
      </c>
      <c r="E479" s="216" t="s">
        <v>3726</v>
      </c>
      <c r="F479" s="216" t="s">
        <v>3727</v>
      </c>
      <c r="G479" s="214"/>
      <c r="H479" s="214"/>
      <c r="I479" s="217"/>
      <c r="J479" s="218">
        <f>BK479</f>
        <v>0</v>
      </c>
      <c r="K479" s="214"/>
      <c r="L479" s="219"/>
      <c r="M479" s="220"/>
      <c r="N479" s="221"/>
      <c r="O479" s="221"/>
      <c r="P479" s="222">
        <f>P480+P484+P487+P494+P497+P508+P510</f>
        <v>0</v>
      </c>
      <c r="Q479" s="221"/>
      <c r="R479" s="222">
        <f>R480+R484+R487+R494+R497+R508+R510</f>
        <v>0</v>
      </c>
      <c r="S479" s="221"/>
      <c r="T479" s="223">
        <f>T480+T484+T487+T494+T497+T508+T510</f>
        <v>0</v>
      </c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R479" s="224" t="s">
        <v>90</v>
      </c>
      <c r="AT479" s="225" t="s">
        <v>82</v>
      </c>
      <c r="AU479" s="225" t="s">
        <v>83</v>
      </c>
      <c r="AY479" s="224" t="s">
        <v>171</v>
      </c>
      <c r="BK479" s="226">
        <f>BK480+BK484+BK487+BK494+BK497+BK508+BK510</f>
        <v>0</v>
      </c>
    </row>
    <row r="480" s="12" customFormat="1" ht="22.8" customHeight="1">
      <c r="A480" s="12"/>
      <c r="B480" s="213"/>
      <c r="C480" s="214"/>
      <c r="D480" s="215" t="s">
        <v>82</v>
      </c>
      <c r="E480" s="227" t="s">
        <v>3682</v>
      </c>
      <c r="F480" s="227" t="s">
        <v>3683</v>
      </c>
      <c r="G480" s="214"/>
      <c r="H480" s="214"/>
      <c r="I480" s="217"/>
      <c r="J480" s="228">
        <f>BK480</f>
        <v>0</v>
      </c>
      <c r="K480" s="214"/>
      <c r="L480" s="219"/>
      <c r="M480" s="220"/>
      <c r="N480" s="221"/>
      <c r="O480" s="221"/>
      <c r="P480" s="222">
        <f>SUM(P481:P483)</f>
        <v>0</v>
      </c>
      <c r="Q480" s="221"/>
      <c r="R480" s="222">
        <f>SUM(R481:R483)</f>
        <v>0</v>
      </c>
      <c r="S480" s="221"/>
      <c r="T480" s="223">
        <f>SUM(T481:T483)</f>
        <v>0</v>
      </c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R480" s="224" t="s">
        <v>90</v>
      </c>
      <c r="AT480" s="225" t="s">
        <v>82</v>
      </c>
      <c r="AU480" s="225" t="s">
        <v>90</v>
      </c>
      <c r="AY480" s="224" t="s">
        <v>171</v>
      </c>
      <c r="BK480" s="226">
        <f>SUM(BK481:BK483)</f>
        <v>0</v>
      </c>
    </row>
    <row r="481" s="2" customFormat="1" ht="16.5" customHeight="1">
      <c r="A481" s="40"/>
      <c r="B481" s="41"/>
      <c r="C481" s="229" t="s">
        <v>1031</v>
      </c>
      <c r="D481" s="229" t="s">
        <v>174</v>
      </c>
      <c r="E481" s="230" t="s">
        <v>3728</v>
      </c>
      <c r="F481" s="231" t="s">
        <v>3685</v>
      </c>
      <c r="G481" s="232" t="s">
        <v>1528</v>
      </c>
      <c r="H481" s="233">
        <v>1</v>
      </c>
      <c r="I481" s="234"/>
      <c r="J481" s="235">
        <f>ROUND(I481*H481,2)</f>
        <v>0</v>
      </c>
      <c r="K481" s="231" t="s">
        <v>331</v>
      </c>
      <c r="L481" s="46"/>
      <c r="M481" s="236" t="s">
        <v>1</v>
      </c>
      <c r="N481" s="237" t="s">
        <v>48</v>
      </c>
      <c r="O481" s="93"/>
      <c r="P481" s="238">
        <f>O481*H481</f>
        <v>0</v>
      </c>
      <c r="Q481" s="238">
        <v>0</v>
      </c>
      <c r="R481" s="238">
        <f>Q481*H481</f>
        <v>0</v>
      </c>
      <c r="S481" s="238">
        <v>0</v>
      </c>
      <c r="T481" s="239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40" t="s">
        <v>192</v>
      </c>
      <c r="AT481" s="240" t="s">
        <v>174</v>
      </c>
      <c r="AU481" s="240" t="s">
        <v>92</v>
      </c>
      <c r="AY481" s="18" t="s">
        <v>171</v>
      </c>
      <c r="BE481" s="241">
        <f>IF(N481="základní",J481,0)</f>
        <v>0</v>
      </c>
      <c r="BF481" s="241">
        <f>IF(N481="snížená",J481,0)</f>
        <v>0</v>
      </c>
      <c r="BG481" s="241">
        <f>IF(N481="zákl. přenesená",J481,0)</f>
        <v>0</v>
      </c>
      <c r="BH481" s="241">
        <f>IF(N481="sníž. přenesená",J481,0)</f>
        <v>0</v>
      </c>
      <c r="BI481" s="241">
        <f>IF(N481="nulová",J481,0)</f>
        <v>0</v>
      </c>
      <c r="BJ481" s="18" t="s">
        <v>90</v>
      </c>
      <c r="BK481" s="241">
        <f>ROUND(I481*H481,2)</f>
        <v>0</v>
      </c>
      <c r="BL481" s="18" t="s">
        <v>192</v>
      </c>
      <c r="BM481" s="240" t="s">
        <v>1786</v>
      </c>
    </row>
    <row r="482" s="2" customFormat="1">
      <c r="A482" s="40"/>
      <c r="B482" s="41"/>
      <c r="C482" s="42"/>
      <c r="D482" s="242" t="s">
        <v>184</v>
      </c>
      <c r="E482" s="42"/>
      <c r="F482" s="243" t="s">
        <v>3729</v>
      </c>
      <c r="G482" s="42"/>
      <c r="H482" s="42"/>
      <c r="I482" s="244"/>
      <c r="J482" s="42"/>
      <c r="K482" s="42"/>
      <c r="L482" s="46"/>
      <c r="M482" s="245"/>
      <c r="N482" s="246"/>
      <c r="O482" s="93"/>
      <c r="P482" s="93"/>
      <c r="Q482" s="93"/>
      <c r="R482" s="93"/>
      <c r="S482" s="93"/>
      <c r="T482" s="94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T482" s="18" t="s">
        <v>184</v>
      </c>
      <c r="AU482" s="18" t="s">
        <v>92</v>
      </c>
    </row>
    <row r="483" s="2" customFormat="1" ht="16.5" customHeight="1">
      <c r="A483" s="40"/>
      <c r="B483" s="41"/>
      <c r="C483" s="229" t="s">
        <v>1035</v>
      </c>
      <c r="D483" s="229" t="s">
        <v>174</v>
      </c>
      <c r="E483" s="230" t="s">
        <v>3687</v>
      </c>
      <c r="F483" s="231" t="s">
        <v>3688</v>
      </c>
      <c r="G483" s="232" t="s">
        <v>1528</v>
      </c>
      <c r="H483" s="233">
        <v>1</v>
      </c>
      <c r="I483" s="234"/>
      <c r="J483" s="235">
        <f>ROUND(I483*H483,2)</f>
        <v>0</v>
      </c>
      <c r="K483" s="231" t="s">
        <v>331</v>
      </c>
      <c r="L483" s="46"/>
      <c r="M483" s="236" t="s">
        <v>1</v>
      </c>
      <c r="N483" s="237" t="s">
        <v>48</v>
      </c>
      <c r="O483" s="93"/>
      <c r="P483" s="238">
        <f>O483*H483</f>
        <v>0</v>
      </c>
      <c r="Q483" s="238">
        <v>0</v>
      </c>
      <c r="R483" s="238">
        <f>Q483*H483</f>
        <v>0</v>
      </c>
      <c r="S483" s="238">
        <v>0</v>
      </c>
      <c r="T483" s="239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40" t="s">
        <v>192</v>
      </c>
      <c r="AT483" s="240" t="s">
        <v>174</v>
      </c>
      <c r="AU483" s="240" t="s">
        <v>92</v>
      </c>
      <c r="AY483" s="18" t="s">
        <v>171</v>
      </c>
      <c r="BE483" s="241">
        <f>IF(N483="základní",J483,0)</f>
        <v>0</v>
      </c>
      <c r="BF483" s="241">
        <f>IF(N483="snížená",J483,0)</f>
        <v>0</v>
      </c>
      <c r="BG483" s="241">
        <f>IF(N483="zákl. přenesená",J483,0)</f>
        <v>0</v>
      </c>
      <c r="BH483" s="241">
        <f>IF(N483="sníž. přenesená",J483,0)</f>
        <v>0</v>
      </c>
      <c r="BI483" s="241">
        <f>IF(N483="nulová",J483,0)</f>
        <v>0</v>
      </c>
      <c r="BJ483" s="18" t="s">
        <v>90</v>
      </c>
      <c r="BK483" s="241">
        <f>ROUND(I483*H483,2)</f>
        <v>0</v>
      </c>
      <c r="BL483" s="18" t="s">
        <v>192</v>
      </c>
      <c r="BM483" s="240" t="s">
        <v>1794</v>
      </c>
    </row>
    <row r="484" s="12" customFormat="1" ht="22.8" customHeight="1">
      <c r="A484" s="12"/>
      <c r="B484" s="213"/>
      <c r="C484" s="214"/>
      <c r="D484" s="215" t="s">
        <v>82</v>
      </c>
      <c r="E484" s="227" t="s">
        <v>3730</v>
      </c>
      <c r="F484" s="227" t="s">
        <v>3731</v>
      </c>
      <c r="G484" s="214"/>
      <c r="H484" s="214"/>
      <c r="I484" s="217"/>
      <c r="J484" s="228">
        <f>BK484</f>
        <v>0</v>
      </c>
      <c r="K484" s="214"/>
      <c r="L484" s="219"/>
      <c r="M484" s="220"/>
      <c r="N484" s="221"/>
      <c r="O484" s="221"/>
      <c r="P484" s="222">
        <f>SUM(P485:P486)</f>
        <v>0</v>
      </c>
      <c r="Q484" s="221"/>
      <c r="R484" s="222">
        <f>SUM(R485:R486)</f>
        <v>0</v>
      </c>
      <c r="S484" s="221"/>
      <c r="T484" s="223">
        <f>SUM(T485:T486)</f>
        <v>0</v>
      </c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R484" s="224" t="s">
        <v>90</v>
      </c>
      <c r="AT484" s="225" t="s">
        <v>82</v>
      </c>
      <c r="AU484" s="225" t="s">
        <v>90</v>
      </c>
      <c r="AY484" s="224" t="s">
        <v>171</v>
      </c>
      <c r="BK484" s="226">
        <f>SUM(BK485:BK486)</f>
        <v>0</v>
      </c>
    </row>
    <row r="485" s="2" customFormat="1" ht="16.5" customHeight="1">
      <c r="A485" s="40"/>
      <c r="B485" s="41"/>
      <c r="C485" s="229" t="s">
        <v>1041</v>
      </c>
      <c r="D485" s="229" t="s">
        <v>174</v>
      </c>
      <c r="E485" s="230" t="s">
        <v>3732</v>
      </c>
      <c r="F485" s="231" t="s">
        <v>3733</v>
      </c>
      <c r="G485" s="232" t="s">
        <v>1528</v>
      </c>
      <c r="H485" s="233">
        <v>4</v>
      </c>
      <c r="I485" s="234"/>
      <c r="J485" s="235">
        <f>ROUND(I485*H485,2)</f>
        <v>0</v>
      </c>
      <c r="K485" s="231" t="s">
        <v>331</v>
      </c>
      <c r="L485" s="46"/>
      <c r="M485" s="236" t="s">
        <v>1</v>
      </c>
      <c r="N485" s="237" t="s">
        <v>48</v>
      </c>
      <c r="O485" s="93"/>
      <c r="P485" s="238">
        <f>O485*H485</f>
        <v>0</v>
      </c>
      <c r="Q485" s="238">
        <v>0</v>
      </c>
      <c r="R485" s="238">
        <f>Q485*H485</f>
        <v>0</v>
      </c>
      <c r="S485" s="238">
        <v>0</v>
      </c>
      <c r="T485" s="239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40" t="s">
        <v>192</v>
      </c>
      <c r="AT485" s="240" t="s">
        <v>174</v>
      </c>
      <c r="AU485" s="240" t="s">
        <v>92</v>
      </c>
      <c r="AY485" s="18" t="s">
        <v>171</v>
      </c>
      <c r="BE485" s="241">
        <f>IF(N485="základní",J485,0)</f>
        <v>0</v>
      </c>
      <c r="BF485" s="241">
        <f>IF(N485="snížená",J485,0)</f>
        <v>0</v>
      </c>
      <c r="BG485" s="241">
        <f>IF(N485="zákl. přenesená",J485,0)</f>
        <v>0</v>
      </c>
      <c r="BH485" s="241">
        <f>IF(N485="sníž. přenesená",J485,0)</f>
        <v>0</v>
      </c>
      <c r="BI485" s="241">
        <f>IF(N485="nulová",J485,0)</f>
        <v>0</v>
      </c>
      <c r="BJ485" s="18" t="s">
        <v>90</v>
      </c>
      <c r="BK485" s="241">
        <f>ROUND(I485*H485,2)</f>
        <v>0</v>
      </c>
      <c r="BL485" s="18" t="s">
        <v>192</v>
      </c>
      <c r="BM485" s="240" t="s">
        <v>1803</v>
      </c>
    </row>
    <row r="486" s="2" customFormat="1" ht="16.5" customHeight="1">
      <c r="A486" s="40"/>
      <c r="B486" s="41"/>
      <c r="C486" s="229" t="s">
        <v>1046</v>
      </c>
      <c r="D486" s="229" t="s">
        <v>174</v>
      </c>
      <c r="E486" s="230" t="s">
        <v>3734</v>
      </c>
      <c r="F486" s="231" t="s">
        <v>3735</v>
      </c>
      <c r="G486" s="232" t="s">
        <v>1528</v>
      </c>
      <c r="H486" s="233">
        <v>9</v>
      </c>
      <c r="I486" s="234"/>
      <c r="J486" s="235">
        <f>ROUND(I486*H486,2)</f>
        <v>0</v>
      </c>
      <c r="K486" s="231" t="s">
        <v>331</v>
      </c>
      <c r="L486" s="46"/>
      <c r="M486" s="236" t="s">
        <v>1</v>
      </c>
      <c r="N486" s="237" t="s">
        <v>48</v>
      </c>
      <c r="O486" s="93"/>
      <c r="P486" s="238">
        <f>O486*H486</f>
        <v>0</v>
      </c>
      <c r="Q486" s="238">
        <v>0</v>
      </c>
      <c r="R486" s="238">
        <f>Q486*H486</f>
        <v>0</v>
      </c>
      <c r="S486" s="238">
        <v>0</v>
      </c>
      <c r="T486" s="239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40" t="s">
        <v>192</v>
      </c>
      <c r="AT486" s="240" t="s">
        <v>174</v>
      </c>
      <c r="AU486" s="240" t="s">
        <v>92</v>
      </c>
      <c r="AY486" s="18" t="s">
        <v>171</v>
      </c>
      <c r="BE486" s="241">
        <f>IF(N486="základní",J486,0)</f>
        <v>0</v>
      </c>
      <c r="BF486" s="241">
        <f>IF(N486="snížená",J486,0)</f>
        <v>0</v>
      </c>
      <c r="BG486" s="241">
        <f>IF(N486="zákl. přenesená",J486,0)</f>
        <v>0</v>
      </c>
      <c r="BH486" s="241">
        <f>IF(N486="sníž. přenesená",J486,0)</f>
        <v>0</v>
      </c>
      <c r="BI486" s="241">
        <f>IF(N486="nulová",J486,0)</f>
        <v>0</v>
      </c>
      <c r="BJ486" s="18" t="s">
        <v>90</v>
      </c>
      <c r="BK486" s="241">
        <f>ROUND(I486*H486,2)</f>
        <v>0</v>
      </c>
      <c r="BL486" s="18" t="s">
        <v>192</v>
      </c>
      <c r="BM486" s="240" t="s">
        <v>1811</v>
      </c>
    </row>
    <row r="487" s="12" customFormat="1" ht="22.8" customHeight="1">
      <c r="A487" s="12"/>
      <c r="B487" s="213"/>
      <c r="C487" s="214"/>
      <c r="D487" s="215" t="s">
        <v>82</v>
      </c>
      <c r="E487" s="227" t="s">
        <v>3693</v>
      </c>
      <c r="F487" s="227" t="s">
        <v>3694</v>
      </c>
      <c r="G487" s="214"/>
      <c r="H487" s="214"/>
      <c r="I487" s="217"/>
      <c r="J487" s="228">
        <f>BK487</f>
        <v>0</v>
      </c>
      <c r="K487" s="214"/>
      <c r="L487" s="219"/>
      <c r="M487" s="220"/>
      <c r="N487" s="221"/>
      <c r="O487" s="221"/>
      <c r="P487" s="222">
        <f>SUM(P488:P493)</f>
        <v>0</v>
      </c>
      <c r="Q487" s="221"/>
      <c r="R487" s="222">
        <f>SUM(R488:R493)</f>
        <v>0</v>
      </c>
      <c r="S487" s="221"/>
      <c r="T487" s="223">
        <f>SUM(T488:T493)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24" t="s">
        <v>90</v>
      </c>
      <c r="AT487" s="225" t="s">
        <v>82</v>
      </c>
      <c r="AU487" s="225" t="s">
        <v>90</v>
      </c>
      <c r="AY487" s="224" t="s">
        <v>171</v>
      </c>
      <c r="BK487" s="226">
        <f>SUM(BK488:BK493)</f>
        <v>0</v>
      </c>
    </row>
    <row r="488" s="2" customFormat="1" ht="16.5" customHeight="1">
      <c r="A488" s="40"/>
      <c r="B488" s="41"/>
      <c r="C488" s="229" t="s">
        <v>1051</v>
      </c>
      <c r="D488" s="229" t="s">
        <v>174</v>
      </c>
      <c r="E488" s="230" t="s">
        <v>3736</v>
      </c>
      <c r="F488" s="231" t="s">
        <v>3412</v>
      </c>
      <c r="G488" s="232" t="s">
        <v>1528</v>
      </c>
      <c r="H488" s="233">
        <v>1</v>
      </c>
      <c r="I488" s="234"/>
      <c r="J488" s="235">
        <f>ROUND(I488*H488,2)</f>
        <v>0</v>
      </c>
      <c r="K488" s="231" t="s">
        <v>331</v>
      </c>
      <c r="L488" s="46"/>
      <c r="M488" s="236" t="s">
        <v>1</v>
      </c>
      <c r="N488" s="237" t="s">
        <v>48</v>
      </c>
      <c r="O488" s="93"/>
      <c r="P488" s="238">
        <f>O488*H488</f>
        <v>0</v>
      </c>
      <c r="Q488" s="238">
        <v>0</v>
      </c>
      <c r="R488" s="238">
        <f>Q488*H488</f>
        <v>0</v>
      </c>
      <c r="S488" s="238">
        <v>0</v>
      </c>
      <c r="T488" s="239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40" t="s">
        <v>192</v>
      </c>
      <c r="AT488" s="240" t="s">
        <v>174</v>
      </c>
      <c r="AU488" s="240" t="s">
        <v>92</v>
      </c>
      <c r="AY488" s="18" t="s">
        <v>171</v>
      </c>
      <c r="BE488" s="241">
        <f>IF(N488="základní",J488,0)</f>
        <v>0</v>
      </c>
      <c r="BF488" s="241">
        <f>IF(N488="snížená",J488,0)</f>
        <v>0</v>
      </c>
      <c r="BG488" s="241">
        <f>IF(N488="zákl. přenesená",J488,0)</f>
        <v>0</v>
      </c>
      <c r="BH488" s="241">
        <f>IF(N488="sníž. přenesená",J488,0)</f>
        <v>0</v>
      </c>
      <c r="BI488" s="241">
        <f>IF(N488="nulová",J488,0)</f>
        <v>0</v>
      </c>
      <c r="BJ488" s="18" t="s">
        <v>90</v>
      </c>
      <c r="BK488" s="241">
        <f>ROUND(I488*H488,2)</f>
        <v>0</v>
      </c>
      <c r="BL488" s="18" t="s">
        <v>192</v>
      </c>
      <c r="BM488" s="240" t="s">
        <v>1819</v>
      </c>
    </row>
    <row r="489" s="2" customFormat="1">
      <c r="A489" s="40"/>
      <c r="B489" s="41"/>
      <c r="C489" s="42"/>
      <c r="D489" s="242" t="s">
        <v>184</v>
      </c>
      <c r="E489" s="42"/>
      <c r="F489" s="243" t="s">
        <v>3697</v>
      </c>
      <c r="G489" s="42"/>
      <c r="H489" s="42"/>
      <c r="I489" s="244"/>
      <c r="J489" s="42"/>
      <c r="K489" s="42"/>
      <c r="L489" s="46"/>
      <c r="M489" s="245"/>
      <c r="N489" s="246"/>
      <c r="O489" s="93"/>
      <c r="P489" s="93"/>
      <c r="Q489" s="93"/>
      <c r="R489" s="93"/>
      <c r="S489" s="93"/>
      <c r="T489" s="94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8" t="s">
        <v>184</v>
      </c>
      <c r="AU489" s="18" t="s">
        <v>92</v>
      </c>
    </row>
    <row r="490" s="2" customFormat="1" ht="16.5" customHeight="1">
      <c r="A490" s="40"/>
      <c r="B490" s="41"/>
      <c r="C490" s="229" t="s">
        <v>1056</v>
      </c>
      <c r="D490" s="229" t="s">
        <v>174</v>
      </c>
      <c r="E490" s="230" t="s">
        <v>3737</v>
      </c>
      <c r="F490" s="231" t="s">
        <v>3738</v>
      </c>
      <c r="G490" s="232" t="s">
        <v>1528</v>
      </c>
      <c r="H490" s="233">
        <v>1</v>
      </c>
      <c r="I490" s="234"/>
      <c r="J490" s="235">
        <f>ROUND(I490*H490,2)</f>
        <v>0</v>
      </c>
      <c r="K490" s="231" t="s">
        <v>331</v>
      </c>
      <c r="L490" s="46"/>
      <c r="M490" s="236" t="s">
        <v>1</v>
      </c>
      <c r="N490" s="237" t="s">
        <v>48</v>
      </c>
      <c r="O490" s="93"/>
      <c r="P490" s="238">
        <f>O490*H490</f>
        <v>0</v>
      </c>
      <c r="Q490" s="238">
        <v>0</v>
      </c>
      <c r="R490" s="238">
        <f>Q490*H490</f>
        <v>0</v>
      </c>
      <c r="S490" s="238">
        <v>0</v>
      </c>
      <c r="T490" s="239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40" t="s">
        <v>192</v>
      </c>
      <c r="AT490" s="240" t="s">
        <v>174</v>
      </c>
      <c r="AU490" s="240" t="s">
        <v>92</v>
      </c>
      <c r="AY490" s="18" t="s">
        <v>171</v>
      </c>
      <c r="BE490" s="241">
        <f>IF(N490="základní",J490,0)</f>
        <v>0</v>
      </c>
      <c r="BF490" s="241">
        <f>IF(N490="snížená",J490,0)</f>
        <v>0</v>
      </c>
      <c r="BG490" s="241">
        <f>IF(N490="zákl. přenesená",J490,0)</f>
        <v>0</v>
      </c>
      <c r="BH490" s="241">
        <f>IF(N490="sníž. přenesená",J490,0)</f>
        <v>0</v>
      </c>
      <c r="BI490" s="241">
        <f>IF(N490="nulová",J490,0)</f>
        <v>0</v>
      </c>
      <c r="BJ490" s="18" t="s">
        <v>90</v>
      </c>
      <c r="BK490" s="241">
        <f>ROUND(I490*H490,2)</f>
        <v>0</v>
      </c>
      <c r="BL490" s="18" t="s">
        <v>192</v>
      </c>
      <c r="BM490" s="240" t="s">
        <v>1827</v>
      </c>
    </row>
    <row r="491" s="2" customFormat="1">
      <c r="A491" s="40"/>
      <c r="B491" s="41"/>
      <c r="C491" s="42"/>
      <c r="D491" s="242" t="s">
        <v>184</v>
      </c>
      <c r="E491" s="42"/>
      <c r="F491" s="243" t="s">
        <v>3697</v>
      </c>
      <c r="G491" s="42"/>
      <c r="H491" s="42"/>
      <c r="I491" s="244"/>
      <c r="J491" s="42"/>
      <c r="K491" s="42"/>
      <c r="L491" s="46"/>
      <c r="M491" s="245"/>
      <c r="N491" s="246"/>
      <c r="O491" s="93"/>
      <c r="P491" s="93"/>
      <c r="Q491" s="93"/>
      <c r="R491" s="93"/>
      <c r="S491" s="93"/>
      <c r="T491" s="94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8" t="s">
        <v>184</v>
      </c>
      <c r="AU491" s="18" t="s">
        <v>92</v>
      </c>
    </row>
    <row r="492" s="2" customFormat="1" ht="16.5" customHeight="1">
      <c r="A492" s="40"/>
      <c r="B492" s="41"/>
      <c r="C492" s="229" t="s">
        <v>1060</v>
      </c>
      <c r="D492" s="229" t="s">
        <v>174</v>
      </c>
      <c r="E492" s="230" t="s">
        <v>3739</v>
      </c>
      <c r="F492" s="231" t="s">
        <v>3699</v>
      </c>
      <c r="G492" s="232" t="s">
        <v>1528</v>
      </c>
      <c r="H492" s="233">
        <v>1</v>
      </c>
      <c r="I492" s="234"/>
      <c r="J492" s="235">
        <f>ROUND(I492*H492,2)</f>
        <v>0</v>
      </c>
      <c r="K492" s="231" t="s">
        <v>331</v>
      </c>
      <c r="L492" s="46"/>
      <c r="M492" s="236" t="s">
        <v>1</v>
      </c>
      <c r="N492" s="237" t="s">
        <v>48</v>
      </c>
      <c r="O492" s="93"/>
      <c r="P492" s="238">
        <f>O492*H492</f>
        <v>0</v>
      </c>
      <c r="Q492" s="238">
        <v>0</v>
      </c>
      <c r="R492" s="238">
        <f>Q492*H492</f>
        <v>0</v>
      </c>
      <c r="S492" s="238">
        <v>0</v>
      </c>
      <c r="T492" s="239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40" t="s">
        <v>192</v>
      </c>
      <c r="AT492" s="240" t="s">
        <v>174</v>
      </c>
      <c r="AU492" s="240" t="s">
        <v>92</v>
      </c>
      <c r="AY492" s="18" t="s">
        <v>171</v>
      </c>
      <c r="BE492" s="241">
        <f>IF(N492="základní",J492,0)</f>
        <v>0</v>
      </c>
      <c r="BF492" s="241">
        <f>IF(N492="snížená",J492,0)</f>
        <v>0</v>
      </c>
      <c r="BG492" s="241">
        <f>IF(N492="zákl. přenesená",J492,0)</f>
        <v>0</v>
      </c>
      <c r="BH492" s="241">
        <f>IF(N492="sníž. přenesená",J492,0)</f>
        <v>0</v>
      </c>
      <c r="BI492" s="241">
        <f>IF(N492="nulová",J492,0)</f>
        <v>0</v>
      </c>
      <c r="BJ492" s="18" t="s">
        <v>90</v>
      </c>
      <c r="BK492" s="241">
        <f>ROUND(I492*H492,2)</f>
        <v>0</v>
      </c>
      <c r="BL492" s="18" t="s">
        <v>192</v>
      </c>
      <c r="BM492" s="240" t="s">
        <v>1835</v>
      </c>
    </row>
    <row r="493" s="2" customFormat="1">
      <c r="A493" s="40"/>
      <c r="B493" s="41"/>
      <c r="C493" s="42"/>
      <c r="D493" s="242" t="s">
        <v>184</v>
      </c>
      <c r="E493" s="42"/>
      <c r="F493" s="243" t="s">
        <v>3697</v>
      </c>
      <c r="G493" s="42"/>
      <c r="H493" s="42"/>
      <c r="I493" s="244"/>
      <c r="J493" s="42"/>
      <c r="K493" s="42"/>
      <c r="L493" s="46"/>
      <c r="M493" s="245"/>
      <c r="N493" s="246"/>
      <c r="O493" s="93"/>
      <c r="P493" s="93"/>
      <c r="Q493" s="93"/>
      <c r="R493" s="93"/>
      <c r="S493" s="93"/>
      <c r="T493" s="94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T493" s="18" t="s">
        <v>184</v>
      </c>
      <c r="AU493" s="18" t="s">
        <v>92</v>
      </c>
    </row>
    <row r="494" s="12" customFormat="1" ht="22.8" customHeight="1">
      <c r="A494" s="12"/>
      <c r="B494" s="213"/>
      <c r="C494" s="214"/>
      <c r="D494" s="215" t="s">
        <v>82</v>
      </c>
      <c r="E494" s="227" t="s">
        <v>3700</v>
      </c>
      <c r="F494" s="227" t="s">
        <v>3701</v>
      </c>
      <c r="G494" s="214"/>
      <c r="H494" s="214"/>
      <c r="I494" s="217"/>
      <c r="J494" s="228">
        <f>BK494</f>
        <v>0</v>
      </c>
      <c r="K494" s="214"/>
      <c r="L494" s="219"/>
      <c r="M494" s="220"/>
      <c r="N494" s="221"/>
      <c r="O494" s="221"/>
      <c r="P494" s="222">
        <f>SUM(P495:P496)</f>
        <v>0</v>
      </c>
      <c r="Q494" s="221"/>
      <c r="R494" s="222">
        <f>SUM(R495:R496)</f>
        <v>0</v>
      </c>
      <c r="S494" s="221"/>
      <c r="T494" s="223">
        <f>SUM(T495:T496)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24" t="s">
        <v>90</v>
      </c>
      <c r="AT494" s="225" t="s">
        <v>82</v>
      </c>
      <c r="AU494" s="225" t="s">
        <v>90</v>
      </c>
      <c r="AY494" s="224" t="s">
        <v>171</v>
      </c>
      <c r="BK494" s="226">
        <f>SUM(BK495:BK496)</f>
        <v>0</v>
      </c>
    </row>
    <row r="495" s="2" customFormat="1" ht="16.5" customHeight="1">
      <c r="A495" s="40"/>
      <c r="B495" s="41"/>
      <c r="C495" s="229" t="s">
        <v>1065</v>
      </c>
      <c r="D495" s="229" t="s">
        <v>174</v>
      </c>
      <c r="E495" s="230" t="s">
        <v>3740</v>
      </c>
      <c r="F495" s="231" t="s">
        <v>3431</v>
      </c>
      <c r="G495" s="232" t="s">
        <v>1528</v>
      </c>
      <c r="H495" s="233">
        <v>2</v>
      </c>
      <c r="I495" s="234"/>
      <c r="J495" s="235">
        <f>ROUND(I495*H495,2)</f>
        <v>0</v>
      </c>
      <c r="K495" s="231" t="s">
        <v>331</v>
      </c>
      <c r="L495" s="46"/>
      <c r="M495" s="236" t="s">
        <v>1</v>
      </c>
      <c r="N495" s="237" t="s">
        <v>48</v>
      </c>
      <c r="O495" s="93"/>
      <c r="P495" s="238">
        <f>O495*H495</f>
        <v>0</v>
      </c>
      <c r="Q495" s="238">
        <v>0</v>
      </c>
      <c r="R495" s="238">
        <f>Q495*H495</f>
        <v>0</v>
      </c>
      <c r="S495" s="238">
        <v>0</v>
      </c>
      <c r="T495" s="239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40" t="s">
        <v>192</v>
      </c>
      <c r="AT495" s="240" t="s">
        <v>174</v>
      </c>
      <c r="AU495" s="240" t="s">
        <v>92</v>
      </c>
      <c r="AY495" s="18" t="s">
        <v>171</v>
      </c>
      <c r="BE495" s="241">
        <f>IF(N495="základní",J495,0)</f>
        <v>0</v>
      </c>
      <c r="BF495" s="241">
        <f>IF(N495="snížená",J495,0)</f>
        <v>0</v>
      </c>
      <c r="BG495" s="241">
        <f>IF(N495="zákl. přenesená",J495,0)</f>
        <v>0</v>
      </c>
      <c r="BH495" s="241">
        <f>IF(N495="sníž. přenesená",J495,0)</f>
        <v>0</v>
      </c>
      <c r="BI495" s="241">
        <f>IF(N495="nulová",J495,0)</f>
        <v>0</v>
      </c>
      <c r="BJ495" s="18" t="s">
        <v>90</v>
      </c>
      <c r="BK495" s="241">
        <f>ROUND(I495*H495,2)</f>
        <v>0</v>
      </c>
      <c r="BL495" s="18" t="s">
        <v>192</v>
      </c>
      <c r="BM495" s="240" t="s">
        <v>1843</v>
      </c>
    </row>
    <row r="496" s="2" customFormat="1" ht="16.5" customHeight="1">
      <c r="A496" s="40"/>
      <c r="B496" s="41"/>
      <c r="C496" s="229" t="s">
        <v>1071</v>
      </c>
      <c r="D496" s="229" t="s">
        <v>174</v>
      </c>
      <c r="E496" s="230" t="s">
        <v>3705</v>
      </c>
      <c r="F496" s="231" t="s">
        <v>3706</v>
      </c>
      <c r="G496" s="232" t="s">
        <v>1528</v>
      </c>
      <c r="H496" s="233">
        <v>1</v>
      </c>
      <c r="I496" s="234"/>
      <c r="J496" s="235">
        <f>ROUND(I496*H496,2)</f>
        <v>0</v>
      </c>
      <c r="K496" s="231" t="s">
        <v>331</v>
      </c>
      <c r="L496" s="46"/>
      <c r="M496" s="236" t="s">
        <v>1</v>
      </c>
      <c r="N496" s="237" t="s">
        <v>48</v>
      </c>
      <c r="O496" s="93"/>
      <c r="P496" s="238">
        <f>O496*H496</f>
        <v>0</v>
      </c>
      <c r="Q496" s="238">
        <v>0</v>
      </c>
      <c r="R496" s="238">
        <f>Q496*H496</f>
        <v>0</v>
      </c>
      <c r="S496" s="238">
        <v>0</v>
      </c>
      <c r="T496" s="239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40" t="s">
        <v>192</v>
      </c>
      <c r="AT496" s="240" t="s">
        <v>174</v>
      </c>
      <c r="AU496" s="240" t="s">
        <v>92</v>
      </c>
      <c r="AY496" s="18" t="s">
        <v>171</v>
      </c>
      <c r="BE496" s="241">
        <f>IF(N496="základní",J496,0)</f>
        <v>0</v>
      </c>
      <c r="BF496" s="241">
        <f>IF(N496="snížená",J496,0)</f>
        <v>0</v>
      </c>
      <c r="BG496" s="241">
        <f>IF(N496="zákl. přenesená",J496,0)</f>
        <v>0</v>
      </c>
      <c r="BH496" s="241">
        <f>IF(N496="sníž. přenesená",J496,0)</f>
        <v>0</v>
      </c>
      <c r="BI496" s="241">
        <f>IF(N496="nulová",J496,0)</f>
        <v>0</v>
      </c>
      <c r="BJ496" s="18" t="s">
        <v>90</v>
      </c>
      <c r="BK496" s="241">
        <f>ROUND(I496*H496,2)</f>
        <v>0</v>
      </c>
      <c r="BL496" s="18" t="s">
        <v>192</v>
      </c>
      <c r="BM496" s="240" t="s">
        <v>1851</v>
      </c>
    </row>
    <row r="497" s="12" customFormat="1" ht="22.8" customHeight="1">
      <c r="A497" s="12"/>
      <c r="B497" s="213"/>
      <c r="C497" s="214"/>
      <c r="D497" s="215" t="s">
        <v>82</v>
      </c>
      <c r="E497" s="227" t="s">
        <v>3673</v>
      </c>
      <c r="F497" s="227" t="s">
        <v>3674</v>
      </c>
      <c r="G497" s="214"/>
      <c r="H497" s="214"/>
      <c r="I497" s="217"/>
      <c r="J497" s="228">
        <f>BK497</f>
        <v>0</v>
      </c>
      <c r="K497" s="214"/>
      <c r="L497" s="219"/>
      <c r="M497" s="220"/>
      <c r="N497" s="221"/>
      <c r="O497" s="221"/>
      <c r="P497" s="222">
        <f>SUM(P498:P507)</f>
        <v>0</v>
      </c>
      <c r="Q497" s="221"/>
      <c r="R497" s="222">
        <f>SUM(R498:R507)</f>
        <v>0</v>
      </c>
      <c r="S497" s="221"/>
      <c r="T497" s="223">
        <f>SUM(T498:T507)</f>
        <v>0</v>
      </c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R497" s="224" t="s">
        <v>90</v>
      </c>
      <c r="AT497" s="225" t="s">
        <v>82</v>
      </c>
      <c r="AU497" s="225" t="s">
        <v>90</v>
      </c>
      <c r="AY497" s="224" t="s">
        <v>171</v>
      </c>
      <c r="BK497" s="226">
        <f>SUM(BK498:BK507)</f>
        <v>0</v>
      </c>
    </row>
    <row r="498" s="2" customFormat="1" ht="16.5" customHeight="1">
      <c r="A498" s="40"/>
      <c r="B498" s="41"/>
      <c r="C498" s="229" t="s">
        <v>1076</v>
      </c>
      <c r="D498" s="229" t="s">
        <v>174</v>
      </c>
      <c r="E498" s="230" t="s">
        <v>3741</v>
      </c>
      <c r="F498" s="231" t="s">
        <v>3742</v>
      </c>
      <c r="G498" s="232" t="s">
        <v>458</v>
      </c>
      <c r="H498" s="233">
        <v>8</v>
      </c>
      <c r="I498" s="234"/>
      <c r="J498" s="235">
        <f>ROUND(I498*H498,2)</f>
        <v>0</v>
      </c>
      <c r="K498" s="231" t="s">
        <v>331</v>
      </c>
      <c r="L498" s="46"/>
      <c r="M498" s="236" t="s">
        <v>1</v>
      </c>
      <c r="N498" s="237" t="s">
        <v>48</v>
      </c>
      <c r="O498" s="93"/>
      <c r="P498" s="238">
        <f>O498*H498</f>
        <v>0</v>
      </c>
      <c r="Q498" s="238">
        <v>0</v>
      </c>
      <c r="R498" s="238">
        <f>Q498*H498</f>
        <v>0</v>
      </c>
      <c r="S498" s="238">
        <v>0</v>
      </c>
      <c r="T498" s="239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40" t="s">
        <v>192</v>
      </c>
      <c r="AT498" s="240" t="s">
        <v>174</v>
      </c>
      <c r="AU498" s="240" t="s">
        <v>92</v>
      </c>
      <c r="AY498" s="18" t="s">
        <v>171</v>
      </c>
      <c r="BE498" s="241">
        <f>IF(N498="základní",J498,0)</f>
        <v>0</v>
      </c>
      <c r="BF498" s="241">
        <f>IF(N498="snížená",J498,0)</f>
        <v>0</v>
      </c>
      <c r="BG498" s="241">
        <f>IF(N498="zákl. přenesená",J498,0)</f>
        <v>0</v>
      </c>
      <c r="BH498" s="241">
        <f>IF(N498="sníž. přenesená",J498,0)</f>
        <v>0</v>
      </c>
      <c r="BI498" s="241">
        <f>IF(N498="nulová",J498,0)</f>
        <v>0</v>
      </c>
      <c r="BJ498" s="18" t="s">
        <v>90</v>
      </c>
      <c r="BK498" s="241">
        <f>ROUND(I498*H498,2)</f>
        <v>0</v>
      </c>
      <c r="BL498" s="18" t="s">
        <v>192</v>
      </c>
      <c r="BM498" s="240" t="s">
        <v>1859</v>
      </c>
    </row>
    <row r="499" s="2" customFormat="1">
      <c r="A499" s="40"/>
      <c r="B499" s="41"/>
      <c r="C499" s="42"/>
      <c r="D499" s="242" t="s">
        <v>184</v>
      </c>
      <c r="E499" s="42"/>
      <c r="F499" s="243" t="s">
        <v>3647</v>
      </c>
      <c r="G499" s="42"/>
      <c r="H499" s="42"/>
      <c r="I499" s="244"/>
      <c r="J499" s="42"/>
      <c r="K499" s="42"/>
      <c r="L499" s="46"/>
      <c r="M499" s="245"/>
      <c r="N499" s="246"/>
      <c r="O499" s="93"/>
      <c r="P499" s="93"/>
      <c r="Q499" s="93"/>
      <c r="R499" s="93"/>
      <c r="S499" s="93"/>
      <c r="T499" s="94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8" t="s">
        <v>184</v>
      </c>
      <c r="AU499" s="18" t="s">
        <v>92</v>
      </c>
    </row>
    <row r="500" s="2" customFormat="1" ht="16.5" customHeight="1">
      <c r="A500" s="40"/>
      <c r="B500" s="41"/>
      <c r="C500" s="229" t="s">
        <v>1085</v>
      </c>
      <c r="D500" s="229" t="s">
        <v>174</v>
      </c>
      <c r="E500" s="230" t="s">
        <v>3743</v>
      </c>
      <c r="F500" s="231" t="s">
        <v>3744</v>
      </c>
      <c r="G500" s="232" t="s">
        <v>458</v>
      </c>
      <c r="H500" s="233">
        <v>2</v>
      </c>
      <c r="I500" s="234"/>
      <c r="J500" s="235">
        <f>ROUND(I500*H500,2)</f>
        <v>0</v>
      </c>
      <c r="K500" s="231" t="s">
        <v>331</v>
      </c>
      <c r="L500" s="46"/>
      <c r="M500" s="236" t="s">
        <v>1</v>
      </c>
      <c r="N500" s="237" t="s">
        <v>48</v>
      </c>
      <c r="O500" s="93"/>
      <c r="P500" s="238">
        <f>O500*H500</f>
        <v>0</v>
      </c>
      <c r="Q500" s="238">
        <v>0</v>
      </c>
      <c r="R500" s="238">
        <f>Q500*H500</f>
        <v>0</v>
      </c>
      <c r="S500" s="238">
        <v>0</v>
      </c>
      <c r="T500" s="239">
        <f>S500*H500</f>
        <v>0</v>
      </c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R500" s="240" t="s">
        <v>192</v>
      </c>
      <c r="AT500" s="240" t="s">
        <v>174</v>
      </c>
      <c r="AU500" s="240" t="s">
        <v>92</v>
      </c>
      <c r="AY500" s="18" t="s">
        <v>171</v>
      </c>
      <c r="BE500" s="241">
        <f>IF(N500="základní",J500,0)</f>
        <v>0</v>
      </c>
      <c r="BF500" s="241">
        <f>IF(N500="snížená",J500,0)</f>
        <v>0</v>
      </c>
      <c r="BG500" s="241">
        <f>IF(N500="zákl. přenesená",J500,0)</f>
        <v>0</v>
      </c>
      <c r="BH500" s="241">
        <f>IF(N500="sníž. přenesená",J500,0)</f>
        <v>0</v>
      </c>
      <c r="BI500" s="241">
        <f>IF(N500="nulová",J500,0)</f>
        <v>0</v>
      </c>
      <c r="BJ500" s="18" t="s">
        <v>90</v>
      </c>
      <c r="BK500" s="241">
        <f>ROUND(I500*H500,2)</f>
        <v>0</v>
      </c>
      <c r="BL500" s="18" t="s">
        <v>192</v>
      </c>
      <c r="BM500" s="240" t="s">
        <v>1867</v>
      </c>
    </row>
    <row r="501" s="2" customFormat="1">
      <c r="A501" s="40"/>
      <c r="B501" s="41"/>
      <c r="C501" s="42"/>
      <c r="D501" s="242" t="s">
        <v>184</v>
      </c>
      <c r="E501" s="42"/>
      <c r="F501" s="243" t="s">
        <v>3647</v>
      </c>
      <c r="G501" s="42"/>
      <c r="H501" s="42"/>
      <c r="I501" s="244"/>
      <c r="J501" s="42"/>
      <c r="K501" s="42"/>
      <c r="L501" s="46"/>
      <c r="M501" s="245"/>
      <c r="N501" s="246"/>
      <c r="O501" s="93"/>
      <c r="P501" s="93"/>
      <c r="Q501" s="93"/>
      <c r="R501" s="93"/>
      <c r="S501" s="93"/>
      <c r="T501" s="94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T501" s="18" t="s">
        <v>184</v>
      </c>
      <c r="AU501" s="18" t="s">
        <v>92</v>
      </c>
    </row>
    <row r="502" s="2" customFormat="1" ht="16.5" customHeight="1">
      <c r="A502" s="40"/>
      <c r="B502" s="41"/>
      <c r="C502" s="229" t="s">
        <v>1089</v>
      </c>
      <c r="D502" s="229" t="s">
        <v>174</v>
      </c>
      <c r="E502" s="230" t="s">
        <v>3745</v>
      </c>
      <c r="F502" s="231" t="s">
        <v>3746</v>
      </c>
      <c r="G502" s="232" t="s">
        <v>458</v>
      </c>
      <c r="H502" s="233">
        <v>11</v>
      </c>
      <c r="I502" s="234"/>
      <c r="J502" s="235">
        <f>ROUND(I502*H502,2)</f>
        <v>0</v>
      </c>
      <c r="K502" s="231" t="s">
        <v>331</v>
      </c>
      <c r="L502" s="46"/>
      <c r="M502" s="236" t="s">
        <v>1</v>
      </c>
      <c r="N502" s="237" t="s">
        <v>48</v>
      </c>
      <c r="O502" s="93"/>
      <c r="P502" s="238">
        <f>O502*H502</f>
        <v>0</v>
      </c>
      <c r="Q502" s="238">
        <v>0</v>
      </c>
      <c r="R502" s="238">
        <f>Q502*H502</f>
        <v>0</v>
      </c>
      <c r="S502" s="238">
        <v>0</v>
      </c>
      <c r="T502" s="239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40" t="s">
        <v>192</v>
      </c>
      <c r="AT502" s="240" t="s">
        <v>174</v>
      </c>
      <c r="AU502" s="240" t="s">
        <v>92</v>
      </c>
      <c r="AY502" s="18" t="s">
        <v>171</v>
      </c>
      <c r="BE502" s="241">
        <f>IF(N502="základní",J502,0)</f>
        <v>0</v>
      </c>
      <c r="BF502" s="241">
        <f>IF(N502="snížená",J502,0)</f>
        <v>0</v>
      </c>
      <c r="BG502" s="241">
        <f>IF(N502="zákl. přenesená",J502,0)</f>
        <v>0</v>
      </c>
      <c r="BH502" s="241">
        <f>IF(N502="sníž. přenesená",J502,0)</f>
        <v>0</v>
      </c>
      <c r="BI502" s="241">
        <f>IF(N502="nulová",J502,0)</f>
        <v>0</v>
      </c>
      <c r="BJ502" s="18" t="s">
        <v>90</v>
      </c>
      <c r="BK502" s="241">
        <f>ROUND(I502*H502,2)</f>
        <v>0</v>
      </c>
      <c r="BL502" s="18" t="s">
        <v>192</v>
      </c>
      <c r="BM502" s="240" t="s">
        <v>1875</v>
      </c>
    </row>
    <row r="503" s="2" customFormat="1">
      <c r="A503" s="40"/>
      <c r="B503" s="41"/>
      <c r="C503" s="42"/>
      <c r="D503" s="242" t="s">
        <v>184</v>
      </c>
      <c r="E503" s="42"/>
      <c r="F503" s="243" t="s">
        <v>3647</v>
      </c>
      <c r="G503" s="42"/>
      <c r="H503" s="42"/>
      <c r="I503" s="244"/>
      <c r="J503" s="42"/>
      <c r="K503" s="42"/>
      <c r="L503" s="46"/>
      <c r="M503" s="245"/>
      <c r="N503" s="246"/>
      <c r="O503" s="93"/>
      <c r="P503" s="93"/>
      <c r="Q503" s="93"/>
      <c r="R503" s="93"/>
      <c r="S503" s="93"/>
      <c r="T503" s="94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8" t="s">
        <v>184</v>
      </c>
      <c r="AU503" s="18" t="s">
        <v>92</v>
      </c>
    </row>
    <row r="504" s="2" customFormat="1" ht="16.5" customHeight="1">
      <c r="A504" s="40"/>
      <c r="B504" s="41"/>
      <c r="C504" s="229" t="s">
        <v>1094</v>
      </c>
      <c r="D504" s="229" t="s">
        <v>174</v>
      </c>
      <c r="E504" s="230" t="s">
        <v>3747</v>
      </c>
      <c r="F504" s="231" t="s">
        <v>3748</v>
      </c>
      <c r="G504" s="232" t="s">
        <v>458</v>
      </c>
      <c r="H504" s="233">
        <v>38</v>
      </c>
      <c r="I504" s="234"/>
      <c r="J504" s="235">
        <f>ROUND(I504*H504,2)</f>
        <v>0</v>
      </c>
      <c r="K504" s="231" t="s">
        <v>331</v>
      </c>
      <c r="L504" s="46"/>
      <c r="M504" s="236" t="s">
        <v>1</v>
      </c>
      <c r="N504" s="237" t="s">
        <v>48</v>
      </c>
      <c r="O504" s="93"/>
      <c r="P504" s="238">
        <f>O504*H504</f>
        <v>0</v>
      </c>
      <c r="Q504" s="238">
        <v>0</v>
      </c>
      <c r="R504" s="238">
        <f>Q504*H504</f>
        <v>0</v>
      </c>
      <c r="S504" s="238">
        <v>0</v>
      </c>
      <c r="T504" s="239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40" t="s">
        <v>192</v>
      </c>
      <c r="AT504" s="240" t="s">
        <v>174</v>
      </c>
      <c r="AU504" s="240" t="s">
        <v>92</v>
      </c>
      <c r="AY504" s="18" t="s">
        <v>171</v>
      </c>
      <c r="BE504" s="241">
        <f>IF(N504="základní",J504,0)</f>
        <v>0</v>
      </c>
      <c r="BF504" s="241">
        <f>IF(N504="snížená",J504,0)</f>
        <v>0</v>
      </c>
      <c r="BG504" s="241">
        <f>IF(N504="zákl. přenesená",J504,0)</f>
        <v>0</v>
      </c>
      <c r="BH504" s="241">
        <f>IF(N504="sníž. přenesená",J504,0)</f>
        <v>0</v>
      </c>
      <c r="BI504" s="241">
        <f>IF(N504="nulová",J504,0)</f>
        <v>0</v>
      </c>
      <c r="BJ504" s="18" t="s">
        <v>90</v>
      </c>
      <c r="BK504" s="241">
        <f>ROUND(I504*H504,2)</f>
        <v>0</v>
      </c>
      <c r="BL504" s="18" t="s">
        <v>192</v>
      </c>
      <c r="BM504" s="240" t="s">
        <v>1883</v>
      </c>
    </row>
    <row r="505" s="2" customFormat="1">
      <c r="A505" s="40"/>
      <c r="B505" s="41"/>
      <c r="C505" s="42"/>
      <c r="D505" s="242" t="s">
        <v>184</v>
      </c>
      <c r="E505" s="42"/>
      <c r="F505" s="243" t="s">
        <v>3647</v>
      </c>
      <c r="G505" s="42"/>
      <c r="H505" s="42"/>
      <c r="I505" s="244"/>
      <c r="J505" s="42"/>
      <c r="K505" s="42"/>
      <c r="L505" s="46"/>
      <c r="M505" s="245"/>
      <c r="N505" s="246"/>
      <c r="O505" s="93"/>
      <c r="P505" s="93"/>
      <c r="Q505" s="93"/>
      <c r="R505" s="93"/>
      <c r="S505" s="93"/>
      <c r="T505" s="94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8" t="s">
        <v>184</v>
      </c>
      <c r="AU505" s="18" t="s">
        <v>92</v>
      </c>
    </row>
    <row r="506" s="2" customFormat="1" ht="16.5" customHeight="1">
      <c r="A506" s="40"/>
      <c r="B506" s="41"/>
      <c r="C506" s="229" t="s">
        <v>1097</v>
      </c>
      <c r="D506" s="229" t="s">
        <v>174</v>
      </c>
      <c r="E506" s="230" t="s">
        <v>3749</v>
      </c>
      <c r="F506" s="231" t="s">
        <v>3603</v>
      </c>
      <c r="G506" s="232" t="s">
        <v>458</v>
      </c>
      <c r="H506" s="233">
        <v>54</v>
      </c>
      <c r="I506" s="234"/>
      <c r="J506" s="235">
        <f>ROUND(I506*H506,2)</f>
        <v>0</v>
      </c>
      <c r="K506" s="231" t="s">
        <v>331</v>
      </c>
      <c r="L506" s="46"/>
      <c r="M506" s="236" t="s">
        <v>1</v>
      </c>
      <c r="N506" s="237" t="s">
        <v>48</v>
      </c>
      <c r="O506" s="93"/>
      <c r="P506" s="238">
        <f>O506*H506</f>
        <v>0</v>
      </c>
      <c r="Q506" s="238">
        <v>0</v>
      </c>
      <c r="R506" s="238">
        <f>Q506*H506</f>
        <v>0</v>
      </c>
      <c r="S506" s="238">
        <v>0</v>
      </c>
      <c r="T506" s="239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40" t="s">
        <v>192</v>
      </c>
      <c r="AT506" s="240" t="s">
        <v>174</v>
      </c>
      <c r="AU506" s="240" t="s">
        <v>92</v>
      </c>
      <c r="AY506" s="18" t="s">
        <v>171</v>
      </c>
      <c r="BE506" s="241">
        <f>IF(N506="základní",J506,0)</f>
        <v>0</v>
      </c>
      <c r="BF506" s="241">
        <f>IF(N506="snížená",J506,0)</f>
        <v>0</v>
      </c>
      <c r="BG506" s="241">
        <f>IF(N506="zákl. přenesená",J506,0)</f>
        <v>0</v>
      </c>
      <c r="BH506" s="241">
        <f>IF(N506="sníž. přenesená",J506,0)</f>
        <v>0</v>
      </c>
      <c r="BI506" s="241">
        <f>IF(N506="nulová",J506,0)</f>
        <v>0</v>
      </c>
      <c r="BJ506" s="18" t="s">
        <v>90</v>
      </c>
      <c r="BK506" s="241">
        <f>ROUND(I506*H506,2)</f>
        <v>0</v>
      </c>
      <c r="BL506" s="18" t="s">
        <v>192</v>
      </c>
      <c r="BM506" s="240" t="s">
        <v>1891</v>
      </c>
    </row>
    <row r="507" s="2" customFormat="1">
      <c r="A507" s="40"/>
      <c r="B507" s="41"/>
      <c r="C507" s="42"/>
      <c r="D507" s="242" t="s">
        <v>184</v>
      </c>
      <c r="E507" s="42"/>
      <c r="F507" s="243" t="s">
        <v>3647</v>
      </c>
      <c r="G507" s="42"/>
      <c r="H507" s="42"/>
      <c r="I507" s="244"/>
      <c r="J507" s="42"/>
      <c r="K507" s="42"/>
      <c r="L507" s="46"/>
      <c r="M507" s="245"/>
      <c r="N507" s="246"/>
      <c r="O507" s="93"/>
      <c r="P507" s="93"/>
      <c r="Q507" s="93"/>
      <c r="R507" s="93"/>
      <c r="S507" s="93"/>
      <c r="T507" s="94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T507" s="18" t="s">
        <v>184</v>
      </c>
      <c r="AU507" s="18" t="s">
        <v>92</v>
      </c>
    </row>
    <row r="508" s="12" customFormat="1" ht="22.8" customHeight="1">
      <c r="A508" s="12"/>
      <c r="B508" s="213"/>
      <c r="C508" s="214"/>
      <c r="D508" s="215" t="s">
        <v>82</v>
      </c>
      <c r="E508" s="227" t="s">
        <v>3508</v>
      </c>
      <c r="F508" s="227" t="s">
        <v>3509</v>
      </c>
      <c r="G508" s="214"/>
      <c r="H508" s="214"/>
      <c r="I508" s="217"/>
      <c r="J508" s="228">
        <f>BK508</f>
        <v>0</v>
      </c>
      <c r="K508" s="214"/>
      <c r="L508" s="219"/>
      <c r="M508" s="220"/>
      <c r="N508" s="221"/>
      <c r="O508" s="221"/>
      <c r="P508" s="222">
        <f>P509</f>
        <v>0</v>
      </c>
      <c r="Q508" s="221"/>
      <c r="R508" s="222">
        <f>R509</f>
        <v>0</v>
      </c>
      <c r="S508" s="221"/>
      <c r="T508" s="223">
        <f>T509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24" t="s">
        <v>90</v>
      </c>
      <c r="AT508" s="225" t="s">
        <v>82</v>
      </c>
      <c r="AU508" s="225" t="s">
        <v>90</v>
      </c>
      <c r="AY508" s="224" t="s">
        <v>171</v>
      </c>
      <c r="BK508" s="226">
        <f>BK509</f>
        <v>0</v>
      </c>
    </row>
    <row r="509" s="2" customFormat="1" ht="16.5" customHeight="1">
      <c r="A509" s="40"/>
      <c r="B509" s="41"/>
      <c r="C509" s="229" t="s">
        <v>1100</v>
      </c>
      <c r="D509" s="229" t="s">
        <v>174</v>
      </c>
      <c r="E509" s="230" t="s">
        <v>3750</v>
      </c>
      <c r="F509" s="231" t="s">
        <v>3517</v>
      </c>
      <c r="G509" s="232" t="s">
        <v>458</v>
      </c>
      <c r="H509" s="233">
        <v>26</v>
      </c>
      <c r="I509" s="234"/>
      <c r="J509" s="235">
        <f>ROUND(I509*H509,2)</f>
        <v>0</v>
      </c>
      <c r="K509" s="231" t="s">
        <v>331</v>
      </c>
      <c r="L509" s="46"/>
      <c r="M509" s="236" t="s">
        <v>1</v>
      </c>
      <c r="N509" s="237" t="s">
        <v>48</v>
      </c>
      <c r="O509" s="93"/>
      <c r="P509" s="238">
        <f>O509*H509</f>
        <v>0</v>
      </c>
      <c r="Q509" s="238">
        <v>0</v>
      </c>
      <c r="R509" s="238">
        <f>Q509*H509</f>
        <v>0</v>
      </c>
      <c r="S509" s="238">
        <v>0</v>
      </c>
      <c r="T509" s="239">
        <f>S509*H509</f>
        <v>0</v>
      </c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R509" s="240" t="s">
        <v>192</v>
      </c>
      <c r="AT509" s="240" t="s">
        <v>174</v>
      </c>
      <c r="AU509" s="240" t="s">
        <v>92</v>
      </c>
      <c r="AY509" s="18" t="s">
        <v>171</v>
      </c>
      <c r="BE509" s="241">
        <f>IF(N509="základní",J509,0)</f>
        <v>0</v>
      </c>
      <c r="BF509" s="241">
        <f>IF(N509="snížená",J509,0)</f>
        <v>0</v>
      </c>
      <c r="BG509" s="241">
        <f>IF(N509="zákl. přenesená",J509,0)</f>
        <v>0</v>
      </c>
      <c r="BH509" s="241">
        <f>IF(N509="sníž. přenesená",J509,0)</f>
        <v>0</v>
      </c>
      <c r="BI509" s="241">
        <f>IF(N509="nulová",J509,0)</f>
        <v>0</v>
      </c>
      <c r="BJ509" s="18" t="s">
        <v>90</v>
      </c>
      <c r="BK509" s="241">
        <f>ROUND(I509*H509,2)</f>
        <v>0</v>
      </c>
      <c r="BL509" s="18" t="s">
        <v>192</v>
      </c>
      <c r="BM509" s="240" t="s">
        <v>1899</v>
      </c>
    </row>
    <row r="510" s="12" customFormat="1" ht="22.8" customHeight="1">
      <c r="A510" s="12"/>
      <c r="B510" s="213"/>
      <c r="C510" s="214"/>
      <c r="D510" s="215" t="s">
        <v>82</v>
      </c>
      <c r="E510" s="227" t="s">
        <v>3720</v>
      </c>
      <c r="F510" s="227" t="s">
        <v>3721</v>
      </c>
      <c r="G510" s="214"/>
      <c r="H510" s="214"/>
      <c r="I510" s="217"/>
      <c r="J510" s="228">
        <f>BK510</f>
        <v>0</v>
      </c>
      <c r="K510" s="214"/>
      <c r="L510" s="219"/>
      <c r="M510" s="220"/>
      <c r="N510" s="221"/>
      <c r="O510" s="221"/>
      <c r="P510" s="222">
        <f>SUM(P511:P512)</f>
        <v>0</v>
      </c>
      <c r="Q510" s="221"/>
      <c r="R510" s="222">
        <f>SUM(R511:R512)</f>
        <v>0</v>
      </c>
      <c r="S510" s="221"/>
      <c r="T510" s="223">
        <f>SUM(T511:T512)</f>
        <v>0</v>
      </c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R510" s="224" t="s">
        <v>90</v>
      </c>
      <c r="AT510" s="225" t="s">
        <v>82</v>
      </c>
      <c r="AU510" s="225" t="s">
        <v>90</v>
      </c>
      <c r="AY510" s="224" t="s">
        <v>171</v>
      </c>
      <c r="BK510" s="226">
        <f>SUM(BK511:BK512)</f>
        <v>0</v>
      </c>
    </row>
    <row r="511" s="2" customFormat="1" ht="16.5" customHeight="1">
      <c r="A511" s="40"/>
      <c r="B511" s="41"/>
      <c r="C511" s="229" t="s">
        <v>1105</v>
      </c>
      <c r="D511" s="229" t="s">
        <v>174</v>
      </c>
      <c r="E511" s="230" t="s">
        <v>3751</v>
      </c>
      <c r="F511" s="231" t="s">
        <v>3723</v>
      </c>
      <c r="G511" s="232" t="s">
        <v>278</v>
      </c>
      <c r="H511" s="233">
        <v>12</v>
      </c>
      <c r="I511" s="234"/>
      <c r="J511" s="235">
        <f>ROUND(I511*H511,2)</f>
        <v>0</v>
      </c>
      <c r="K511" s="231" t="s">
        <v>331</v>
      </c>
      <c r="L511" s="46"/>
      <c r="M511" s="236" t="s">
        <v>1</v>
      </c>
      <c r="N511" s="237" t="s">
        <v>48</v>
      </c>
      <c r="O511" s="93"/>
      <c r="P511" s="238">
        <f>O511*H511</f>
        <v>0</v>
      </c>
      <c r="Q511" s="238">
        <v>0</v>
      </c>
      <c r="R511" s="238">
        <f>Q511*H511</f>
        <v>0</v>
      </c>
      <c r="S511" s="238">
        <v>0</v>
      </c>
      <c r="T511" s="239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40" t="s">
        <v>192</v>
      </c>
      <c r="AT511" s="240" t="s">
        <v>174</v>
      </c>
      <c r="AU511" s="240" t="s">
        <v>92</v>
      </c>
      <c r="AY511" s="18" t="s">
        <v>171</v>
      </c>
      <c r="BE511" s="241">
        <f>IF(N511="základní",J511,0)</f>
        <v>0</v>
      </c>
      <c r="BF511" s="241">
        <f>IF(N511="snížená",J511,0)</f>
        <v>0</v>
      </c>
      <c r="BG511" s="241">
        <f>IF(N511="zákl. přenesená",J511,0)</f>
        <v>0</v>
      </c>
      <c r="BH511" s="241">
        <f>IF(N511="sníž. přenesená",J511,0)</f>
        <v>0</v>
      </c>
      <c r="BI511" s="241">
        <f>IF(N511="nulová",J511,0)</f>
        <v>0</v>
      </c>
      <c r="BJ511" s="18" t="s">
        <v>90</v>
      </c>
      <c r="BK511" s="241">
        <f>ROUND(I511*H511,2)</f>
        <v>0</v>
      </c>
      <c r="BL511" s="18" t="s">
        <v>192</v>
      </c>
      <c r="BM511" s="240" t="s">
        <v>1907</v>
      </c>
    </row>
    <row r="512" s="2" customFormat="1">
      <c r="A512" s="40"/>
      <c r="B512" s="41"/>
      <c r="C512" s="229" t="s">
        <v>1108</v>
      </c>
      <c r="D512" s="229" t="s">
        <v>174</v>
      </c>
      <c r="E512" s="230" t="s">
        <v>3724</v>
      </c>
      <c r="F512" s="231" t="s">
        <v>3725</v>
      </c>
      <c r="G512" s="232" t="s">
        <v>278</v>
      </c>
      <c r="H512" s="233">
        <v>5</v>
      </c>
      <c r="I512" s="234"/>
      <c r="J512" s="235">
        <f>ROUND(I512*H512,2)</f>
        <v>0</v>
      </c>
      <c r="K512" s="231" t="s">
        <v>331</v>
      </c>
      <c r="L512" s="46"/>
      <c r="M512" s="236" t="s">
        <v>1</v>
      </c>
      <c r="N512" s="237" t="s">
        <v>48</v>
      </c>
      <c r="O512" s="93"/>
      <c r="P512" s="238">
        <f>O512*H512</f>
        <v>0</v>
      </c>
      <c r="Q512" s="238">
        <v>0</v>
      </c>
      <c r="R512" s="238">
        <f>Q512*H512</f>
        <v>0</v>
      </c>
      <c r="S512" s="238">
        <v>0</v>
      </c>
      <c r="T512" s="239">
        <f>S512*H512</f>
        <v>0</v>
      </c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40" t="s">
        <v>192</v>
      </c>
      <c r="AT512" s="240" t="s">
        <v>174</v>
      </c>
      <c r="AU512" s="240" t="s">
        <v>92</v>
      </c>
      <c r="AY512" s="18" t="s">
        <v>171</v>
      </c>
      <c r="BE512" s="241">
        <f>IF(N512="základní",J512,0)</f>
        <v>0</v>
      </c>
      <c r="BF512" s="241">
        <f>IF(N512="snížená",J512,0)</f>
        <v>0</v>
      </c>
      <c r="BG512" s="241">
        <f>IF(N512="zákl. přenesená",J512,0)</f>
        <v>0</v>
      </c>
      <c r="BH512" s="241">
        <f>IF(N512="sníž. přenesená",J512,0)</f>
        <v>0</v>
      </c>
      <c r="BI512" s="241">
        <f>IF(N512="nulová",J512,0)</f>
        <v>0</v>
      </c>
      <c r="BJ512" s="18" t="s">
        <v>90</v>
      </c>
      <c r="BK512" s="241">
        <f>ROUND(I512*H512,2)</f>
        <v>0</v>
      </c>
      <c r="BL512" s="18" t="s">
        <v>192</v>
      </c>
      <c r="BM512" s="240" t="s">
        <v>1915</v>
      </c>
    </row>
    <row r="513" s="12" customFormat="1" ht="25.92" customHeight="1">
      <c r="A513" s="12"/>
      <c r="B513" s="213"/>
      <c r="C513" s="214"/>
      <c r="D513" s="215" t="s">
        <v>82</v>
      </c>
      <c r="E513" s="216" t="s">
        <v>3752</v>
      </c>
      <c r="F513" s="216" t="s">
        <v>3753</v>
      </c>
      <c r="G513" s="214"/>
      <c r="H513" s="214"/>
      <c r="I513" s="217"/>
      <c r="J513" s="218">
        <f>BK513</f>
        <v>0</v>
      </c>
      <c r="K513" s="214"/>
      <c r="L513" s="219"/>
      <c r="M513" s="220"/>
      <c r="N513" s="221"/>
      <c r="O513" s="221"/>
      <c r="P513" s="222">
        <f>P514+P518+P521+P524+P526+P539+P541</f>
        <v>0</v>
      </c>
      <c r="Q513" s="221"/>
      <c r="R513" s="222">
        <f>R514+R518+R521+R524+R526+R539+R541</f>
        <v>0</v>
      </c>
      <c r="S513" s="221"/>
      <c r="T513" s="223">
        <f>T514+T518+T521+T524+T526+T539+T541</f>
        <v>0</v>
      </c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R513" s="224" t="s">
        <v>90</v>
      </c>
      <c r="AT513" s="225" t="s">
        <v>82</v>
      </c>
      <c r="AU513" s="225" t="s">
        <v>83</v>
      </c>
      <c r="AY513" s="224" t="s">
        <v>171</v>
      </c>
      <c r="BK513" s="226">
        <f>BK514+BK518+BK521+BK524+BK526+BK539+BK541</f>
        <v>0</v>
      </c>
    </row>
    <row r="514" s="12" customFormat="1" ht="22.8" customHeight="1">
      <c r="A514" s="12"/>
      <c r="B514" s="213"/>
      <c r="C514" s="214"/>
      <c r="D514" s="215" t="s">
        <v>82</v>
      </c>
      <c r="E514" s="227" t="s">
        <v>3682</v>
      </c>
      <c r="F514" s="227" t="s">
        <v>3683</v>
      </c>
      <c r="G514" s="214"/>
      <c r="H514" s="214"/>
      <c r="I514" s="217"/>
      <c r="J514" s="228">
        <f>BK514</f>
        <v>0</v>
      </c>
      <c r="K514" s="214"/>
      <c r="L514" s="219"/>
      <c r="M514" s="220"/>
      <c r="N514" s="221"/>
      <c r="O514" s="221"/>
      <c r="P514" s="222">
        <f>SUM(P515:P517)</f>
        <v>0</v>
      </c>
      <c r="Q514" s="221"/>
      <c r="R514" s="222">
        <f>SUM(R515:R517)</f>
        <v>0</v>
      </c>
      <c r="S514" s="221"/>
      <c r="T514" s="223">
        <f>SUM(T515:T517)</f>
        <v>0</v>
      </c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R514" s="224" t="s">
        <v>90</v>
      </c>
      <c r="AT514" s="225" t="s">
        <v>82</v>
      </c>
      <c r="AU514" s="225" t="s">
        <v>90</v>
      </c>
      <c r="AY514" s="224" t="s">
        <v>171</v>
      </c>
      <c r="BK514" s="226">
        <f>SUM(BK515:BK517)</f>
        <v>0</v>
      </c>
    </row>
    <row r="515" s="2" customFormat="1" ht="16.5" customHeight="1">
      <c r="A515" s="40"/>
      <c r="B515" s="41"/>
      <c r="C515" s="229" t="s">
        <v>1112</v>
      </c>
      <c r="D515" s="229" t="s">
        <v>174</v>
      </c>
      <c r="E515" s="230" t="s">
        <v>3754</v>
      </c>
      <c r="F515" s="231" t="s">
        <v>3685</v>
      </c>
      <c r="G515" s="232" t="s">
        <v>1528</v>
      </c>
      <c r="H515" s="233">
        <v>1</v>
      </c>
      <c r="I515" s="234"/>
      <c r="J515" s="235">
        <f>ROUND(I515*H515,2)</f>
        <v>0</v>
      </c>
      <c r="K515" s="231" t="s">
        <v>331</v>
      </c>
      <c r="L515" s="46"/>
      <c r="M515" s="236" t="s">
        <v>1</v>
      </c>
      <c r="N515" s="237" t="s">
        <v>48</v>
      </c>
      <c r="O515" s="93"/>
      <c r="P515" s="238">
        <f>O515*H515</f>
        <v>0</v>
      </c>
      <c r="Q515" s="238">
        <v>0</v>
      </c>
      <c r="R515" s="238">
        <f>Q515*H515</f>
        <v>0</v>
      </c>
      <c r="S515" s="238">
        <v>0</v>
      </c>
      <c r="T515" s="239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40" t="s">
        <v>192</v>
      </c>
      <c r="AT515" s="240" t="s">
        <v>174</v>
      </c>
      <c r="AU515" s="240" t="s">
        <v>92</v>
      </c>
      <c r="AY515" s="18" t="s">
        <v>171</v>
      </c>
      <c r="BE515" s="241">
        <f>IF(N515="základní",J515,0)</f>
        <v>0</v>
      </c>
      <c r="BF515" s="241">
        <f>IF(N515="snížená",J515,0)</f>
        <v>0</v>
      </c>
      <c r="BG515" s="241">
        <f>IF(N515="zákl. přenesená",J515,0)</f>
        <v>0</v>
      </c>
      <c r="BH515" s="241">
        <f>IF(N515="sníž. přenesená",J515,0)</f>
        <v>0</v>
      </c>
      <c r="BI515" s="241">
        <f>IF(N515="nulová",J515,0)</f>
        <v>0</v>
      </c>
      <c r="BJ515" s="18" t="s">
        <v>90</v>
      </c>
      <c r="BK515" s="241">
        <f>ROUND(I515*H515,2)</f>
        <v>0</v>
      </c>
      <c r="BL515" s="18" t="s">
        <v>192</v>
      </c>
      <c r="BM515" s="240" t="s">
        <v>1931</v>
      </c>
    </row>
    <row r="516" s="2" customFormat="1">
      <c r="A516" s="40"/>
      <c r="B516" s="41"/>
      <c r="C516" s="42"/>
      <c r="D516" s="242" t="s">
        <v>184</v>
      </c>
      <c r="E516" s="42"/>
      <c r="F516" s="243" t="s">
        <v>3729</v>
      </c>
      <c r="G516" s="42"/>
      <c r="H516" s="42"/>
      <c r="I516" s="244"/>
      <c r="J516" s="42"/>
      <c r="K516" s="42"/>
      <c r="L516" s="46"/>
      <c r="M516" s="245"/>
      <c r="N516" s="246"/>
      <c r="O516" s="93"/>
      <c r="P516" s="93"/>
      <c r="Q516" s="93"/>
      <c r="R516" s="93"/>
      <c r="S516" s="93"/>
      <c r="T516" s="94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T516" s="18" t="s">
        <v>184</v>
      </c>
      <c r="AU516" s="18" t="s">
        <v>92</v>
      </c>
    </row>
    <row r="517" s="2" customFormat="1" ht="16.5" customHeight="1">
      <c r="A517" s="40"/>
      <c r="B517" s="41"/>
      <c r="C517" s="229" t="s">
        <v>1117</v>
      </c>
      <c r="D517" s="229" t="s">
        <v>174</v>
      </c>
      <c r="E517" s="230" t="s">
        <v>3755</v>
      </c>
      <c r="F517" s="231" t="s">
        <v>3688</v>
      </c>
      <c r="G517" s="232" t="s">
        <v>1528</v>
      </c>
      <c r="H517" s="233">
        <v>1</v>
      </c>
      <c r="I517" s="234"/>
      <c r="J517" s="235">
        <f>ROUND(I517*H517,2)</f>
        <v>0</v>
      </c>
      <c r="K517" s="231" t="s">
        <v>331</v>
      </c>
      <c r="L517" s="46"/>
      <c r="M517" s="236" t="s">
        <v>1</v>
      </c>
      <c r="N517" s="237" t="s">
        <v>48</v>
      </c>
      <c r="O517" s="93"/>
      <c r="P517" s="238">
        <f>O517*H517</f>
        <v>0</v>
      </c>
      <c r="Q517" s="238">
        <v>0</v>
      </c>
      <c r="R517" s="238">
        <f>Q517*H517</f>
        <v>0</v>
      </c>
      <c r="S517" s="238">
        <v>0</v>
      </c>
      <c r="T517" s="239">
        <f>S517*H517</f>
        <v>0</v>
      </c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40" t="s">
        <v>192</v>
      </c>
      <c r="AT517" s="240" t="s">
        <v>174</v>
      </c>
      <c r="AU517" s="240" t="s">
        <v>92</v>
      </c>
      <c r="AY517" s="18" t="s">
        <v>171</v>
      </c>
      <c r="BE517" s="241">
        <f>IF(N517="základní",J517,0)</f>
        <v>0</v>
      </c>
      <c r="BF517" s="241">
        <f>IF(N517="snížená",J517,0)</f>
        <v>0</v>
      </c>
      <c r="BG517" s="241">
        <f>IF(N517="zákl. přenesená",J517,0)</f>
        <v>0</v>
      </c>
      <c r="BH517" s="241">
        <f>IF(N517="sníž. přenesená",J517,0)</f>
        <v>0</v>
      </c>
      <c r="BI517" s="241">
        <f>IF(N517="nulová",J517,0)</f>
        <v>0</v>
      </c>
      <c r="BJ517" s="18" t="s">
        <v>90</v>
      </c>
      <c r="BK517" s="241">
        <f>ROUND(I517*H517,2)</f>
        <v>0</v>
      </c>
      <c r="BL517" s="18" t="s">
        <v>192</v>
      </c>
      <c r="BM517" s="240" t="s">
        <v>1939</v>
      </c>
    </row>
    <row r="518" s="12" customFormat="1" ht="22.8" customHeight="1">
      <c r="A518" s="12"/>
      <c r="B518" s="213"/>
      <c r="C518" s="214"/>
      <c r="D518" s="215" t="s">
        <v>82</v>
      </c>
      <c r="E518" s="227" t="s">
        <v>3730</v>
      </c>
      <c r="F518" s="227" t="s">
        <v>3731</v>
      </c>
      <c r="G518" s="214"/>
      <c r="H518" s="214"/>
      <c r="I518" s="217"/>
      <c r="J518" s="228">
        <f>BK518</f>
        <v>0</v>
      </c>
      <c r="K518" s="214"/>
      <c r="L518" s="219"/>
      <c r="M518" s="220"/>
      <c r="N518" s="221"/>
      <c r="O518" s="221"/>
      <c r="P518" s="222">
        <f>SUM(P519:P520)</f>
        <v>0</v>
      </c>
      <c r="Q518" s="221"/>
      <c r="R518" s="222">
        <f>SUM(R519:R520)</f>
        <v>0</v>
      </c>
      <c r="S518" s="221"/>
      <c r="T518" s="223">
        <f>SUM(T519:T520)</f>
        <v>0</v>
      </c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R518" s="224" t="s">
        <v>90</v>
      </c>
      <c r="AT518" s="225" t="s">
        <v>82</v>
      </c>
      <c r="AU518" s="225" t="s">
        <v>90</v>
      </c>
      <c r="AY518" s="224" t="s">
        <v>171</v>
      </c>
      <c r="BK518" s="226">
        <f>SUM(BK519:BK520)</f>
        <v>0</v>
      </c>
    </row>
    <row r="519" s="2" customFormat="1" ht="16.5" customHeight="1">
      <c r="A519" s="40"/>
      <c r="B519" s="41"/>
      <c r="C519" s="229" t="s">
        <v>1119</v>
      </c>
      <c r="D519" s="229" t="s">
        <v>174</v>
      </c>
      <c r="E519" s="230" t="s">
        <v>3756</v>
      </c>
      <c r="F519" s="231" t="s">
        <v>3733</v>
      </c>
      <c r="G519" s="232" t="s">
        <v>1528</v>
      </c>
      <c r="H519" s="233">
        <v>5</v>
      </c>
      <c r="I519" s="234"/>
      <c r="J519" s="235">
        <f>ROUND(I519*H519,2)</f>
        <v>0</v>
      </c>
      <c r="K519" s="231" t="s">
        <v>331</v>
      </c>
      <c r="L519" s="46"/>
      <c r="M519" s="236" t="s">
        <v>1</v>
      </c>
      <c r="N519" s="237" t="s">
        <v>48</v>
      </c>
      <c r="O519" s="93"/>
      <c r="P519" s="238">
        <f>O519*H519</f>
        <v>0</v>
      </c>
      <c r="Q519" s="238">
        <v>0</v>
      </c>
      <c r="R519" s="238">
        <f>Q519*H519</f>
        <v>0</v>
      </c>
      <c r="S519" s="238">
        <v>0</v>
      </c>
      <c r="T519" s="239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40" t="s">
        <v>192</v>
      </c>
      <c r="AT519" s="240" t="s">
        <v>174</v>
      </c>
      <c r="AU519" s="240" t="s">
        <v>92</v>
      </c>
      <c r="AY519" s="18" t="s">
        <v>171</v>
      </c>
      <c r="BE519" s="241">
        <f>IF(N519="základní",J519,0)</f>
        <v>0</v>
      </c>
      <c r="BF519" s="241">
        <f>IF(N519="snížená",J519,0)</f>
        <v>0</v>
      </c>
      <c r="BG519" s="241">
        <f>IF(N519="zákl. přenesená",J519,0)</f>
        <v>0</v>
      </c>
      <c r="BH519" s="241">
        <f>IF(N519="sníž. přenesená",J519,0)</f>
        <v>0</v>
      </c>
      <c r="BI519" s="241">
        <f>IF(N519="nulová",J519,0)</f>
        <v>0</v>
      </c>
      <c r="BJ519" s="18" t="s">
        <v>90</v>
      </c>
      <c r="BK519" s="241">
        <f>ROUND(I519*H519,2)</f>
        <v>0</v>
      </c>
      <c r="BL519" s="18" t="s">
        <v>192</v>
      </c>
      <c r="BM519" s="240" t="s">
        <v>1947</v>
      </c>
    </row>
    <row r="520" s="2" customFormat="1" ht="16.5" customHeight="1">
      <c r="A520" s="40"/>
      <c r="B520" s="41"/>
      <c r="C520" s="229" t="s">
        <v>1122</v>
      </c>
      <c r="D520" s="229" t="s">
        <v>174</v>
      </c>
      <c r="E520" s="230" t="s">
        <v>3757</v>
      </c>
      <c r="F520" s="231" t="s">
        <v>3735</v>
      </c>
      <c r="G520" s="232" t="s">
        <v>1528</v>
      </c>
      <c r="H520" s="233">
        <v>7</v>
      </c>
      <c r="I520" s="234"/>
      <c r="J520" s="235">
        <f>ROUND(I520*H520,2)</f>
        <v>0</v>
      </c>
      <c r="K520" s="231" t="s">
        <v>331</v>
      </c>
      <c r="L520" s="46"/>
      <c r="M520" s="236" t="s">
        <v>1</v>
      </c>
      <c r="N520" s="237" t="s">
        <v>48</v>
      </c>
      <c r="O520" s="93"/>
      <c r="P520" s="238">
        <f>O520*H520</f>
        <v>0</v>
      </c>
      <c r="Q520" s="238">
        <v>0</v>
      </c>
      <c r="R520" s="238">
        <f>Q520*H520</f>
        <v>0</v>
      </c>
      <c r="S520" s="238">
        <v>0</v>
      </c>
      <c r="T520" s="239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40" t="s">
        <v>192</v>
      </c>
      <c r="AT520" s="240" t="s">
        <v>174</v>
      </c>
      <c r="AU520" s="240" t="s">
        <v>92</v>
      </c>
      <c r="AY520" s="18" t="s">
        <v>171</v>
      </c>
      <c r="BE520" s="241">
        <f>IF(N520="základní",J520,0)</f>
        <v>0</v>
      </c>
      <c r="BF520" s="241">
        <f>IF(N520="snížená",J520,0)</f>
        <v>0</v>
      </c>
      <c r="BG520" s="241">
        <f>IF(N520="zákl. přenesená",J520,0)</f>
        <v>0</v>
      </c>
      <c r="BH520" s="241">
        <f>IF(N520="sníž. přenesená",J520,0)</f>
        <v>0</v>
      </c>
      <c r="BI520" s="241">
        <f>IF(N520="nulová",J520,0)</f>
        <v>0</v>
      </c>
      <c r="BJ520" s="18" t="s">
        <v>90</v>
      </c>
      <c r="BK520" s="241">
        <f>ROUND(I520*H520,2)</f>
        <v>0</v>
      </c>
      <c r="BL520" s="18" t="s">
        <v>192</v>
      </c>
      <c r="BM520" s="240" t="s">
        <v>1955</v>
      </c>
    </row>
    <row r="521" s="12" customFormat="1" ht="22.8" customHeight="1">
      <c r="A521" s="12"/>
      <c r="B521" s="213"/>
      <c r="C521" s="214"/>
      <c r="D521" s="215" t="s">
        <v>82</v>
      </c>
      <c r="E521" s="227" t="s">
        <v>3693</v>
      </c>
      <c r="F521" s="227" t="s">
        <v>3694</v>
      </c>
      <c r="G521" s="214"/>
      <c r="H521" s="214"/>
      <c r="I521" s="217"/>
      <c r="J521" s="228">
        <f>BK521</f>
        <v>0</v>
      </c>
      <c r="K521" s="214"/>
      <c r="L521" s="219"/>
      <c r="M521" s="220"/>
      <c r="N521" s="221"/>
      <c r="O521" s="221"/>
      <c r="P521" s="222">
        <f>SUM(P522:P523)</f>
        <v>0</v>
      </c>
      <c r="Q521" s="221"/>
      <c r="R521" s="222">
        <f>SUM(R522:R523)</f>
        <v>0</v>
      </c>
      <c r="S521" s="221"/>
      <c r="T521" s="223">
        <f>SUM(T522:T523)</f>
        <v>0</v>
      </c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R521" s="224" t="s">
        <v>90</v>
      </c>
      <c r="AT521" s="225" t="s">
        <v>82</v>
      </c>
      <c r="AU521" s="225" t="s">
        <v>90</v>
      </c>
      <c r="AY521" s="224" t="s">
        <v>171</v>
      </c>
      <c r="BK521" s="226">
        <f>SUM(BK522:BK523)</f>
        <v>0</v>
      </c>
    </row>
    <row r="522" s="2" customFormat="1" ht="16.5" customHeight="1">
      <c r="A522" s="40"/>
      <c r="B522" s="41"/>
      <c r="C522" s="229" t="s">
        <v>1126</v>
      </c>
      <c r="D522" s="229" t="s">
        <v>174</v>
      </c>
      <c r="E522" s="230" t="s">
        <v>3758</v>
      </c>
      <c r="F522" s="231" t="s">
        <v>3412</v>
      </c>
      <c r="G522" s="232" t="s">
        <v>1528</v>
      </c>
      <c r="H522" s="233">
        <v>2</v>
      </c>
      <c r="I522" s="234"/>
      <c r="J522" s="235">
        <f>ROUND(I522*H522,2)</f>
        <v>0</v>
      </c>
      <c r="K522" s="231" t="s">
        <v>331</v>
      </c>
      <c r="L522" s="46"/>
      <c r="M522" s="236" t="s">
        <v>1</v>
      </c>
      <c r="N522" s="237" t="s">
        <v>48</v>
      </c>
      <c r="O522" s="93"/>
      <c r="P522" s="238">
        <f>O522*H522</f>
        <v>0</v>
      </c>
      <c r="Q522" s="238">
        <v>0</v>
      </c>
      <c r="R522" s="238">
        <f>Q522*H522</f>
        <v>0</v>
      </c>
      <c r="S522" s="238">
        <v>0</v>
      </c>
      <c r="T522" s="239">
        <f>S522*H522</f>
        <v>0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40" t="s">
        <v>192</v>
      </c>
      <c r="AT522" s="240" t="s">
        <v>174</v>
      </c>
      <c r="AU522" s="240" t="s">
        <v>92</v>
      </c>
      <c r="AY522" s="18" t="s">
        <v>171</v>
      </c>
      <c r="BE522" s="241">
        <f>IF(N522="základní",J522,0)</f>
        <v>0</v>
      </c>
      <c r="BF522" s="241">
        <f>IF(N522="snížená",J522,0)</f>
        <v>0</v>
      </c>
      <c r="BG522" s="241">
        <f>IF(N522="zákl. přenesená",J522,0)</f>
        <v>0</v>
      </c>
      <c r="BH522" s="241">
        <f>IF(N522="sníž. přenesená",J522,0)</f>
        <v>0</v>
      </c>
      <c r="BI522" s="241">
        <f>IF(N522="nulová",J522,0)</f>
        <v>0</v>
      </c>
      <c r="BJ522" s="18" t="s">
        <v>90</v>
      </c>
      <c r="BK522" s="241">
        <f>ROUND(I522*H522,2)</f>
        <v>0</v>
      </c>
      <c r="BL522" s="18" t="s">
        <v>192</v>
      </c>
      <c r="BM522" s="240" t="s">
        <v>1964</v>
      </c>
    </row>
    <row r="523" s="2" customFormat="1">
      <c r="A523" s="40"/>
      <c r="B523" s="41"/>
      <c r="C523" s="42"/>
      <c r="D523" s="242" t="s">
        <v>184</v>
      </c>
      <c r="E523" s="42"/>
      <c r="F523" s="243" t="s">
        <v>3697</v>
      </c>
      <c r="G523" s="42"/>
      <c r="H523" s="42"/>
      <c r="I523" s="244"/>
      <c r="J523" s="42"/>
      <c r="K523" s="42"/>
      <c r="L523" s="46"/>
      <c r="M523" s="245"/>
      <c r="N523" s="246"/>
      <c r="O523" s="93"/>
      <c r="P523" s="93"/>
      <c r="Q523" s="93"/>
      <c r="R523" s="93"/>
      <c r="S523" s="93"/>
      <c r="T523" s="94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T523" s="18" t="s">
        <v>184</v>
      </c>
      <c r="AU523" s="18" t="s">
        <v>92</v>
      </c>
    </row>
    <row r="524" s="12" customFormat="1" ht="22.8" customHeight="1">
      <c r="A524" s="12"/>
      <c r="B524" s="213"/>
      <c r="C524" s="214"/>
      <c r="D524" s="215" t="s">
        <v>82</v>
      </c>
      <c r="E524" s="227" t="s">
        <v>3700</v>
      </c>
      <c r="F524" s="227" t="s">
        <v>3701</v>
      </c>
      <c r="G524" s="214"/>
      <c r="H524" s="214"/>
      <c r="I524" s="217"/>
      <c r="J524" s="228">
        <f>BK524</f>
        <v>0</v>
      </c>
      <c r="K524" s="214"/>
      <c r="L524" s="219"/>
      <c r="M524" s="220"/>
      <c r="N524" s="221"/>
      <c r="O524" s="221"/>
      <c r="P524" s="222">
        <f>P525</f>
        <v>0</v>
      </c>
      <c r="Q524" s="221"/>
      <c r="R524" s="222">
        <f>R525</f>
        <v>0</v>
      </c>
      <c r="S524" s="221"/>
      <c r="T524" s="223">
        <f>T525</f>
        <v>0</v>
      </c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R524" s="224" t="s">
        <v>90</v>
      </c>
      <c r="AT524" s="225" t="s">
        <v>82</v>
      </c>
      <c r="AU524" s="225" t="s">
        <v>90</v>
      </c>
      <c r="AY524" s="224" t="s">
        <v>171</v>
      </c>
      <c r="BK524" s="226">
        <f>BK525</f>
        <v>0</v>
      </c>
    </row>
    <row r="525" s="2" customFormat="1" ht="16.5" customHeight="1">
      <c r="A525" s="40"/>
      <c r="B525" s="41"/>
      <c r="C525" s="229" t="s">
        <v>1130</v>
      </c>
      <c r="D525" s="229" t="s">
        <v>174</v>
      </c>
      <c r="E525" s="230" t="s">
        <v>3759</v>
      </c>
      <c r="F525" s="231" t="s">
        <v>3429</v>
      </c>
      <c r="G525" s="232" t="s">
        <v>1528</v>
      </c>
      <c r="H525" s="233">
        <v>2</v>
      </c>
      <c r="I525" s="234"/>
      <c r="J525" s="235">
        <f>ROUND(I525*H525,2)</f>
        <v>0</v>
      </c>
      <c r="K525" s="231" t="s">
        <v>331</v>
      </c>
      <c r="L525" s="46"/>
      <c r="M525" s="236" t="s">
        <v>1</v>
      </c>
      <c r="N525" s="237" t="s">
        <v>48</v>
      </c>
      <c r="O525" s="93"/>
      <c r="P525" s="238">
        <f>O525*H525</f>
        <v>0</v>
      </c>
      <c r="Q525" s="238">
        <v>0</v>
      </c>
      <c r="R525" s="238">
        <f>Q525*H525</f>
        <v>0</v>
      </c>
      <c r="S525" s="238">
        <v>0</v>
      </c>
      <c r="T525" s="239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40" t="s">
        <v>192</v>
      </c>
      <c r="AT525" s="240" t="s">
        <v>174</v>
      </c>
      <c r="AU525" s="240" t="s">
        <v>92</v>
      </c>
      <c r="AY525" s="18" t="s">
        <v>171</v>
      </c>
      <c r="BE525" s="241">
        <f>IF(N525="základní",J525,0)</f>
        <v>0</v>
      </c>
      <c r="BF525" s="241">
        <f>IF(N525="snížená",J525,0)</f>
        <v>0</v>
      </c>
      <c r="BG525" s="241">
        <f>IF(N525="zákl. přenesená",J525,0)</f>
        <v>0</v>
      </c>
      <c r="BH525" s="241">
        <f>IF(N525="sníž. přenesená",J525,0)</f>
        <v>0</v>
      </c>
      <c r="BI525" s="241">
        <f>IF(N525="nulová",J525,0)</f>
        <v>0</v>
      </c>
      <c r="BJ525" s="18" t="s">
        <v>90</v>
      </c>
      <c r="BK525" s="241">
        <f>ROUND(I525*H525,2)</f>
        <v>0</v>
      </c>
      <c r="BL525" s="18" t="s">
        <v>192</v>
      </c>
      <c r="BM525" s="240" t="s">
        <v>1972</v>
      </c>
    </row>
    <row r="526" s="12" customFormat="1" ht="22.8" customHeight="1">
      <c r="A526" s="12"/>
      <c r="B526" s="213"/>
      <c r="C526" s="214"/>
      <c r="D526" s="215" t="s">
        <v>82</v>
      </c>
      <c r="E526" s="227" t="s">
        <v>3673</v>
      </c>
      <c r="F526" s="227" t="s">
        <v>3674</v>
      </c>
      <c r="G526" s="214"/>
      <c r="H526" s="214"/>
      <c r="I526" s="217"/>
      <c r="J526" s="228">
        <f>BK526</f>
        <v>0</v>
      </c>
      <c r="K526" s="214"/>
      <c r="L526" s="219"/>
      <c r="M526" s="220"/>
      <c r="N526" s="221"/>
      <c r="O526" s="221"/>
      <c r="P526" s="222">
        <f>SUM(P527:P538)</f>
        <v>0</v>
      </c>
      <c r="Q526" s="221"/>
      <c r="R526" s="222">
        <f>SUM(R527:R538)</f>
        <v>0</v>
      </c>
      <c r="S526" s="221"/>
      <c r="T526" s="223">
        <f>SUM(T527:T538)</f>
        <v>0</v>
      </c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R526" s="224" t="s">
        <v>90</v>
      </c>
      <c r="AT526" s="225" t="s">
        <v>82</v>
      </c>
      <c r="AU526" s="225" t="s">
        <v>90</v>
      </c>
      <c r="AY526" s="224" t="s">
        <v>171</v>
      </c>
      <c r="BK526" s="226">
        <f>SUM(BK527:BK538)</f>
        <v>0</v>
      </c>
    </row>
    <row r="527" s="2" customFormat="1" ht="16.5" customHeight="1">
      <c r="A527" s="40"/>
      <c r="B527" s="41"/>
      <c r="C527" s="229" t="s">
        <v>1137</v>
      </c>
      <c r="D527" s="229" t="s">
        <v>174</v>
      </c>
      <c r="E527" s="230" t="s">
        <v>3760</v>
      </c>
      <c r="F527" s="231" t="s">
        <v>3761</v>
      </c>
      <c r="G527" s="232" t="s">
        <v>458</v>
      </c>
      <c r="H527" s="233">
        <v>8</v>
      </c>
      <c r="I527" s="234"/>
      <c r="J527" s="235">
        <f>ROUND(I527*H527,2)</f>
        <v>0</v>
      </c>
      <c r="K527" s="231" t="s">
        <v>331</v>
      </c>
      <c r="L527" s="46"/>
      <c r="M527" s="236" t="s">
        <v>1</v>
      </c>
      <c r="N527" s="237" t="s">
        <v>48</v>
      </c>
      <c r="O527" s="93"/>
      <c r="P527" s="238">
        <f>O527*H527</f>
        <v>0</v>
      </c>
      <c r="Q527" s="238">
        <v>0</v>
      </c>
      <c r="R527" s="238">
        <f>Q527*H527</f>
        <v>0</v>
      </c>
      <c r="S527" s="238">
        <v>0</v>
      </c>
      <c r="T527" s="239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40" t="s">
        <v>192</v>
      </c>
      <c r="AT527" s="240" t="s">
        <v>174</v>
      </c>
      <c r="AU527" s="240" t="s">
        <v>92</v>
      </c>
      <c r="AY527" s="18" t="s">
        <v>171</v>
      </c>
      <c r="BE527" s="241">
        <f>IF(N527="základní",J527,0)</f>
        <v>0</v>
      </c>
      <c r="BF527" s="241">
        <f>IF(N527="snížená",J527,0)</f>
        <v>0</v>
      </c>
      <c r="BG527" s="241">
        <f>IF(N527="zákl. přenesená",J527,0)</f>
        <v>0</v>
      </c>
      <c r="BH527" s="241">
        <f>IF(N527="sníž. přenesená",J527,0)</f>
        <v>0</v>
      </c>
      <c r="BI527" s="241">
        <f>IF(N527="nulová",J527,0)</f>
        <v>0</v>
      </c>
      <c r="BJ527" s="18" t="s">
        <v>90</v>
      </c>
      <c r="BK527" s="241">
        <f>ROUND(I527*H527,2)</f>
        <v>0</v>
      </c>
      <c r="BL527" s="18" t="s">
        <v>192</v>
      </c>
      <c r="BM527" s="240" t="s">
        <v>1980</v>
      </c>
    </row>
    <row r="528" s="2" customFormat="1">
      <c r="A528" s="40"/>
      <c r="B528" s="41"/>
      <c r="C528" s="42"/>
      <c r="D528" s="242" t="s">
        <v>184</v>
      </c>
      <c r="E528" s="42"/>
      <c r="F528" s="243" t="s">
        <v>3647</v>
      </c>
      <c r="G528" s="42"/>
      <c r="H528" s="42"/>
      <c r="I528" s="244"/>
      <c r="J528" s="42"/>
      <c r="K528" s="42"/>
      <c r="L528" s="46"/>
      <c r="M528" s="245"/>
      <c r="N528" s="246"/>
      <c r="O528" s="93"/>
      <c r="P528" s="93"/>
      <c r="Q528" s="93"/>
      <c r="R528" s="93"/>
      <c r="S528" s="93"/>
      <c r="T528" s="94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8" t="s">
        <v>184</v>
      </c>
      <c r="AU528" s="18" t="s">
        <v>92</v>
      </c>
    </row>
    <row r="529" s="2" customFormat="1" ht="16.5" customHeight="1">
      <c r="A529" s="40"/>
      <c r="B529" s="41"/>
      <c r="C529" s="229" t="s">
        <v>1143</v>
      </c>
      <c r="D529" s="229" t="s">
        <v>174</v>
      </c>
      <c r="E529" s="230" t="s">
        <v>3762</v>
      </c>
      <c r="F529" s="231" t="s">
        <v>3763</v>
      </c>
      <c r="G529" s="232" t="s">
        <v>458</v>
      </c>
      <c r="H529" s="233">
        <v>2</v>
      </c>
      <c r="I529" s="234"/>
      <c r="J529" s="235">
        <f>ROUND(I529*H529,2)</f>
        <v>0</v>
      </c>
      <c r="K529" s="231" t="s">
        <v>331</v>
      </c>
      <c r="L529" s="46"/>
      <c r="M529" s="236" t="s">
        <v>1</v>
      </c>
      <c r="N529" s="237" t="s">
        <v>48</v>
      </c>
      <c r="O529" s="93"/>
      <c r="P529" s="238">
        <f>O529*H529</f>
        <v>0</v>
      </c>
      <c r="Q529" s="238">
        <v>0</v>
      </c>
      <c r="R529" s="238">
        <f>Q529*H529</f>
        <v>0</v>
      </c>
      <c r="S529" s="238">
        <v>0</v>
      </c>
      <c r="T529" s="239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40" t="s">
        <v>192</v>
      </c>
      <c r="AT529" s="240" t="s">
        <v>174</v>
      </c>
      <c r="AU529" s="240" t="s">
        <v>92</v>
      </c>
      <c r="AY529" s="18" t="s">
        <v>171</v>
      </c>
      <c r="BE529" s="241">
        <f>IF(N529="základní",J529,0)</f>
        <v>0</v>
      </c>
      <c r="BF529" s="241">
        <f>IF(N529="snížená",J529,0)</f>
        <v>0</v>
      </c>
      <c r="BG529" s="241">
        <f>IF(N529="zákl. přenesená",J529,0)</f>
        <v>0</v>
      </c>
      <c r="BH529" s="241">
        <f>IF(N529="sníž. přenesená",J529,0)</f>
        <v>0</v>
      </c>
      <c r="BI529" s="241">
        <f>IF(N529="nulová",J529,0)</f>
        <v>0</v>
      </c>
      <c r="BJ529" s="18" t="s">
        <v>90</v>
      </c>
      <c r="BK529" s="241">
        <f>ROUND(I529*H529,2)</f>
        <v>0</v>
      </c>
      <c r="BL529" s="18" t="s">
        <v>192</v>
      </c>
      <c r="BM529" s="240" t="s">
        <v>1988</v>
      </c>
    </row>
    <row r="530" s="2" customFormat="1">
      <c r="A530" s="40"/>
      <c r="B530" s="41"/>
      <c r="C530" s="42"/>
      <c r="D530" s="242" t="s">
        <v>184</v>
      </c>
      <c r="E530" s="42"/>
      <c r="F530" s="243" t="s">
        <v>3647</v>
      </c>
      <c r="G530" s="42"/>
      <c r="H530" s="42"/>
      <c r="I530" s="244"/>
      <c r="J530" s="42"/>
      <c r="K530" s="42"/>
      <c r="L530" s="46"/>
      <c r="M530" s="245"/>
      <c r="N530" s="246"/>
      <c r="O530" s="93"/>
      <c r="P530" s="93"/>
      <c r="Q530" s="93"/>
      <c r="R530" s="93"/>
      <c r="S530" s="93"/>
      <c r="T530" s="94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8" t="s">
        <v>184</v>
      </c>
      <c r="AU530" s="18" t="s">
        <v>92</v>
      </c>
    </row>
    <row r="531" s="2" customFormat="1" ht="16.5" customHeight="1">
      <c r="A531" s="40"/>
      <c r="B531" s="41"/>
      <c r="C531" s="229" t="s">
        <v>1150</v>
      </c>
      <c r="D531" s="229" t="s">
        <v>174</v>
      </c>
      <c r="E531" s="230" t="s">
        <v>3764</v>
      </c>
      <c r="F531" s="231" t="s">
        <v>3744</v>
      </c>
      <c r="G531" s="232" t="s">
        <v>458</v>
      </c>
      <c r="H531" s="233">
        <v>9</v>
      </c>
      <c r="I531" s="234"/>
      <c r="J531" s="235">
        <f>ROUND(I531*H531,2)</f>
        <v>0</v>
      </c>
      <c r="K531" s="231" t="s">
        <v>331</v>
      </c>
      <c r="L531" s="46"/>
      <c r="M531" s="236" t="s">
        <v>1</v>
      </c>
      <c r="N531" s="237" t="s">
        <v>48</v>
      </c>
      <c r="O531" s="93"/>
      <c r="P531" s="238">
        <f>O531*H531</f>
        <v>0</v>
      </c>
      <c r="Q531" s="238">
        <v>0</v>
      </c>
      <c r="R531" s="238">
        <f>Q531*H531</f>
        <v>0</v>
      </c>
      <c r="S531" s="238">
        <v>0</v>
      </c>
      <c r="T531" s="239">
        <f>S531*H531</f>
        <v>0</v>
      </c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R531" s="240" t="s">
        <v>192</v>
      </c>
      <c r="AT531" s="240" t="s">
        <v>174</v>
      </c>
      <c r="AU531" s="240" t="s">
        <v>92</v>
      </c>
      <c r="AY531" s="18" t="s">
        <v>171</v>
      </c>
      <c r="BE531" s="241">
        <f>IF(N531="základní",J531,0)</f>
        <v>0</v>
      </c>
      <c r="BF531" s="241">
        <f>IF(N531="snížená",J531,0)</f>
        <v>0</v>
      </c>
      <c r="BG531" s="241">
        <f>IF(N531="zákl. přenesená",J531,0)</f>
        <v>0</v>
      </c>
      <c r="BH531" s="241">
        <f>IF(N531="sníž. přenesená",J531,0)</f>
        <v>0</v>
      </c>
      <c r="BI531" s="241">
        <f>IF(N531="nulová",J531,0)</f>
        <v>0</v>
      </c>
      <c r="BJ531" s="18" t="s">
        <v>90</v>
      </c>
      <c r="BK531" s="241">
        <f>ROUND(I531*H531,2)</f>
        <v>0</v>
      </c>
      <c r="BL531" s="18" t="s">
        <v>192</v>
      </c>
      <c r="BM531" s="240" t="s">
        <v>1996</v>
      </c>
    </row>
    <row r="532" s="2" customFormat="1">
      <c r="A532" s="40"/>
      <c r="B532" s="41"/>
      <c r="C532" s="42"/>
      <c r="D532" s="242" t="s">
        <v>184</v>
      </c>
      <c r="E532" s="42"/>
      <c r="F532" s="243" t="s">
        <v>3647</v>
      </c>
      <c r="G532" s="42"/>
      <c r="H532" s="42"/>
      <c r="I532" s="244"/>
      <c r="J532" s="42"/>
      <c r="K532" s="42"/>
      <c r="L532" s="46"/>
      <c r="M532" s="245"/>
      <c r="N532" s="246"/>
      <c r="O532" s="93"/>
      <c r="P532" s="93"/>
      <c r="Q532" s="93"/>
      <c r="R532" s="93"/>
      <c r="S532" s="93"/>
      <c r="T532" s="94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T532" s="18" t="s">
        <v>184</v>
      </c>
      <c r="AU532" s="18" t="s">
        <v>92</v>
      </c>
    </row>
    <row r="533" s="2" customFormat="1" ht="16.5" customHeight="1">
      <c r="A533" s="40"/>
      <c r="B533" s="41"/>
      <c r="C533" s="229" t="s">
        <v>1155</v>
      </c>
      <c r="D533" s="229" t="s">
        <v>174</v>
      </c>
      <c r="E533" s="230" t="s">
        <v>3765</v>
      </c>
      <c r="F533" s="231" t="s">
        <v>3766</v>
      </c>
      <c r="G533" s="232" t="s">
        <v>458</v>
      </c>
      <c r="H533" s="233">
        <v>3</v>
      </c>
      <c r="I533" s="234"/>
      <c r="J533" s="235">
        <f>ROUND(I533*H533,2)</f>
        <v>0</v>
      </c>
      <c r="K533" s="231" t="s">
        <v>331</v>
      </c>
      <c r="L533" s="46"/>
      <c r="M533" s="236" t="s">
        <v>1</v>
      </c>
      <c r="N533" s="237" t="s">
        <v>48</v>
      </c>
      <c r="O533" s="93"/>
      <c r="P533" s="238">
        <f>O533*H533</f>
        <v>0</v>
      </c>
      <c r="Q533" s="238">
        <v>0</v>
      </c>
      <c r="R533" s="238">
        <f>Q533*H533</f>
        <v>0</v>
      </c>
      <c r="S533" s="238">
        <v>0</v>
      </c>
      <c r="T533" s="239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40" t="s">
        <v>192</v>
      </c>
      <c r="AT533" s="240" t="s">
        <v>174</v>
      </c>
      <c r="AU533" s="240" t="s">
        <v>92</v>
      </c>
      <c r="AY533" s="18" t="s">
        <v>171</v>
      </c>
      <c r="BE533" s="241">
        <f>IF(N533="základní",J533,0)</f>
        <v>0</v>
      </c>
      <c r="BF533" s="241">
        <f>IF(N533="snížená",J533,0)</f>
        <v>0</v>
      </c>
      <c r="BG533" s="241">
        <f>IF(N533="zákl. přenesená",J533,0)</f>
        <v>0</v>
      </c>
      <c r="BH533" s="241">
        <f>IF(N533="sníž. přenesená",J533,0)</f>
        <v>0</v>
      </c>
      <c r="BI533" s="241">
        <f>IF(N533="nulová",J533,0)</f>
        <v>0</v>
      </c>
      <c r="BJ533" s="18" t="s">
        <v>90</v>
      </c>
      <c r="BK533" s="241">
        <f>ROUND(I533*H533,2)</f>
        <v>0</v>
      </c>
      <c r="BL533" s="18" t="s">
        <v>192</v>
      </c>
      <c r="BM533" s="240" t="s">
        <v>2004</v>
      </c>
    </row>
    <row r="534" s="2" customFormat="1">
      <c r="A534" s="40"/>
      <c r="B534" s="41"/>
      <c r="C534" s="42"/>
      <c r="D534" s="242" t="s">
        <v>184</v>
      </c>
      <c r="E534" s="42"/>
      <c r="F534" s="243" t="s">
        <v>3647</v>
      </c>
      <c r="G534" s="42"/>
      <c r="H534" s="42"/>
      <c r="I534" s="244"/>
      <c r="J534" s="42"/>
      <c r="K534" s="42"/>
      <c r="L534" s="46"/>
      <c r="M534" s="245"/>
      <c r="N534" s="246"/>
      <c r="O534" s="93"/>
      <c r="P534" s="93"/>
      <c r="Q534" s="93"/>
      <c r="R534" s="93"/>
      <c r="S534" s="93"/>
      <c r="T534" s="94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8" t="s">
        <v>184</v>
      </c>
      <c r="AU534" s="18" t="s">
        <v>92</v>
      </c>
    </row>
    <row r="535" s="2" customFormat="1" ht="16.5" customHeight="1">
      <c r="A535" s="40"/>
      <c r="B535" s="41"/>
      <c r="C535" s="229" t="s">
        <v>1157</v>
      </c>
      <c r="D535" s="229" t="s">
        <v>174</v>
      </c>
      <c r="E535" s="230" t="s">
        <v>3747</v>
      </c>
      <c r="F535" s="231" t="s">
        <v>3748</v>
      </c>
      <c r="G535" s="232" t="s">
        <v>458</v>
      </c>
      <c r="H535" s="233">
        <v>38</v>
      </c>
      <c r="I535" s="234"/>
      <c r="J535" s="235">
        <f>ROUND(I535*H535,2)</f>
        <v>0</v>
      </c>
      <c r="K535" s="231" t="s">
        <v>331</v>
      </c>
      <c r="L535" s="46"/>
      <c r="M535" s="236" t="s">
        <v>1</v>
      </c>
      <c r="N535" s="237" t="s">
        <v>48</v>
      </c>
      <c r="O535" s="93"/>
      <c r="P535" s="238">
        <f>O535*H535</f>
        <v>0</v>
      </c>
      <c r="Q535" s="238">
        <v>0</v>
      </c>
      <c r="R535" s="238">
        <f>Q535*H535</f>
        <v>0</v>
      </c>
      <c r="S535" s="238">
        <v>0</v>
      </c>
      <c r="T535" s="239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40" t="s">
        <v>192</v>
      </c>
      <c r="AT535" s="240" t="s">
        <v>174</v>
      </c>
      <c r="AU535" s="240" t="s">
        <v>92</v>
      </c>
      <c r="AY535" s="18" t="s">
        <v>171</v>
      </c>
      <c r="BE535" s="241">
        <f>IF(N535="základní",J535,0)</f>
        <v>0</v>
      </c>
      <c r="BF535" s="241">
        <f>IF(N535="snížená",J535,0)</f>
        <v>0</v>
      </c>
      <c r="BG535" s="241">
        <f>IF(N535="zákl. přenesená",J535,0)</f>
        <v>0</v>
      </c>
      <c r="BH535" s="241">
        <f>IF(N535="sníž. přenesená",J535,0)</f>
        <v>0</v>
      </c>
      <c r="BI535" s="241">
        <f>IF(N535="nulová",J535,0)</f>
        <v>0</v>
      </c>
      <c r="BJ535" s="18" t="s">
        <v>90</v>
      </c>
      <c r="BK535" s="241">
        <f>ROUND(I535*H535,2)</f>
        <v>0</v>
      </c>
      <c r="BL535" s="18" t="s">
        <v>192</v>
      </c>
      <c r="BM535" s="240" t="s">
        <v>2012</v>
      </c>
    </row>
    <row r="536" s="2" customFormat="1">
      <c r="A536" s="40"/>
      <c r="B536" s="41"/>
      <c r="C536" s="42"/>
      <c r="D536" s="242" t="s">
        <v>184</v>
      </c>
      <c r="E536" s="42"/>
      <c r="F536" s="243" t="s">
        <v>3647</v>
      </c>
      <c r="G536" s="42"/>
      <c r="H536" s="42"/>
      <c r="I536" s="244"/>
      <c r="J536" s="42"/>
      <c r="K536" s="42"/>
      <c r="L536" s="46"/>
      <c r="M536" s="245"/>
      <c r="N536" s="246"/>
      <c r="O536" s="93"/>
      <c r="P536" s="93"/>
      <c r="Q536" s="93"/>
      <c r="R536" s="93"/>
      <c r="S536" s="93"/>
      <c r="T536" s="94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T536" s="18" t="s">
        <v>184</v>
      </c>
      <c r="AU536" s="18" t="s">
        <v>92</v>
      </c>
    </row>
    <row r="537" s="2" customFormat="1" ht="16.5" customHeight="1">
      <c r="A537" s="40"/>
      <c r="B537" s="41"/>
      <c r="C537" s="229" t="s">
        <v>1161</v>
      </c>
      <c r="D537" s="229" t="s">
        <v>174</v>
      </c>
      <c r="E537" s="230" t="s">
        <v>3767</v>
      </c>
      <c r="F537" s="231" t="s">
        <v>3768</v>
      </c>
      <c r="G537" s="232" t="s">
        <v>458</v>
      </c>
      <c r="H537" s="233">
        <v>32</v>
      </c>
      <c r="I537" s="234"/>
      <c r="J537" s="235">
        <f>ROUND(I537*H537,2)</f>
        <v>0</v>
      </c>
      <c r="K537" s="231" t="s">
        <v>331</v>
      </c>
      <c r="L537" s="46"/>
      <c r="M537" s="236" t="s">
        <v>1</v>
      </c>
      <c r="N537" s="237" t="s">
        <v>48</v>
      </c>
      <c r="O537" s="93"/>
      <c r="P537" s="238">
        <f>O537*H537</f>
        <v>0</v>
      </c>
      <c r="Q537" s="238">
        <v>0</v>
      </c>
      <c r="R537" s="238">
        <f>Q537*H537</f>
        <v>0</v>
      </c>
      <c r="S537" s="238">
        <v>0</v>
      </c>
      <c r="T537" s="239">
        <f>S537*H537</f>
        <v>0</v>
      </c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R537" s="240" t="s">
        <v>192</v>
      </c>
      <c r="AT537" s="240" t="s">
        <v>174</v>
      </c>
      <c r="AU537" s="240" t="s">
        <v>92</v>
      </c>
      <c r="AY537" s="18" t="s">
        <v>171</v>
      </c>
      <c r="BE537" s="241">
        <f>IF(N537="základní",J537,0)</f>
        <v>0</v>
      </c>
      <c r="BF537" s="241">
        <f>IF(N537="snížená",J537,0)</f>
        <v>0</v>
      </c>
      <c r="BG537" s="241">
        <f>IF(N537="zákl. přenesená",J537,0)</f>
        <v>0</v>
      </c>
      <c r="BH537" s="241">
        <f>IF(N537="sníž. přenesená",J537,0)</f>
        <v>0</v>
      </c>
      <c r="BI537" s="241">
        <f>IF(N537="nulová",J537,0)</f>
        <v>0</v>
      </c>
      <c r="BJ537" s="18" t="s">
        <v>90</v>
      </c>
      <c r="BK537" s="241">
        <f>ROUND(I537*H537,2)</f>
        <v>0</v>
      </c>
      <c r="BL537" s="18" t="s">
        <v>192</v>
      </c>
      <c r="BM537" s="240" t="s">
        <v>2020</v>
      </c>
    </row>
    <row r="538" s="2" customFormat="1">
      <c r="A538" s="40"/>
      <c r="B538" s="41"/>
      <c r="C538" s="42"/>
      <c r="D538" s="242" t="s">
        <v>184</v>
      </c>
      <c r="E538" s="42"/>
      <c r="F538" s="243" t="s">
        <v>3647</v>
      </c>
      <c r="G538" s="42"/>
      <c r="H538" s="42"/>
      <c r="I538" s="244"/>
      <c r="J538" s="42"/>
      <c r="K538" s="42"/>
      <c r="L538" s="46"/>
      <c r="M538" s="245"/>
      <c r="N538" s="246"/>
      <c r="O538" s="93"/>
      <c r="P538" s="93"/>
      <c r="Q538" s="93"/>
      <c r="R538" s="93"/>
      <c r="S538" s="93"/>
      <c r="T538" s="94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T538" s="18" t="s">
        <v>184</v>
      </c>
      <c r="AU538" s="18" t="s">
        <v>92</v>
      </c>
    </row>
    <row r="539" s="12" customFormat="1" ht="22.8" customHeight="1">
      <c r="A539" s="12"/>
      <c r="B539" s="213"/>
      <c r="C539" s="214"/>
      <c r="D539" s="215" t="s">
        <v>82</v>
      </c>
      <c r="E539" s="227" t="s">
        <v>3508</v>
      </c>
      <c r="F539" s="227" t="s">
        <v>3509</v>
      </c>
      <c r="G539" s="214"/>
      <c r="H539" s="214"/>
      <c r="I539" s="217"/>
      <c r="J539" s="228">
        <f>BK539</f>
        <v>0</v>
      </c>
      <c r="K539" s="214"/>
      <c r="L539" s="219"/>
      <c r="M539" s="220"/>
      <c r="N539" s="221"/>
      <c r="O539" s="221"/>
      <c r="P539" s="222">
        <f>P540</f>
        <v>0</v>
      </c>
      <c r="Q539" s="221"/>
      <c r="R539" s="222">
        <f>R540</f>
        <v>0</v>
      </c>
      <c r="S539" s="221"/>
      <c r="T539" s="223">
        <f>T540</f>
        <v>0</v>
      </c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R539" s="224" t="s">
        <v>90</v>
      </c>
      <c r="AT539" s="225" t="s">
        <v>82</v>
      </c>
      <c r="AU539" s="225" t="s">
        <v>90</v>
      </c>
      <c r="AY539" s="224" t="s">
        <v>171</v>
      </c>
      <c r="BK539" s="226">
        <f>BK540</f>
        <v>0</v>
      </c>
    </row>
    <row r="540" s="2" customFormat="1" ht="16.5" customHeight="1">
      <c r="A540" s="40"/>
      <c r="B540" s="41"/>
      <c r="C540" s="229" t="s">
        <v>1165</v>
      </c>
      <c r="D540" s="229" t="s">
        <v>174</v>
      </c>
      <c r="E540" s="230" t="s">
        <v>3769</v>
      </c>
      <c r="F540" s="231" t="s">
        <v>3517</v>
      </c>
      <c r="G540" s="232" t="s">
        <v>458</v>
      </c>
      <c r="H540" s="233">
        <v>24</v>
      </c>
      <c r="I540" s="234"/>
      <c r="J540" s="235">
        <f>ROUND(I540*H540,2)</f>
        <v>0</v>
      </c>
      <c r="K540" s="231" t="s">
        <v>331</v>
      </c>
      <c r="L540" s="46"/>
      <c r="M540" s="236" t="s">
        <v>1</v>
      </c>
      <c r="N540" s="237" t="s">
        <v>48</v>
      </c>
      <c r="O540" s="93"/>
      <c r="P540" s="238">
        <f>O540*H540</f>
        <v>0</v>
      </c>
      <c r="Q540" s="238">
        <v>0</v>
      </c>
      <c r="R540" s="238">
        <f>Q540*H540</f>
        <v>0</v>
      </c>
      <c r="S540" s="238">
        <v>0</v>
      </c>
      <c r="T540" s="239">
        <f>S540*H540</f>
        <v>0</v>
      </c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R540" s="240" t="s">
        <v>192</v>
      </c>
      <c r="AT540" s="240" t="s">
        <v>174</v>
      </c>
      <c r="AU540" s="240" t="s">
        <v>92</v>
      </c>
      <c r="AY540" s="18" t="s">
        <v>171</v>
      </c>
      <c r="BE540" s="241">
        <f>IF(N540="základní",J540,0)</f>
        <v>0</v>
      </c>
      <c r="BF540" s="241">
        <f>IF(N540="snížená",J540,0)</f>
        <v>0</v>
      </c>
      <c r="BG540" s="241">
        <f>IF(N540="zákl. přenesená",J540,0)</f>
        <v>0</v>
      </c>
      <c r="BH540" s="241">
        <f>IF(N540="sníž. přenesená",J540,0)</f>
        <v>0</v>
      </c>
      <c r="BI540" s="241">
        <f>IF(N540="nulová",J540,0)</f>
        <v>0</v>
      </c>
      <c r="BJ540" s="18" t="s">
        <v>90</v>
      </c>
      <c r="BK540" s="241">
        <f>ROUND(I540*H540,2)</f>
        <v>0</v>
      </c>
      <c r="BL540" s="18" t="s">
        <v>192</v>
      </c>
      <c r="BM540" s="240" t="s">
        <v>2028</v>
      </c>
    </row>
    <row r="541" s="12" customFormat="1" ht="22.8" customHeight="1">
      <c r="A541" s="12"/>
      <c r="B541" s="213"/>
      <c r="C541" s="214"/>
      <c r="D541" s="215" t="s">
        <v>82</v>
      </c>
      <c r="E541" s="227" t="s">
        <v>3720</v>
      </c>
      <c r="F541" s="227" t="s">
        <v>3721</v>
      </c>
      <c r="G541" s="214"/>
      <c r="H541" s="214"/>
      <c r="I541" s="217"/>
      <c r="J541" s="228">
        <f>BK541</f>
        <v>0</v>
      </c>
      <c r="K541" s="214"/>
      <c r="L541" s="219"/>
      <c r="M541" s="220"/>
      <c r="N541" s="221"/>
      <c r="O541" s="221"/>
      <c r="P541" s="222">
        <f>SUM(P542:P543)</f>
        <v>0</v>
      </c>
      <c r="Q541" s="221"/>
      <c r="R541" s="222">
        <f>SUM(R542:R543)</f>
        <v>0</v>
      </c>
      <c r="S541" s="221"/>
      <c r="T541" s="223">
        <f>SUM(T542:T543)</f>
        <v>0</v>
      </c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R541" s="224" t="s">
        <v>90</v>
      </c>
      <c r="AT541" s="225" t="s">
        <v>82</v>
      </c>
      <c r="AU541" s="225" t="s">
        <v>90</v>
      </c>
      <c r="AY541" s="224" t="s">
        <v>171</v>
      </c>
      <c r="BK541" s="226">
        <f>SUM(BK542:BK543)</f>
        <v>0</v>
      </c>
    </row>
    <row r="542" s="2" customFormat="1" ht="16.5" customHeight="1">
      <c r="A542" s="40"/>
      <c r="B542" s="41"/>
      <c r="C542" s="229" t="s">
        <v>1169</v>
      </c>
      <c r="D542" s="229" t="s">
        <v>174</v>
      </c>
      <c r="E542" s="230" t="s">
        <v>3751</v>
      </c>
      <c r="F542" s="231" t="s">
        <v>3723</v>
      </c>
      <c r="G542" s="232" t="s">
        <v>278</v>
      </c>
      <c r="H542" s="233">
        <v>12</v>
      </c>
      <c r="I542" s="234"/>
      <c r="J542" s="235">
        <f>ROUND(I542*H542,2)</f>
        <v>0</v>
      </c>
      <c r="K542" s="231" t="s">
        <v>331</v>
      </c>
      <c r="L542" s="46"/>
      <c r="M542" s="236" t="s">
        <v>1</v>
      </c>
      <c r="N542" s="237" t="s">
        <v>48</v>
      </c>
      <c r="O542" s="93"/>
      <c r="P542" s="238">
        <f>O542*H542</f>
        <v>0</v>
      </c>
      <c r="Q542" s="238">
        <v>0</v>
      </c>
      <c r="R542" s="238">
        <f>Q542*H542</f>
        <v>0</v>
      </c>
      <c r="S542" s="238">
        <v>0</v>
      </c>
      <c r="T542" s="239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40" t="s">
        <v>192</v>
      </c>
      <c r="AT542" s="240" t="s">
        <v>174</v>
      </c>
      <c r="AU542" s="240" t="s">
        <v>92</v>
      </c>
      <c r="AY542" s="18" t="s">
        <v>171</v>
      </c>
      <c r="BE542" s="241">
        <f>IF(N542="základní",J542,0)</f>
        <v>0</v>
      </c>
      <c r="BF542" s="241">
        <f>IF(N542="snížená",J542,0)</f>
        <v>0</v>
      </c>
      <c r="BG542" s="241">
        <f>IF(N542="zákl. přenesená",J542,0)</f>
        <v>0</v>
      </c>
      <c r="BH542" s="241">
        <f>IF(N542="sníž. přenesená",J542,0)</f>
        <v>0</v>
      </c>
      <c r="BI542" s="241">
        <f>IF(N542="nulová",J542,0)</f>
        <v>0</v>
      </c>
      <c r="BJ542" s="18" t="s">
        <v>90</v>
      </c>
      <c r="BK542" s="241">
        <f>ROUND(I542*H542,2)</f>
        <v>0</v>
      </c>
      <c r="BL542" s="18" t="s">
        <v>192</v>
      </c>
      <c r="BM542" s="240" t="s">
        <v>2036</v>
      </c>
    </row>
    <row r="543" s="2" customFormat="1">
      <c r="A543" s="40"/>
      <c r="B543" s="41"/>
      <c r="C543" s="229" t="s">
        <v>1174</v>
      </c>
      <c r="D543" s="229" t="s">
        <v>174</v>
      </c>
      <c r="E543" s="230" t="s">
        <v>3770</v>
      </c>
      <c r="F543" s="231" t="s">
        <v>3725</v>
      </c>
      <c r="G543" s="232" t="s">
        <v>278</v>
      </c>
      <c r="H543" s="233">
        <v>4</v>
      </c>
      <c r="I543" s="234"/>
      <c r="J543" s="235">
        <f>ROUND(I543*H543,2)</f>
        <v>0</v>
      </c>
      <c r="K543" s="231" t="s">
        <v>331</v>
      </c>
      <c r="L543" s="46"/>
      <c r="M543" s="236" t="s">
        <v>1</v>
      </c>
      <c r="N543" s="237" t="s">
        <v>48</v>
      </c>
      <c r="O543" s="93"/>
      <c r="P543" s="238">
        <f>O543*H543</f>
        <v>0</v>
      </c>
      <c r="Q543" s="238">
        <v>0</v>
      </c>
      <c r="R543" s="238">
        <f>Q543*H543</f>
        <v>0</v>
      </c>
      <c r="S543" s="238">
        <v>0</v>
      </c>
      <c r="T543" s="239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40" t="s">
        <v>192</v>
      </c>
      <c r="AT543" s="240" t="s">
        <v>174</v>
      </c>
      <c r="AU543" s="240" t="s">
        <v>92</v>
      </c>
      <c r="AY543" s="18" t="s">
        <v>171</v>
      </c>
      <c r="BE543" s="241">
        <f>IF(N543="základní",J543,0)</f>
        <v>0</v>
      </c>
      <c r="BF543" s="241">
        <f>IF(N543="snížená",J543,0)</f>
        <v>0</v>
      </c>
      <c r="BG543" s="241">
        <f>IF(N543="zákl. přenesená",J543,0)</f>
        <v>0</v>
      </c>
      <c r="BH543" s="241">
        <f>IF(N543="sníž. přenesená",J543,0)</f>
        <v>0</v>
      </c>
      <c r="BI543" s="241">
        <f>IF(N543="nulová",J543,0)</f>
        <v>0</v>
      </c>
      <c r="BJ543" s="18" t="s">
        <v>90</v>
      </c>
      <c r="BK543" s="241">
        <f>ROUND(I543*H543,2)</f>
        <v>0</v>
      </c>
      <c r="BL543" s="18" t="s">
        <v>192</v>
      </c>
      <c r="BM543" s="240" t="s">
        <v>2044</v>
      </c>
    </row>
    <row r="544" s="12" customFormat="1" ht="25.92" customHeight="1">
      <c r="A544" s="12"/>
      <c r="B544" s="213"/>
      <c r="C544" s="214"/>
      <c r="D544" s="215" t="s">
        <v>82</v>
      </c>
      <c r="E544" s="216" t="s">
        <v>3771</v>
      </c>
      <c r="F544" s="216" t="s">
        <v>3772</v>
      </c>
      <c r="G544" s="214"/>
      <c r="H544" s="214"/>
      <c r="I544" s="217"/>
      <c r="J544" s="218">
        <f>BK544</f>
        <v>0</v>
      </c>
      <c r="K544" s="214"/>
      <c r="L544" s="219"/>
      <c r="M544" s="220"/>
      <c r="N544" s="221"/>
      <c r="O544" s="221"/>
      <c r="P544" s="222">
        <f>P545+P549+P553+P555+P566+P568</f>
        <v>0</v>
      </c>
      <c r="Q544" s="221"/>
      <c r="R544" s="222">
        <f>R545+R549+R553+R555+R566+R568</f>
        <v>0</v>
      </c>
      <c r="S544" s="221"/>
      <c r="T544" s="223">
        <f>T545+T549+T553+T555+T566+T568</f>
        <v>0</v>
      </c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R544" s="224" t="s">
        <v>90</v>
      </c>
      <c r="AT544" s="225" t="s">
        <v>82</v>
      </c>
      <c r="AU544" s="225" t="s">
        <v>83</v>
      </c>
      <c r="AY544" s="224" t="s">
        <v>171</v>
      </c>
      <c r="BK544" s="226">
        <f>BK545+BK549+BK553+BK555+BK566+BK568</f>
        <v>0</v>
      </c>
    </row>
    <row r="545" s="12" customFormat="1" ht="22.8" customHeight="1">
      <c r="A545" s="12"/>
      <c r="B545" s="213"/>
      <c r="C545" s="214"/>
      <c r="D545" s="215" t="s">
        <v>82</v>
      </c>
      <c r="E545" s="227" t="s">
        <v>3682</v>
      </c>
      <c r="F545" s="227" t="s">
        <v>3683</v>
      </c>
      <c r="G545" s="214"/>
      <c r="H545" s="214"/>
      <c r="I545" s="217"/>
      <c r="J545" s="228">
        <f>BK545</f>
        <v>0</v>
      </c>
      <c r="K545" s="214"/>
      <c r="L545" s="219"/>
      <c r="M545" s="220"/>
      <c r="N545" s="221"/>
      <c r="O545" s="221"/>
      <c r="P545" s="222">
        <f>SUM(P546:P548)</f>
        <v>0</v>
      </c>
      <c r="Q545" s="221"/>
      <c r="R545" s="222">
        <f>SUM(R546:R548)</f>
        <v>0</v>
      </c>
      <c r="S545" s="221"/>
      <c r="T545" s="223">
        <f>SUM(T546:T548)</f>
        <v>0</v>
      </c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R545" s="224" t="s">
        <v>90</v>
      </c>
      <c r="AT545" s="225" t="s">
        <v>82</v>
      </c>
      <c r="AU545" s="225" t="s">
        <v>90</v>
      </c>
      <c r="AY545" s="224" t="s">
        <v>171</v>
      </c>
      <c r="BK545" s="226">
        <f>SUM(BK546:BK548)</f>
        <v>0</v>
      </c>
    </row>
    <row r="546" s="2" customFormat="1" ht="16.5" customHeight="1">
      <c r="A546" s="40"/>
      <c r="B546" s="41"/>
      <c r="C546" s="229" t="s">
        <v>1178</v>
      </c>
      <c r="D546" s="229" t="s">
        <v>174</v>
      </c>
      <c r="E546" s="230" t="s">
        <v>3773</v>
      </c>
      <c r="F546" s="231" t="s">
        <v>3685</v>
      </c>
      <c r="G546" s="232" t="s">
        <v>1528</v>
      </c>
      <c r="H546" s="233">
        <v>1</v>
      </c>
      <c r="I546" s="234"/>
      <c r="J546" s="235">
        <f>ROUND(I546*H546,2)</f>
        <v>0</v>
      </c>
      <c r="K546" s="231" t="s">
        <v>331</v>
      </c>
      <c r="L546" s="46"/>
      <c r="M546" s="236" t="s">
        <v>1</v>
      </c>
      <c r="N546" s="237" t="s">
        <v>48</v>
      </c>
      <c r="O546" s="93"/>
      <c r="P546" s="238">
        <f>O546*H546</f>
        <v>0</v>
      </c>
      <c r="Q546" s="238">
        <v>0</v>
      </c>
      <c r="R546" s="238">
        <f>Q546*H546</f>
        <v>0</v>
      </c>
      <c r="S546" s="238">
        <v>0</v>
      </c>
      <c r="T546" s="239">
        <f>S546*H546</f>
        <v>0</v>
      </c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R546" s="240" t="s">
        <v>192</v>
      </c>
      <c r="AT546" s="240" t="s">
        <v>174</v>
      </c>
      <c r="AU546" s="240" t="s">
        <v>92</v>
      </c>
      <c r="AY546" s="18" t="s">
        <v>171</v>
      </c>
      <c r="BE546" s="241">
        <f>IF(N546="základní",J546,0)</f>
        <v>0</v>
      </c>
      <c r="BF546" s="241">
        <f>IF(N546="snížená",J546,0)</f>
        <v>0</v>
      </c>
      <c r="BG546" s="241">
        <f>IF(N546="zákl. přenesená",J546,0)</f>
        <v>0</v>
      </c>
      <c r="BH546" s="241">
        <f>IF(N546="sníž. přenesená",J546,0)</f>
        <v>0</v>
      </c>
      <c r="BI546" s="241">
        <f>IF(N546="nulová",J546,0)</f>
        <v>0</v>
      </c>
      <c r="BJ546" s="18" t="s">
        <v>90</v>
      </c>
      <c r="BK546" s="241">
        <f>ROUND(I546*H546,2)</f>
        <v>0</v>
      </c>
      <c r="BL546" s="18" t="s">
        <v>192</v>
      </c>
      <c r="BM546" s="240" t="s">
        <v>2061</v>
      </c>
    </row>
    <row r="547" s="2" customFormat="1">
      <c r="A547" s="40"/>
      <c r="B547" s="41"/>
      <c r="C547" s="42"/>
      <c r="D547" s="242" t="s">
        <v>184</v>
      </c>
      <c r="E547" s="42"/>
      <c r="F547" s="243" t="s">
        <v>3729</v>
      </c>
      <c r="G547" s="42"/>
      <c r="H547" s="42"/>
      <c r="I547" s="244"/>
      <c r="J547" s="42"/>
      <c r="K547" s="42"/>
      <c r="L547" s="46"/>
      <c r="M547" s="245"/>
      <c r="N547" s="246"/>
      <c r="O547" s="93"/>
      <c r="P547" s="93"/>
      <c r="Q547" s="93"/>
      <c r="R547" s="93"/>
      <c r="S547" s="93"/>
      <c r="T547" s="94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T547" s="18" t="s">
        <v>184</v>
      </c>
      <c r="AU547" s="18" t="s">
        <v>92</v>
      </c>
    </row>
    <row r="548" s="2" customFormat="1" ht="16.5" customHeight="1">
      <c r="A548" s="40"/>
      <c r="B548" s="41"/>
      <c r="C548" s="229" t="s">
        <v>1181</v>
      </c>
      <c r="D548" s="229" t="s">
        <v>174</v>
      </c>
      <c r="E548" s="230" t="s">
        <v>3687</v>
      </c>
      <c r="F548" s="231" t="s">
        <v>3688</v>
      </c>
      <c r="G548" s="232" t="s">
        <v>1528</v>
      </c>
      <c r="H548" s="233">
        <v>1</v>
      </c>
      <c r="I548" s="234"/>
      <c r="J548" s="235">
        <f>ROUND(I548*H548,2)</f>
        <v>0</v>
      </c>
      <c r="K548" s="231" t="s">
        <v>331</v>
      </c>
      <c r="L548" s="46"/>
      <c r="M548" s="236" t="s">
        <v>1</v>
      </c>
      <c r="N548" s="237" t="s">
        <v>48</v>
      </c>
      <c r="O548" s="93"/>
      <c r="P548" s="238">
        <f>O548*H548</f>
        <v>0</v>
      </c>
      <c r="Q548" s="238">
        <v>0</v>
      </c>
      <c r="R548" s="238">
        <f>Q548*H548</f>
        <v>0</v>
      </c>
      <c r="S548" s="238">
        <v>0</v>
      </c>
      <c r="T548" s="239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40" t="s">
        <v>192</v>
      </c>
      <c r="AT548" s="240" t="s">
        <v>174</v>
      </c>
      <c r="AU548" s="240" t="s">
        <v>92</v>
      </c>
      <c r="AY548" s="18" t="s">
        <v>171</v>
      </c>
      <c r="BE548" s="241">
        <f>IF(N548="základní",J548,0)</f>
        <v>0</v>
      </c>
      <c r="BF548" s="241">
        <f>IF(N548="snížená",J548,0)</f>
        <v>0</v>
      </c>
      <c r="BG548" s="241">
        <f>IF(N548="zákl. přenesená",J548,0)</f>
        <v>0</v>
      </c>
      <c r="BH548" s="241">
        <f>IF(N548="sníž. přenesená",J548,0)</f>
        <v>0</v>
      </c>
      <c r="BI548" s="241">
        <f>IF(N548="nulová",J548,0)</f>
        <v>0</v>
      </c>
      <c r="BJ548" s="18" t="s">
        <v>90</v>
      </c>
      <c r="BK548" s="241">
        <f>ROUND(I548*H548,2)</f>
        <v>0</v>
      </c>
      <c r="BL548" s="18" t="s">
        <v>192</v>
      </c>
      <c r="BM548" s="240" t="s">
        <v>2069</v>
      </c>
    </row>
    <row r="549" s="12" customFormat="1" ht="22.8" customHeight="1">
      <c r="A549" s="12"/>
      <c r="B549" s="213"/>
      <c r="C549" s="214"/>
      <c r="D549" s="215" t="s">
        <v>82</v>
      </c>
      <c r="E549" s="227" t="s">
        <v>3730</v>
      </c>
      <c r="F549" s="227" t="s">
        <v>3731</v>
      </c>
      <c r="G549" s="214"/>
      <c r="H549" s="214"/>
      <c r="I549" s="217"/>
      <c r="J549" s="228">
        <f>BK549</f>
        <v>0</v>
      </c>
      <c r="K549" s="214"/>
      <c r="L549" s="219"/>
      <c r="M549" s="220"/>
      <c r="N549" s="221"/>
      <c r="O549" s="221"/>
      <c r="P549" s="222">
        <f>SUM(P550:P552)</f>
        <v>0</v>
      </c>
      <c r="Q549" s="221"/>
      <c r="R549" s="222">
        <f>SUM(R550:R552)</f>
        <v>0</v>
      </c>
      <c r="S549" s="221"/>
      <c r="T549" s="223">
        <f>SUM(T550:T552)</f>
        <v>0</v>
      </c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R549" s="224" t="s">
        <v>90</v>
      </c>
      <c r="AT549" s="225" t="s">
        <v>82</v>
      </c>
      <c r="AU549" s="225" t="s">
        <v>90</v>
      </c>
      <c r="AY549" s="224" t="s">
        <v>171</v>
      </c>
      <c r="BK549" s="226">
        <f>SUM(BK550:BK552)</f>
        <v>0</v>
      </c>
    </row>
    <row r="550" s="2" customFormat="1" ht="16.5" customHeight="1">
      <c r="A550" s="40"/>
      <c r="B550" s="41"/>
      <c r="C550" s="229" t="s">
        <v>1191</v>
      </c>
      <c r="D550" s="229" t="s">
        <v>174</v>
      </c>
      <c r="E550" s="230" t="s">
        <v>3756</v>
      </c>
      <c r="F550" s="231" t="s">
        <v>3733</v>
      </c>
      <c r="G550" s="232" t="s">
        <v>1528</v>
      </c>
      <c r="H550" s="233">
        <v>5</v>
      </c>
      <c r="I550" s="234"/>
      <c r="J550" s="235">
        <f>ROUND(I550*H550,2)</f>
        <v>0</v>
      </c>
      <c r="K550" s="231" t="s">
        <v>331</v>
      </c>
      <c r="L550" s="46"/>
      <c r="M550" s="236" t="s">
        <v>1</v>
      </c>
      <c r="N550" s="237" t="s">
        <v>48</v>
      </c>
      <c r="O550" s="93"/>
      <c r="P550" s="238">
        <f>O550*H550</f>
        <v>0</v>
      </c>
      <c r="Q550" s="238">
        <v>0</v>
      </c>
      <c r="R550" s="238">
        <f>Q550*H550</f>
        <v>0</v>
      </c>
      <c r="S550" s="238">
        <v>0</v>
      </c>
      <c r="T550" s="239">
        <f>S550*H550</f>
        <v>0</v>
      </c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R550" s="240" t="s">
        <v>192</v>
      </c>
      <c r="AT550" s="240" t="s">
        <v>174</v>
      </c>
      <c r="AU550" s="240" t="s">
        <v>92</v>
      </c>
      <c r="AY550" s="18" t="s">
        <v>171</v>
      </c>
      <c r="BE550" s="241">
        <f>IF(N550="základní",J550,0)</f>
        <v>0</v>
      </c>
      <c r="BF550" s="241">
        <f>IF(N550="snížená",J550,0)</f>
        <v>0</v>
      </c>
      <c r="BG550" s="241">
        <f>IF(N550="zákl. přenesená",J550,0)</f>
        <v>0</v>
      </c>
      <c r="BH550" s="241">
        <f>IF(N550="sníž. přenesená",J550,0)</f>
        <v>0</v>
      </c>
      <c r="BI550" s="241">
        <f>IF(N550="nulová",J550,0)</f>
        <v>0</v>
      </c>
      <c r="BJ550" s="18" t="s">
        <v>90</v>
      </c>
      <c r="BK550" s="241">
        <f>ROUND(I550*H550,2)</f>
        <v>0</v>
      </c>
      <c r="BL550" s="18" t="s">
        <v>192</v>
      </c>
      <c r="BM550" s="240" t="s">
        <v>2077</v>
      </c>
    </row>
    <row r="551" s="2" customFormat="1" ht="16.5" customHeight="1">
      <c r="A551" s="40"/>
      <c r="B551" s="41"/>
      <c r="C551" s="229" t="s">
        <v>1196</v>
      </c>
      <c r="D551" s="229" t="s">
        <v>174</v>
      </c>
      <c r="E551" s="230" t="s">
        <v>3774</v>
      </c>
      <c r="F551" s="231" t="s">
        <v>3735</v>
      </c>
      <c r="G551" s="232" t="s">
        <v>1528</v>
      </c>
      <c r="H551" s="233">
        <v>6</v>
      </c>
      <c r="I551" s="234"/>
      <c r="J551" s="235">
        <f>ROUND(I551*H551,2)</f>
        <v>0</v>
      </c>
      <c r="K551" s="231" t="s">
        <v>331</v>
      </c>
      <c r="L551" s="46"/>
      <c r="M551" s="236" t="s">
        <v>1</v>
      </c>
      <c r="N551" s="237" t="s">
        <v>48</v>
      </c>
      <c r="O551" s="93"/>
      <c r="P551" s="238">
        <f>O551*H551</f>
        <v>0</v>
      </c>
      <c r="Q551" s="238">
        <v>0</v>
      </c>
      <c r="R551" s="238">
        <f>Q551*H551</f>
        <v>0</v>
      </c>
      <c r="S551" s="238">
        <v>0</v>
      </c>
      <c r="T551" s="239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40" t="s">
        <v>192</v>
      </c>
      <c r="AT551" s="240" t="s">
        <v>174</v>
      </c>
      <c r="AU551" s="240" t="s">
        <v>92</v>
      </c>
      <c r="AY551" s="18" t="s">
        <v>171</v>
      </c>
      <c r="BE551" s="241">
        <f>IF(N551="základní",J551,0)</f>
        <v>0</v>
      </c>
      <c r="BF551" s="241">
        <f>IF(N551="snížená",J551,0)</f>
        <v>0</v>
      </c>
      <c r="BG551" s="241">
        <f>IF(N551="zákl. přenesená",J551,0)</f>
        <v>0</v>
      </c>
      <c r="BH551" s="241">
        <f>IF(N551="sníž. přenesená",J551,0)</f>
        <v>0</v>
      </c>
      <c r="BI551" s="241">
        <f>IF(N551="nulová",J551,0)</f>
        <v>0</v>
      </c>
      <c r="BJ551" s="18" t="s">
        <v>90</v>
      </c>
      <c r="BK551" s="241">
        <f>ROUND(I551*H551,2)</f>
        <v>0</v>
      </c>
      <c r="BL551" s="18" t="s">
        <v>192</v>
      </c>
      <c r="BM551" s="240" t="s">
        <v>2085</v>
      </c>
    </row>
    <row r="552" s="2" customFormat="1" ht="16.5" customHeight="1">
      <c r="A552" s="40"/>
      <c r="B552" s="41"/>
      <c r="C552" s="229" t="s">
        <v>1199</v>
      </c>
      <c r="D552" s="229" t="s">
        <v>174</v>
      </c>
      <c r="E552" s="230" t="s">
        <v>3775</v>
      </c>
      <c r="F552" s="231" t="s">
        <v>3776</v>
      </c>
      <c r="G552" s="232" t="s">
        <v>1528</v>
      </c>
      <c r="H552" s="233">
        <v>1</v>
      </c>
      <c r="I552" s="234"/>
      <c r="J552" s="235">
        <f>ROUND(I552*H552,2)</f>
        <v>0</v>
      </c>
      <c r="K552" s="231" t="s">
        <v>331</v>
      </c>
      <c r="L552" s="46"/>
      <c r="M552" s="236" t="s">
        <v>1</v>
      </c>
      <c r="N552" s="237" t="s">
        <v>48</v>
      </c>
      <c r="O552" s="93"/>
      <c r="P552" s="238">
        <f>O552*H552</f>
        <v>0</v>
      </c>
      <c r="Q552" s="238">
        <v>0</v>
      </c>
      <c r="R552" s="238">
        <f>Q552*H552</f>
        <v>0</v>
      </c>
      <c r="S552" s="238">
        <v>0</v>
      </c>
      <c r="T552" s="239">
        <f>S552*H552</f>
        <v>0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40" t="s">
        <v>192</v>
      </c>
      <c r="AT552" s="240" t="s">
        <v>174</v>
      </c>
      <c r="AU552" s="240" t="s">
        <v>92</v>
      </c>
      <c r="AY552" s="18" t="s">
        <v>171</v>
      </c>
      <c r="BE552" s="241">
        <f>IF(N552="základní",J552,0)</f>
        <v>0</v>
      </c>
      <c r="BF552" s="241">
        <f>IF(N552="snížená",J552,0)</f>
        <v>0</v>
      </c>
      <c r="BG552" s="241">
        <f>IF(N552="zákl. přenesená",J552,0)</f>
        <v>0</v>
      </c>
      <c r="BH552" s="241">
        <f>IF(N552="sníž. přenesená",J552,0)</f>
        <v>0</v>
      </c>
      <c r="BI552" s="241">
        <f>IF(N552="nulová",J552,0)</f>
        <v>0</v>
      </c>
      <c r="BJ552" s="18" t="s">
        <v>90</v>
      </c>
      <c r="BK552" s="241">
        <f>ROUND(I552*H552,2)</f>
        <v>0</v>
      </c>
      <c r="BL552" s="18" t="s">
        <v>192</v>
      </c>
      <c r="BM552" s="240" t="s">
        <v>2093</v>
      </c>
    </row>
    <row r="553" s="12" customFormat="1" ht="22.8" customHeight="1">
      <c r="A553" s="12"/>
      <c r="B553" s="213"/>
      <c r="C553" s="214"/>
      <c r="D553" s="215" t="s">
        <v>82</v>
      </c>
      <c r="E553" s="227" t="s">
        <v>3700</v>
      </c>
      <c r="F553" s="227" t="s">
        <v>3701</v>
      </c>
      <c r="G553" s="214"/>
      <c r="H553" s="214"/>
      <c r="I553" s="217"/>
      <c r="J553" s="228">
        <f>BK553</f>
        <v>0</v>
      </c>
      <c r="K553" s="214"/>
      <c r="L553" s="219"/>
      <c r="M553" s="220"/>
      <c r="N553" s="221"/>
      <c r="O553" s="221"/>
      <c r="P553" s="222">
        <f>P554</f>
        <v>0</v>
      </c>
      <c r="Q553" s="221"/>
      <c r="R553" s="222">
        <f>R554</f>
        <v>0</v>
      </c>
      <c r="S553" s="221"/>
      <c r="T553" s="223">
        <f>T554</f>
        <v>0</v>
      </c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R553" s="224" t="s">
        <v>90</v>
      </c>
      <c r="AT553" s="225" t="s">
        <v>82</v>
      </c>
      <c r="AU553" s="225" t="s">
        <v>90</v>
      </c>
      <c r="AY553" s="224" t="s">
        <v>171</v>
      </c>
      <c r="BK553" s="226">
        <f>BK554</f>
        <v>0</v>
      </c>
    </row>
    <row r="554" s="2" customFormat="1" ht="16.5" customHeight="1">
      <c r="A554" s="40"/>
      <c r="B554" s="41"/>
      <c r="C554" s="229" t="s">
        <v>1203</v>
      </c>
      <c r="D554" s="229" t="s">
        <v>174</v>
      </c>
      <c r="E554" s="230" t="s">
        <v>3759</v>
      </c>
      <c r="F554" s="231" t="s">
        <v>3429</v>
      </c>
      <c r="G554" s="232" t="s">
        <v>1528</v>
      </c>
      <c r="H554" s="233">
        <v>2</v>
      </c>
      <c r="I554" s="234"/>
      <c r="J554" s="235">
        <f>ROUND(I554*H554,2)</f>
        <v>0</v>
      </c>
      <c r="K554" s="231" t="s">
        <v>331</v>
      </c>
      <c r="L554" s="46"/>
      <c r="M554" s="236" t="s">
        <v>1</v>
      </c>
      <c r="N554" s="237" t="s">
        <v>48</v>
      </c>
      <c r="O554" s="93"/>
      <c r="P554" s="238">
        <f>O554*H554</f>
        <v>0</v>
      </c>
      <c r="Q554" s="238">
        <v>0</v>
      </c>
      <c r="R554" s="238">
        <f>Q554*H554</f>
        <v>0</v>
      </c>
      <c r="S554" s="238">
        <v>0</v>
      </c>
      <c r="T554" s="239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40" t="s">
        <v>192</v>
      </c>
      <c r="AT554" s="240" t="s">
        <v>174</v>
      </c>
      <c r="AU554" s="240" t="s">
        <v>92</v>
      </c>
      <c r="AY554" s="18" t="s">
        <v>171</v>
      </c>
      <c r="BE554" s="241">
        <f>IF(N554="základní",J554,0)</f>
        <v>0</v>
      </c>
      <c r="BF554" s="241">
        <f>IF(N554="snížená",J554,0)</f>
        <v>0</v>
      </c>
      <c r="BG554" s="241">
        <f>IF(N554="zákl. přenesená",J554,0)</f>
        <v>0</v>
      </c>
      <c r="BH554" s="241">
        <f>IF(N554="sníž. přenesená",J554,0)</f>
        <v>0</v>
      </c>
      <c r="BI554" s="241">
        <f>IF(N554="nulová",J554,0)</f>
        <v>0</v>
      </c>
      <c r="BJ554" s="18" t="s">
        <v>90</v>
      </c>
      <c r="BK554" s="241">
        <f>ROUND(I554*H554,2)</f>
        <v>0</v>
      </c>
      <c r="BL554" s="18" t="s">
        <v>192</v>
      </c>
      <c r="BM554" s="240" t="s">
        <v>2102</v>
      </c>
    </row>
    <row r="555" s="12" customFormat="1" ht="22.8" customHeight="1">
      <c r="A555" s="12"/>
      <c r="B555" s="213"/>
      <c r="C555" s="214"/>
      <c r="D555" s="215" t="s">
        <v>82</v>
      </c>
      <c r="E555" s="227" t="s">
        <v>3673</v>
      </c>
      <c r="F555" s="227" t="s">
        <v>3674</v>
      </c>
      <c r="G555" s="214"/>
      <c r="H555" s="214"/>
      <c r="I555" s="217"/>
      <c r="J555" s="228">
        <f>BK555</f>
        <v>0</v>
      </c>
      <c r="K555" s="214"/>
      <c r="L555" s="219"/>
      <c r="M555" s="220"/>
      <c r="N555" s="221"/>
      <c r="O555" s="221"/>
      <c r="P555" s="222">
        <f>SUM(P556:P565)</f>
        <v>0</v>
      </c>
      <c r="Q555" s="221"/>
      <c r="R555" s="222">
        <f>SUM(R556:R565)</f>
        <v>0</v>
      </c>
      <c r="S555" s="221"/>
      <c r="T555" s="223">
        <f>SUM(T556:T565)</f>
        <v>0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224" t="s">
        <v>90</v>
      </c>
      <c r="AT555" s="225" t="s">
        <v>82</v>
      </c>
      <c r="AU555" s="225" t="s">
        <v>90</v>
      </c>
      <c r="AY555" s="224" t="s">
        <v>171</v>
      </c>
      <c r="BK555" s="226">
        <f>SUM(BK556:BK565)</f>
        <v>0</v>
      </c>
    </row>
    <row r="556" s="2" customFormat="1" ht="16.5" customHeight="1">
      <c r="A556" s="40"/>
      <c r="B556" s="41"/>
      <c r="C556" s="229" t="s">
        <v>1206</v>
      </c>
      <c r="D556" s="229" t="s">
        <v>174</v>
      </c>
      <c r="E556" s="230" t="s">
        <v>3762</v>
      </c>
      <c r="F556" s="231" t="s">
        <v>3763</v>
      </c>
      <c r="G556" s="232" t="s">
        <v>458</v>
      </c>
      <c r="H556" s="233">
        <v>2</v>
      </c>
      <c r="I556" s="234"/>
      <c r="J556" s="235">
        <f>ROUND(I556*H556,2)</f>
        <v>0</v>
      </c>
      <c r="K556" s="231" t="s">
        <v>331</v>
      </c>
      <c r="L556" s="46"/>
      <c r="M556" s="236" t="s">
        <v>1</v>
      </c>
      <c r="N556" s="237" t="s">
        <v>48</v>
      </c>
      <c r="O556" s="93"/>
      <c r="P556" s="238">
        <f>O556*H556</f>
        <v>0</v>
      </c>
      <c r="Q556" s="238">
        <v>0</v>
      </c>
      <c r="R556" s="238">
        <f>Q556*H556</f>
        <v>0</v>
      </c>
      <c r="S556" s="238">
        <v>0</v>
      </c>
      <c r="T556" s="239">
        <f>S556*H556</f>
        <v>0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40" t="s">
        <v>192</v>
      </c>
      <c r="AT556" s="240" t="s">
        <v>174</v>
      </c>
      <c r="AU556" s="240" t="s">
        <v>92</v>
      </c>
      <c r="AY556" s="18" t="s">
        <v>171</v>
      </c>
      <c r="BE556" s="241">
        <f>IF(N556="základní",J556,0)</f>
        <v>0</v>
      </c>
      <c r="BF556" s="241">
        <f>IF(N556="snížená",J556,0)</f>
        <v>0</v>
      </c>
      <c r="BG556" s="241">
        <f>IF(N556="zákl. přenesená",J556,0)</f>
        <v>0</v>
      </c>
      <c r="BH556" s="241">
        <f>IF(N556="sníž. přenesená",J556,0)</f>
        <v>0</v>
      </c>
      <c r="BI556" s="241">
        <f>IF(N556="nulová",J556,0)</f>
        <v>0</v>
      </c>
      <c r="BJ556" s="18" t="s">
        <v>90</v>
      </c>
      <c r="BK556" s="241">
        <f>ROUND(I556*H556,2)</f>
        <v>0</v>
      </c>
      <c r="BL556" s="18" t="s">
        <v>192</v>
      </c>
      <c r="BM556" s="240" t="s">
        <v>2110</v>
      </c>
    </row>
    <row r="557" s="2" customFormat="1">
      <c r="A557" s="40"/>
      <c r="B557" s="41"/>
      <c r="C557" s="42"/>
      <c r="D557" s="242" t="s">
        <v>184</v>
      </c>
      <c r="E557" s="42"/>
      <c r="F557" s="243" t="s">
        <v>3647</v>
      </c>
      <c r="G557" s="42"/>
      <c r="H557" s="42"/>
      <c r="I557" s="244"/>
      <c r="J557" s="42"/>
      <c r="K557" s="42"/>
      <c r="L557" s="46"/>
      <c r="M557" s="245"/>
      <c r="N557" s="246"/>
      <c r="O557" s="93"/>
      <c r="P557" s="93"/>
      <c r="Q557" s="93"/>
      <c r="R557" s="93"/>
      <c r="S557" s="93"/>
      <c r="T557" s="94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T557" s="18" t="s">
        <v>184</v>
      </c>
      <c r="AU557" s="18" t="s">
        <v>92</v>
      </c>
    </row>
    <row r="558" s="2" customFormat="1" ht="16.5" customHeight="1">
      <c r="A558" s="40"/>
      <c r="B558" s="41"/>
      <c r="C558" s="229" t="s">
        <v>1212</v>
      </c>
      <c r="D558" s="229" t="s">
        <v>174</v>
      </c>
      <c r="E558" s="230" t="s">
        <v>3777</v>
      </c>
      <c r="F558" s="231" t="s">
        <v>3600</v>
      </c>
      <c r="G558" s="232" t="s">
        <v>458</v>
      </c>
      <c r="H558" s="233">
        <v>16</v>
      </c>
      <c r="I558" s="234"/>
      <c r="J558" s="235">
        <f>ROUND(I558*H558,2)</f>
        <v>0</v>
      </c>
      <c r="K558" s="231" t="s">
        <v>331</v>
      </c>
      <c r="L558" s="46"/>
      <c r="M558" s="236" t="s">
        <v>1</v>
      </c>
      <c r="N558" s="237" t="s">
        <v>48</v>
      </c>
      <c r="O558" s="93"/>
      <c r="P558" s="238">
        <f>O558*H558</f>
        <v>0</v>
      </c>
      <c r="Q558" s="238">
        <v>0</v>
      </c>
      <c r="R558" s="238">
        <f>Q558*H558</f>
        <v>0</v>
      </c>
      <c r="S558" s="238">
        <v>0</v>
      </c>
      <c r="T558" s="239">
        <f>S558*H558</f>
        <v>0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R558" s="240" t="s">
        <v>192</v>
      </c>
      <c r="AT558" s="240" t="s">
        <v>174</v>
      </c>
      <c r="AU558" s="240" t="s">
        <v>92</v>
      </c>
      <c r="AY558" s="18" t="s">
        <v>171</v>
      </c>
      <c r="BE558" s="241">
        <f>IF(N558="základní",J558,0)</f>
        <v>0</v>
      </c>
      <c r="BF558" s="241">
        <f>IF(N558="snížená",J558,0)</f>
        <v>0</v>
      </c>
      <c r="BG558" s="241">
        <f>IF(N558="zákl. přenesená",J558,0)</f>
        <v>0</v>
      </c>
      <c r="BH558" s="241">
        <f>IF(N558="sníž. přenesená",J558,0)</f>
        <v>0</v>
      </c>
      <c r="BI558" s="241">
        <f>IF(N558="nulová",J558,0)</f>
        <v>0</v>
      </c>
      <c r="BJ558" s="18" t="s">
        <v>90</v>
      </c>
      <c r="BK558" s="241">
        <f>ROUND(I558*H558,2)</f>
        <v>0</v>
      </c>
      <c r="BL558" s="18" t="s">
        <v>192</v>
      </c>
      <c r="BM558" s="240" t="s">
        <v>2118</v>
      </c>
    </row>
    <row r="559" s="2" customFormat="1">
      <c r="A559" s="40"/>
      <c r="B559" s="41"/>
      <c r="C559" s="42"/>
      <c r="D559" s="242" t="s">
        <v>184</v>
      </c>
      <c r="E559" s="42"/>
      <c r="F559" s="243" t="s">
        <v>3647</v>
      </c>
      <c r="G559" s="42"/>
      <c r="H559" s="42"/>
      <c r="I559" s="244"/>
      <c r="J559" s="42"/>
      <c r="K559" s="42"/>
      <c r="L559" s="46"/>
      <c r="M559" s="245"/>
      <c r="N559" s="246"/>
      <c r="O559" s="93"/>
      <c r="P559" s="93"/>
      <c r="Q559" s="93"/>
      <c r="R559" s="93"/>
      <c r="S559" s="93"/>
      <c r="T559" s="94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T559" s="18" t="s">
        <v>184</v>
      </c>
      <c r="AU559" s="18" t="s">
        <v>92</v>
      </c>
    </row>
    <row r="560" s="2" customFormat="1" ht="16.5" customHeight="1">
      <c r="A560" s="40"/>
      <c r="B560" s="41"/>
      <c r="C560" s="229" t="s">
        <v>1219</v>
      </c>
      <c r="D560" s="229" t="s">
        <v>174</v>
      </c>
      <c r="E560" s="230" t="s">
        <v>3765</v>
      </c>
      <c r="F560" s="231" t="s">
        <v>3766</v>
      </c>
      <c r="G560" s="232" t="s">
        <v>458</v>
      </c>
      <c r="H560" s="233">
        <v>3</v>
      </c>
      <c r="I560" s="234"/>
      <c r="J560" s="235">
        <f>ROUND(I560*H560,2)</f>
        <v>0</v>
      </c>
      <c r="K560" s="231" t="s">
        <v>331</v>
      </c>
      <c r="L560" s="46"/>
      <c r="M560" s="236" t="s">
        <v>1</v>
      </c>
      <c r="N560" s="237" t="s">
        <v>48</v>
      </c>
      <c r="O560" s="93"/>
      <c r="P560" s="238">
        <f>O560*H560</f>
        <v>0</v>
      </c>
      <c r="Q560" s="238">
        <v>0</v>
      </c>
      <c r="R560" s="238">
        <f>Q560*H560</f>
        <v>0</v>
      </c>
      <c r="S560" s="238">
        <v>0</v>
      </c>
      <c r="T560" s="239">
        <f>S560*H560</f>
        <v>0</v>
      </c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R560" s="240" t="s">
        <v>192</v>
      </c>
      <c r="AT560" s="240" t="s">
        <v>174</v>
      </c>
      <c r="AU560" s="240" t="s">
        <v>92</v>
      </c>
      <c r="AY560" s="18" t="s">
        <v>171</v>
      </c>
      <c r="BE560" s="241">
        <f>IF(N560="základní",J560,0)</f>
        <v>0</v>
      </c>
      <c r="BF560" s="241">
        <f>IF(N560="snížená",J560,0)</f>
        <v>0</v>
      </c>
      <c r="BG560" s="241">
        <f>IF(N560="zákl. přenesená",J560,0)</f>
        <v>0</v>
      </c>
      <c r="BH560" s="241">
        <f>IF(N560="sníž. přenesená",J560,0)</f>
        <v>0</v>
      </c>
      <c r="BI560" s="241">
        <f>IF(N560="nulová",J560,0)</f>
        <v>0</v>
      </c>
      <c r="BJ560" s="18" t="s">
        <v>90</v>
      </c>
      <c r="BK560" s="241">
        <f>ROUND(I560*H560,2)</f>
        <v>0</v>
      </c>
      <c r="BL560" s="18" t="s">
        <v>192</v>
      </c>
      <c r="BM560" s="240" t="s">
        <v>2126</v>
      </c>
    </row>
    <row r="561" s="2" customFormat="1">
      <c r="A561" s="40"/>
      <c r="B561" s="41"/>
      <c r="C561" s="42"/>
      <c r="D561" s="242" t="s">
        <v>184</v>
      </c>
      <c r="E561" s="42"/>
      <c r="F561" s="243" t="s">
        <v>3647</v>
      </c>
      <c r="G561" s="42"/>
      <c r="H561" s="42"/>
      <c r="I561" s="244"/>
      <c r="J561" s="42"/>
      <c r="K561" s="42"/>
      <c r="L561" s="46"/>
      <c r="M561" s="245"/>
      <c r="N561" s="246"/>
      <c r="O561" s="93"/>
      <c r="P561" s="93"/>
      <c r="Q561" s="93"/>
      <c r="R561" s="93"/>
      <c r="S561" s="93"/>
      <c r="T561" s="94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T561" s="18" t="s">
        <v>184</v>
      </c>
      <c r="AU561" s="18" t="s">
        <v>92</v>
      </c>
    </row>
    <row r="562" s="2" customFormat="1" ht="16.5" customHeight="1">
      <c r="A562" s="40"/>
      <c r="B562" s="41"/>
      <c r="C562" s="229" t="s">
        <v>1223</v>
      </c>
      <c r="D562" s="229" t="s">
        <v>174</v>
      </c>
      <c r="E562" s="230" t="s">
        <v>3778</v>
      </c>
      <c r="F562" s="231" t="s">
        <v>3779</v>
      </c>
      <c r="G562" s="232" t="s">
        <v>458</v>
      </c>
      <c r="H562" s="233">
        <v>2</v>
      </c>
      <c r="I562" s="234"/>
      <c r="J562" s="235">
        <f>ROUND(I562*H562,2)</f>
        <v>0</v>
      </c>
      <c r="K562" s="231" t="s">
        <v>331</v>
      </c>
      <c r="L562" s="46"/>
      <c r="M562" s="236" t="s">
        <v>1</v>
      </c>
      <c r="N562" s="237" t="s">
        <v>48</v>
      </c>
      <c r="O562" s="93"/>
      <c r="P562" s="238">
        <f>O562*H562</f>
        <v>0</v>
      </c>
      <c r="Q562" s="238">
        <v>0</v>
      </c>
      <c r="R562" s="238">
        <f>Q562*H562</f>
        <v>0</v>
      </c>
      <c r="S562" s="238">
        <v>0</v>
      </c>
      <c r="T562" s="239">
        <f>S562*H562</f>
        <v>0</v>
      </c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R562" s="240" t="s">
        <v>192</v>
      </c>
      <c r="AT562" s="240" t="s">
        <v>174</v>
      </c>
      <c r="AU562" s="240" t="s">
        <v>92</v>
      </c>
      <c r="AY562" s="18" t="s">
        <v>171</v>
      </c>
      <c r="BE562" s="241">
        <f>IF(N562="základní",J562,0)</f>
        <v>0</v>
      </c>
      <c r="BF562" s="241">
        <f>IF(N562="snížená",J562,0)</f>
        <v>0</v>
      </c>
      <c r="BG562" s="241">
        <f>IF(N562="zákl. přenesená",J562,0)</f>
        <v>0</v>
      </c>
      <c r="BH562" s="241">
        <f>IF(N562="sníž. přenesená",J562,0)</f>
        <v>0</v>
      </c>
      <c r="BI562" s="241">
        <f>IF(N562="nulová",J562,0)</f>
        <v>0</v>
      </c>
      <c r="BJ562" s="18" t="s">
        <v>90</v>
      </c>
      <c r="BK562" s="241">
        <f>ROUND(I562*H562,2)</f>
        <v>0</v>
      </c>
      <c r="BL562" s="18" t="s">
        <v>192</v>
      </c>
      <c r="BM562" s="240" t="s">
        <v>2134</v>
      </c>
    </row>
    <row r="563" s="2" customFormat="1">
      <c r="A563" s="40"/>
      <c r="B563" s="41"/>
      <c r="C563" s="42"/>
      <c r="D563" s="242" t="s">
        <v>184</v>
      </c>
      <c r="E563" s="42"/>
      <c r="F563" s="243" t="s">
        <v>3647</v>
      </c>
      <c r="G563" s="42"/>
      <c r="H563" s="42"/>
      <c r="I563" s="244"/>
      <c r="J563" s="42"/>
      <c r="K563" s="42"/>
      <c r="L563" s="46"/>
      <c r="M563" s="245"/>
      <c r="N563" s="246"/>
      <c r="O563" s="93"/>
      <c r="P563" s="93"/>
      <c r="Q563" s="93"/>
      <c r="R563" s="93"/>
      <c r="S563" s="93"/>
      <c r="T563" s="94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T563" s="18" t="s">
        <v>184</v>
      </c>
      <c r="AU563" s="18" t="s">
        <v>92</v>
      </c>
    </row>
    <row r="564" s="2" customFormat="1" ht="16.5" customHeight="1">
      <c r="A564" s="40"/>
      <c r="B564" s="41"/>
      <c r="C564" s="229" t="s">
        <v>1228</v>
      </c>
      <c r="D564" s="229" t="s">
        <v>174</v>
      </c>
      <c r="E564" s="230" t="s">
        <v>3767</v>
      </c>
      <c r="F564" s="231" t="s">
        <v>3768</v>
      </c>
      <c r="G564" s="232" t="s">
        <v>458</v>
      </c>
      <c r="H564" s="233">
        <v>32</v>
      </c>
      <c r="I564" s="234"/>
      <c r="J564" s="235">
        <f>ROUND(I564*H564,2)</f>
        <v>0</v>
      </c>
      <c r="K564" s="231" t="s">
        <v>331</v>
      </c>
      <c r="L564" s="46"/>
      <c r="M564" s="236" t="s">
        <v>1</v>
      </c>
      <c r="N564" s="237" t="s">
        <v>48</v>
      </c>
      <c r="O564" s="93"/>
      <c r="P564" s="238">
        <f>O564*H564</f>
        <v>0</v>
      </c>
      <c r="Q564" s="238">
        <v>0</v>
      </c>
      <c r="R564" s="238">
        <f>Q564*H564</f>
        <v>0</v>
      </c>
      <c r="S564" s="238">
        <v>0</v>
      </c>
      <c r="T564" s="239">
        <f>S564*H564</f>
        <v>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R564" s="240" t="s">
        <v>192</v>
      </c>
      <c r="AT564" s="240" t="s">
        <v>174</v>
      </c>
      <c r="AU564" s="240" t="s">
        <v>92</v>
      </c>
      <c r="AY564" s="18" t="s">
        <v>171</v>
      </c>
      <c r="BE564" s="241">
        <f>IF(N564="základní",J564,0)</f>
        <v>0</v>
      </c>
      <c r="BF564" s="241">
        <f>IF(N564="snížená",J564,0)</f>
        <v>0</v>
      </c>
      <c r="BG564" s="241">
        <f>IF(N564="zákl. přenesená",J564,0)</f>
        <v>0</v>
      </c>
      <c r="BH564" s="241">
        <f>IF(N564="sníž. přenesená",J564,0)</f>
        <v>0</v>
      </c>
      <c r="BI564" s="241">
        <f>IF(N564="nulová",J564,0)</f>
        <v>0</v>
      </c>
      <c r="BJ564" s="18" t="s">
        <v>90</v>
      </c>
      <c r="BK564" s="241">
        <f>ROUND(I564*H564,2)</f>
        <v>0</v>
      </c>
      <c r="BL564" s="18" t="s">
        <v>192</v>
      </c>
      <c r="BM564" s="240" t="s">
        <v>2142</v>
      </c>
    </row>
    <row r="565" s="2" customFormat="1">
      <c r="A565" s="40"/>
      <c r="B565" s="41"/>
      <c r="C565" s="42"/>
      <c r="D565" s="242" t="s">
        <v>184</v>
      </c>
      <c r="E565" s="42"/>
      <c r="F565" s="243" t="s">
        <v>3647</v>
      </c>
      <c r="G565" s="42"/>
      <c r="H565" s="42"/>
      <c r="I565" s="244"/>
      <c r="J565" s="42"/>
      <c r="K565" s="42"/>
      <c r="L565" s="46"/>
      <c r="M565" s="245"/>
      <c r="N565" s="246"/>
      <c r="O565" s="93"/>
      <c r="P565" s="93"/>
      <c r="Q565" s="93"/>
      <c r="R565" s="93"/>
      <c r="S565" s="93"/>
      <c r="T565" s="94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T565" s="18" t="s">
        <v>184</v>
      </c>
      <c r="AU565" s="18" t="s">
        <v>92</v>
      </c>
    </row>
    <row r="566" s="12" customFormat="1" ht="22.8" customHeight="1">
      <c r="A566" s="12"/>
      <c r="B566" s="213"/>
      <c r="C566" s="214"/>
      <c r="D566" s="215" t="s">
        <v>82</v>
      </c>
      <c r="E566" s="227" t="s">
        <v>3508</v>
      </c>
      <c r="F566" s="227" t="s">
        <v>3509</v>
      </c>
      <c r="G566" s="214"/>
      <c r="H566" s="214"/>
      <c r="I566" s="217"/>
      <c r="J566" s="228">
        <f>BK566</f>
        <v>0</v>
      </c>
      <c r="K566" s="214"/>
      <c r="L566" s="219"/>
      <c r="M566" s="220"/>
      <c r="N566" s="221"/>
      <c r="O566" s="221"/>
      <c r="P566" s="222">
        <f>P567</f>
        <v>0</v>
      </c>
      <c r="Q566" s="221"/>
      <c r="R566" s="222">
        <f>R567</f>
        <v>0</v>
      </c>
      <c r="S566" s="221"/>
      <c r="T566" s="223">
        <f>T567</f>
        <v>0</v>
      </c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R566" s="224" t="s">
        <v>90</v>
      </c>
      <c r="AT566" s="225" t="s">
        <v>82</v>
      </c>
      <c r="AU566" s="225" t="s">
        <v>90</v>
      </c>
      <c r="AY566" s="224" t="s">
        <v>171</v>
      </c>
      <c r="BK566" s="226">
        <f>BK567</f>
        <v>0</v>
      </c>
    </row>
    <row r="567" s="2" customFormat="1" ht="16.5" customHeight="1">
      <c r="A567" s="40"/>
      <c r="B567" s="41"/>
      <c r="C567" s="229" t="s">
        <v>1232</v>
      </c>
      <c r="D567" s="229" t="s">
        <v>174</v>
      </c>
      <c r="E567" s="230" t="s">
        <v>3780</v>
      </c>
      <c r="F567" s="231" t="s">
        <v>3517</v>
      </c>
      <c r="G567" s="232" t="s">
        <v>458</v>
      </c>
      <c r="H567" s="233">
        <v>20</v>
      </c>
      <c r="I567" s="234"/>
      <c r="J567" s="235">
        <f>ROUND(I567*H567,2)</f>
        <v>0</v>
      </c>
      <c r="K567" s="231" t="s">
        <v>331</v>
      </c>
      <c r="L567" s="46"/>
      <c r="M567" s="236" t="s">
        <v>1</v>
      </c>
      <c r="N567" s="237" t="s">
        <v>48</v>
      </c>
      <c r="O567" s="93"/>
      <c r="P567" s="238">
        <f>O567*H567</f>
        <v>0</v>
      </c>
      <c r="Q567" s="238">
        <v>0</v>
      </c>
      <c r="R567" s="238">
        <f>Q567*H567</f>
        <v>0</v>
      </c>
      <c r="S567" s="238">
        <v>0</v>
      </c>
      <c r="T567" s="239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40" t="s">
        <v>192</v>
      </c>
      <c r="AT567" s="240" t="s">
        <v>174</v>
      </c>
      <c r="AU567" s="240" t="s">
        <v>92</v>
      </c>
      <c r="AY567" s="18" t="s">
        <v>171</v>
      </c>
      <c r="BE567" s="241">
        <f>IF(N567="základní",J567,0)</f>
        <v>0</v>
      </c>
      <c r="BF567" s="241">
        <f>IF(N567="snížená",J567,0)</f>
        <v>0</v>
      </c>
      <c r="BG567" s="241">
        <f>IF(N567="zákl. přenesená",J567,0)</f>
        <v>0</v>
      </c>
      <c r="BH567" s="241">
        <f>IF(N567="sníž. přenesená",J567,0)</f>
        <v>0</v>
      </c>
      <c r="BI567" s="241">
        <f>IF(N567="nulová",J567,0)</f>
        <v>0</v>
      </c>
      <c r="BJ567" s="18" t="s">
        <v>90</v>
      </c>
      <c r="BK567" s="241">
        <f>ROUND(I567*H567,2)</f>
        <v>0</v>
      </c>
      <c r="BL567" s="18" t="s">
        <v>192</v>
      </c>
      <c r="BM567" s="240" t="s">
        <v>2150</v>
      </c>
    </row>
    <row r="568" s="12" customFormat="1" ht="22.8" customHeight="1">
      <c r="A568" s="12"/>
      <c r="B568" s="213"/>
      <c r="C568" s="214"/>
      <c r="D568" s="215" t="s">
        <v>82</v>
      </c>
      <c r="E568" s="227" t="s">
        <v>3720</v>
      </c>
      <c r="F568" s="227" t="s">
        <v>3721</v>
      </c>
      <c r="G568" s="214"/>
      <c r="H568" s="214"/>
      <c r="I568" s="217"/>
      <c r="J568" s="228">
        <f>BK568</f>
        <v>0</v>
      </c>
      <c r="K568" s="214"/>
      <c r="L568" s="219"/>
      <c r="M568" s="220"/>
      <c r="N568" s="221"/>
      <c r="O568" s="221"/>
      <c r="P568" s="222">
        <f>P569</f>
        <v>0</v>
      </c>
      <c r="Q568" s="221"/>
      <c r="R568" s="222">
        <f>R569</f>
        <v>0</v>
      </c>
      <c r="S568" s="221"/>
      <c r="T568" s="223">
        <f>T569</f>
        <v>0</v>
      </c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R568" s="224" t="s">
        <v>90</v>
      </c>
      <c r="AT568" s="225" t="s">
        <v>82</v>
      </c>
      <c r="AU568" s="225" t="s">
        <v>90</v>
      </c>
      <c r="AY568" s="224" t="s">
        <v>171</v>
      </c>
      <c r="BK568" s="226">
        <f>BK569</f>
        <v>0</v>
      </c>
    </row>
    <row r="569" s="2" customFormat="1" ht="16.5" customHeight="1">
      <c r="A569" s="40"/>
      <c r="B569" s="41"/>
      <c r="C569" s="229" t="s">
        <v>1237</v>
      </c>
      <c r="D569" s="229" t="s">
        <v>174</v>
      </c>
      <c r="E569" s="230" t="s">
        <v>3781</v>
      </c>
      <c r="F569" s="231" t="s">
        <v>3723</v>
      </c>
      <c r="G569" s="232" t="s">
        <v>278</v>
      </c>
      <c r="H569" s="233">
        <v>10</v>
      </c>
      <c r="I569" s="234"/>
      <c r="J569" s="235">
        <f>ROUND(I569*H569,2)</f>
        <v>0</v>
      </c>
      <c r="K569" s="231" t="s">
        <v>331</v>
      </c>
      <c r="L569" s="46"/>
      <c r="M569" s="236" t="s">
        <v>1</v>
      </c>
      <c r="N569" s="237" t="s">
        <v>48</v>
      </c>
      <c r="O569" s="93"/>
      <c r="P569" s="238">
        <f>O569*H569</f>
        <v>0</v>
      </c>
      <c r="Q569" s="238">
        <v>0</v>
      </c>
      <c r="R569" s="238">
        <f>Q569*H569</f>
        <v>0</v>
      </c>
      <c r="S569" s="238">
        <v>0</v>
      </c>
      <c r="T569" s="239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40" t="s">
        <v>192</v>
      </c>
      <c r="AT569" s="240" t="s">
        <v>174</v>
      </c>
      <c r="AU569" s="240" t="s">
        <v>92</v>
      </c>
      <c r="AY569" s="18" t="s">
        <v>171</v>
      </c>
      <c r="BE569" s="241">
        <f>IF(N569="základní",J569,0)</f>
        <v>0</v>
      </c>
      <c r="BF569" s="241">
        <f>IF(N569="snížená",J569,0)</f>
        <v>0</v>
      </c>
      <c r="BG569" s="241">
        <f>IF(N569="zákl. přenesená",J569,0)</f>
        <v>0</v>
      </c>
      <c r="BH569" s="241">
        <f>IF(N569="sníž. přenesená",J569,0)</f>
        <v>0</v>
      </c>
      <c r="BI569" s="241">
        <f>IF(N569="nulová",J569,0)</f>
        <v>0</v>
      </c>
      <c r="BJ569" s="18" t="s">
        <v>90</v>
      </c>
      <c r="BK569" s="241">
        <f>ROUND(I569*H569,2)</f>
        <v>0</v>
      </c>
      <c r="BL569" s="18" t="s">
        <v>192</v>
      </c>
      <c r="BM569" s="240" t="s">
        <v>2158</v>
      </c>
    </row>
    <row r="570" s="12" customFormat="1" ht="25.92" customHeight="1">
      <c r="A570" s="12"/>
      <c r="B570" s="213"/>
      <c r="C570" s="214"/>
      <c r="D570" s="215" t="s">
        <v>82</v>
      </c>
      <c r="E570" s="216" t="s">
        <v>3782</v>
      </c>
      <c r="F570" s="216" t="s">
        <v>3783</v>
      </c>
      <c r="G570" s="214"/>
      <c r="H570" s="214"/>
      <c r="I570" s="217"/>
      <c r="J570" s="218">
        <f>BK570</f>
        <v>0</v>
      </c>
      <c r="K570" s="214"/>
      <c r="L570" s="219"/>
      <c r="M570" s="220"/>
      <c r="N570" s="221"/>
      <c r="O570" s="221"/>
      <c r="P570" s="222">
        <f>P571+P575+P579+P581+P588+P590</f>
        <v>0</v>
      </c>
      <c r="Q570" s="221"/>
      <c r="R570" s="222">
        <f>R571+R575+R579+R581+R588+R590</f>
        <v>0</v>
      </c>
      <c r="S570" s="221"/>
      <c r="T570" s="223">
        <f>T571+T575+T579+T581+T588+T590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224" t="s">
        <v>90</v>
      </c>
      <c r="AT570" s="225" t="s">
        <v>82</v>
      </c>
      <c r="AU570" s="225" t="s">
        <v>83</v>
      </c>
      <c r="AY570" s="224" t="s">
        <v>171</v>
      </c>
      <c r="BK570" s="226">
        <f>BK571+BK575+BK579+BK581+BK588+BK590</f>
        <v>0</v>
      </c>
    </row>
    <row r="571" s="12" customFormat="1" ht="22.8" customHeight="1">
      <c r="A571" s="12"/>
      <c r="B571" s="213"/>
      <c r="C571" s="214"/>
      <c r="D571" s="215" t="s">
        <v>82</v>
      </c>
      <c r="E571" s="227" t="s">
        <v>3682</v>
      </c>
      <c r="F571" s="227" t="s">
        <v>3683</v>
      </c>
      <c r="G571" s="214"/>
      <c r="H571" s="214"/>
      <c r="I571" s="217"/>
      <c r="J571" s="228">
        <f>BK571</f>
        <v>0</v>
      </c>
      <c r="K571" s="214"/>
      <c r="L571" s="219"/>
      <c r="M571" s="220"/>
      <c r="N571" s="221"/>
      <c r="O571" s="221"/>
      <c r="P571" s="222">
        <f>SUM(P572:P574)</f>
        <v>0</v>
      </c>
      <c r="Q571" s="221"/>
      <c r="R571" s="222">
        <f>SUM(R572:R574)</f>
        <v>0</v>
      </c>
      <c r="S571" s="221"/>
      <c r="T571" s="223">
        <f>SUM(T572:T574)</f>
        <v>0</v>
      </c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R571" s="224" t="s">
        <v>90</v>
      </c>
      <c r="AT571" s="225" t="s">
        <v>82</v>
      </c>
      <c r="AU571" s="225" t="s">
        <v>90</v>
      </c>
      <c r="AY571" s="224" t="s">
        <v>171</v>
      </c>
      <c r="BK571" s="226">
        <f>SUM(BK572:BK574)</f>
        <v>0</v>
      </c>
    </row>
    <row r="572" s="2" customFormat="1" ht="16.5" customHeight="1">
      <c r="A572" s="40"/>
      <c r="B572" s="41"/>
      <c r="C572" s="229" t="s">
        <v>1242</v>
      </c>
      <c r="D572" s="229" t="s">
        <v>174</v>
      </c>
      <c r="E572" s="230" t="s">
        <v>3784</v>
      </c>
      <c r="F572" s="231" t="s">
        <v>3685</v>
      </c>
      <c r="G572" s="232" t="s">
        <v>1528</v>
      </c>
      <c r="H572" s="233">
        <v>1</v>
      </c>
      <c r="I572" s="234"/>
      <c r="J572" s="235">
        <f>ROUND(I572*H572,2)</f>
        <v>0</v>
      </c>
      <c r="K572" s="231" t="s">
        <v>331</v>
      </c>
      <c r="L572" s="46"/>
      <c r="M572" s="236" t="s">
        <v>1</v>
      </c>
      <c r="N572" s="237" t="s">
        <v>48</v>
      </c>
      <c r="O572" s="93"/>
      <c r="P572" s="238">
        <f>O572*H572</f>
        <v>0</v>
      </c>
      <c r="Q572" s="238">
        <v>0</v>
      </c>
      <c r="R572" s="238">
        <f>Q572*H572</f>
        <v>0</v>
      </c>
      <c r="S572" s="238">
        <v>0</v>
      </c>
      <c r="T572" s="239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40" t="s">
        <v>192</v>
      </c>
      <c r="AT572" s="240" t="s">
        <v>174</v>
      </c>
      <c r="AU572" s="240" t="s">
        <v>92</v>
      </c>
      <c r="AY572" s="18" t="s">
        <v>171</v>
      </c>
      <c r="BE572" s="241">
        <f>IF(N572="základní",J572,0)</f>
        <v>0</v>
      </c>
      <c r="BF572" s="241">
        <f>IF(N572="snížená",J572,0)</f>
        <v>0</v>
      </c>
      <c r="BG572" s="241">
        <f>IF(N572="zákl. přenesená",J572,0)</f>
        <v>0</v>
      </c>
      <c r="BH572" s="241">
        <f>IF(N572="sníž. přenesená",J572,0)</f>
        <v>0</v>
      </c>
      <c r="BI572" s="241">
        <f>IF(N572="nulová",J572,0)</f>
        <v>0</v>
      </c>
      <c r="BJ572" s="18" t="s">
        <v>90</v>
      </c>
      <c r="BK572" s="241">
        <f>ROUND(I572*H572,2)</f>
        <v>0</v>
      </c>
      <c r="BL572" s="18" t="s">
        <v>192</v>
      </c>
      <c r="BM572" s="240" t="s">
        <v>2174</v>
      </c>
    </row>
    <row r="573" s="2" customFormat="1">
      <c r="A573" s="40"/>
      <c r="B573" s="41"/>
      <c r="C573" s="42"/>
      <c r="D573" s="242" t="s">
        <v>184</v>
      </c>
      <c r="E573" s="42"/>
      <c r="F573" s="243" t="s">
        <v>3729</v>
      </c>
      <c r="G573" s="42"/>
      <c r="H573" s="42"/>
      <c r="I573" s="244"/>
      <c r="J573" s="42"/>
      <c r="K573" s="42"/>
      <c r="L573" s="46"/>
      <c r="M573" s="245"/>
      <c r="N573" s="246"/>
      <c r="O573" s="93"/>
      <c r="P573" s="93"/>
      <c r="Q573" s="93"/>
      <c r="R573" s="93"/>
      <c r="S573" s="93"/>
      <c r="T573" s="94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8" t="s">
        <v>184</v>
      </c>
      <c r="AU573" s="18" t="s">
        <v>92</v>
      </c>
    </row>
    <row r="574" s="2" customFormat="1" ht="16.5" customHeight="1">
      <c r="A574" s="40"/>
      <c r="B574" s="41"/>
      <c r="C574" s="229" t="s">
        <v>1247</v>
      </c>
      <c r="D574" s="229" t="s">
        <v>174</v>
      </c>
      <c r="E574" s="230" t="s">
        <v>3785</v>
      </c>
      <c r="F574" s="231" t="s">
        <v>3688</v>
      </c>
      <c r="G574" s="232" t="s">
        <v>1528</v>
      </c>
      <c r="H574" s="233">
        <v>1</v>
      </c>
      <c r="I574" s="234"/>
      <c r="J574" s="235">
        <f>ROUND(I574*H574,2)</f>
        <v>0</v>
      </c>
      <c r="K574" s="231" t="s">
        <v>331</v>
      </c>
      <c r="L574" s="46"/>
      <c r="M574" s="236" t="s">
        <v>1</v>
      </c>
      <c r="N574" s="237" t="s">
        <v>48</v>
      </c>
      <c r="O574" s="93"/>
      <c r="P574" s="238">
        <f>O574*H574</f>
        <v>0</v>
      </c>
      <c r="Q574" s="238">
        <v>0</v>
      </c>
      <c r="R574" s="238">
        <f>Q574*H574</f>
        <v>0</v>
      </c>
      <c r="S574" s="238">
        <v>0</v>
      </c>
      <c r="T574" s="239">
        <f>S574*H574</f>
        <v>0</v>
      </c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R574" s="240" t="s">
        <v>192</v>
      </c>
      <c r="AT574" s="240" t="s">
        <v>174</v>
      </c>
      <c r="AU574" s="240" t="s">
        <v>92</v>
      </c>
      <c r="AY574" s="18" t="s">
        <v>171</v>
      </c>
      <c r="BE574" s="241">
        <f>IF(N574="základní",J574,0)</f>
        <v>0</v>
      </c>
      <c r="BF574" s="241">
        <f>IF(N574="snížená",J574,0)</f>
        <v>0</v>
      </c>
      <c r="BG574" s="241">
        <f>IF(N574="zákl. přenesená",J574,0)</f>
        <v>0</v>
      </c>
      <c r="BH574" s="241">
        <f>IF(N574="sníž. přenesená",J574,0)</f>
        <v>0</v>
      </c>
      <c r="BI574" s="241">
        <f>IF(N574="nulová",J574,0)</f>
        <v>0</v>
      </c>
      <c r="BJ574" s="18" t="s">
        <v>90</v>
      </c>
      <c r="BK574" s="241">
        <f>ROUND(I574*H574,2)</f>
        <v>0</v>
      </c>
      <c r="BL574" s="18" t="s">
        <v>192</v>
      </c>
      <c r="BM574" s="240" t="s">
        <v>2182</v>
      </c>
    </row>
    <row r="575" s="12" customFormat="1" ht="22.8" customHeight="1">
      <c r="A575" s="12"/>
      <c r="B575" s="213"/>
      <c r="C575" s="214"/>
      <c r="D575" s="215" t="s">
        <v>82</v>
      </c>
      <c r="E575" s="227" t="s">
        <v>3730</v>
      </c>
      <c r="F575" s="227" t="s">
        <v>3731</v>
      </c>
      <c r="G575" s="214"/>
      <c r="H575" s="214"/>
      <c r="I575" s="217"/>
      <c r="J575" s="228">
        <f>BK575</f>
        <v>0</v>
      </c>
      <c r="K575" s="214"/>
      <c r="L575" s="219"/>
      <c r="M575" s="220"/>
      <c r="N575" s="221"/>
      <c r="O575" s="221"/>
      <c r="P575" s="222">
        <f>SUM(P576:P578)</f>
        <v>0</v>
      </c>
      <c r="Q575" s="221"/>
      <c r="R575" s="222">
        <f>SUM(R576:R578)</f>
        <v>0</v>
      </c>
      <c r="S575" s="221"/>
      <c r="T575" s="223">
        <f>SUM(T576:T578)</f>
        <v>0</v>
      </c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R575" s="224" t="s">
        <v>90</v>
      </c>
      <c r="AT575" s="225" t="s">
        <v>82</v>
      </c>
      <c r="AU575" s="225" t="s">
        <v>90</v>
      </c>
      <c r="AY575" s="224" t="s">
        <v>171</v>
      </c>
      <c r="BK575" s="226">
        <f>SUM(BK576:BK578)</f>
        <v>0</v>
      </c>
    </row>
    <row r="576" s="2" customFormat="1" ht="16.5" customHeight="1">
      <c r="A576" s="40"/>
      <c r="B576" s="41"/>
      <c r="C576" s="229" t="s">
        <v>1251</v>
      </c>
      <c r="D576" s="229" t="s">
        <v>174</v>
      </c>
      <c r="E576" s="230" t="s">
        <v>3786</v>
      </c>
      <c r="F576" s="231" t="s">
        <v>3733</v>
      </c>
      <c r="G576" s="232" t="s">
        <v>1528</v>
      </c>
      <c r="H576" s="233">
        <v>6</v>
      </c>
      <c r="I576" s="234"/>
      <c r="J576" s="235">
        <f>ROUND(I576*H576,2)</f>
        <v>0</v>
      </c>
      <c r="K576" s="231" t="s">
        <v>331</v>
      </c>
      <c r="L576" s="46"/>
      <c r="M576" s="236" t="s">
        <v>1</v>
      </c>
      <c r="N576" s="237" t="s">
        <v>48</v>
      </c>
      <c r="O576" s="93"/>
      <c r="P576" s="238">
        <f>O576*H576</f>
        <v>0</v>
      </c>
      <c r="Q576" s="238">
        <v>0</v>
      </c>
      <c r="R576" s="238">
        <f>Q576*H576</f>
        <v>0</v>
      </c>
      <c r="S576" s="238">
        <v>0</v>
      </c>
      <c r="T576" s="239">
        <f>S576*H576</f>
        <v>0</v>
      </c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R576" s="240" t="s">
        <v>192</v>
      </c>
      <c r="AT576" s="240" t="s">
        <v>174</v>
      </c>
      <c r="AU576" s="240" t="s">
        <v>92</v>
      </c>
      <c r="AY576" s="18" t="s">
        <v>171</v>
      </c>
      <c r="BE576" s="241">
        <f>IF(N576="základní",J576,0)</f>
        <v>0</v>
      </c>
      <c r="BF576" s="241">
        <f>IF(N576="snížená",J576,0)</f>
        <v>0</v>
      </c>
      <c r="BG576" s="241">
        <f>IF(N576="zákl. přenesená",J576,0)</f>
        <v>0</v>
      </c>
      <c r="BH576" s="241">
        <f>IF(N576="sníž. přenesená",J576,0)</f>
        <v>0</v>
      </c>
      <c r="BI576" s="241">
        <f>IF(N576="nulová",J576,0)</f>
        <v>0</v>
      </c>
      <c r="BJ576" s="18" t="s">
        <v>90</v>
      </c>
      <c r="BK576" s="241">
        <f>ROUND(I576*H576,2)</f>
        <v>0</v>
      </c>
      <c r="BL576" s="18" t="s">
        <v>192</v>
      </c>
      <c r="BM576" s="240" t="s">
        <v>2190</v>
      </c>
    </row>
    <row r="577" s="2" customFormat="1" ht="16.5" customHeight="1">
      <c r="A577" s="40"/>
      <c r="B577" s="41"/>
      <c r="C577" s="229" t="s">
        <v>1256</v>
      </c>
      <c r="D577" s="229" t="s">
        <v>174</v>
      </c>
      <c r="E577" s="230" t="s">
        <v>3787</v>
      </c>
      <c r="F577" s="231" t="s">
        <v>3735</v>
      </c>
      <c r="G577" s="232" t="s">
        <v>1528</v>
      </c>
      <c r="H577" s="233">
        <v>5</v>
      </c>
      <c r="I577" s="234"/>
      <c r="J577" s="235">
        <f>ROUND(I577*H577,2)</f>
        <v>0</v>
      </c>
      <c r="K577" s="231" t="s">
        <v>331</v>
      </c>
      <c r="L577" s="46"/>
      <c r="M577" s="236" t="s">
        <v>1</v>
      </c>
      <c r="N577" s="237" t="s">
        <v>48</v>
      </c>
      <c r="O577" s="93"/>
      <c r="P577" s="238">
        <f>O577*H577</f>
        <v>0</v>
      </c>
      <c r="Q577" s="238">
        <v>0</v>
      </c>
      <c r="R577" s="238">
        <f>Q577*H577</f>
        <v>0</v>
      </c>
      <c r="S577" s="238">
        <v>0</v>
      </c>
      <c r="T577" s="239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40" t="s">
        <v>192</v>
      </c>
      <c r="AT577" s="240" t="s">
        <v>174</v>
      </c>
      <c r="AU577" s="240" t="s">
        <v>92</v>
      </c>
      <c r="AY577" s="18" t="s">
        <v>171</v>
      </c>
      <c r="BE577" s="241">
        <f>IF(N577="základní",J577,0)</f>
        <v>0</v>
      </c>
      <c r="BF577" s="241">
        <f>IF(N577="snížená",J577,0)</f>
        <v>0</v>
      </c>
      <c r="BG577" s="241">
        <f>IF(N577="zákl. přenesená",J577,0)</f>
        <v>0</v>
      </c>
      <c r="BH577" s="241">
        <f>IF(N577="sníž. přenesená",J577,0)</f>
        <v>0</v>
      </c>
      <c r="BI577" s="241">
        <f>IF(N577="nulová",J577,0)</f>
        <v>0</v>
      </c>
      <c r="BJ577" s="18" t="s">
        <v>90</v>
      </c>
      <c r="BK577" s="241">
        <f>ROUND(I577*H577,2)</f>
        <v>0</v>
      </c>
      <c r="BL577" s="18" t="s">
        <v>192</v>
      </c>
      <c r="BM577" s="240" t="s">
        <v>2198</v>
      </c>
    </row>
    <row r="578" s="2" customFormat="1" ht="16.5" customHeight="1">
      <c r="A578" s="40"/>
      <c r="B578" s="41"/>
      <c r="C578" s="229" t="s">
        <v>1265</v>
      </c>
      <c r="D578" s="229" t="s">
        <v>174</v>
      </c>
      <c r="E578" s="230" t="s">
        <v>3788</v>
      </c>
      <c r="F578" s="231" t="s">
        <v>3776</v>
      </c>
      <c r="G578" s="232" t="s">
        <v>1528</v>
      </c>
      <c r="H578" s="233">
        <v>2</v>
      </c>
      <c r="I578" s="234"/>
      <c r="J578" s="235">
        <f>ROUND(I578*H578,2)</f>
        <v>0</v>
      </c>
      <c r="K578" s="231" t="s">
        <v>331</v>
      </c>
      <c r="L578" s="46"/>
      <c r="M578" s="236" t="s">
        <v>1</v>
      </c>
      <c r="N578" s="237" t="s">
        <v>48</v>
      </c>
      <c r="O578" s="93"/>
      <c r="P578" s="238">
        <f>O578*H578</f>
        <v>0</v>
      </c>
      <c r="Q578" s="238">
        <v>0</v>
      </c>
      <c r="R578" s="238">
        <f>Q578*H578</f>
        <v>0</v>
      </c>
      <c r="S578" s="238">
        <v>0</v>
      </c>
      <c r="T578" s="239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40" t="s">
        <v>192</v>
      </c>
      <c r="AT578" s="240" t="s">
        <v>174</v>
      </c>
      <c r="AU578" s="240" t="s">
        <v>92</v>
      </c>
      <c r="AY578" s="18" t="s">
        <v>171</v>
      </c>
      <c r="BE578" s="241">
        <f>IF(N578="základní",J578,0)</f>
        <v>0</v>
      </c>
      <c r="BF578" s="241">
        <f>IF(N578="snížená",J578,0)</f>
        <v>0</v>
      </c>
      <c r="BG578" s="241">
        <f>IF(N578="zákl. přenesená",J578,0)</f>
        <v>0</v>
      </c>
      <c r="BH578" s="241">
        <f>IF(N578="sníž. přenesená",J578,0)</f>
        <v>0</v>
      </c>
      <c r="BI578" s="241">
        <f>IF(N578="nulová",J578,0)</f>
        <v>0</v>
      </c>
      <c r="BJ578" s="18" t="s">
        <v>90</v>
      </c>
      <c r="BK578" s="241">
        <f>ROUND(I578*H578,2)</f>
        <v>0</v>
      </c>
      <c r="BL578" s="18" t="s">
        <v>192</v>
      </c>
      <c r="BM578" s="240" t="s">
        <v>2206</v>
      </c>
    </row>
    <row r="579" s="12" customFormat="1" ht="22.8" customHeight="1">
      <c r="A579" s="12"/>
      <c r="B579" s="213"/>
      <c r="C579" s="214"/>
      <c r="D579" s="215" t="s">
        <v>82</v>
      </c>
      <c r="E579" s="227" t="s">
        <v>3700</v>
      </c>
      <c r="F579" s="227" t="s">
        <v>3701</v>
      </c>
      <c r="G579" s="214"/>
      <c r="H579" s="214"/>
      <c r="I579" s="217"/>
      <c r="J579" s="228">
        <f>BK579</f>
        <v>0</v>
      </c>
      <c r="K579" s="214"/>
      <c r="L579" s="219"/>
      <c r="M579" s="220"/>
      <c r="N579" s="221"/>
      <c r="O579" s="221"/>
      <c r="P579" s="222">
        <f>P580</f>
        <v>0</v>
      </c>
      <c r="Q579" s="221"/>
      <c r="R579" s="222">
        <f>R580</f>
        <v>0</v>
      </c>
      <c r="S579" s="221"/>
      <c r="T579" s="223">
        <f>T580</f>
        <v>0</v>
      </c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R579" s="224" t="s">
        <v>90</v>
      </c>
      <c r="AT579" s="225" t="s">
        <v>82</v>
      </c>
      <c r="AU579" s="225" t="s">
        <v>90</v>
      </c>
      <c r="AY579" s="224" t="s">
        <v>171</v>
      </c>
      <c r="BK579" s="226">
        <f>BK580</f>
        <v>0</v>
      </c>
    </row>
    <row r="580" s="2" customFormat="1" ht="16.5" customHeight="1">
      <c r="A580" s="40"/>
      <c r="B580" s="41"/>
      <c r="C580" s="229" t="s">
        <v>1271</v>
      </c>
      <c r="D580" s="229" t="s">
        <v>174</v>
      </c>
      <c r="E580" s="230" t="s">
        <v>3759</v>
      </c>
      <c r="F580" s="231" t="s">
        <v>3429</v>
      </c>
      <c r="G580" s="232" t="s">
        <v>1528</v>
      </c>
      <c r="H580" s="233">
        <v>2</v>
      </c>
      <c r="I580" s="234"/>
      <c r="J580" s="235">
        <f>ROUND(I580*H580,2)</f>
        <v>0</v>
      </c>
      <c r="K580" s="231" t="s">
        <v>331</v>
      </c>
      <c r="L580" s="46"/>
      <c r="M580" s="236" t="s">
        <v>1</v>
      </c>
      <c r="N580" s="237" t="s">
        <v>48</v>
      </c>
      <c r="O580" s="93"/>
      <c r="P580" s="238">
        <f>O580*H580</f>
        <v>0</v>
      </c>
      <c r="Q580" s="238">
        <v>0</v>
      </c>
      <c r="R580" s="238">
        <f>Q580*H580</f>
        <v>0</v>
      </c>
      <c r="S580" s="238">
        <v>0</v>
      </c>
      <c r="T580" s="239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40" t="s">
        <v>192</v>
      </c>
      <c r="AT580" s="240" t="s">
        <v>174</v>
      </c>
      <c r="AU580" s="240" t="s">
        <v>92</v>
      </c>
      <c r="AY580" s="18" t="s">
        <v>171</v>
      </c>
      <c r="BE580" s="241">
        <f>IF(N580="základní",J580,0)</f>
        <v>0</v>
      </c>
      <c r="BF580" s="241">
        <f>IF(N580="snížená",J580,0)</f>
        <v>0</v>
      </c>
      <c r="BG580" s="241">
        <f>IF(N580="zákl. přenesená",J580,0)</f>
        <v>0</v>
      </c>
      <c r="BH580" s="241">
        <f>IF(N580="sníž. přenesená",J580,0)</f>
        <v>0</v>
      </c>
      <c r="BI580" s="241">
        <f>IF(N580="nulová",J580,0)</f>
        <v>0</v>
      </c>
      <c r="BJ580" s="18" t="s">
        <v>90</v>
      </c>
      <c r="BK580" s="241">
        <f>ROUND(I580*H580,2)</f>
        <v>0</v>
      </c>
      <c r="BL580" s="18" t="s">
        <v>192</v>
      </c>
      <c r="BM580" s="240" t="s">
        <v>2214</v>
      </c>
    </row>
    <row r="581" s="12" customFormat="1" ht="22.8" customHeight="1">
      <c r="A581" s="12"/>
      <c r="B581" s="213"/>
      <c r="C581" s="214"/>
      <c r="D581" s="215" t="s">
        <v>82</v>
      </c>
      <c r="E581" s="227" t="s">
        <v>3673</v>
      </c>
      <c r="F581" s="227" t="s">
        <v>3674</v>
      </c>
      <c r="G581" s="214"/>
      <c r="H581" s="214"/>
      <c r="I581" s="217"/>
      <c r="J581" s="228">
        <f>BK581</f>
        <v>0</v>
      </c>
      <c r="K581" s="214"/>
      <c r="L581" s="219"/>
      <c r="M581" s="220"/>
      <c r="N581" s="221"/>
      <c r="O581" s="221"/>
      <c r="P581" s="222">
        <f>SUM(P582:P587)</f>
        <v>0</v>
      </c>
      <c r="Q581" s="221"/>
      <c r="R581" s="222">
        <f>SUM(R582:R587)</f>
        <v>0</v>
      </c>
      <c r="S581" s="221"/>
      <c r="T581" s="223">
        <f>SUM(T582:T587)</f>
        <v>0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R581" s="224" t="s">
        <v>90</v>
      </c>
      <c r="AT581" s="225" t="s">
        <v>82</v>
      </c>
      <c r="AU581" s="225" t="s">
        <v>90</v>
      </c>
      <c r="AY581" s="224" t="s">
        <v>171</v>
      </c>
      <c r="BK581" s="226">
        <f>SUM(BK582:BK587)</f>
        <v>0</v>
      </c>
    </row>
    <row r="582" s="2" customFormat="1" ht="16.5" customHeight="1">
      <c r="A582" s="40"/>
      <c r="B582" s="41"/>
      <c r="C582" s="229" t="s">
        <v>1280</v>
      </c>
      <c r="D582" s="229" t="s">
        <v>174</v>
      </c>
      <c r="E582" s="230" t="s">
        <v>3741</v>
      </c>
      <c r="F582" s="231" t="s">
        <v>3742</v>
      </c>
      <c r="G582" s="232" t="s">
        <v>458</v>
      </c>
      <c r="H582" s="233">
        <v>8</v>
      </c>
      <c r="I582" s="234"/>
      <c r="J582" s="235">
        <f>ROUND(I582*H582,2)</f>
        <v>0</v>
      </c>
      <c r="K582" s="231" t="s">
        <v>331</v>
      </c>
      <c r="L582" s="46"/>
      <c r="M582" s="236" t="s">
        <v>1</v>
      </c>
      <c r="N582" s="237" t="s">
        <v>48</v>
      </c>
      <c r="O582" s="93"/>
      <c r="P582" s="238">
        <f>O582*H582</f>
        <v>0</v>
      </c>
      <c r="Q582" s="238">
        <v>0</v>
      </c>
      <c r="R582" s="238">
        <f>Q582*H582</f>
        <v>0</v>
      </c>
      <c r="S582" s="238">
        <v>0</v>
      </c>
      <c r="T582" s="239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40" t="s">
        <v>192</v>
      </c>
      <c r="AT582" s="240" t="s">
        <v>174</v>
      </c>
      <c r="AU582" s="240" t="s">
        <v>92</v>
      </c>
      <c r="AY582" s="18" t="s">
        <v>171</v>
      </c>
      <c r="BE582" s="241">
        <f>IF(N582="základní",J582,0)</f>
        <v>0</v>
      </c>
      <c r="BF582" s="241">
        <f>IF(N582="snížená",J582,0)</f>
        <v>0</v>
      </c>
      <c r="BG582" s="241">
        <f>IF(N582="zákl. přenesená",J582,0)</f>
        <v>0</v>
      </c>
      <c r="BH582" s="241">
        <f>IF(N582="sníž. přenesená",J582,0)</f>
        <v>0</v>
      </c>
      <c r="BI582" s="241">
        <f>IF(N582="nulová",J582,0)</f>
        <v>0</v>
      </c>
      <c r="BJ582" s="18" t="s">
        <v>90</v>
      </c>
      <c r="BK582" s="241">
        <f>ROUND(I582*H582,2)</f>
        <v>0</v>
      </c>
      <c r="BL582" s="18" t="s">
        <v>192</v>
      </c>
      <c r="BM582" s="240" t="s">
        <v>2222</v>
      </c>
    </row>
    <row r="583" s="2" customFormat="1">
      <c r="A583" s="40"/>
      <c r="B583" s="41"/>
      <c r="C583" s="42"/>
      <c r="D583" s="242" t="s">
        <v>184</v>
      </c>
      <c r="E583" s="42"/>
      <c r="F583" s="243" t="s">
        <v>3647</v>
      </c>
      <c r="G583" s="42"/>
      <c r="H583" s="42"/>
      <c r="I583" s="244"/>
      <c r="J583" s="42"/>
      <c r="K583" s="42"/>
      <c r="L583" s="46"/>
      <c r="M583" s="245"/>
      <c r="N583" s="246"/>
      <c r="O583" s="93"/>
      <c r="P583" s="93"/>
      <c r="Q583" s="93"/>
      <c r="R583" s="93"/>
      <c r="S583" s="93"/>
      <c r="T583" s="94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T583" s="18" t="s">
        <v>184</v>
      </c>
      <c r="AU583" s="18" t="s">
        <v>92</v>
      </c>
    </row>
    <row r="584" s="2" customFormat="1" ht="16.5" customHeight="1">
      <c r="A584" s="40"/>
      <c r="B584" s="41"/>
      <c r="C584" s="229" t="s">
        <v>1284</v>
      </c>
      <c r="D584" s="229" t="s">
        <v>174</v>
      </c>
      <c r="E584" s="230" t="s">
        <v>3789</v>
      </c>
      <c r="F584" s="231" t="s">
        <v>3717</v>
      </c>
      <c r="G584" s="232" t="s">
        <v>458</v>
      </c>
      <c r="H584" s="233">
        <v>21</v>
      </c>
      <c r="I584" s="234"/>
      <c r="J584" s="235">
        <f>ROUND(I584*H584,2)</f>
        <v>0</v>
      </c>
      <c r="K584" s="231" t="s">
        <v>331</v>
      </c>
      <c r="L584" s="46"/>
      <c r="M584" s="236" t="s">
        <v>1</v>
      </c>
      <c r="N584" s="237" t="s">
        <v>48</v>
      </c>
      <c r="O584" s="93"/>
      <c r="P584" s="238">
        <f>O584*H584</f>
        <v>0</v>
      </c>
      <c r="Q584" s="238">
        <v>0</v>
      </c>
      <c r="R584" s="238">
        <f>Q584*H584</f>
        <v>0</v>
      </c>
      <c r="S584" s="238">
        <v>0</v>
      </c>
      <c r="T584" s="239">
        <f>S584*H584</f>
        <v>0</v>
      </c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R584" s="240" t="s">
        <v>192</v>
      </c>
      <c r="AT584" s="240" t="s">
        <v>174</v>
      </c>
      <c r="AU584" s="240" t="s">
        <v>92</v>
      </c>
      <c r="AY584" s="18" t="s">
        <v>171</v>
      </c>
      <c r="BE584" s="241">
        <f>IF(N584="základní",J584,0)</f>
        <v>0</v>
      </c>
      <c r="BF584" s="241">
        <f>IF(N584="snížená",J584,0)</f>
        <v>0</v>
      </c>
      <c r="BG584" s="241">
        <f>IF(N584="zákl. přenesená",J584,0)</f>
        <v>0</v>
      </c>
      <c r="BH584" s="241">
        <f>IF(N584="sníž. přenesená",J584,0)</f>
        <v>0</v>
      </c>
      <c r="BI584" s="241">
        <f>IF(N584="nulová",J584,0)</f>
        <v>0</v>
      </c>
      <c r="BJ584" s="18" t="s">
        <v>90</v>
      </c>
      <c r="BK584" s="241">
        <f>ROUND(I584*H584,2)</f>
        <v>0</v>
      </c>
      <c r="BL584" s="18" t="s">
        <v>192</v>
      </c>
      <c r="BM584" s="240" t="s">
        <v>2231</v>
      </c>
    </row>
    <row r="585" s="2" customFormat="1">
      <c r="A585" s="40"/>
      <c r="B585" s="41"/>
      <c r="C585" s="42"/>
      <c r="D585" s="242" t="s">
        <v>184</v>
      </c>
      <c r="E585" s="42"/>
      <c r="F585" s="243" t="s">
        <v>3647</v>
      </c>
      <c r="G585" s="42"/>
      <c r="H585" s="42"/>
      <c r="I585" s="244"/>
      <c r="J585" s="42"/>
      <c r="K585" s="42"/>
      <c r="L585" s="46"/>
      <c r="M585" s="245"/>
      <c r="N585" s="246"/>
      <c r="O585" s="93"/>
      <c r="P585" s="93"/>
      <c r="Q585" s="93"/>
      <c r="R585" s="93"/>
      <c r="S585" s="93"/>
      <c r="T585" s="94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T585" s="18" t="s">
        <v>184</v>
      </c>
      <c r="AU585" s="18" t="s">
        <v>92</v>
      </c>
    </row>
    <row r="586" s="2" customFormat="1" ht="16.5" customHeight="1">
      <c r="A586" s="40"/>
      <c r="B586" s="41"/>
      <c r="C586" s="229" t="s">
        <v>1289</v>
      </c>
      <c r="D586" s="229" t="s">
        <v>174</v>
      </c>
      <c r="E586" s="230" t="s">
        <v>3790</v>
      </c>
      <c r="F586" s="231" t="s">
        <v>3768</v>
      </c>
      <c r="G586" s="232" t="s">
        <v>458</v>
      </c>
      <c r="H586" s="233">
        <v>34</v>
      </c>
      <c r="I586" s="234"/>
      <c r="J586" s="235">
        <f>ROUND(I586*H586,2)</f>
        <v>0</v>
      </c>
      <c r="K586" s="231" t="s">
        <v>331</v>
      </c>
      <c r="L586" s="46"/>
      <c r="M586" s="236" t="s">
        <v>1</v>
      </c>
      <c r="N586" s="237" t="s">
        <v>48</v>
      </c>
      <c r="O586" s="93"/>
      <c r="P586" s="238">
        <f>O586*H586</f>
        <v>0</v>
      </c>
      <c r="Q586" s="238">
        <v>0</v>
      </c>
      <c r="R586" s="238">
        <f>Q586*H586</f>
        <v>0</v>
      </c>
      <c r="S586" s="238">
        <v>0</v>
      </c>
      <c r="T586" s="239">
        <f>S586*H586</f>
        <v>0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40" t="s">
        <v>192</v>
      </c>
      <c r="AT586" s="240" t="s">
        <v>174</v>
      </c>
      <c r="AU586" s="240" t="s">
        <v>92</v>
      </c>
      <c r="AY586" s="18" t="s">
        <v>171</v>
      </c>
      <c r="BE586" s="241">
        <f>IF(N586="základní",J586,0)</f>
        <v>0</v>
      </c>
      <c r="BF586" s="241">
        <f>IF(N586="snížená",J586,0)</f>
        <v>0</v>
      </c>
      <c r="BG586" s="241">
        <f>IF(N586="zákl. přenesená",J586,0)</f>
        <v>0</v>
      </c>
      <c r="BH586" s="241">
        <f>IF(N586="sníž. přenesená",J586,0)</f>
        <v>0</v>
      </c>
      <c r="BI586" s="241">
        <f>IF(N586="nulová",J586,0)</f>
        <v>0</v>
      </c>
      <c r="BJ586" s="18" t="s">
        <v>90</v>
      </c>
      <c r="BK586" s="241">
        <f>ROUND(I586*H586,2)</f>
        <v>0</v>
      </c>
      <c r="BL586" s="18" t="s">
        <v>192</v>
      </c>
      <c r="BM586" s="240" t="s">
        <v>2239</v>
      </c>
    </row>
    <row r="587" s="2" customFormat="1">
      <c r="A587" s="40"/>
      <c r="B587" s="41"/>
      <c r="C587" s="42"/>
      <c r="D587" s="242" t="s">
        <v>184</v>
      </c>
      <c r="E587" s="42"/>
      <c r="F587" s="243" t="s">
        <v>3647</v>
      </c>
      <c r="G587" s="42"/>
      <c r="H587" s="42"/>
      <c r="I587" s="244"/>
      <c r="J587" s="42"/>
      <c r="K587" s="42"/>
      <c r="L587" s="46"/>
      <c r="M587" s="245"/>
      <c r="N587" s="246"/>
      <c r="O587" s="93"/>
      <c r="P587" s="93"/>
      <c r="Q587" s="93"/>
      <c r="R587" s="93"/>
      <c r="S587" s="93"/>
      <c r="T587" s="94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T587" s="18" t="s">
        <v>184</v>
      </c>
      <c r="AU587" s="18" t="s">
        <v>92</v>
      </c>
    </row>
    <row r="588" s="12" customFormat="1" ht="22.8" customHeight="1">
      <c r="A588" s="12"/>
      <c r="B588" s="213"/>
      <c r="C588" s="214"/>
      <c r="D588" s="215" t="s">
        <v>82</v>
      </c>
      <c r="E588" s="227" t="s">
        <v>3508</v>
      </c>
      <c r="F588" s="227" t="s">
        <v>3509</v>
      </c>
      <c r="G588" s="214"/>
      <c r="H588" s="214"/>
      <c r="I588" s="217"/>
      <c r="J588" s="228">
        <f>BK588</f>
        <v>0</v>
      </c>
      <c r="K588" s="214"/>
      <c r="L588" s="219"/>
      <c r="M588" s="220"/>
      <c r="N588" s="221"/>
      <c r="O588" s="221"/>
      <c r="P588" s="222">
        <f>P589</f>
        <v>0</v>
      </c>
      <c r="Q588" s="221"/>
      <c r="R588" s="222">
        <f>R589</f>
        <v>0</v>
      </c>
      <c r="S588" s="221"/>
      <c r="T588" s="223">
        <f>T589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24" t="s">
        <v>90</v>
      </c>
      <c r="AT588" s="225" t="s">
        <v>82</v>
      </c>
      <c r="AU588" s="225" t="s">
        <v>90</v>
      </c>
      <c r="AY588" s="224" t="s">
        <v>171</v>
      </c>
      <c r="BK588" s="226">
        <f>BK589</f>
        <v>0</v>
      </c>
    </row>
    <row r="589" s="2" customFormat="1" ht="16.5" customHeight="1">
      <c r="A589" s="40"/>
      <c r="B589" s="41"/>
      <c r="C589" s="229" t="s">
        <v>1294</v>
      </c>
      <c r="D589" s="229" t="s">
        <v>174</v>
      </c>
      <c r="E589" s="230" t="s">
        <v>3780</v>
      </c>
      <c r="F589" s="231" t="s">
        <v>3517</v>
      </c>
      <c r="G589" s="232" t="s">
        <v>458</v>
      </c>
      <c r="H589" s="233">
        <v>20</v>
      </c>
      <c r="I589" s="234"/>
      <c r="J589" s="235">
        <f>ROUND(I589*H589,2)</f>
        <v>0</v>
      </c>
      <c r="K589" s="231" t="s">
        <v>331</v>
      </c>
      <c r="L589" s="46"/>
      <c r="M589" s="236" t="s">
        <v>1</v>
      </c>
      <c r="N589" s="237" t="s">
        <v>48</v>
      </c>
      <c r="O589" s="93"/>
      <c r="P589" s="238">
        <f>O589*H589</f>
        <v>0</v>
      </c>
      <c r="Q589" s="238">
        <v>0</v>
      </c>
      <c r="R589" s="238">
        <f>Q589*H589</f>
        <v>0</v>
      </c>
      <c r="S589" s="238">
        <v>0</v>
      </c>
      <c r="T589" s="239">
        <f>S589*H589</f>
        <v>0</v>
      </c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R589" s="240" t="s">
        <v>192</v>
      </c>
      <c r="AT589" s="240" t="s">
        <v>174</v>
      </c>
      <c r="AU589" s="240" t="s">
        <v>92</v>
      </c>
      <c r="AY589" s="18" t="s">
        <v>171</v>
      </c>
      <c r="BE589" s="241">
        <f>IF(N589="základní",J589,0)</f>
        <v>0</v>
      </c>
      <c r="BF589" s="241">
        <f>IF(N589="snížená",J589,0)</f>
        <v>0</v>
      </c>
      <c r="BG589" s="241">
        <f>IF(N589="zákl. přenesená",J589,0)</f>
        <v>0</v>
      </c>
      <c r="BH589" s="241">
        <f>IF(N589="sníž. přenesená",J589,0)</f>
        <v>0</v>
      </c>
      <c r="BI589" s="241">
        <f>IF(N589="nulová",J589,0)</f>
        <v>0</v>
      </c>
      <c r="BJ589" s="18" t="s">
        <v>90</v>
      </c>
      <c r="BK589" s="241">
        <f>ROUND(I589*H589,2)</f>
        <v>0</v>
      </c>
      <c r="BL589" s="18" t="s">
        <v>192</v>
      </c>
      <c r="BM589" s="240" t="s">
        <v>2247</v>
      </c>
    </row>
    <row r="590" s="12" customFormat="1" ht="22.8" customHeight="1">
      <c r="A590" s="12"/>
      <c r="B590" s="213"/>
      <c r="C590" s="214"/>
      <c r="D590" s="215" t="s">
        <v>82</v>
      </c>
      <c r="E590" s="227" t="s">
        <v>3720</v>
      </c>
      <c r="F590" s="227" t="s">
        <v>3721</v>
      </c>
      <c r="G590" s="214"/>
      <c r="H590" s="214"/>
      <c r="I590" s="217"/>
      <c r="J590" s="228">
        <f>BK590</f>
        <v>0</v>
      </c>
      <c r="K590" s="214"/>
      <c r="L590" s="219"/>
      <c r="M590" s="220"/>
      <c r="N590" s="221"/>
      <c r="O590" s="221"/>
      <c r="P590" s="222">
        <f>P591</f>
        <v>0</v>
      </c>
      <c r="Q590" s="221"/>
      <c r="R590" s="222">
        <f>R591</f>
        <v>0</v>
      </c>
      <c r="S590" s="221"/>
      <c r="T590" s="223">
        <f>T591</f>
        <v>0</v>
      </c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R590" s="224" t="s">
        <v>90</v>
      </c>
      <c r="AT590" s="225" t="s">
        <v>82</v>
      </c>
      <c r="AU590" s="225" t="s">
        <v>90</v>
      </c>
      <c r="AY590" s="224" t="s">
        <v>171</v>
      </c>
      <c r="BK590" s="226">
        <f>BK591</f>
        <v>0</v>
      </c>
    </row>
    <row r="591" s="2" customFormat="1" ht="16.5" customHeight="1">
      <c r="A591" s="40"/>
      <c r="B591" s="41"/>
      <c r="C591" s="229" t="s">
        <v>1299</v>
      </c>
      <c r="D591" s="229" t="s">
        <v>174</v>
      </c>
      <c r="E591" s="230" t="s">
        <v>3791</v>
      </c>
      <c r="F591" s="231" t="s">
        <v>3723</v>
      </c>
      <c r="G591" s="232" t="s">
        <v>278</v>
      </c>
      <c r="H591" s="233">
        <v>7</v>
      </c>
      <c r="I591" s="234"/>
      <c r="J591" s="235">
        <f>ROUND(I591*H591,2)</f>
        <v>0</v>
      </c>
      <c r="K591" s="231" t="s">
        <v>331</v>
      </c>
      <c r="L591" s="46"/>
      <c r="M591" s="236" t="s">
        <v>1</v>
      </c>
      <c r="N591" s="237" t="s">
        <v>48</v>
      </c>
      <c r="O591" s="93"/>
      <c r="P591" s="238">
        <f>O591*H591</f>
        <v>0</v>
      </c>
      <c r="Q591" s="238">
        <v>0</v>
      </c>
      <c r="R591" s="238">
        <f>Q591*H591</f>
        <v>0</v>
      </c>
      <c r="S591" s="238">
        <v>0</v>
      </c>
      <c r="T591" s="239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40" t="s">
        <v>192</v>
      </c>
      <c r="AT591" s="240" t="s">
        <v>174</v>
      </c>
      <c r="AU591" s="240" t="s">
        <v>92</v>
      </c>
      <c r="AY591" s="18" t="s">
        <v>171</v>
      </c>
      <c r="BE591" s="241">
        <f>IF(N591="základní",J591,0)</f>
        <v>0</v>
      </c>
      <c r="BF591" s="241">
        <f>IF(N591="snížená",J591,0)</f>
        <v>0</v>
      </c>
      <c r="BG591" s="241">
        <f>IF(N591="zákl. přenesená",J591,0)</f>
        <v>0</v>
      </c>
      <c r="BH591" s="241">
        <f>IF(N591="sníž. přenesená",J591,0)</f>
        <v>0</v>
      </c>
      <c r="BI591" s="241">
        <f>IF(N591="nulová",J591,0)</f>
        <v>0</v>
      </c>
      <c r="BJ591" s="18" t="s">
        <v>90</v>
      </c>
      <c r="BK591" s="241">
        <f>ROUND(I591*H591,2)</f>
        <v>0</v>
      </c>
      <c r="BL591" s="18" t="s">
        <v>192</v>
      </c>
      <c r="BM591" s="240" t="s">
        <v>2255</v>
      </c>
    </row>
    <row r="592" s="12" customFormat="1" ht="25.92" customHeight="1">
      <c r="A592" s="12"/>
      <c r="B592" s="213"/>
      <c r="C592" s="214"/>
      <c r="D592" s="215" t="s">
        <v>82</v>
      </c>
      <c r="E592" s="216" t="s">
        <v>3792</v>
      </c>
      <c r="F592" s="216" t="s">
        <v>3793</v>
      </c>
      <c r="G592" s="214"/>
      <c r="H592" s="214"/>
      <c r="I592" s="217"/>
      <c r="J592" s="218">
        <f>BK592</f>
        <v>0</v>
      </c>
      <c r="K592" s="214"/>
      <c r="L592" s="219"/>
      <c r="M592" s="220"/>
      <c r="N592" s="221"/>
      <c r="O592" s="221"/>
      <c r="P592" s="222">
        <f>SUM(P593:P610)</f>
        <v>0</v>
      </c>
      <c r="Q592" s="221"/>
      <c r="R592" s="222">
        <f>SUM(R593:R610)</f>
        <v>0</v>
      </c>
      <c r="S592" s="221"/>
      <c r="T592" s="223">
        <f>SUM(T593:T610)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24" t="s">
        <v>90</v>
      </c>
      <c r="AT592" s="225" t="s">
        <v>82</v>
      </c>
      <c r="AU592" s="225" t="s">
        <v>83</v>
      </c>
      <c r="AY592" s="224" t="s">
        <v>171</v>
      </c>
      <c r="BK592" s="226">
        <f>SUM(BK593:BK610)</f>
        <v>0</v>
      </c>
    </row>
    <row r="593" s="2" customFormat="1" ht="16.5" customHeight="1">
      <c r="A593" s="40"/>
      <c r="B593" s="41"/>
      <c r="C593" s="229" t="s">
        <v>1304</v>
      </c>
      <c r="D593" s="229" t="s">
        <v>174</v>
      </c>
      <c r="E593" s="230" t="s">
        <v>3794</v>
      </c>
      <c r="F593" s="231" t="s">
        <v>3795</v>
      </c>
      <c r="G593" s="232" t="s">
        <v>1528</v>
      </c>
      <c r="H593" s="233">
        <v>3</v>
      </c>
      <c r="I593" s="234"/>
      <c r="J593" s="235">
        <f>ROUND(I593*H593,2)</f>
        <v>0</v>
      </c>
      <c r="K593" s="231" t="s">
        <v>331</v>
      </c>
      <c r="L593" s="46"/>
      <c r="M593" s="236" t="s">
        <v>1</v>
      </c>
      <c r="N593" s="237" t="s">
        <v>48</v>
      </c>
      <c r="O593" s="93"/>
      <c r="P593" s="238">
        <f>O593*H593</f>
        <v>0</v>
      </c>
      <c r="Q593" s="238">
        <v>0</v>
      </c>
      <c r="R593" s="238">
        <f>Q593*H593</f>
        <v>0</v>
      </c>
      <c r="S593" s="238">
        <v>0</v>
      </c>
      <c r="T593" s="239">
        <f>S593*H593</f>
        <v>0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40" t="s">
        <v>192</v>
      </c>
      <c r="AT593" s="240" t="s">
        <v>174</v>
      </c>
      <c r="AU593" s="240" t="s">
        <v>90</v>
      </c>
      <c r="AY593" s="18" t="s">
        <v>171</v>
      </c>
      <c r="BE593" s="241">
        <f>IF(N593="základní",J593,0)</f>
        <v>0</v>
      </c>
      <c r="BF593" s="241">
        <f>IF(N593="snížená",J593,0)</f>
        <v>0</v>
      </c>
      <c r="BG593" s="241">
        <f>IF(N593="zákl. přenesená",J593,0)</f>
        <v>0</v>
      </c>
      <c r="BH593" s="241">
        <f>IF(N593="sníž. přenesená",J593,0)</f>
        <v>0</v>
      </c>
      <c r="BI593" s="241">
        <f>IF(N593="nulová",J593,0)</f>
        <v>0</v>
      </c>
      <c r="BJ593" s="18" t="s">
        <v>90</v>
      </c>
      <c r="BK593" s="241">
        <f>ROUND(I593*H593,2)</f>
        <v>0</v>
      </c>
      <c r="BL593" s="18" t="s">
        <v>192</v>
      </c>
      <c r="BM593" s="240" t="s">
        <v>2271</v>
      </c>
    </row>
    <row r="594" s="2" customFormat="1">
      <c r="A594" s="40"/>
      <c r="B594" s="41"/>
      <c r="C594" s="42"/>
      <c r="D594" s="242" t="s">
        <v>184</v>
      </c>
      <c r="E594" s="42"/>
      <c r="F594" s="243" t="s">
        <v>3796</v>
      </c>
      <c r="G594" s="42"/>
      <c r="H594" s="42"/>
      <c r="I594" s="244"/>
      <c r="J594" s="42"/>
      <c r="K594" s="42"/>
      <c r="L594" s="46"/>
      <c r="M594" s="245"/>
      <c r="N594" s="246"/>
      <c r="O594" s="93"/>
      <c r="P594" s="93"/>
      <c r="Q594" s="93"/>
      <c r="R594" s="93"/>
      <c r="S594" s="93"/>
      <c r="T594" s="94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T594" s="18" t="s">
        <v>184</v>
      </c>
      <c r="AU594" s="18" t="s">
        <v>90</v>
      </c>
    </row>
    <row r="595" s="2" customFormat="1" ht="16.5" customHeight="1">
      <c r="A595" s="40"/>
      <c r="B595" s="41"/>
      <c r="C595" s="229" t="s">
        <v>1308</v>
      </c>
      <c r="D595" s="229" t="s">
        <v>174</v>
      </c>
      <c r="E595" s="230" t="s">
        <v>3797</v>
      </c>
      <c r="F595" s="231" t="s">
        <v>3795</v>
      </c>
      <c r="G595" s="232" t="s">
        <v>1528</v>
      </c>
      <c r="H595" s="233">
        <v>2</v>
      </c>
      <c r="I595" s="234"/>
      <c r="J595" s="235">
        <f>ROUND(I595*H595,2)</f>
        <v>0</v>
      </c>
      <c r="K595" s="231" t="s">
        <v>331</v>
      </c>
      <c r="L595" s="46"/>
      <c r="M595" s="236" t="s">
        <v>1</v>
      </c>
      <c r="N595" s="237" t="s">
        <v>48</v>
      </c>
      <c r="O595" s="93"/>
      <c r="P595" s="238">
        <f>O595*H595</f>
        <v>0</v>
      </c>
      <c r="Q595" s="238">
        <v>0</v>
      </c>
      <c r="R595" s="238">
        <f>Q595*H595</f>
        <v>0</v>
      </c>
      <c r="S595" s="238">
        <v>0</v>
      </c>
      <c r="T595" s="239">
        <f>S595*H595</f>
        <v>0</v>
      </c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R595" s="240" t="s">
        <v>192</v>
      </c>
      <c r="AT595" s="240" t="s">
        <v>174</v>
      </c>
      <c r="AU595" s="240" t="s">
        <v>90</v>
      </c>
      <c r="AY595" s="18" t="s">
        <v>171</v>
      </c>
      <c r="BE595" s="241">
        <f>IF(N595="základní",J595,0)</f>
        <v>0</v>
      </c>
      <c r="BF595" s="241">
        <f>IF(N595="snížená",J595,0)</f>
        <v>0</v>
      </c>
      <c r="BG595" s="241">
        <f>IF(N595="zákl. přenesená",J595,0)</f>
        <v>0</v>
      </c>
      <c r="BH595" s="241">
        <f>IF(N595="sníž. přenesená",J595,0)</f>
        <v>0</v>
      </c>
      <c r="BI595" s="241">
        <f>IF(N595="nulová",J595,0)</f>
        <v>0</v>
      </c>
      <c r="BJ595" s="18" t="s">
        <v>90</v>
      </c>
      <c r="BK595" s="241">
        <f>ROUND(I595*H595,2)</f>
        <v>0</v>
      </c>
      <c r="BL595" s="18" t="s">
        <v>192</v>
      </c>
      <c r="BM595" s="240" t="s">
        <v>2279</v>
      </c>
    </row>
    <row r="596" s="2" customFormat="1">
      <c r="A596" s="40"/>
      <c r="B596" s="41"/>
      <c r="C596" s="42"/>
      <c r="D596" s="242" t="s">
        <v>184</v>
      </c>
      <c r="E596" s="42"/>
      <c r="F596" s="243" t="s">
        <v>3798</v>
      </c>
      <c r="G596" s="42"/>
      <c r="H596" s="42"/>
      <c r="I596" s="244"/>
      <c r="J596" s="42"/>
      <c r="K596" s="42"/>
      <c r="L596" s="46"/>
      <c r="M596" s="245"/>
      <c r="N596" s="246"/>
      <c r="O596" s="93"/>
      <c r="P596" s="93"/>
      <c r="Q596" s="93"/>
      <c r="R596" s="93"/>
      <c r="S596" s="93"/>
      <c r="T596" s="94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T596" s="18" t="s">
        <v>184</v>
      </c>
      <c r="AU596" s="18" t="s">
        <v>90</v>
      </c>
    </row>
    <row r="597" s="2" customFormat="1" ht="16.5" customHeight="1">
      <c r="A597" s="40"/>
      <c r="B597" s="41"/>
      <c r="C597" s="229" t="s">
        <v>1314</v>
      </c>
      <c r="D597" s="229" t="s">
        <v>174</v>
      </c>
      <c r="E597" s="230" t="s">
        <v>3799</v>
      </c>
      <c r="F597" s="231" t="s">
        <v>3795</v>
      </c>
      <c r="G597" s="232" t="s">
        <v>1528</v>
      </c>
      <c r="H597" s="233">
        <v>8</v>
      </c>
      <c r="I597" s="234"/>
      <c r="J597" s="235">
        <f>ROUND(I597*H597,2)</f>
        <v>0</v>
      </c>
      <c r="K597" s="231" t="s">
        <v>331</v>
      </c>
      <c r="L597" s="46"/>
      <c r="M597" s="236" t="s">
        <v>1</v>
      </c>
      <c r="N597" s="237" t="s">
        <v>48</v>
      </c>
      <c r="O597" s="93"/>
      <c r="P597" s="238">
        <f>O597*H597</f>
        <v>0</v>
      </c>
      <c r="Q597" s="238">
        <v>0</v>
      </c>
      <c r="R597" s="238">
        <f>Q597*H597</f>
        <v>0</v>
      </c>
      <c r="S597" s="238">
        <v>0</v>
      </c>
      <c r="T597" s="239">
        <f>S597*H597</f>
        <v>0</v>
      </c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R597" s="240" t="s">
        <v>192</v>
      </c>
      <c r="AT597" s="240" t="s">
        <v>174</v>
      </c>
      <c r="AU597" s="240" t="s">
        <v>90</v>
      </c>
      <c r="AY597" s="18" t="s">
        <v>171</v>
      </c>
      <c r="BE597" s="241">
        <f>IF(N597="základní",J597,0)</f>
        <v>0</v>
      </c>
      <c r="BF597" s="241">
        <f>IF(N597="snížená",J597,0)</f>
        <v>0</v>
      </c>
      <c r="BG597" s="241">
        <f>IF(N597="zákl. přenesená",J597,0)</f>
        <v>0</v>
      </c>
      <c r="BH597" s="241">
        <f>IF(N597="sníž. přenesená",J597,0)</f>
        <v>0</v>
      </c>
      <c r="BI597" s="241">
        <f>IF(N597="nulová",J597,0)</f>
        <v>0</v>
      </c>
      <c r="BJ597" s="18" t="s">
        <v>90</v>
      </c>
      <c r="BK597" s="241">
        <f>ROUND(I597*H597,2)</f>
        <v>0</v>
      </c>
      <c r="BL597" s="18" t="s">
        <v>192</v>
      </c>
      <c r="BM597" s="240" t="s">
        <v>2287</v>
      </c>
    </row>
    <row r="598" s="2" customFormat="1">
      <c r="A598" s="40"/>
      <c r="B598" s="41"/>
      <c r="C598" s="42"/>
      <c r="D598" s="242" t="s">
        <v>184</v>
      </c>
      <c r="E598" s="42"/>
      <c r="F598" s="243" t="s">
        <v>3800</v>
      </c>
      <c r="G598" s="42"/>
      <c r="H598" s="42"/>
      <c r="I598" s="244"/>
      <c r="J598" s="42"/>
      <c r="K598" s="42"/>
      <c r="L598" s="46"/>
      <c r="M598" s="245"/>
      <c r="N598" s="246"/>
      <c r="O598" s="93"/>
      <c r="P598" s="93"/>
      <c r="Q598" s="93"/>
      <c r="R598" s="93"/>
      <c r="S598" s="93"/>
      <c r="T598" s="94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T598" s="18" t="s">
        <v>184</v>
      </c>
      <c r="AU598" s="18" t="s">
        <v>90</v>
      </c>
    </row>
    <row r="599" s="2" customFormat="1" ht="16.5" customHeight="1">
      <c r="A599" s="40"/>
      <c r="B599" s="41"/>
      <c r="C599" s="229" t="s">
        <v>1321</v>
      </c>
      <c r="D599" s="229" t="s">
        <v>174</v>
      </c>
      <c r="E599" s="230" t="s">
        <v>3801</v>
      </c>
      <c r="F599" s="231" t="s">
        <v>3795</v>
      </c>
      <c r="G599" s="232" t="s">
        <v>1528</v>
      </c>
      <c r="H599" s="233">
        <v>5</v>
      </c>
      <c r="I599" s="234"/>
      <c r="J599" s="235">
        <f>ROUND(I599*H599,2)</f>
        <v>0</v>
      </c>
      <c r="K599" s="231" t="s">
        <v>331</v>
      </c>
      <c r="L599" s="46"/>
      <c r="M599" s="236" t="s">
        <v>1</v>
      </c>
      <c r="N599" s="237" t="s">
        <v>48</v>
      </c>
      <c r="O599" s="93"/>
      <c r="P599" s="238">
        <f>O599*H599</f>
        <v>0</v>
      </c>
      <c r="Q599" s="238">
        <v>0</v>
      </c>
      <c r="R599" s="238">
        <f>Q599*H599</f>
        <v>0</v>
      </c>
      <c r="S599" s="238">
        <v>0</v>
      </c>
      <c r="T599" s="239">
        <f>S599*H599</f>
        <v>0</v>
      </c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R599" s="240" t="s">
        <v>192</v>
      </c>
      <c r="AT599" s="240" t="s">
        <v>174</v>
      </c>
      <c r="AU599" s="240" t="s">
        <v>90</v>
      </c>
      <c r="AY599" s="18" t="s">
        <v>171</v>
      </c>
      <c r="BE599" s="241">
        <f>IF(N599="základní",J599,0)</f>
        <v>0</v>
      </c>
      <c r="BF599" s="241">
        <f>IF(N599="snížená",J599,0)</f>
        <v>0</v>
      </c>
      <c r="BG599" s="241">
        <f>IF(N599="zákl. přenesená",J599,0)</f>
        <v>0</v>
      </c>
      <c r="BH599" s="241">
        <f>IF(N599="sníž. přenesená",J599,0)</f>
        <v>0</v>
      </c>
      <c r="BI599" s="241">
        <f>IF(N599="nulová",J599,0)</f>
        <v>0</v>
      </c>
      <c r="BJ599" s="18" t="s">
        <v>90</v>
      </c>
      <c r="BK599" s="241">
        <f>ROUND(I599*H599,2)</f>
        <v>0</v>
      </c>
      <c r="BL599" s="18" t="s">
        <v>192</v>
      </c>
      <c r="BM599" s="240" t="s">
        <v>2295</v>
      </c>
    </row>
    <row r="600" s="2" customFormat="1">
      <c r="A600" s="40"/>
      <c r="B600" s="41"/>
      <c r="C600" s="42"/>
      <c r="D600" s="242" t="s">
        <v>184</v>
      </c>
      <c r="E600" s="42"/>
      <c r="F600" s="243" t="s">
        <v>3802</v>
      </c>
      <c r="G600" s="42"/>
      <c r="H600" s="42"/>
      <c r="I600" s="244"/>
      <c r="J600" s="42"/>
      <c r="K600" s="42"/>
      <c r="L600" s="46"/>
      <c r="M600" s="245"/>
      <c r="N600" s="246"/>
      <c r="O600" s="93"/>
      <c r="P600" s="93"/>
      <c r="Q600" s="93"/>
      <c r="R600" s="93"/>
      <c r="S600" s="93"/>
      <c r="T600" s="94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T600" s="18" t="s">
        <v>184</v>
      </c>
      <c r="AU600" s="18" t="s">
        <v>90</v>
      </c>
    </row>
    <row r="601" s="2" customFormat="1" ht="16.5" customHeight="1">
      <c r="A601" s="40"/>
      <c r="B601" s="41"/>
      <c r="C601" s="229" t="s">
        <v>1328</v>
      </c>
      <c r="D601" s="229" t="s">
        <v>174</v>
      </c>
      <c r="E601" s="230" t="s">
        <v>3803</v>
      </c>
      <c r="F601" s="231" t="s">
        <v>3795</v>
      </c>
      <c r="G601" s="232" t="s">
        <v>1528</v>
      </c>
      <c r="H601" s="233">
        <v>1</v>
      </c>
      <c r="I601" s="234"/>
      <c r="J601" s="235">
        <f>ROUND(I601*H601,2)</f>
        <v>0</v>
      </c>
      <c r="K601" s="231" t="s">
        <v>331</v>
      </c>
      <c r="L601" s="46"/>
      <c r="M601" s="236" t="s">
        <v>1</v>
      </c>
      <c r="N601" s="237" t="s">
        <v>48</v>
      </c>
      <c r="O601" s="93"/>
      <c r="P601" s="238">
        <f>O601*H601</f>
        <v>0</v>
      </c>
      <c r="Q601" s="238">
        <v>0</v>
      </c>
      <c r="R601" s="238">
        <f>Q601*H601</f>
        <v>0</v>
      </c>
      <c r="S601" s="238">
        <v>0</v>
      </c>
      <c r="T601" s="239">
        <f>S601*H601</f>
        <v>0</v>
      </c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R601" s="240" t="s">
        <v>192</v>
      </c>
      <c r="AT601" s="240" t="s">
        <v>174</v>
      </c>
      <c r="AU601" s="240" t="s">
        <v>90</v>
      </c>
      <c r="AY601" s="18" t="s">
        <v>171</v>
      </c>
      <c r="BE601" s="241">
        <f>IF(N601="základní",J601,0)</f>
        <v>0</v>
      </c>
      <c r="BF601" s="241">
        <f>IF(N601="snížená",J601,0)</f>
        <v>0</v>
      </c>
      <c r="BG601" s="241">
        <f>IF(N601="zákl. přenesená",J601,0)</f>
        <v>0</v>
      </c>
      <c r="BH601" s="241">
        <f>IF(N601="sníž. přenesená",J601,0)</f>
        <v>0</v>
      </c>
      <c r="BI601" s="241">
        <f>IF(N601="nulová",J601,0)</f>
        <v>0</v>
      </c>
      <c r="BJ601" s="18" t="s">
        <v>90</v>
      </c>
      <c r="BK601" s="241">
        <f>ROUND(I601*H601,2)</f>
        <v>0</v>
      </c>
      <c r="BL601" s="18" t="s">
        <v>192</v>
      </c>
      <c r="BM601" s="240" t="s">
        <v>2303</v>
      </c>
    </row>
    <row r="602" s="2" customFormat="1">
      <c r="A602" s="40"/>
      <c r="B602" s="41"/>
      <c r="C602" s="42"/>
      <c r="D602" s="242" t="s">
        <v>184</v>
      </c>
      <c r="E602" s="42"/>
      <c r="F602" s="243" t="s">
        <v>3804</v>
      </c>
      <c r="G602" s="42"/>
      <c r="H602" s="42"/>
      <c r="I602" s="244"/>
      <c r="J602" s="42"/>
      <c r="K602" s="42"/>
      <c r="L602" s="46"/>
      <c r="M602" s="245"/>
      <c r="N602" s="246"/>
      <c r="O602" s="93"/>
      <c r="P602" s="93"/>
      <c r="Q602" s="93"/>
      <c r="R602" s="93"/>
      <c r="S602" s="93"/>
      <c r="T602" s="94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T602" s="18" t="s">
        <v>184</v>
      </c>
      <c r="AU602" s="18" t="s">
        <v>90</v>
      </c>
    </row>
    <row r="603" s="2" customFormat="1" ht="16.5" customHeight="1">
      <c r="A603" s="40"/>
      <c r="B603" s="41"/>
      <c r="C603" s="229" t="s">
        <v>1334</v>
      </c>
      <c r="D603" s="229" t="s">
        <v>174</v>
      </c>
      <c r="E603" s="230" t="s">
        <v>3794</v>
      </c>
      <c r="F603" s="231" t="s">
        <v>3795</v>
      </c>
      <c r="G603" s="232" t="s">
        <v>1528</v>
      </c>
      <c r="H603" s="233">
        <v>3</v>
      </c>
      <c r="I603" s="234"/>
      <c r="J603" s="235">
        <f>ROUND(I603*H603,2)</f>
        <v>0</v>
      </c>
      <c r="K603" s="231" t="s">
        <v>331</v>
      </c>
      <c r="L603" s="46"/>
      <c r="M603" s="236" t="s">
        <v>1</v>
      </c>
      <c r="N603" s="237" t="s">
        <v>48</v>
      </c>
      <c r="O603" s="93"/>
      <c r="P603" s="238">
        <f>O603*H603</f>
        <v>0</v>
      </c>
      <c r="Q603" s="238">
        <v>0</v>
      </c>
      <c r="R603" s="238">
        <f>Q603*H603</f>
        <v>0</v>
      </c>
      <c r="S603" s="238">
        <v>0</v>
      </c>
      <c r="T603" s="239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40" t="s">
        <v>192</v>
      </c>
      <c r="AT603" s="240" t="s">
        <v>174</v>
      </c>
      <c r="AU603" s="240" t="s">
        <v>90</v>
      </c>
      <c r="AY603" s="18" t="s">
        <v>171</v>
      </c>
      <c r="BE603" s="241">
        <f>IF(N603="základní",J603,0)</f>
        <v>0</v>
      </c>
      <c r="BF603" s="241">
        <f>IF(N603="snížená",J603,0)</f>
        <v>0</v>
      </c>
      <c r="BG603" s="241">
        <f>IF(N603="zákl. přenesená",J603,0)</f>
        <v>0</v>
      </c>
      <c r="BH603" s="241">
        <f>IF(N603="sníž. přenesená",J603,0)</f>
        <v>0</v>
      </c>
      <c r="BI603" s="241">
        <f>IF(N603="nulová",J603,0)</f>
        <v>0</v>
      </c>
      <c r="BJ603" s="18" t="s">
        <v>90</v>
      </c>
      <c r="BK603" s="241">
        <f>ROUND(I603*H603,2)</f>
        <v>0</v>
      </c>
      <c r="BL603" s="18" t="s">
        <v>192</v>
      </c>
      <c r="BM603" s="240" t="s">
        <v>2311</v>
      </c>
    </row>
    <row r="604" s="2" customFormat="1">
      <c r="A604" s="40"/>
      <c r="B604" s="41"/>
      <c r="C604" s="42"/>
      <c r="D604" s="242" t="s">
        <v>184</v>
      </c>
      <c r="E604" s="42"/>
      <c r="F604" s="243" t="s">
        <v>3805</v>
      </c>
      <c r="G604" s="42"/>
      <c r="H604" s="42"/>
      <c r="I604" s="244"/>
      <c r="J604" s="42"/>
      <c r="K604" s="42"/>
      <c r="L604" s="46"/>
      <c r="M604" s="245"/>
      <c r="N604" s="246"/>
      <c r="O604" s="93"/>
      <c r="P604" s="93"/>
      <c r="Q604" s="93"/>
      <c r="R604" s="93"/>
      <c r="S604" s="93"/>
      <c r="T604" s="94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T604" s="18" t="s">
        <v>184</v>
      </c>
      <c r="AU604" s="18" t="s">
        <v>90</v>
      </c>
    </row>
    <row r="605" s="2" customFormat="1" ht="16.5" customHeight="1">
      <c r="A605" s="40"/>
      <c r="B605" s="41"/>
      <c r="C605" s="229" t="s">
        <v>1338</v>
      </c>
      <c r="D605" s="229" t="s">
        <v>174</v>
      </c>
      <c r="E605" s="230" t="s">
        <v>3806</v>
      </c>
      <c r="F605" s="231" t="s">
        <v>3807</v>
      </c>
      <c r="G605" s="232" t="s">
        <v>1528</v>
      </c>
      <c r="H605" s="233">
        <v>15</v>
      </c>
      <c r="I605" s="234"/>
      <c r="J605" s="235">
        <f>ROUND(I605*H605,2)</f>
        <v>0</v>
      </c>
      <c r="K605" s="231" t="s">
        <v>331</v>
      </c>
      <c r="L605" s="46"/>
      <c r="M605" s="236" t="s">
        <v>1</v>
      </c>
      <c r="N605" s="237" t="s">
        <v>48</v>
      </c>
      <c r="O605" s="93"/>
      <c r="P605" s="238">
        <f>O605*H605</f>
        <v>0</v>
      </c>
      <c r="Q605" s="238">
        <v>0</v>
      </c>
      <c r="R605" s="238">
        <f>Q605*H605</f>
        <v>0</v>
      </c>
      <c r="S605" s="238">
        <v>0</v>
      </c>
      <c r="T605" s="239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40" t="s">
        <v>192</v>
      </c>
      <c r="AT605" s="240" t="s">
        <v>174</v>
      </c>
      <c r="AU605" s="240" t="s">
        <v>90</v>
      </c>
      <c r="AY605" s="18" t="s">
        <v>171</v>
      </c>
      <c r="BE605" s="241">
        <f>IF(N605="základní",J605,0)</f>
        <v>0</v>
      </c>
      <c r="BF605" s="241">
        <f>IF(N605="snížená",J605,0)</f>
        <v>0</v>
      </c>
      <c r="BG605" s="241">
        <f>IF(N605="zákl. přenesená",J605,0)</f>
        <v>0</v>
      </c>
      <c r="BH605" s="241">
        <f>IF(N605="sníž. přenesená",J605,0)</f>
        <v>0</v>
      </c>
      <c r="BI605" s="241">
        <f>IF(N605="nulová",J605,0)</f>
        <v>0</v>
      </c>
      <c r="BJ605" s="18" t="s">
        <v>90</v>
      </c>
      <c r="BK605" s="241">
        <f>ROUND(I605*H605,2)</f>
        <v>0</v>
      </c>
      <c r="BL605" s="18" t="s">
        <v>192</v>
      </c>
      <c r="BM605" s="240" t="s">
        <v>2319</v>
      </c>
    </row>
    <row r="606" s="2" customFormat="1">
      <c r="A606" s="40"/>
      <c r="B606" s="41"/>
      <c r="C606" s="42"/>
      <c r="D606" s="242" t="s">
        <v>184</v>
      </c>
      <c r="E606" s="42"/>
      <c r="F606" s="243" t="s">
        <v>3808</v>
      </c>
      <c r="G606" s="42"/>
      <c r="H606" s="42"/>
      <c r="I606" s="244"/>
      <c r="J606" s="42"/>
      <c r="K606" s="42"/>
      <c r="L606" s="46"/>
      <c r="M606" s="245"/>
      <c r="N606" s="246"/>
      <c r="O606" s="93"/>
      <c r="P606" s="93"/>
      <c r="Q606" s="93"/>
      <c r="R606" s="93"/>
      <c r="S606" s="93"/>
      <c r="T606" s="94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T606" s="18" t="s">
        <v>184</v>
      </c>
      <c r="AU606" s="18" t="s">
        <v>90</v>
      </c>
    </row>
    <row r="607" s="2" customFormat="1" ht="16.5" customHeight="1">
      <c r="A607" s="40"/>
      <c r="B607" s="41"/>
      <c r="C607" s="229" t="s">
        <v>1343</v>
      </c>
      <c r="D607" s="229" t="s">
        <v>174</v>
      </c>
      <c r="E607" s="230" t="s">
        <v>3809</v>
      </c>
      <c r="F607" s="231" t="s">
        <v>3807</v>
      </c>
      <c r="G607" s="232" t="s">
        <v>1528</v>
      </c>
      <c r="H607" s="233">
        <v>21</v>
      </c>
      <c r="I607" s="234"/>
      <c r="J607" s="235">
        <f>ROUND(I607*H607,2)</f>
        <v>0</v>
      </c>
      <c r="K607" s="231" t="s">
        <v>331</v>
      </c>
      <c r="L607" s="46"/>
      <c r="M607" s="236" t="s">
        <v>1</v>
      </c>
      <c r="N607" s="237" t="s">
        <v>48</v>
      </c>
      <c r="O607" s="93"/>
      <c r="P607" s="238">
        <f>O607*H607</f>
        <v>0</v>
      </c>
      <c r="Q607" s="238">
        <v>0</v>
      </c>
      <c r="R607" s="238">
        <f>Q607*H607</f>
        <v>0</v>
      </c>
      <c r="S607" s="238">
        <v>0</v>
      </c>
      <c r="T607" s="239">
        <f>S607*H607</f>
        <v>0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40" t="s">
        <v>192</v>
      </c>
      <c r="AT607" s="240" t="s">
        <v>174</v>
      </c>
      <c r="AU607" s="240" t="s">
        <v>90</v>
      </c>
      <c r="AY607" s="18" t="s">
        <v>171</v>
      </c>
      <c r="BE607" s="241">
        <f>IF(N607="základní",J607,0)</f>
        <v>0</v>
      </c>
      <c r="BF607" s="241">
        <f>IF(N607="snížená",J607,0)</f>
        <v>0</v>
      </c>
      <c r="BG607" s="241">
        <f>IF(N607="zákl. přenesená",J607,0)</f>
        <v>0</v>
      </c>
      <c r="BH607" s="241">
        <f>IF(N607="sníž. přenesená",J607,0)</f>
        <v>0</v>
      </c>
      <c r="BI607" s="241">
        <f>IF(N607="nulová",J607,0)</f>
        <v>0</v>
      </c>
      <c r="BJ607" s="18" t="s">
        <v>90</v>
      </c>
      <c r="BK607" s="241">
        <f>ROUND(I607*H607,2)</f>
        <v>0</v>
      </c>
      <c r="BL607" s="18" t="s">
        <v>192</v>
      </c>
      <c r="BM607" s="240" t="s">
        <v>2327</v>
      </c>
    </row>
    <row r="608" s="2" customFormat="1">
      <c r="A608" s="40"/>
      <c r="B608" s="41"/>
      <c r="C608" s="42"/>
      <c r="D608" s="242" t="s">
        <v>184</v>
      </c>
      <c r="E608" s="42"/>
      <c r="F608" s="243" t="s">
        <v>3808</v>
      </c>
      <c r="G608" s="42"/>
      <c r="H608" s="42"/>
      <c r="I608" s="244"/>
      <c r="J608" s="42"/>
      <c r="K608" s="42"/>
      <c r="L608" s="46"/>
      <c r="M608" s="245"/>
      <c r="N608" s="246"/>
      <c r="O608" s="93"/>
      <c r="P608" s="93"/>
      <c r="Q608" s="93"/>
      <c r="R608" s="93"/>
      <c r="S608" s="93"/>
      <c r="T608" s="94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8" t="s">
        <v>184</v>
      </c>
      <c r="AU608" s="18" t="s">
        <v>90</v>
      </c>
    </row>
    <row r="609" s="2" customFormat="1" ht="16.5" customHeight="1">
      <c r="A609" s="40"/>
      <c r="B609" s="41"/>
      <c r="C609" s="229" t="s">
        <v>1347</v>
      </c>
      <c r="D609" s="229" t="s">
        <v>174</v>
      </c>
      <c r="E609" s="230" t="s">
        <v>3810</v>
      </c>
      <c r="F609" s="231" t="s">
        <v>3807</v>
      </c>
      <c r="G609" s="232" t="s">
        <v>1528</v>
      </c>
      <c r="H609" s="233">
        <v>4</v>
      </c>
      <c r="I609" s="234"/>
      <c r="J609" s="235">
        <f>ROUND(I609*H609,2)</f>
        <v>0</v>
      </c>
      <c r="K609" s="231" t="s">
        <v>331</v>
      </c>
      <c r="L609" s="46"/>
      <c r="M609" s="236" t="s">
        <v>1</v>
      </c>
      <c r="N609" s="237" t="s">
        <v>48</v>
      </c>
      <c r="O609" s="93"/>
      <c r="P609" s="238">
        <f>O609*H609</f>
        <v>0</v>
      </c>
      <c r="Q609" s="238">
        <v>0</v>
      </c>
      <c r="R609" s="238">
        <f>Q609*H609</f>
        <v>0</v>
      </c>
      <c r="S609" s="238">
        <v>0</v>
      </c>
      <c r="T609" s="239">
        <f>S609*H609</f>
        <v>0</v>
      </c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R609" s="240" t="s">
        <v>192</v>
      </c>
      <c r="AT609" s="240" t="s">
        <v>174</v>
      </c>
      <c r="AU609" s="240" t="s">
        <v>90</v>
      </c>
      <c r="AY609" s="18" t="s">
        <v>171</v>
      </c>
      <c r="BE609" s="241">
        <f>IF(N609="základní",J609,0)</f>
        <v>0</v>
      </c>
      <c r="BF609" s="241">
        <f>IF(N609="snížená",J609,0)</f>
        <v>0</v>
      </c>
      <c r="BG609" s="241">
        <f>IF(N609="zákl. přenesená",J609,0)</f>
        <v>0</v>
      </c>
      <c r="BH609" s="241">
        <f>IF(N609="sníž. přenesená",J609,0)</f>
        <v>0</v>
      </c>
      <c r="BI609" s="241">
        <f>IF(N609="nulová",J609,0)</f>
        <v>0</v>
      </c>
      <c r="BJ609" s="18" t="s">
        <v>90</v>
      </c>
      <c r="BK609" s="241">
        <f>ROUND(I609*H609,2)</f>
        <v>0</v>
      </c>
      <c r="BL609" s="18" t="s">
        <v>192</v>
      </c>
      <c r="BM609" s="240" t="s">
        <v>2336</v>
      </c>
    </row>
    <row r="610" s="2" customFormat="1">
      <c r="A610" s="40"/>
      <c r="B610" s="41"/>
      <c r="C610" s="42"/>
      <c r="D610" s="242" t="s">
        <v>184</v>
      </c>
      <c r="E610" s="42"/>
      <c r="F610" s="243" t="s">
        <v>3811</v>
      </c>
      <c r="G610" s="42"/>
      <c r="H610" s="42"/>
      <c r="I610" s="244"/>
      <c r="J610" s="42"/>
      <c r="K610" s="42"/>
      <c r="L610" s="46"/>
      <c r="M610" s="245"/>
      <c r="N610" s="246"/>
      <c r="O610" s="93"/>
      <c r="P610" s="93"/>
      <c r="Q610" s="93"/>
      <c r="R610" s="93"/>
      <c r="S610" s="93"/>
      <c r="T610" s="94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T610" s="18" t="s">
        <v>184</v>
      </c>
      <c r="AU610" s="18" t="s">
        <v>90</v>
      </c>
    </row>
    <row r="611" s="12" customFormat="1" ht="25.92" customHeight="1">
      <c r="A611" s="12"/>
      <c r="B611" s="213"/>
      <c r="C611" s="214"/>
      <c r="D611" s="215" t="s">
        <v>82</v>
      </c>
      <c r="E611" s="216" t="s">
        <v>3812</v>
      </c>
      <c r="F611" s="216" t="s">
        <v>3813</v>
      </c>
      <c r="G611" s="214"/>
      <c r="H611" s="214"/>
      <c r="I611" s="217"/>
      <c r="J611" s="218">
        <f>BK611</f>
        <v>0</v>
      </c>
      <c r="K611" s="214"/>
      <c r="L611" s="219"/>
      <c r="M611" s="220"/>
      <c r="N611" s="221"/>
      <c r="O611" s="221"/>
      <c r="P611" s="222">
        <f>SUM(P612:P617)</f>
        <v>0</v>
      </c>
      <c r="Q611" s="221"/>
      <c r="R611" s="222">
        <f>SUM(R612:R617)</f>
        <v>0</v>
      </c>
      <c r="S611" s="221"/>
      <c r="T611" s="223">
        <f>SUM(T612:T617)</f>
        <v>0</v>
      </c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R611" s="224" t="s">
        <v>90</v>
      </c>
      <c r="AT611" s="225" t="s">
        <v>82</v>
      </c>
      <c r="AU611" s="225" t="s">
        <v>83</v>
      </c>
      <c r="AY611" s="224" t="s">
        <v>171</v>
      </c>
      <c r="BK611" s="226">
        <f>SUM(BK612:BK617)</f>
        <v>0</v>
      </c>
    </row>
    <row r="612" s="2" customFormat="1" ht="16.5" customHeight="1">
      <c r="A612" s="40"/>
      <c r="B612" s="41"/>
      <c r="C612" s="229" t="s">
        <v>1353</v>
      </c>
      <c r="D612" s="229" t="s">
        <v>174</v>
      </c>
      <c r="E612" s="230" t="s">
        <v>3814</v>
      </c>
      <c r="F612" s="231" t="s">
        <v>3815</v>
      </c>
      <c r="G612" s="232" t="s">
        <v>1528</v>
      </c>
      <c r="H612" s="233">
        <v>3</v>
      </c>
      <c r="I612" s="234"/>
      <c r="J612" s="235">
        <f>ROUND(I612*H612,2)</f>
        <v>0</v>
      </c>
      <c r="K612" s="231" t="s">
        <v>331</v>
      </c>
      <c r="L612" s="46"/>
      <c r="M612" s="236" t="s">
        <v>1</v>
      </c>
      <c r="N612" s="237" t="s">
        <v>48</v>
      </c>
      <c r="O612" s="93"/>
      <c r="P612" s="238">
        <f>O612*H612</f>
        <v>0</v>
      </c>
      <c r="Q612" s="238">
        <v>0</v>
      </c>
      <c r="R612" s="238">
        <f>Q612*H612</f>
        <v>0</v>
      </c>
      <c r="S612" s="238">
        <v>0</v>
      </c>
      <c r="T612" s="239">
        <f>S612*H612</f>
        <v>0</v>
      </c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R612" s="240" t="s">
        <v>192</v>
      </c>
      <c r="AT612" s="240" t="s">
        <v>174</v>
      </c>
      <c r="AU612" s="240" t="s">
        <v>90</v>
      </c>
      <c r="AY612" s="18" t="s">
        <v>171</v>
      </c>
      <c r="BE612" s="241">
        <f>IF(N612="základní",J612,0)</f>
        <v>0</v>
      </c>
      <c r="BF612" s="241">
        <f>IF(N612="snížená",J612,0)</f>
        <v>0</v>
      </c>
      <c r="BG612" s="241">
        <f>IF(N612="zákl. přenesená",J612,0)</f>
        <v>0</v>
      </c>
      <c r="BH612" s="241">
        <f>IF(N612="sníž. přenesená",J612,0)</f>
        <v>0</v>
      </c>
      <c r="BI612" s="241">
        <f>IF(N612="nulová",J612,0)</f>
        <v>0</v>
      </c>
      <c r="BJ612" s="18" t="s">
        <v>90</v>
      </c>
      <c r="BK612" s="241">
        <f>ROUND(I612*H612,2)</f>
        <v>0</v>
      </c>
      <c r="BL612" s="18" t="s">
        <v>192</v>
      </c>
      <c r="BM612" s="240" t="s">
        <v>2356</v>
      </c>
    </row>
    <row r="613" s="2" customFormat="1">
      <c r="A613" s="40"/>
      <c r="B613" s="41"/>
      <c r="C613" s="42"/>
      <c r="D613" s="242" t="s">
        <v>184</v>
      </c>
      <c r="E613" s="42"/>
      <c r="F613" s="243" t="s">
        <v>3816</v>
      </c>
      <c r="G613" s="42"/>
      <c r="H613" s="42"/>
      <c r="I613" s="244"/>
      <c r="J613" s="42"/>
      <c r="K613" s="42"/>
      <c r="L613" s="46"/>
      <c r="M613" s="245"/>
      <c r="N613" s="246"/>
      <c r="O613" s="93"/>
      <c r="P613" s="93"/>
      <c r="Q613" s="93"/>
      <c r="R613" s="93"/>
      <c r="S613" s="93"/>
      <c r="T613" s="94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T613" s="18" t="s">
        <v>184</v>
      </c>
      <c r="AU613" s="18" t="s">
        <v>90</v>
      </c>
    </row>
    <row r="614" s="2" customFormat="1" ht="16.5" customHeight="1">
      <c r="A614" s="40"/>
      <c r="B614" s="41"/>
      <c r="C614" s="229" t="s">
        <v>1359</v>
      </c>
      <c r="D614" s="229" t="s">
        <v>174</v>
      </c>
      <c r="E614" s="230" t="s">
        <v>3817</v>
      </c>
      <c r="F614" s="231" t="s">
        <v>3815</v>
      </c>
      <c r="G614" s="232" t="s">
        <v>1528</v>
      </c>
      <c r="H614" s="233">
        <v>12</v>
      </c>
      <c r="I614" s="234"/>
      <c r="J614" s="235">
        <f>ROUND(I614*H614,2)</f>
        <v>0</v>
      </c>
      <c r="K614" s="231" t="s">
        <v>331</v>
      </c>
      <c r="L614" s="46"/>
      <c r="M614" s="236" t="s">
        <v>1</v>
      </c>
      <c r="N614" s="237" t="s">
        <v>48</v>
      </c>
      <c r="O614" s="93"/>
      <c r="P614" s="238">
        <f>O614*H614</f>
        <v>0</v>
      </c>
      <c r="Q614" s="238">
        <v>0</v>
      </c>
      <c r="R614" s="238">
        <f>Q614*H614</f>
        <v>0</v>
      </c>
      <c r="S614" s="238">
        <v>0</v>
      </c>
      <c r="T614" s="239">
        <f>S614*H614</f>
        <v>0</v>
      </c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R614" s="240" t="s">
        <v>192</v>
      </c>
      <c r="AT614" s="240" t="s">
        <v>174</v>
      </c>
      <c r="AU614" s="240" t="s">
        <v>90</v>
      </c>
      <c r="AY614" s="18" t="s">
        <v>171</v>
      </c>
      <c r="BE614" s="241">
        <f>IF(N614="základní",J614,0)</f>
        <v>0</v>
      </c>
      <c r="BF614" s="241">
        <f>IF(N614="snížená",J614,0)</f>
        <v>0</v>
      </c>
      <c r="BG614" s="241">
        <f>IF(N614="zákl. přenesená",J614,0)</f>
        <v>0</v>
      </c>
      <c r="BH614" s="241">
        <f>IF(N614="sníž. přenesená",J614,0)</f>
        <v>0</v>
      </c>
      <c r="BI614" s="241">
        <f>IF(N614="nulová",J614,0)</f>
        <v>0</v>
      </c>
      <c r="BJ614" s="18" t="s">
        <v>90</v>
      </c>
      <c r="BK614" s="241">
        <f>ROUND(I614*H614,2)</f>
        <v>0</v>
      </c>
      <c r="BL614" s="18" t="s">
        <v>192</v>
      </c>
      <c r="BM614" s="240" t="s">
        <v>2366</v>
      </c>
    </row>
    <row r="615" s="2" customFormat="1">
      <c r="A615" s="40"/>
      <c r="B615" s="41"/>
      <c r="C615" s="42"/>
      <c r="D615" s="242" t="s">
        <v>184</v>
      </c>
      <c r="E615" s="42"/>
      <c r="F615" s="243" t="s">
        <v>3818</v>
      </c>
      <c r="G615" s="42"/>
      <c r="H615" s="42"/>
      <c r="I615" s="244"/>
      <c r="J615" s="42"/>
      <c r="K615" s="42"/>
      <c r="L615" s="46"/>
      <c r="M615" s="245"/>
      <c r="N615" s="246"/>
      <c r="O615" s="93"/>
      <c r="P615" s="93"/>
      <c r="Q615" s="93"/>
      <c r="R615" s="93"/>
      <c r="S615" s="93"/>
      <c r="T615" s="94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T615" s="18" t="s">
        <v>184</v>
      </c>
      <c r="AU615" s="18" t="s">
        <v>90</v>
      </c>
    </row>
    <row r="616" s="2" customFormat="1" ht="16.5" customHeight="1">
      <c r="A616" s="40"/>
      <c r="B616" s="41"/>
      <c r="C616" s="229" t="s">
        <v>1365</v>
      </c>
      <c r="D616" s="229" t="s">
        <v>174</v>
      </c>
      <c r="E616" s="230" t="s">
        <v>3819</v>
      </c>
      <c r="F616" s="231" t="s">
        <v>3820</v>
      </c>
      <c r="G616" s="232" t="s">
        <v>1528</v>
      </c>
      <c r="H616" s="233">
        <v>15</v>
      </c>
      <c r="I616" s="234"/>
      <c r="J616" s="235">
        <f>ROUND(I616*H616,2)</f>
        <v>0</v>
      </c>
      <c r="K616" s="231" t="s">
        <v>331</v>
      </c>
      <c r="L616" s="46"/>
      <c r="M616" s="236" t="s">
        <v>1</v>
      </c>
      <c r="N616" s="237" t="s">
        <v>48</v>
      </c>
      <c r="O616" s="93"/>
      <c r="P616" s="238">
        <f>O616*H616</f>
        <v>0</v>
      </c>
      <c r="Q616" s="238">
        <v>0</v>
      </c>
      <c r="R616" s="238">
        <f>Q616*H616</f>
        <v>0</v>
      </c>
      <c r="S616" s="238">
        <v>0</v>
      </c>
      <c r="T616" s="239">
        <f>S616*H616</f>
        <v>0</v>
      </c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R616" s="240" t="s">
        <v>192</v>
      </c>
      <c r="AT616" s="240" t="s">
        <v>174</v>
      </c>
      <c r="AU616" s="240" t="s">
        <v>90</v>
      </c>
      <c r="AY616" s="18" t="s">
        <v>171</v>
      </c>
      <c r="BE616" s="241">
        <f>IF(N616="základní",J616,0)</f>
        <v>0</v>
      </c>
      <c r="BF616" s="241">
        <f>IF(N616="snížená",J616,0)</f>
        <v>0</v>
      </c>
      <c r="BG616" s="241">
        <f>IF(N616="zákl. přenesená",J616,0)</f>
        <v>0</v>
      </c>
      <c r="BH616" s="241">
        <f>IF(N616="sníž. přenesená",J616,0)</f>
        <v>0</v>
      </c>
      <c r="BI616" s="241">
        <f>IF(N616="nulová",J616,0)</f>
        <v>0</v>
      </c>
      <c r="BJ616" s="18" t="s">
        <v>90</v>
      </c>
      <c r="BK616" s="241">
        <f>ROUND(I616*H616,2)</f>
        <v>0</v>
      </c>
      <c r="BL616" s="18" t="s">
        <v>192</v>
      </c>
      <c r="BM616" s="240" t="s">
        <v>2374</v>
      </c>
    </row>
    <row r="617" s="2" customFormat="1">
      <c r="A617" s="40"/>
      <c r="B617" s="41"/>
      <c r="C617" s="42"/>
      <c r="D617" s="242" t="s">
        <v>184</v>
      </c>
      <c r="E617" s="42"/>
      <c r="F617" s="243" t="s">
        <v>3821</v>
      </c>
      <c r="G617" s="42"/>
      <c r="H617" s="42"/>
      <c r="I617" s="244"/>
      <c r="J617" s="42"/>
      <c r="K617" s="42"/>
      <c r="L617" s="46"/>
      <c r="M617" s="245"/>
      <c r="N617" s="246"/>
      <c r="O617" s="93"/>
      <c r="P617" s="93"/>
      <c r="Q617" s="93"/>
      <c r="R617" s="93"/>
      <c r="S617" s="93"/>
      <c r="T617" s="94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T617" s="18" t="s">
        <v>184</v>
      </c>
      <c r="AU617" s="18" t="s">
        <v>90</v>
      </c>
    </row>
    <row r="618" s="12" customFormat="1" ht="25.92" customHeight="1">
      <c r="A618" s="12"/>
      <c r="B618" s="213"/>
      <c r="C618" s="214"/>
      <c r="D618" s="215" t="s">
        <v>82</v>
      </c>
      <c r="E618" s="216" t="s">
        <v>3822</v>
      </c>
      <c r="F618" s="216" t="s">
        <v>3823</v>
      </c>
      <c r="G618" s="214"/>
      <c r="H618" s="214"/>
      <c r="I618" s="217"/>
      <c r="J618" s="218">
        <f>BK618</f>
        <v>0</v>
      </c>
      <c r="K618" s="214"/>
      <c r="L618" s="219"/>
      <c r="M618" s="220"/>
      <c r="N618" s="221"/>
      <c r="O618" s="221"/>
      <c r="P618" s="222">
        <f>SUM(P619:P625)</f>
        <v>0</v>
      </c>
      <c r="Q618" s="221"/>
      <c r="R618" s="222">
        <f>SUM(R619:R625)</f>
        <v>0</v>
      </c>
      <c r="S618" s="221"/>
      <c r="T618" s="223">
        <f>SUM(T619:T625)</f>
        <v>0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R618" s="224" t="s">
        <v>90</v>
      </c>
      <c r="AT618" s="225" t="s">
        <v>82</v>
      </c>
      <c r="AU618" s="225" t="s">
        <v>83</v>
      </c>
      <c r="AY618" s="224" t="s">
        <v>171</v>
      </c>
      <c r="BK618" s="226">
        <f>SUM(BK619:BK625)</f>
        <v>0</v>
      </c>
    </row>
    <row r="619" s="2" customFormat="1" ht="16.5" customHeight="1">
      <c r="A619" s="40"/>
      <c r="B619" s="41"/>
      <c r="C619" s="229" t="s">
        <v>1371</v>
      </c>
      <c r="D619" s="229" t="s">
        <v>174</v>
      </c>
      <c r="E619" s="230" t="s">
        <v>3824</v>
      </c>
      <c r="F619" s="231" t="s">
        <v>3825</v>
      </c>
      <c r="G619" s="232" t="s">
        <v>1528</v>
      </c>
      <c r="H619" s="233">
        <v>1</v>
      </c>
      <c r="I619" s="234"/>
      <c r="J619" s="235">
        <f>ROUND(I619*H619,2)</f>
        <v>0</v>
      </c>
      <c r="K619" s="231" t="s">
        <v>331</v>
      </c>
      <c r="L619" s="46"/>
      <c r="M619" s="236" t="s">
        <v>1</v>
      </c>
      <c r="N619" s="237" t="s">
        <v>48</v>
      </c>
      <c r="O619" s="93"/>
      <c r="P619" s="238">
        <f>O619*H619</f>
        <v>0</v>
      </c>
      <c r="Q619" s="238">
        <v>0</v>
      </c>
      <c r="R619" s="238">
        <f>Q619*H619</f>
        <v>0</v>
      </c>
      <c r="S619" s="238">
        <v>0</v>
      </c>
      <c r="T619" s="239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40" t="s">
        <v>192</v>
      </c>
      <c r="AT619" s="240" t="s">
        <v>174</v>
      </c>
      <c r="AU619" s="240" t="s">
        <v>90</v>
      </c>
      <c r="AY619" s="18" t="s">
        <v>171</v>
      </c>
      <c r="BE619" s="241">
        <f>IF(N619="základní",J619,0)</f>
        <v>0</v>
      </c>
      <c r="BF619" s="241">
        <f>IF(N619="snížená",J619,0)</f>
        <v>0</v>
      </c>
      <c r="BG619" s="241">
        <f>IF(N619="zákl. přenesená",J619,0)</f>
        <v>0</v>
      </c>
      <c r="BH619" s="241">
        <f>IF(N619="sníž. přenesená",J619,0)</f>
        <v>0</v>
      </c>
      <c r="BI619" s="241">
        <f>IF(N619="nulová",J619,0)</f>
        <v>0</v>
      </c>
      <c r="BJ619" s="18" t="s">
        <v>90</v>
      </c>
      <c r="BK619" s="241">
        <f>ROUND(I619*H619,2)</f>
        <v>0</v>
      </c>
      <c r="BL619" s="18" t="s">
        <v>192</v>
      </c>
      <c r="BM619" s="240" t="s">
        <v>2390</v>
      </c>
    </row>
    <row r="620" s="2" customFormat="1">
      <c r="A620" s="40"/>
      <c r="B620" s="41"/>
      <c r="C620" s="42"/>
      <c r="D620" s="242" t="s">
        <v>184</v>
      </c>
      <c r="E620" s="42"/>
      <c r="F620" s="243" t="s">
        <v>3826</v>
      </c>
      <c r="G620" s="42"/>
      <c r="H620" s="42"/>
      <c r="I620" s="244"/>
      <c r="J620" s="42"/>
      <c r="K620" s="42"/>
      <c r="L620" s="46"/>
      <c r="M620" s="245"/>
      <c r="N620" s="246"/>
      <c r="O620" s="93"/>
      <c r="P620" s="93"/>
      <c r="Q620" s="93"/>
      <c r="R620" s="93"/>
      <c r="S620" s="93"/>
      <c r="T620" s="94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T620" s="18" t="s">
        <v>184</v>
      </c>
      <c r="AU620" s="18" t="s">
        <v>90</v>
      </c>
    </row>
    <row r="621" s="2" customFormat="1" ht="16.5" customHeight="1">
      <c r="A621" s="40"/>
      <c r="B621" s="41"/>
      <c r="C621" s="229" t="s">
        <v>1378</v>
      </c>
      <c r="D621" s="229" t="s">
        <v>174</v>
      </c>
      <c r="E621" s="230" t="s">
        <v>3827</v>
      </c>
      <c r="F621" s="231" t="s">
        <v>3828</v>
      </c>
      <c r="G621" s="232" t="s">
        <v>1528</v>
      </c>
      <c r="H621" s="233">
        <v>1</v>
      </c>
      <c r="I621" s="234"/>
      <c r="J621" s="235">
        <f>ROUND(I621*H621,2)</f>
        <v>0</v>
      </c>
      <c r="K621" s="231" t="s">
        <v>331</v>
      </c>
      <c r="L621" s="46"/>
      <c r="M621" s="236" t="s">
        <v>1</v>
      </c>
      <c r="N621" s="237" t="s">
        <v>48</v>
      </c>
      <c r="O621" s="93"/>
      <c r="P621" s="238">
        <f>O621*H621</f>
        <v>0</v>
      </c>
      <c r="Q621" s="238">
        <v>0</v>
      </c>
      <c r="R621" s="238">
        <f>Q621*H621</f>
        <v>0</v>
      </c>
      <c r="S621" s="238">
        <v>0</v>
      </c>
      <c r="T621" s="239">
        <f>S621*H621</f>
        <v>0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40" t="s">
        <v>192</v>
      </c>
      <c r="AT621" s="240" t="s">
        <v>174</v>
      </c>
      <c r="AU621" s="240" t="s">
        <v>90</v>
      </c>
      <c r="AY621" s="18" t="s">
        <v>171</v>
      </c>
      <c r="BE621" s="241">
        <f>IF(N621="základní",J621,0)</f>
        <v>0</v>
      </c>
      <c r="BF621" s="241">
        <f>IF(N621="snížená",J621,0)</f>
        <v>0</v>
      </c>
      <c r="BG621" s="241">
        <f>IF(N621="zákl. přenesená",J621,0)</f>
        <v>0</v>
      </c>
      <c r="BH621" s="241">
        <f>IF(N621="sníž. přenesená",J621,0)</f>
        <v>0</v>
      </c>
      <c r="BI621" s="241">
        <f>IF(N621="nulová",J621,0)</f>
        <v>0</v>
      </c>
      <c r="BJ621" s="18" t="s">
        <v>90</v>
      </c>
      <c r="BK621" s="241">
        <f>ROUND(I621*H621,2)</f>
        <v>0</v>
      </c>
      <c r="BL621" s="18" t="s">
        <v>192</v>
      </c>
      <c r="BM621" s="240" t="s">
        <v>2398</v>
      </c>
    </row>
    <row r="622" s="2" customFormat="1">
      <c r="A622" s="40"/>
      <c r="B622" s="41"/>
      <c r="C622" s="42"/>
      <c r="D622" s="242" t="s">
        <v>184</v>
      </c>
      <c r="E622" s="42"/>
      <c r="F622" s="243" t="s">
        <v>3829</v>
      </c>
      <c r="G622" s="42"/>
      <c r="H622" s="42"/>
      <c r="I622" s="244"/>
      <c r="J622" s="42"/>
      <c r="K622" s="42"/>
      <c r="L622" s="46"/>
      <c r="M622" s="245"/>
      <c r="N622" s="246"/>
      <c r="O622" s="93"/>
      <c r="P622" s="93"/>
      <c r="Q622" s="93"/>
      <c r="R622" s="93"/>
      <c r="S622" s="93"/>
      <c r="T622" s="94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T622" s="18" t="s">
        <v>184</v>
      </c>
      <c r="AU622" s="18" t="s">
        <v>90</v>
      </c>
    </row>
    <row r="623" s="2" customFormat="1" ht="16.5" customHeight="1">
      <c r="A623" s="40"/>
      <c r="B623" s="41"/>
      <c r="C623" s="229" t="s">
        <v>1387</v>
      </c>
      <c r="D623" s="229" t="s">
        <v>174</v>
      </c>
      <c r="E623" s="230" t="s">
        <v>3830</v>
      </c>
      <c r="F623" s="231" t="s">
        <v>3831</v>
      </c>
      <c r="G623" s="232" t="s">
        <v>458</v>
      </c>
      <c r="H623" s="233">
        <v>13</v>
      </c>
      <c r="I623" s="234"/>
      <c r="J623" s="235">
        <f>ROUND(I623*H623,2)</f>
        <v>0</v>
      </c>
      <c r="K623" s="231" t="s">
        <v>331</v>
      </c>
      <c r="L623" s="46"/>
      <c r="M623" s="236" t="s">
        <v>1</v>
      </c>
      <c r="N623" s="237" t="s">
        <v>48</v>
      </c>
      <c r="O623" s="93"/>
      <c r="P623" s="238">
        <f>O623*H623</f>
        <v>0</v>
      </c>
      <c r="Q623" s="238">
        <v>0</v>
      </c>
      <c r="R623" s="238">
        <f>Q623*H623</f>
        <v>0</v>
      </c>
      <c r="S623" s="238">
        <v>0</v>
      </c>
      <c r="T623" s="239">
        <f>S623*H623</f>
        <v>0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40" t="s">
        <v>192</v>
      </c>
      <c r="AT623" s="240" t="s">
        <v>174</v>
      </c>
      <c r="AU623" s="240" t="s">
        <v>90</v>
      </c>
      <c r="AY623" s="18" t="s">
        <v>171</v>
      </c>
      <c r="BE623" s="241">
        <f>IF(N623="základní",J623,0)</f>
        <v>0</v>
      </c>
      <c r="BF623" s="241">
        <f>IF(N623="snížená",J623,0)</f>
        <v>0</v>
      </c>
      <c r="BG623" s="241">
        <f>IF(N623="zákl. přenesená",J623,0)</f>
        <v>0</v>
      </c>
      <c r="BH623" s="241">
        <f>IF(N623="sníž. přenesená",J623,0)</f>
        <v>0</v>
      </c>
      <c r="BI623" s="241">
        <f>IF(N623="nulová",J623,0)</f>
        <v>0</v>
      </c>
      <c r="BJ623" s="18" t="s">
        <v>90</v>
      </c>
      <c r="BK623" s="241">
        <f>ROUND(I623*H623,2)</f>
        <v>0</v>
      </c>
      <c r="BL623" s="18" t="s">
        <v>192</v>
      </c>
      <c r="BM623" s="240" t="s">
        <v>2406</v>
      </c>
    </row>
    <row r="624" s="2" customFormat="1">
      <c r="A624" s="40"/>
      <c r="B624" s="41"/>
      <c r="C624" s="42"/>
      <c r="D624" s="242" t="s">
        <v>184</v>
      </c>
      <c r="E624" s="42"/>
      <c r="F624" s="243" t="s">
        <v>3832</v>
      </c>
      <c r="G624" s="42"/>
      <c r="H624" s="42"/>
      <c r="I624" s="244"/>
      <c r="J624" s="42"/>
      <c r="K624" s="42"/>
      <c r="L624" s="46"/>
      <c r="M624" s="245"/>
      <c r="N624" s="246"/>
      <c r="O624" s="93"/>
      <c r="P624" s="93"/>
      <c r="Q624" s="93"/>
      <c r="R624" s="93"/>
      <c r="S624" s="93"/>
      <c r="T624" s="94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T624" s="18" t="s">
        <v>184</v>
      </c>
      <c r="AU624" s="18" t="s">
        <v>90</v>
      </c>
    </row>
    <row r="625" s="2" customFormat="1" ht="16.5" customHeight="1">
      <c r="A625" s="40"/>
      <c r="B625" s="41"/>
      <c r="C625" s="229" t="s">
        <v>1397</v>
      </c>
      <c r="D625" s="229" t="s">
        <v>174</v>
      </c>
      <c r="E625" s="230" t="s">
        <v>3833</v>
      </c>
      <c r="F625" s="231" t="s">
        <v>3834</v>
      </c>
      <c r="G625" s="232" t="s">
        <v>1528</v>
      </c>
      <c r="H625" s="233">
        <v>1</v>
      </c>
      <c r="I625" s="234"/>
      <c r="J625" s="235">
        <f>ROUND(I625*H625,2)</f>
        <v>0</v>
      </c>
      <c r="K625" s="231" t="s">
        <v>331</v>
      </c>
      <c r="L625" s="46"/>
      <c r="M625" s="236" t="s">
        <v>1</v>
      </c>
      <c r="N625" s="237" t="s">
        <v>48</v>
      </c>
      <c r="O625" s="93"/>
      <c r="P625" s="238">
        <f>O625*H625</f>
        <v>0</v>
      </c>
      <c r="Q625" s="238">
        <v>0</v>
      </c>
      <c r="R625" s="238">
        <f>Q625*H625</f>
        <v>0</v>
      </c>
      <c r="S625" s="238">
        <v>0</v>
      </c>
      <c r="T625" s="239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40" t="s">
        <v>192</v>
      </c>
      <c r="AT625" s="240" t="s">
        <v>174</v>
      </c>
      <c r="AU625" s="240" t="s">
        <v>90</v>
      </c>
      <c r="AY625" s="18" t="s">
        <v>171</v>
      </c>
      <c r="BE625" s="241">
        <f>IF(N625="základní",J625,0)</f>
        <v>0</v>
      </c>
      <c r="BF625" s="241">
        <f>IF(N625="snížená",J625,0)</f>
        <v>0</v>
      </c>
      <c r="BG625" s="241">
        <f>IF(N625="zákl. přenesená",J625,0)</f>
        <v>0</v>
      </c>
      <c r="BH625" s="241">
        <f>IF(N625="sníž. přenesená",J625,0)</f>
        <v>0</v>
      </c>
      <c r="BI625" s="241">
        <f>IF(N625="nulová",J625,0)</f>
        <v>0</v>
      </c>
      <c r="BJ625" s="18" t="s">
        <v>90</v>
      </c>
      <c r="BK625" s="241">
        <f>ROUND(I625*H625,2)</f>
        <v>0</v>
      </c>
      <c r="BL625" s="18" t="s">
        <v>192</v>
      </c>
      <c r="BM625" s="240" t="s">
        <v>2423</v>
      </c>
    </row>
    <row r="626" s="12" customFormat="1" ht="25.92" customHeight="1">
      <c r="A626" s="12"/>
      <c r="B626" s="213"/>
      <c r="C626" s="214"/>
      <c r="D626" s="215" t="s">
        <v>82</v>
      </c>
      <c r="E626" s="216" t="s">
        <v>3835</v>
      </c>
      <c r="F626" s="216" t="s">
        <v>3836</v>
      </c>
      <c r="G626" s="214"/>
      <c r="H626" s="214"/>
      <c r="I626" s="217"/>
      <c r="J626" s="218">
        <f>BK626</f>
        <v>0</v>
      </c>
      <c r="K626" s="214"/>
      <c r="L626" s="219"/>
      <c r="M626" s="220"/>
      <c r="N626" s="221"/>
      <c r="O626" s="221"/>
      <c r="P626" s="222">
        <f>SUM(P627:P633)</f>
        <v>0</v>
      </c>
      <c r="Q626" s="221"/>
      <c r="R626" s="222">
        <f>SUM(R627:R633)</f>
        <v>0</v>
      </c>
      <c r="S626" s="221"/>
      <c r="T626" s="223">
        <f>SUM(T627:T633)</f>
        <v>0</v>
      </c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R626" s="224" t="s">
        <v>90</v>
      </c>
      <c r="AT626" s="225" t="s">
        <v>82</v>
      </c>
      <c r="AU626" s="225" t="s">
        <v>83</v>
      </c>
      <c r="AY626" s="224" t="s">
        <v>171</v>
      </c>
      <c r="BK626" s="226">
        <f>SUM(BK627:BK633)</f>
        <v>0</v>
      </c>
    </row>
    <row r="627" s="2" customFormat="1" ht="16.5" customHeight="1">
      <c r="A627" s="40"/>
      <c r="B627" s="41"/>
      <c r="C627" s="229" t="s">
        <v>1402</v>
      </c>
      <c r="D627" s="229" t="s">
        <v>174</v>
      </c>
      <c r="E627" s="230" t="s">
        <v>3837</v>
      </c>
      <c r="F627" s="231" t="s">
        <v>3825</v>
      </c>
      <c r="G627" s="232" t="s">
        <v>1528</v>
      </c>
      <c r="H627" s="233">
        <v>1</v>
      </c>
      <c r="I627" s="234"/>
      <c r="J627" s="235">
        <f>ROUND(I627*H627,2)</f>
        <v>0</v>
      </c>
      <c r="K627" s="231" t="s">
        <v>331</v>
      </c>
      <c r="L627" s="46"/>
      <c r="M627" s="236" t="s">
        <v>1</v>
      </c>
      <c r="N627" s="237" t="s">
        <v>48</v>
      </c>
      <c r="O627" s="93"/>
      <c r="P627" s="238">
        <f>O627*H627</f>
        <v>0</v>
      </c>
      <c r="Q627" s="238">
        <v>0</v>
      </c>
      <c r="R627" s="238">
        <f>Q627*H627</f>
        <v>0</v>
      </c>
      <c r="S627" s="238">
        <v>0</v>
      </c>
      <c r="T627" s="239">
        <f>S627*H627</f>
        <v>0</v>
      </c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R627" s="240" t="s">
        <v>192</v>
      </c>
      <c r="AT627" s="240" t="s">
        <v>174</v>
      </c>
      <c r="AU627" s="240" t="s">
        <v>90</v>
      </c>
      <c r="AY627" s="18" t="s">
        <v>171</v>
      </c>
      <c r="BE627" s="241">
        <f>IF(N627="základní",J627,0)</f>
        <v>0</v>
      </c>
      <c r="BF627" s="241">
        <f>IF(N627="snížená",J627,0)</f>
        <v>0</v>
      </c>
      <c r="BG627" s="241">
        <f>IF(N627="zákl. přenesená",J627,0)</f>
        <v>0</v>
      </c>
      <c r="BH627" s="241">
        <f>IF(N627="sníž. přenesená",J627,0)</f>
        <v>0</v>
      </c>
      <c r="BI627" s="241">
        <f>IF(N627="nulová",J627,0)</f>
        <v>0</v>
      </c>
      <c r="BJ627" s="18" t="s">
        <v>90</v>
      </c>
      <c r="BK627" s="241">
        <f>ROUND(I627*H627,2)</f>
        <v>0</v>
      </c>
      <c r="BL627" s="18" t="s">
        <v>192</v>
      </c>
      <c r="BM627" s="240" t="s">
        <v>2431</v>
      </c>
    </row>
    <row r="628" s="2" customFormat="1">
      <c r="A628" s="40"/>
      <c r="B628" s="41"/>
      <c r="C628" s="42"/>
      <c r="D628" s="242" t="s">
        <v>184</v>
      </c>
      <c r="E628" s="42"/>
      <c r="F628" s="243" t="s">
        <v>3838</v>
      </c>
      <c r="G628" s="42"/>
      <c r="H628" s="42"/>
      <c r="I628" s="244"/>
      <c r="J628" s="42"/>
      <c r="K628" s="42"/>
      <c r="L628" s="46"/>
      <c r="M628" s="245"/>
      <c r="N628" s="246"/>
      <c r="O628" s="93"/>
      <c r="P628" s="93"/>
      <c r="Q628" s="93"/>
      <c r="R628" s="93"/>
      <c r="S628" s="93"/>
      <c r="T628" s="94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T628" s="18" t="s">
        <v>184</v>
      </c>
      <c r="AU628" s="18" t="s">
        <v>90</v>
      </c>
    </row>
    <row r="629" s="2" customFormat="1" ht="16.5" customHeight="1">
      <c r="A629" s="40"/>
      <c r="B629" s="41"/>
      <c r="C629" s="229" t="s">
        <v>1407</v>
      </c>
      <c r="D629" s="229" t="s">
        <v>174</v>
      </c>
      <c r="E629" s="230" t="s">
        <v>3827</v>
      </c>
      <c r="F629" s="231" t="s">
        <v>3828</v>
      </c>
      <c r="G629" s="232" t="s">
        <v>1528</v>
      </c>
      <c r="H629" s="233">
        <v>1</v>
      </c>
      <c r="I629" s="234"/>
      <c r="J629" s="235">
        <f>ROUND(I629*H629,2)</f>
        <v>0</v>
      </c>
      <c r="K629" s="231" t="s">
        <v>331</v>
      </c>
      <c r="L629" s="46"/>
      <c r="M629" s="236" t="s">
        <v>1</v>
      </c>
      <c r="N629" s="237" t="s">
        <v>48</v>
      </c>
      <c r="O629" s="93"/>
      <c r="P629" s="238">
        <f>O629*H629</f>
        <v>0</v>
      </c>
      <c r="Q629" s="238">
        <v>0</v>
      </c>
      <c r="R629" s="238">
        <f>Q629*H629</f>
        <v>0</v>
      </c>
      <c r="S629" s="238">
        <v>0</v>
      </c>
      <c r="T629" s="239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40" t="s">
        <v>192</v>
      </c>
      <c r="AT629" s="240" t="s">
        <v>174</v>
      </c>
      <c r="AU629" s="240" t="s">
        <v>90</v>
      </c>
      <c r="AY629" s="18" t="s">
        <v>171</v>
      </c>
      <c r="BE629" s="241">
        <f>IF(N629="základní",J629,0)</f>
        <v>0</v>
      </c>
      <c r="BF629" s="241">
        <f>IF(N629="snížená",J629,0)</f>
        <v>0</v>
      </c>
      <c r="BG629" s="241">
        <f>IF(N629="zákl. přenesená",J629,0)</f>
        <v>0</v>
      </c>
      <c r="BH629" s="241">
        <f>IF(N629="sníž. přenesená",J629,0)</f>
        <v>0</v>
      </c>
      <c r="BI629" s="241">
        <f>IF(N629="nulová",J629,0)</f>
        <v>0</v>
      </c>
      <c r="BJ629" s="18" t="s">
        <v>90</v>
      </c>
      <c r="BK629" s="241">
        <f>ROUND(I629*H629,2)</f>
        <v>0</v>
      </c>
      <c r="BL629" s="18" t="s">
        <v>192</v>
      </c>
      <c r="BM629" s="240" t="s">
        <v>2439</v>
      </c>
    </row>
    <row r="630" s="2" customFormat="1">
      <c r="A630" s="40"/>
      <c r="B630" s="41"/>
      <c r="C630" s="42"/>
      <c r="D630" s="242" t="s">
        <v>184</v>
      </c>
      <c r="E630" s="42"/>
      <c r="F630" s="243" t="s">
        <v>3839</v>
      </c>
      <c r="G630" s="42"/>
      <c r="H630" s="42"/>
      <c r="I630" s="244"/>
      <c r="J630" s="42"/>
      <c r="K630" s="42"/>
      <c r="L630" s="46"/>
      <c r="M630" s="245"/>
      <c r="N630" s="246"/>
      <c r="O630" s="93"/>
      <c r="P630" s="93"/>
      <c r="Q630" s="93"/>
      <c r="R630" s="93"/>
      <c r="S630" s="93"/>
      <c r="T630" s="94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T630" s="18" t="s">
        <v>184</v>
      </c>
      <c r="AU630" s="18" t="s">
        <v>90</v>
      </c>
    </row>
    <row r="631" s="2" customFormat="1" ht="16.5" customHeight="1">
      <c r="A631" s="40"/>
      <c r="B631" s="41"/>
      <c r="C631" s="229" t="s">
        <v>1412</v>
      </c>
      <c r="D631" s="229" t="s">
        <v>174</v>
      </c>
      <c r="E631" s="230" t="s">
        <v>3840</v>
      </c>
      <c r="F631" s="231" t="s">
        <v>3831</v>
      </c>
      <c r="G631" s="232" t="s">
        <v>458</v>
      </c>
      <c r="H631" s="233">
        <v>20</v>
      </c>
      <c r="I631" s="234"/>
      <c r="J631" s="235">
        <f>ROUND(I631*H631,2)</f>
        <v>0</v>
      </c>
      <c r="K631" s="231" t="s">
        <v>331</v>
      </c>
      <c r="L631" s="46"/>
      <c r="M631" s="236" t="s">
        <v>1</v>
      </c>
      <c r="N631" s="237" t="s">
        <v>48</v>
      </c>
      <c r="O631" s="93"/>
      <c r="P631" s="238">
        <f>O631*H631</f>
        <v>0</v>
      </c>
      <c r="Q631" s="238">
        <v>0</v>
      </c>
      <c r="R631" s="238">
        <f>Q631*H631</f>
        <v>0</v>
      </c>
      <c r="S631" s="238">
        <v>0</v>
      </c>
      <c r="T631" s="239">
        <f>S631*H631</f>
        <v>0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R631" s="240" t="s">
        <v>192</v>
      </c>
      <c r="AT631" s="240" t="s">
        <v>174</v>
      </c>
      <c r="AU631" s="240" t="s">
        <v>90</v>
      </c>
      <c r="AY631" s="18" t="s">
        <v>171</v>
      </c>
      <c r="BE631" s="241">
        <f>IF(N631="základní",J631,0)</f>
        <v>0</v>
      </c>
      <c r="BF631" s="241">
        <f>IF(N631="snížená",J631,0)</f>
        <v>0</v>
      </c>
      <c r="BG631" s="241">
        <f>IF(N631="zákl. přenesená",J631,0)</f>
        <v>0</v>
      </c>
      <c r="BH631" s="241">
        <f>IF(N631="sníž. přenesená",J631,0)</f>
        <v>0</v>
      </c>
      <c r="BI631" s="241">
        <f>IF(N631="nulová",J631,0)</f>
        <v>0</v>
      </c>
      <c r="BJ631" s="18" t="s">
        <v>90</v>
      </c>
      <c r="BK631" s="241">
        <f>ROUND(I631*H631,2)</f>
        <v>0</v>
      </c>
      <c r="BL631" s="18" t="s">
        <v>192</v>
      </c>
      <c r="BM631" s="240" t="s">
        <v>2447</v>
      </c>
    </row>
    <row r="632" s="2" customFormat="1">
      <c r="A632" s="40"/>
      <c r="B632" s="41"/>
      <c r="C632" s="42"/>
      <c r="D632" s="242" t="s">
        <v>184</v>
      </c>
      <c r="E632" s="42"/>
      <c r="F632" s="243" t="s">
        <v>3841</v>
      </c>
      <c r="G632" s="42"/>
      <c r="H632" s="42"/>
      <c r="I632" s="244"/>
      <c r="J632" s="42"/>
      <c r="K632" s="42"/>
      <c r="L632" s="46"/>
      <c r="M632" s="245"/>
      <c r="N632" s="246"/>
      <c r="O632" s="93"/>
      <c r="P632" s="93"/>
      <c r="Q632" s="93"/>
      <c r="R632" s="93"/>
      <c r="S632" s="93"/>
      <c r="T632" s="94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T632" s="18" t="s">
        <v>184</v>
      </c>
      <c r="AU632" s="18" t="s">
        <v>90</v>
      </c>
    </row>
    <row r="633" s="2" customFormat="1" ht="16.5" customHeight="1">
      <c r="A633" s="40"/>
      <c r="B633" s="41"/>
      <c r="C633" s="229" t="s">
        <v>1416</v>
      </c>
      <c r="D633" s="229" t="s">
        <v>174</v>
      </c>
      <c r="E633" s="230" t="s">
        <v>3842</v>
      </c>
      <c r="F633" s="231" t="s">
        <v>3834</v>
      </c>
      <c r="G633" s="232" t="s">
        <v>1528</v>
      </c>
      <c r="H633" s="233">
        <v>1</v>
      </c>
      <c r="I633" s="234"/>
      <c r="J633" s="235">
        <f>ROUND(I633*H633,2)</f>
        <v>0</v>
      </c>
      <c r="K633" s="231" t="s">
        <v>331</v>
      </c>
      <c r="L633" s="46"/>
      <c r="M633" s="236" t="s">
        <v>1</v>
      </c>
      <c r="N633" s="237" t="s">
        <v>48</v>
      </c>
      <c r="O633" s="93"/>
      <c r="P633" s="238">
        <f>O633*H633</f>
        <v>0</v>
      </c>
      <c r="Q633" s="238">
        <v>0</v>
      </c>
      <c r="R633" s="238">
        <f>Q633*H633</f>
        <v>0</v>
      </c>
      <c r="S633" s="238">
        <v>0</v>
      </c>
      <c r="T633" s="239">
        <f>S633*H633</f>
        <v>0</v>
      </c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R633" s="240" t="s">
        <v>192</v>
      </c>
      <c r="AT633" s="240" t="s">
        <v>174</v>
      </c>
      <c r="AU633" s="240" t="s">
        <v>90</v>
      </c>
      <c r="AY633" s="18" t="s">
        <v>171</v>
      </c>
      <c r="BE633" s="241">
        <f>IF(N633="základní",J633,0)</f>
        <v>0</v>
      </c>
      <c r="BF633" s="241">
        <f>IF(N633="snížená",J633,0)</f>
        <v>0</v>
      </c>
      <c r="BG633" s="241">
        <f>IF(N633="zákl. přenesená",J633,0)</f>
        <v>0</v>
      </c>
      <c r="BH633" s="241">
        <f>IF(N633="sníž. přenesená",J633,0)</f>
        <v>0</v>
      </c>
      <c r="BI633" s="241">
        <f>IF(N633="nulová",J633,0)</f>
        <v>0</v>
      </c>
      <c r="BJ633" s="18" t="s">
        <v>90</v>
      </c>
      <c r="BK633" s="241">
        <f>ROUND(I633*H633,2)</f>
        <v>0</v>
      </c>
      <c r="BL633" s="18" t="s">
        <v>192</v>
      </c>
      <c r="BM633" s="240" t="s">
        <v>2463</v>
      </c>
    </row>
    <row r="634" s="12" customFormat="1" ht="25.92" customHeight="1">
      <c r="A634" s="12"/>
      <c r="B634" s="213"/>
      <c r="C634" s="214"/>
      <c r="D634" s="215" t="s">
        <v>82</v>
      </c>
      <c r="E634" s="216" t="s">
        <v>3843</v>
      </c>
      <c r="F634" s="216" t="s">
        <v>3844</v>
      </c>
      <c r="G634" s="214"/>
      <c r="H634" s="214"/>
      <c r="I634" s="217"/>
      <c r="J634" s="218">
        <f>BK634</f>
        <v>0</v>
      </c>
      <c r="K634" s="214"/>
      <c r="L634" s="219"/>
      <c r="M634" s="220"/>
      <c r="N634" s="221"/>
      <c r="O634" s="221"/>
      <c r="P634" s="222">
        <f>SUM(P635:P677)</f>
        <v>0</v>
      </c>
      <c r="Q634" s="221"/>
      <c r="R634" s="222">
        <f>SUM(R635:R677)</f>
        <v>0</v>
      </c>
      <c r="S634" s="221"/>
      <c r="T634" s="223">
        <f>SUM(T635:T677)</f>
        <v>0</v>
      </c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R634" s="224" t="s">
        <v>90</v>
      </c>
      <c r="AT634" s="225" t="s">
        <v>82</v>
      </c>
      <c r="AU634" s="225" t="s">
        <v>83</v>
      </c>
      <c r="AY634" s="224" t="s">
        <v>171</v>
      </c>
      <c r="BK634" s="226">
        <f>SUM(BK635:BK677)</f>
        <v>0</v>
      </c>
    </row>
    <row r="635" s="2" customFormat="1" ht="16.5" customHeight="1">
      <c r="A635" s="40"/>
      <c r="B635" s="41"/>
      <c r="C635" s="229" t="s">
        <v>1419</v>
      </c>
      <c r="D635" s="229" t="s">
        <v>174</v>
      </c>
      <c r="E635" s="230" t="s">
        <v>3845</v>
      </c>
      <c r="F635" s="231" t="s">
        <v>3846</v>
      </c>
      <c r="G635" s="232" t="s">
        <v>1528</v>
      </c>
      <c r="H635" s="233">
        <v>1</v>
      </c>
      <c r="I635" s="234"/>
      <c r="J635" s="235">
        <f>ROUND(I635*H635,2)</f>
        <v>0</v>
      </c>
      <c r="K635" s="231" t="s">
        <v>331</v>
      </c>
      <c r="L635" s="46"/>
      <c r="M635" s="236" t="s">
        <v>1</v>
      </c>
      <c r="N635" s="237" t="s">
        <v>48</v>
      </c>
      <c r="O635" s="93"/>
      <c r="P635" s="238">
        <f>O635*H635</f>
        <v>0</v>
      </c>
      <c r="Q635" s="238">
        <v>0</v>
      </c>
      <c r="R635" s="238">
        <f>Q635*H635</f>
        <v>0</v>
      </c>
      <c r="S635" s="238">
        <v>0</v>
      </c>
      <c r="T635" s="239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40" t="s">
        <v>192</v>
      </c>
      <c r="AT635" s="240" t="s">
        <v>174</v>
      </c>
      <c r="AU635" s="240" t="s">
        <v>90</v>
      </c>
      <c r="AY635" s="18" t="s">
        <v>171</v>
      </c>
      <c r="BE635" s="241">
        <f>IF(N635="základní",J635,0)</f>
        <v>0</v>
      </c>
      <c r="BF635" s="241">
        <f>IF(N635="snížená",J635,0)</f>
        <v>0</v>
      </c>
      <c r="BG635" s="241">
        <f>IF(N635="zákl. přenesená",J635,0)</f>
        <v>0</v>
      </c>
      <c r="BH635" s="241">
        <f>IF(N635="sníž. přenesená",J635,0)</f>
        <v>0</v>
      </c>
      <c r="BI635" s="241">
        <f>IF(N635="nulová",J635,0)</f>
        <v>0</v>
      </c>
      <c r="BJ635" s="18" t="s">
        <v>90</v>
      </c>
      <c r="BK635" s="241">
        <f>ROUND(I635*H635,2)</f>
        <v>0</v>
      </c>
      <c r="BL635" s="18" t="s">
        <v>192</v>
      </c>
      <c r="BM635" s="240" t="s">
        <v>2471</v>
      </c>
    </row>
    <row r="636" s="2" customFormat="1">
      <c r="A636" s="40"/>
      <c r="B636" s="41"/>
      <c r="C636" s="42"/>
      <c r="D636" s="242" t="s">
        <v>184</v>
      </c>
      <c r="E636" s="42"/>
      <c r="F636" s="243" t="s">
        <v>3847</v>
      </c>
      <c r="G636" s="42"/>
      <c r="H636" s="42"/>
      <c r="I636" s="244"/>
      <c r="J636" s="42"/>
      <c r="K636" s="42"/>
      <c r="L636" s="46"/>
      <c r="M636" s="245"/>
      <c r="N636" s="246"/>
      <c r="O636" s="93"/>
      <c r="P636" s="93"/>
      <c r="Q636" s="93"/>
      <c r="R636" s="93"/>
      <c r="S636" s="93"/>
      <c r="T636" s="94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T636" s="18" t="s">
        <v>184</v>
      </c>
      <c r="AU636" s="18" t="s">
        <v>90</v>
      </c>
    </row>
    <row r="637" s="2" customFormat="1" ht="16.5" customHeight="1">
      <c r="A637" s="40"/>
      <c r="B637" s="41"/>
      <c r="C637" s="229" t="s">
        <v>1423</v>
      </c>
      <c r="D637" s="229" t="s">
        <v>174</v>
      </c>
      <c r="E637" s="230" t="s">
        <v>3845</v>
      </c>
      <c r="F637" s="231" t="s">
        <v>3846</v>
      </c>
      <c r="G637" s="232" t="s">
        <v>1528</v>
      </c>
      <c r="H637" s="233">
        <v>1</v>
      </c>
      <c r="I637" s="234"/>
      <c r="J637" s="235">
        <f>ROUND(I637*H637,2)</f>
        <v>0</v>
      </c>
      <c r="K637" s="231" t="s">
        <v>331</v>
      </c>
      <c r="L637" s="46"/>
      <c r="M637" s="236" t="s">
        <v>1</v>
      </c>
      <c r="N637" s="237" t="s">
        <v>48</v>
      </c>
      <c r="O637" s="93"/>
      <c r="P637" s="238">
        <f>O637*H637</f>
        <v>0</v>
      </c>
      <c r="Q637" s="238">
        <v>0</v>
      </c>
      <c r="R637" s="238">
        <f>Q637*H637</f>
        <v>0</v>
      </c>
      <c r="S637" s="238">
        <v>0</v>
      </c>
      <c r="T637" s="239">
        <f>S637*H637</f>
        <v>0</v>
      </c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R637" s="240" t="s">
        <v>192</v>
      </c>
      <c r="AT637" s="240" t="s">
        <v>174</v>
      </c>
      <c r="AU637" s="240" t="s">
        <v>90</v>
      </c>
      <c r="AY637" s="18" t="s">
        <v>171</v>
      </c>
      <c r="BE637" s="241">
        <f>IF(N637="základní",J637,0)</f>
        <v>0</v>
      </c>
      <c r="BF637" s="241">
        <f>IF(N637="snížená",J637,0)</f>
        <v>0</v>
      </c>
      <c r="BG637" s="241">
        <f>IF(N637="zákl. přenesená",J637,0)</f>
        <v>0</v>
      </c>
      <c r="BH637" s="241">
        <f>IF(N637="sníž. přenesená",J637,0)</f>
        <v>0</v>
      </c>
      <c r="BI637" s="241">
        <f>IF(N637="nulová",J637,0)</f>
        <v>0</v>
      </c>
      <c r="BJ637" s="18" t="s">
        <v>90</v>
      </c>
      <c r="BK637" s="241">
        <f>ROUND(I637*H637,2)</f>
        <v>0</v>
      </c>
      <c r="BL637" s="18" t="s">
        <v>192</v>
      </c>
      <c r="BM637" s="240" t="s">
        <v>2479</v>
      </c>
    </row>
    <row r="638" s="2" customFormat="1">
      <c r="A638" s="40"/>
      <c r="B638" s="41"/>
      <c r="C638" s="42"/>
      <c r="D638" s="242" t="s">
        <v>184</v>
      </c>
      <c r="E638" s="42"/>
      <c r="F638" s="243" t="s">
        <v>3848</v>
      </c>
      <c r="G638" s="42"/>
      <c r="H638" s="42"/>
      <c r="I638" s="244"/>
      <c r="J638" s="42"/>
      <c r="K638" s="42"/>
      <c r="L638" s="46"/>
      <c r="M638" s="245"/>
      <c r="N638" s="246"/>
      <c r="O638" s="93"/>
      <c r="P638" s="93"/>
      <c r="Q638" s="93"/>
      <c r="R638" s="93"/>
      <c r="S638" s="93"/>
      <c r="T638" s="94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T638" s="18" t="s">
        <v>184</v>
      </c>
      <c r="AU638" s="18" t="s">
        <v>90</v>
      </c>
    </row>
    <row r="639" s="2" customFormat="1" ht="16.5" customHeight="1">
      <c r="A639" s="40"/>
      <c r="B639" s="41"/>
      <c r="C639" s="229" t="s">
        <v>1427</v>
      </c>
      <c r="D639" s="229" t="s">
        <v>174</v>
      </c>
      <c r="E639" s="230" t="s">
        <v>3849</v>
      </c>
      <c r="F639" s="231" t="s">
        <v>3850</v>
      </c>
      <c r="G639" s="232" t="s">
        <v>1528</v>
      </c>
      <c r="H639" s="233">
        <v>2</v>
      </c>
      <c r="I639" s="234"/>
      <c r="J639" s="235">
        <f>ROUND(I639*H639,2)</f>
        <v>0</v>
      </c>
      <c r="K639" s="231" t="s">
        <v>331</v>
      </c>
      <c r="L639" s="46"/>
      <c r="M639" s="236" t="s">
        <v>1</v>
      </c>
      <c r="N639" s="237" t="s">
        <v>48</v>
      </c>
      <c r="O639" s="93"/>
      <c r="P639" s="238">
        <f>O639*H639</f>
        <v>0</v>
      </c>
      <c r="Q639" s="238">
        <v>0</v>
      </c>
      <c r="R639" s="238">
        <f>Q639*H639</f>
        <v>0</v>
      </c>
      <c r="S639" s="238">
        <v>0</v>
      </c>
      <c r="T639" s="239">
        <f>S639*H639</f>
        <v>0</v>
      </c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R639" s="240" t="s">
        <v>192</v>
      </c>
      <c r="AT639" s="240" t="s">
        <v>174</v>
      </c>
      <c r="AU639" s="240" t="s">
        <v>90</v>
      </c>
      <c r="AY639" s="18" t="s">
        <v>171</v>
      </c>
      <c r="BE639" s="241">
        <f>IF(N639="základní",J639,0)</f>
        <v>0</v>
      </c>
      <c r="BF639" s="241">
        <f>IF(N639="snížená",J639,0)</f>
        <v>0</v>
      </c>
      <c r="BG639" s="241">
        <f>IF(N639="zákl. přenesená",J639,0)</f>
        <v>0</v>
      </c>
      <c r="BH639" s="241">
        <f>IF(N639="sníž. přenesená",J639,0)</f>
        <v>0</v>
      </c>
      <c r="BI639" s="241">
        <f>IF(N639="nulová",J639,0)</f>
        <v>0</v>
      </c>
      <c r="BJ639" s="18" t="s">
        <v>90</v>
      </c>
      <c r="BK639" s="241">
        <f>ROUND(I639*H639,2)</f>
        <v>0</v>
      </c>
      <c r="BL639" s="18" t="s">
        <v>192</v>
      </c>
      <c r="BM639" s="240" t="s">
        <v>2487</v>
      </c>
    </row>
    <row r="640" s="2" customFormat="1" ht="16.5" customHeight="1">
      <c r="A640" s="40"/>
      <c r="B640" s="41"/>
      <c r="C640" s="229" t="s">
        <v>1433</v>
      </c>
      <c r="D640" s="229" t="s">
        <v>174</v>
      </c>
      <c r="E640" s="230" t="s">
        <v>3851</v>
      </c>
      <c r="F640" s="231" t="s">
        <v>3852</v>
      </c>
      <c r="G640" s="232" t="s">
        <v>1528</v>
      </c>
      <c r="H640" s="233">
        <v>2</v>
      </c>
      <c r="I640" s="234"/>
      <c r="J640" s="235">
        <f>ROUND(I640*H640,2)</f>
        <v>0</v>
      </c>
      <c r="K640" s="231" t="s">
        <v>331</v>
      </c>
      <c r="L640" s="46"/>
      <c r="M640" s="236" t="s">
        <v>1</v>
      </c>
      <c r="N640" s="237" t="s">
        <v>48</v>
      </c>
      <c r="O640" s="93"/>
      <c r="P640" s="238">
        <f>O640*H640</f>
        <v>0</v>
      </c>
      <c r="Q640" s="238">
        <v>0</v>
      </c>
      <c r="R640" s="238">
        <f>Q640*H640</f>
        <v>0</v>
      </c>
      <c r="S640" s="238">
        <v>0</v>
      </c>
      <c r="T640" s="239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40" t="s">
        <v>192</v>
      </c>
      <c r="AT640" s="240" t="s">
        <v>174</v>
      </c>
      <c r="AU640" s="240" t="s">
        <v>90</v>
      </c>
      <c r="AY640" s="18" t="s">
        <v>171</v>
      </c>
      <c r="BE640" s="241">
        <f>IF(N640="základní",J640,0)</f>
        <v>0</v>
      </c>
      <c r="BF640" s="241">
        <f>IF(N640="snížená",J640,0)</f>
        <v>0</v>
      </c>
      <c r="BG640" s="241">
        <f>IF(N640="zákl. přenesená",J640,0)</f>
        <v>0</v>
      </c>
      <c r="BH640" s="241">
        <f>IF(N640="sníž. přenesená",J640,0)</f>
        <v>0</v>
      </c>
      <c r="BI640" s="241">
        <f>IF(N640="nulová",J640,0)</f>
        <v>0</v>
      </c>
      <c r="BJ640" s="18" t="s">
        <v>90</v>
      </c>
      <c r="BK640" s="241">
        <f>ROUND(I640*H640,2)</f>
        <v>0</v>
      </c>
      <c r="BL640" s="18" t="s">
        <v>192</v>
      </c>
      <c r="BM640" s="240" t="s">
        <v>2495</v>
      </c>
    </row>
    <row r="641" s="2" customFormat="1" ht="16.5" customHeight="1">
      <c r="A641" s="40"/>
      <c r="B641" s="41"/>
      <c r="C641" s="229" t="s">
        <v>1438</v>
      </c>
      <c r="D641" s="229" t="s">
        <v>174</v>
      </c>
      <c r="E641" s="230" t="s">
        <v>3853</v>
      </c>
      <c r="F641" s="231" t="s">
        <v>3854</v>
      </c>
      <c r="G641" s="232" t="s">
        <v>1528</v>
      </c>
      <c r="H641" s="233">
        <v>1</v>
      </c>
      <c r="I641" s="234"/>
      <c r="J641" s="235">
        <f>ROUND(I641*H641,2)</f>
        <v>0</v>
      </c>
      <c r="K641" s="231" t="s">
        <v>331</v>
      </c>
      <c r="L641" s="46"/>
      <c r="M641" s="236" t="s">
        <v>1</v>
      </c>
      <c r="N641" s="237" t="s">
        <v>48</v>
      </c>
      <c r="O641" s="93"/>
      <c r="P641" s="238">
        <f>O641*H641</f>
        <v>0</v>
      </c>
      <c r="Q641" s="238">
        <v>0</v>
      </c>
      <c r="R641" s="238">
        <f>Q641*H641</f>
        <v>0</v>
      </c>
      <c r="S641" s="238">
        <v>0</v>
      </c>
      <c r="T641" s="239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40" t="s">
        <v>192</v>
      </c>
      <c r="AT641" s="240" t="s">
        <v>174</v>
      </c>
      <c r="AU641" s="240" t="s">
        <v>90</v>
      </c>
      <c r="AY641" s="18" t="s">
        <v>171</v>
      </c>
      <c r="BE641" s="241">
        <f>IF(N641="základní",J641,0)</f>
        <v>0</v>
      </c>
      <c r="BF641" s="241">
        <f>IF(N641="snížená",J641,0)</f>
        <v>0</v>
      </c>
      <c r="BG641" s="241">
        <f>IF(N641="zákl. přenesená",J641,0)</f>
        <v>0</v>
      </c>
      <c r="BH641" s="241">
        <f>IF(N641="sníž. přenesená",J641,0)</f>
        <v>0</v>
      </c>
      <c r="BI641" s="241">
        <f>IF(N641="nulová",J641,0)</f>
        <v>0</v>
      </c>
      <c r="BJ641" s="18" t="s">
        <v>90</v>
      </c>
      <c r="BK641" s="241">
        <f>ROUND(I641*H641,2)</f>
        <v>0</v>
      </c>
      <c r="BL641" s="18" t="s">
        <v>192</v>
      </c>
      <c r="BM641" s="240" t="s">
        <v>2505</v>
      </c>
    </row>
    <row r="642" s="2" customFormat="1" ht="16.5" customHeight="1">
      <c r="A642" s="40"/>
      <c r="B642" s="41"/>
      <c r="C642" s="229" t="s">
        <v>1442</v>
      </c>
      <c r="D642" s="229" t="s">
        <v>174</v>
      </c>
      <c r="E642" s="230" t="s">
        <v>3855</v>
      </c>
      <c r="F642" s="231" t="s">
        <v>3856</v>
      </c>
      <c r="G642" s="232" t="s">
        <v>1528</v>
      </c>
      <c r="H642" s="233">
        <v>1</v>
      </c>
      <c r="I642" s="234"/>
      <c r="J642" s="235">
        <f>ROUND(I642*H642,2)</f>
        <v>0</v>
      </c>
      <c r="K642" s="231" t="s">
        <v>331</v>
      </c>
      <c r="L642" s="46"/>
      <c r="M642" s="236" t="s">
        <v>1</v>
      </c>
      <c r="N642" s="237" t="s">
        <v>48</v>
      </c>
      <c r="O642" s="93"/>
      <c r="P642" s="238">
        <f>O642*H642</f>
        <v>0</v>
      </c>
      <c r="Q642" s="238">
        <v>0</v>
      </c>
      <c r="R642" s="238">
        <f>Q642*H642</f>
        <v>0</v>
      </c>
      <c r="S642" s="238">
        <v>0</v>
      </c>
      <c r="T642" s="239">
        <f>S642*H642</f>
        <v>0</v>
      </c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R642" s="240" t="s">
        <v>192</v>
      </c>
      <c r="AT642" s="240" t="s">
        <v>174</v>
      </c>
      <c r="AU642" s="240" t="s">
        <v>90</v>
      </c>
      <c r="AY642" s="18" t="s">
        <v>171</v>
      </c>
      <c r="BE642" s="241">
        <f>IF(N642="základní",J642,0)</f>
        <v>0</v>
      </c>
      <c r="BF642" s="241">
        <f>IF(N642="snížená",J642,0)</f>
        <v>0</v>
      </c>
      <c r="BG642" s="241">
        <f>IF(N642="zákl. přenesená",J642,0)</f>
        <v>0</v>
      </c>
      <c r="BH642" s="241">
        <f>IF(N642="sníž. přenesená",J642,0)</f>
        <v>0</v>
      </c>
      <c r="BI642" s="241">
        <f>IF(N642="nulová",J642,0)</f>
        <v>0</v>
      </c>
      <c r="BJ642" s="18" t="s">
        <v>90</v>
      </c>
      <c r="BK642" s="241">
        <f>ROUND(I642*H642,2)</f>
        <v>0</v>
      </c>
      <c r="BL642" s="18" t="s">
        <v>192</v>
      </c>
      <c r="BM642" s="240" t="s">
        <v>2513</v>
      </c>
    </row>
    <row r="643" s="2" customFormat="1" ht="16.5" customHeight="1">
      <c r="A643" s="40"/>
      <c r="B643" s="41"/>
      <c r="C643" s="229" t="s">
        <v>1453</v>
      </c>
      <c r="D643" s="229" t="s">
        <v>174</v>
      </c>
      <c r="E643" s="230" t="s">
        <v>3857</v>
      </c>
      <c r="F643" s="231" t="s">
        <v>3858</v>
      </c>
      <c r="G643" s="232" t="s">
        <v>1528</v>
      </c>
      <c r="H643" s="233">
        <v>2</v>
      </c>
      <c r="I643" s="234"/>
      <c r="J643" s="235">
        <f>ROUND(I643*H643,2)</f>
        <v>0</v>
      </c>
      <c r="K643" s="231" t="s">
        <v>331</v>
      </c>
      <c r="L643" s="46"/>
      <c r="M643" s="236" t="s">
        <v>1</v>
      </c>
      <c r="N643" s="237" t="s">
        <v>48</v>
      </c>
      <c r="O643" s="93"/>
      <c r="P643" s="238">
        <f>O643*H643</f>
        <v>0</v>
      </c>
      <c r="Q643" s="238">
        <v>0</v>
      </c>
      <c r="R643" s="238">
        <f>Q643*H643</f>
        <v>0</v>
      </c>
      <c r="S643" s="238">
        <v>0</v>
      </c>
      <c r="T643" s="239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40" t="s">
        <v>192</v>
      </c>
      <c r="AT643" s="240" t="s">
        <v>174</v>
      </c>
      <c r="AU643" s="240" t="s">
        <v>90</v>
      </c>
      <c r="AY643" s="18" t="s">
        <v>171</v>
      </c>
      <c r="BE643" s="241">
        <f>IF(N643="základní",J643,0)</f>
        <v>0</v>
      </c>
      <c r="BF643" s="241">
        <f>IF(N643="snížená",J643,0)</f>
        <v>0</v>
      </c>
      <c r="BG643" s="241">
        <f>IF(N643="zákl. přenesená",J643,0)</f>
        <v>0</v>
      </c>
      <c r="BH643" s="241">
        <f>IF(N643="sníž. přenesená",J643,0)</f>
        <v>0</v>
      </c>
      <c r="BI643" s="241">
        <f>IF(N643="nulová",J643,0)</f>
        <v>0</v>
      </c>
      <c r="BJ643" s="18" t="s">
        <v>90</v>
      </c>
      <c r="BK643" s="241">
        <f>ROUND(I643*H643,2)</f>
        <v>0</v>
      </c>
      <c r="BL643" s="18" t="s">
        <v>192</v>
      </c>
      <c r="BM643" s="240" t="s">
        <v>2521</v>
      </c>
    </row>
    <row r="644" s="2" customFormat="1" ht="16.5" customHeight="1">
      <c r="A644" s="40"/>
      <c r="B644" s="41"/>
      <c r="C644" s="229" t="s">
        <v>1459</v>
      </c>
      <c r="D644" s="229" t="s">
        <v>174</v>
      </c>
      <c r="E644" s="230" t="s">
        <v>3859</v>
      </c>
      <c r="F644" s="231" t="s">
        <v>3860</v>
      </c>
      <c r="G644" s="232" t="s">
        <v>1528</v>
      </c>
      <c r="H644" s="233">
        <v>1</v>
      </c>
      <c r="I644" s="234"/>
      <c r="J644" s="235">
        <f>ROUND(I644*H644,2)</f>
        <v>0</v>
      </c>
      <c r="K644" s="231" t="s">
        <v>331</v>
      </c>
      <c r="L644" s="46"/>
      <c r="M644" s="236" t="s">
        <v>1</v>
      </c>
      <c r="N644" s="237" t="s">
        <v>48</v>
      </c>
      <c r="O644" s="93"/>
      <c r="P644" s="238">
        <f>O644*H644</f>
        <v>0</v>
      </c>
      <c r="Q644" s="238">
        <v>0</v>
      </c>
      <c r="R644" s="238">
        <f>Q644*H644</f>
        <v>0</v>
      </c>
      <c r="S644" s="238">
        <v>0</v>
      </c>
      <c r="T644" s="239">
        <f>S644*H644</f>
        <v>0</v>
      </c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R644" s="240" t="s">
        <v>192</v>
      </c>
      <c r="AT644" s="240" t="s">
        <v>174</v>
      </c>
      <c r="AU644" s="240" t="s">
        <v>90</v>
      </c>
      <c r="AY644" s="18" t="s">
        <v>171</v>
      </c>
      <c r="BE644" s="241">
        <f>IF(N644="základní",J644,0)</f>
        <v>0</v>
      </c>
      <c r="BF644" s="241">
        <f>IF(N644="snížená",J644,0)</f>
        <v>0</v>
      </c>
      <c r="BG644" s="241">
        <f>IF(N644="zákl. přenesená",J644,0)</f>
        <v>0</v>
      </c>
      <c r="BH644" s="241">
        <f>IF(N644="sníž. přenesená",J644,0)</f>
        <v>0</v>
      </c>
      <c r="BI644" s="241">
        <f>IF(N644="nulová",J644,0)</f>
        <v>0</v>
      </c>
      <c r="BJ644" s="18" t="s">
        <v>90</v>
      </c>
      <c r="BK644" s="241">
        <f>ROUND(I644*H644,2)</f>
        <v>0</v>
      </c>
      <c r="BL644" s="18" t="s">
        <v>192</v>
      </c>
      <c r="BM644" s="240" t="s">
        <v>2529</v>
      </c>
    </row>
    <row r="645" s="2" customFormat="1" ht="16.5" customHeight="1">
      <c r="A645" s="40"/>
      <c r="B645" s="41"/>
      <c r="C645" s="229" t="s">
        <v>1466</v>
      </c>
      <c r="D645" s="229" t="s">
        <v>174</v>
      </c>
      <c r="E645" s="230" t="s">
        <v>3861</v>
      </c>
      <c r="F645" s="231" t="s">
        <v>3862</v>
      </c>
      <c r="G645" s="232" t="s">
        <v>1528</v>
      </c>
      <c r="H645" s="233">
        <v>2</v>
      </c>
      <c r="I645" s="234"/>
      <c r="J645" s="235">
        <f>ROUND(I645*H645,2)</f>
        <v>0</v>
      </c>
      <c r="K645" s="231" t="s">
        <v>331</v>
      </c>
      <c r="L645" s="46"/>
      <c r="M645" s="236" t="s">
        <v>1</v>
      </c>
      <c r="N645" s="237" t="s">
        <v>48</v>
      </c>
      <c r="O645" s="93"/>
      <c r="P645" s="238">
        <f>O645*H645</f>
        <v>0</v>
      </c>
      <c r="Q645" s="238">
        <v>0</v>
      </c>
      <c r="R645" s="238">
        <f>Q645*H645</f>
        <v>0</v>
      </c>
      <c r="S645" s="238">
        <v>0</v>
      </c>
      <c r="T645" s="239">
        <f>S645*H645</f>
        <v>0</v>
      </c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R645" s="240" t="s">
        <v>192</v>
      </c>
      <c r="AT645" s="240" t="s">
        <v>174</v>
      </c>
      <c r="AU645" s="240" t="s">
        <v>90</v>
      </c>
      <c r="AY645" s="18" t="s">
        <v>171</v>
      </c>
      <c r="BE645" s="241">
        <f>IF(N645="základní",J645,0)</f>
        <v>0</v>
      </c>
      <c r="BF645" s="241">
        <f>IF(N645="snížená",J645,0)</f>
        <v>0</v>
      </c>
      <c r="BG645" s="241">
        <f>IF(N645="zákl. přenesená",J645,0)</f>
        <v>0</v>
      </c>
      <c r="BH645" s="241">
        <f>IF(N645="sníž. přenesená",J645,0)</f>
        <v>0</v>
      </c>
      <c r="BI645" s="241">
        <f>IF(N645="nulová",J645,0)</f>
        <v>0</v>
      </c>
      <c r="BJ645" s="18" t="s">
        <v>90</v>
      </c>
      <c r="BK645" s="241">
        <f>ROUND(I645*H645,2)</f>
        <v>0</v>
      </c>
      <c r="BL645" s="18" t="s">
        <v>192</v>
      </c>
      <c r="BM645" s="240" t="s">
        <v>2538</v>
      </c>
    </row>
    <row r="646" s="2" customFormat="1">
      <c r="A646" s="40"/>
      <c r="B646" s="41"/>
      <c r="C646" s="42"/>
      <c r="D646" s="242" t="s">
        <v>184</v>
      </c>
      <c r="E646" s="42"/>
      <c r="F646" s="243" t="s">
        <v>3863</v>
      </c>
      <c r="G646" s="42"/>
      <c r="H646" s="42"/>
      <c r="I646" s="244"/>
      <c r="J646" s="42"/>
      <c r="K646" s="42"/>
      <c r="L646" s="46"/>
      <c r="M646" s="245"/>
      <c r="N646" s="246"/>
      <c r="O646" s="93"/>
      <c r="P646" s="93"/>
      <c r="Q646" s="93"/>
      <c r="R646" s="93"/>
      <c r="S646" s="93"/>
      <c r="T646" s="94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T646" s="18" t="s">
        <v>184</v>
      </c>
      <c r="AU646" s="18" t="s">
        <v>90</v>
      </c>
    </row>
    <row r="647" s="2" customFormat="1" ht="16.5" customHeight="1">
      <c r="A647" s="40"/>
      <c r="B647" s="41"/>
      <c r="C647" s="229" t="s">
        <v>1471</v>
      </c>
      <c r="D647" s="229" t="s">
        <v>174</v>
      </c>
      <c r="E647" s="230" t="s">
        <v>3864</v>
      </c>
      <c r="F647" s="231" t="s">
        <v>3865</v>
      </c>
      <c r="G647" s="232" t="s">
        <v>1528</v>
      </c>
      <c r="H647" s="233">
        <v>1</v>
      </c>
      <c r="I647" s="234"/>
      <c r="J647" s="235">
        <f>ROUND(I647*H647,2)</f>
        <v>0</v>
      </c>
      <c r="K647" s="231" t="s">
        <v>331</v>
      </c>
      <c r="L647" s="46"/>
      <c r="M647" s="236" t="s">
        <v>1</v>
      </c>
      <c r="N647" s="237" t="s">
        <v>48</v>
      </c>
      <c r="O647" s="93"/>
      <c r="P647" s="238">
        <f>O647*H647</f>
        <v>0</v>
      </c>
      <c r="Q647" s="238">
        <v>0</v>
      </c>
      <c r="R647" s="238">
        <f>Q647*H647</f>
        <v>0</v>
      </c>
      <c r="S647" s="238">
        <v>0</v>
      </c>
      <c r="T647" s="239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40" t="s">
        <v>192</v>
      </c>
      <c r="AT647" s="240" t="s">
        <v>174</v>
      </c>
      <c r="AU647" s="240" t="s">
        <v>90</v>
      </c>
      <c r="AY647" s="18" t="s">
        <v>171</v>
      </c>
      <c r="BE647" s="241">
        <f>IF(N647="základní",J647,0)</f>
        <v>0</v>
      </c>
      <c r="BF647" s="241">
        <f>IF(N647="snížená",J647,0)</f>
        <v>0</v>
      </c>
      <c r="BG647" s="241">
        <f>IF(N647="zákl. přenesená",J647,0)</f>
        <v>0</v>
      </c>
      <c r="BH647" s="241">
        <f>IF(N647="sníž. přenesená",J647,0)</f>
        <v>0</v>
      </c>
      <c r="BI647" s="241">
        <f>IF(N647="nulová",J647,0)</f>
        <v>0</v>
      </c>
      <c r="BJ647" s="18" t="s">
        <v>90</v>
      </c>
      <c r="BK647" s="241">
        <f>ROUND(I647*H647,2)</f>
        <v>0</v>
      </c>
      <c r="BL647" s="18" t="s">
        <v>192</v>
      </c>
      <c r="BM647" s="240" t="s">
        <v>2546</v>
      </c>
    </row>
    <row r="648" s="2" customFormat="1">
      <c r="A648" s="40"/>
      <c r="B648" s="41"/>
      <c r="C648" s="42"/>
      <c r="D648" s="242" t="s">
        <v>184</v>
      </c>
      <c r="E648" s="42"/>
      <c r="F648" s="243" t="s">
        <v>3866</v>
      </c>
      <c r="G648" s="42"/>
      <c r="H648" s="42"/>
      <c r="I648" s="244"/>
      <c r="J648" s="42"/>
      <c r="K648" s="42"/>
      <c r="L648" s="46"/>
      <c r="M648" s="245"/>
      <c r="N648" s="246"/>
      <c r="O648" s="93"/>
      <c r="P648" s="93"/>
      <c r="Q648" s="93"/>
      <c r="R648" s="93"/>
      <c r="S648" s="93"/>
      <c r="T648" s="94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T648" s="18" t="s">
        <v>184</v>
      </c>
      <c r="AU648" s="18" t="s">
        <v>90</v>
      </c>
    </row>
    <row r="649" s="2" customFormat="1" ht="16.5" customHeight="1">
      <c r="A649" s="40"/>
      <c r="B649" s="41"/>
      <c r="C649" s="229" t="s">
        <v>1477</v>
      </c>
      <c r="D649" s="229" t="s">
        <v>174</v>
      </c>
      <c r="E649" s="230" t="s">
        <v>3867</v>
      </c>
      <c r="F649" s="231" t="s">
        <v>3868</v>
      </c>
      <c r="G649" s="232" t="s">
        <v>1528</v>
      </c>
      <c r="H649" s="233">
        <v>1</v>
      </c>
      <c r="I649" s="234"/>
      <c r="J649" s="235">
        <f>ROUND(I649*H649,2)</f>
        <v>0</v>
      </c>
      <c r="K649" s="231" t="s">
        <v>331</v>
      </c>
      <c r="L649" s="46"/>
      <c r="M649" s="236" t="s">
        <v>1</v>
      </c>
      <c r="N649" s="237" t="s">
        <v>48</v>
      </c>
      <c r="O649" s="93"/>
      <c r="P649" s="238">
        <f>O649*H649</f>
        <v>0</v>
      </c>
      <c r="Q649" s="238">
        <v>0</v>
      </c>
      <c r="R649" s="238">
        <f>Q649*H649</f>
        <v>0</v>
      </c>
      <c r="S649" s="238">
        <v>0</v>
      </c>
      <c r="T649" s="239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40" t="s">
        <v>192</v>
      </c>
      <c r="AT649" s="240" t="s">
        <v>174</v>
      </c>
      <c r="AU649" s="240" t="s">
        <v>90</v>
      </c>
      <c r="AY649" s="18" t="s">
        <v>171</v>
      </c>
      <c r="BE649" s="241">
        <f>IF(N649="základní",J649,0)</f>
        <v>0</v>
      </c>
      <c r="BF649" s="241">
        <f>IF(N649="snížená",J649,0)</f>
        <v>0</v>
      </c>
      <c r="BG649" s="241">
        <f>IF(N649="zákl. přenesená",J649,0)</f>
        <v>0</v>
      </c>
      <c r="BH649" s="241">
        <f>IF(N649="sníž. přenesená",J649,0)</f>
        <v>0</v>
      </c>
      <c r="BI649" s="241">
        <f>IF(N649="nulová",J649,0)</f>
        <v>0</v>
      </c>
      <c r="BJ649" s="18" t="s">
        <v>90</v>
      </c>
      <c r="BK649" s="241">
        <f>ROUND(I649*H649,2)</f>
        <v>0</v>
      </c>
      <c r="BL649" s="18" t="s">
        <v>192</v>
      </c>
      <c r="BM649" s="240" t="s">
        <v>2554</v>
      </c>
    </row>
    <row r="650" s="2" customFormat="1">
      <c r="A650" s="40"/>
      <c r="B650" s="41"/>
      <c r="C650" s="42"/>
      <c r="D650" s="242" t="s">
        <v>184</v>
      </c>
      <c r="E650" s="42"/>
      <c r="F650" s="243" t="s">
        <v>3869</v>
      </c>
      <c r="G650" s="42"/>
      <c r="H650" s="42"/>
      <c r="I650" s="244"/>
      <c r="J650" s="42"/>
      <c r="K650" s="42"/>
      <c r="L650" s="46"/>
      <c r="M650" s="245"/>
      <c r="N650" s="246"/>
      <c r="O650" s="93"/>
      <c r="P650" s="93"/>
      <c r="Q650" s="93"/>
      <c r="R650" s="93"/>
      <c r="S650" s="93"/>
      <c r="T650" s="94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T650" s="18" t="s">
        <v>184</v>
      </c>
      <c r="AU650" s="18" t="s">
        <v>90</v>
      </c>
    </row>
    <row r="651" s="2" customFormat="1" ht="21.75" customHeight="1">
      <c r="A651" s="40"/>
      <c r="B651" s="41"/>
      <c r="C651" s="229" t="s">
        <v>1483</v>
      </c>
      <c r="D651" s="229" t="s">
        <v>174</v>
      </c>
      <c r="E651" s="230" t="s">
        <v>3870</v>
      </c>
      <c r="F651" s="231" t="s">
        <v>3871</v>
      </c>
      <c r="G651" s="232" t="s">
        <v>1528</v>
      </c>
      <c r="H651" s="233">
        <v>1</v>
      </c>
      <c r="I651" s="234"/>
      <c r="J651" s="235">
        <f>ROUND(I651*H651,2)</f>
        <v>0</v>
      </c>
      <c r="K651" s="231" t="s">
        <v>331</v>
      </c>
      <c r="L651" s="46"/>
      <c r="M651" s="236" t="s">
        <v>1</v>
      </c>
      <c r="N651" s="237" t="s">
        <v>48</v>
      </c>
      <c r="O651" s="93"/>
      <c r="P651" s="238">
        <f>O651*H651</f>
        <v>0</v>
      </c>
      <c r="Q651" s="238">
        <v>0</v>
      </c>
      <c r="R651" s="238">
        <f>Q651*H651</f>
        <v>0</v>
      </c>
      <c r="S651" s="238">
        <v>0</v>
      </c>
      <c r="T651" s="239">
        <f>S651*H651</f>
        <v>0</v>
      </c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R651" s="240" t="s">
        <v>192</v>
      </c>
      <c r="AT651" s="240" t="s">
        <v>174</v>
      </c>
      <c r="AU651" s="240" t="s">
        <v>90</v>
      </c>
      <c r="AY651" s="18" t="s">
        <v>171</v>
      </c>
      <c r="BE651" s="241">
        <f>IF(N651="základní",J651,0)</f>
        <v>0</v>
      </c>
      <c r="BF651" s="241">
        <f>IF(N651="snížená",J651,0)</f>
        <v>0</v>
      </c>
      <c r="BG651" s="241">
        <f>IF(N651="zákl. přenesená",J651,0)</f>
        <v>0</v>
      </c>
      <c r="BH651" s="241">
        <f>IF(N651="sníž. přenesená",J651,0)</f>
        <v>0</v>
      </c>
      <c r="BI651" s="241">
        <f>IF(N651="nulová",J651,0)</f>
        <v>0</v>
      </c>
      <c r="BJ651" s="18" t="s">
        <v>90</v>
      </c>
      <c r="BK651" s="241">
        <f>ROUND(I651*H651,2)</f>
        <v>0</v>
      </c>
      <c r="BL651" s="18" t="s">
        <v>192</v>
      </c>
      <c r="BM651" s="240" t="s">
        <v>2562</v>
      </c>
    </row>
    <row r="652" s="2" customFormat="1">
      <c r="A652" s="40"/>
      <c r="B652" s="41"/>
      <c r="C652" s="229" t="s">
        <v>1487</v>
      </c>
      <c r="D652" s="229" t="s">
        <v>174</v>
      </c>
      <c r="E652" s="230" t="s">
        <v>3872</v>
      </c>
      <c r="F652" s="231" t="s">
        <v>3873</v>
      </c>
      <c r="G652" s="232" t="s">
        <v>1528</v>
      </c>
      <c r="H652" s="233">
        <v>1</v>
      </c>
      <c r="I652" s="234"/>
      <c r="J652" s="235">
        <f>ROUND(I652*H652,2)</f>
        <v>0</v>
      </c>
      <c r="K652" s="231" t="s">
        <v>331</v>
      </c>
      <c r="L652" s="46"/>
      <c r="M652" s="236" t="s">
        <v>1</v>
      </c>
      <c r="N652" s="237" t="s">
        <v>48</v>
      </c>
      <c r="O652" s="93"/>
      <c r="P652" s="238">
        <f>O652*H652</f>
        <v>0</v>
      </c>
      <c r="Q652" s="238">
        <v>0</v>
      </c>
      <c r="R652" s="238">
        <f>Q652*H652</f>
        <v>0</v>
      </c>
      <c r="S652" s="238">
        <v>0</v>
      </c>
      <c r="T652" s="239">
        <f>S652*H652</f>
        <v>0</v>
      </c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R652" s="240" t="s">
        <v>192</v>
      </c>
      <c r="AT652" s="240" t="s">
        <v>174</v>
      </c>
      <c r="AU652" s="240" t="s">
        <v>90</v>
      </c>
      <c r="AY652" s="18" t="s">
        <v>171</v>
      </c>
      <c r="BE652" s="241">
        <f>IF(N652="základní",J652,0)</f>
        <v>0</v>
      </c>
      <c r="BF652" s="241">
        <f>IF(N652="snížená",J652,0)</f>
        <v>0</v>
      </c>
      <c r="BG652" s="241">
        <f>IF(N652="zákl. přenesená",J652,0)</f>
        <v>0</v>
      </c>
      <c r="BH652" s="241">
        <f>IF(N652="sníž. přenesená",J652,0)</f>
        <v>0</v>
      </c>
      <c r="BI652" s="241">
        <f>IF(N652="nulová",J652,0)</f>
        <v>0</v>
      </c>
      <c r="BJ652" s="18" t="s">
        <v>90</v>
      </c>
      <c r="BK652" s="241">
        <f>ROUND(I652*H652,2)</f>
        <v>0</v>
      </c>
      <c r="BL652" s="18" t="s">
        <v>192</v>
      </c>
      <c r="BM652" s="240" t="s">
        <v>2577</v>
      </c>
    </row>
    <row r="653" s="2" customFormat="1">
      <c r="A653" s="40"/>
      <c r="B653" s="41"/>
      <c r="C653" s="229" t="s">
        <v>1491</v>
      </c>
      <c r="D653" s="229" t="s">
        <v>174</v>
      </c>
      <c r="E653" s="230" t="s">
        <v>3874</v>
      </c>
      <c r="F653" s="231" t="s">
        <v>3875</v>
      </c>
      <c r="G653" s="232" t="s">
        <v>1528</v>
      </c>
      <c r="H653" s="233">
        <v>1</v>
      </c>
      <c r="I653" s="234"/>
      <c r="J653" s="235">
        <f>ROUND(I653*H653,2)</f>
        <v>0</v>
      </c>
      <c r="K653" s="231" t="s">
        <v>331</v>
      </c>
      <c r="L653" s="46"/>
      <c r="M653" s="236" t="s">
        <v>1</v>
      </c>
      <c r="N653" s="237" t="s">
        <v>48</v>
      </c>
      <c r="O653" s="93"/>
      <c r="P653" s="238">
        <f>O653*H653</f>
        <v>0</v>
      </c>
      <c r="Q653" s="238">
        <v>0</v>
      </c>
      <c r="R653" s="238">
        <f>Q653*H653</f>
        <v>0</v>
      </c>
      <c r="S653" s="238">
        <v>0</v>
      </c>
      <c r="T653" s="239">
        <f>S653*H653</f>
        <v>0</v>
      </c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R653" s="240" t="s">
        <v>192</v>
      </c>
      <c r="AT653" s="240" t="s">
        <v>174</v>
      </c>
      <c r="AU653" s="240" t="s">
        <v>90</v>
      </c>
      <c r="AY653" s="18" t="s">
        <v>171</v>
      </c>
      <c r="BE653" s="241">
        <f>IF(N653="základní",J653,0)</f>
        <v>0</v>
      </c>
      <c r="BF653" s="241">
        <f>IF(N653="snížená",J653,0)</f>
        <v>0</v>
      </c>
      <c r="BG653" s="241">
        <f>IF(N653="zákl. přenesená",J653,0)</f>
        <v>0</v>
      </c>
      <c r="BH653" s="241">
        <f>IF(N653="sníž. přenesená",J653,0)</f>
        <v>0</v>
      </c>
      <c r="BI653" s="241">
        <f>IF(N653="nulová",J653,0)</f>
        <v>0</v>
      </c>
      <c r="BJ653" s="18" t="s">
        <v>90</v>
      </c>
      <c r="BK653" s="241">
        <f>ROUND(I653*H653,2)</f>
        <v>0</v>
      </c>
      <c r="BL653" s="18" t="s">
        <v>192</v>
      </c>
      <c r="BM653" s="240" t="s">
        <v>2585</v>
      </c>
    </row>
    <row r="654" s="2" customFormat="1">
      <c r="A654" s="40"/>
      <c r="B654" s="41"/>
      <c r="C654" s="229" t="s">
        <v>1495</v>
      </c>
      <c r="D654" s="229" t="s">
        <v>174</v>
      </c>
      <c r="E654" s="230" t="s">
        <v>3876</v>
      </c>
      <c r="F654" s="231" t="s">
        <v>3877</v>
      </c>
      <c r="G654" s="232" t="s">
        <v>1528</v>
      </c>
      <c r="H654" s="233">
        <v>1</v>
      </c>
      <c r="I654" s="234"/>
      <c r="J654" s="235">
        <f>ROUND(I654*H654,2)</f>
        <v>0</v>
      </c>
      <c r="K654" s="231" t="s">
        <v>331</v>
      </c>
      <c r="L654" s="46"/>
      <c r="M654" s="236" t="s">
        <v>1</v>
      </c>
      <c r="N654" s="237" t="s">
        <v>48</v>
      </c>
      <c r="O654" s="93"/>
      <c r="P654" s="238">
        <f>O654*H654</f>
        <v>0</v>
      </c>
      <c r="Q654" s="238">
        <v>0</v>
      </c>
      <c r="R654" s="238">
        <f>Q654*H654</f>
        <v>0</v>
      </c>
      <c r="S654" s="238">
        <v>0</v>
      </c>
      <c r="T654" s="239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40" t="s">
        <v>192</v>
      </c>
      <c r="AT654" s="240" t="s">
        <v>174</v>
      </c>
      <c r="AU654" s="240" t="s">
        <v>90</v>
      </c>
      <c r="AY654" s="18" t="s">
        <v>171</v>
      </c>
      <c r="BE654" s="241">
        <f>IF(N654="základní",J654,0)</f>
        <v>0</v>
      </c>
      <c r="BF654" s="241">
        <f>IF(N654="snížená",J654,0)</f>
        <v>0</v>
      </c>
      <c r="BG654" s="241">
        <f>IF(N654="zákl. přenesená",J654,0)</f>
        <v>0</v>
      </c>
      <c r="BH654" s="241">
        <f>IF(N654="sníž. přenesená",J654,0)</f>
        <v>0</v>
      </c>
      <c r="BI654" s="241">
        <f>IF(N654="nulová",J654,0)</f>
        <v>0</v>
      </c>
      <c r="BJ654" s="18" t="s">
        <v>90</v>
      </c>
      <c r="BK654" s="241">
        <f>ROUND(I654*H654,2)</f>
        <v>0</v>
      </c>
      <c r="BL654" s="18" t="s">
        <v>192</v>
      </c>
      <c r="BM654" s="240" t="s">
        <v>2597</v>
      </c>
    </row>
    <row r="655" s="2" customFormat="1">
      <c r="A655" s="40"/>
      <c r="B655" s="41"/>
      <c r="C655" s="229" t="s">
        <v>1499</v>
      </c>
      <c r="D655" s="229" t="s">
        <v>174</v>
      </c>
      <c r="E655" s="230" t="s">
        <v>3878</v>
      </c>
      <c r="F655" s="231" t="s">
        <v>3879</v>
      </c>
      <c r="G655" s="232" t="s">
        <v>1528</v>
      </c>
      <c r="H655" s="233">
        <v>1</v>
      </c>
      <c r="I655" s="234"/>
      <c r="J655" s="235">
        <f>ROUND(I655*H655,2)</f>
        <v>0</v>
      </c>
      <c r="K655" s="231" t="s">
        <v>331</v>
      </c>
      <c r="L655" s="46"/>
      <c r="M655" s="236" t="s">
        <v>1</v>
      </c>
      <c r="N655" s="237" t="s">
        <v>48</v>
      </c>
      <c r="O655" s="93"/>
      <c r="P655" s="238">
        <f>O655*H655</f>
        <v>0</v>
      </c>
      <c r="Q655" s="238">
        <v>0</v>
      </c>
      <c r="R655" s="238">
        <f>Q655*H655</f>
        <v>0</v>
      </c>
      <c r="S655" s="238">
        <v>0</v>
      </c>
      <c r="T655" s="239">
        <f>S655*H655</f>
        <v>0</v>
      </c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R655" s="240" t="s">
        <v>192</v>
      </c>
      <c r="AT655" s="240" t="s">
        <v>174</v>
      </c>
      <c r="AU655" s="240" t="s">
        <v>90</v>
      </c>
      <c r="AY655" s="18" t="s">
        <v>171</v>
      </c>
      <c r="BE655" s="241">
        <f>IF(N655="základní",J655,0)</f>
        <v>0</v>
      </c>
      <c r="BF655" s="241">
        <f>IF(N655="snížená",J655,0)</f>
        <v>0</v>
      </c>
      <c r="BG655" s="241">
        <f>IF(N655="zákl. přenesená",J655,0)</f>
        <v>0</v>
      </c>
      <c r="BH655" s="241">
        <f>IF(N655="sníž. přenesená",J655,0)</f>
        <v>0</v>
      </c>
      <c r="BI655" s="241">
        <f>IF(N655="nulová",J655,0)</f>
        <v>0</v>
      </c>
      <c r="BJ655" s="18" t="s">
        <v>90</v>
      </c>
      <c r="BK655" s="241">
        <f>ROUND(I655*H655,2)</f>
        <v>0</v>
      </c>
      <c r="BL655" s="18" t="s">
        <v>192</v>
      </c>
      <c r="BM655" s="240" t="s">
        <v>2608</v>
      </c>
    </row>
    <row r="656" s="2" customFormat="1" ht="21.75" customHeight="1">
      <c r="A656" s="40"/>
      <c r="B656" s="41"/>
      <c r="C656" s="229" t="s">
        <v>1505</v>
      </c>
      <c r="D656" s="229" t="s">
        <v>174</v>
      </c>
      <c r="E656" s="230" t="s">
        <v>3880</v>
      </c>
      <c r="F656" s="231" t="s">
        <v>3881</v>
      </c>
      <c r="G656" s="232" t="s">
        <v>1528</v>
      </c>
      <c r="H656" s="233">
        <v>2</v>
      </c>
      <c r="I656" s="234"/>
      <c r="J656" s="235">
        <f>ROUND(I656*H656,2)</f>
        <v>0</v>
      </c>
      <c r="K656" s="231" t="s">
        <v>331</v>
      </c>
      <c r="L656" s="46"/>
      <c r="M656" s="236" t="s">
        <v>1</v>
      </c>
      <c r="N656" s="237" t="s">
        <v>48</v>
      </c>
      <c r="O656" s="93"/>
      <c r="P656" s="238">
        <f>O656*H656</f>
        <v>0</v>
      </c>
      <c r="Q656" s="238">
        <v>0</v>
      </c>
      <c r="R656" s="238">
        <f>Q656*H656</f>
        <v>0</v>
      </c>
      <c r="S656" s="238">
        <v>0</v>
      </c>
      <c r="T656" s="239">
        <f>S656*H656</f>
        <v>0</v>
      </c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R656" s="240" t="s">
        <v>192</v>
      </c>
      <c r="AT656" s="240" t="s">
        <v>174</v>
      </c>
      <c r="AU656" s="240" t="s">
        <v>90</v>
      </c>
      <c r="AY656" s="18" t="s">
        <v>171</v>
      </c>
      <c r="BE656" s="241">
        <f>IF(N656="základní",J656,0)</f>
        <v>0</v>
      </c>
      <c r="BF656" s="241">
        <f>IF(N656="snížená",J656,0)</f>
        <v>0</v>
      </c>
      <c r="BG656" s="241">
        <f>IF(N656="zákl. přenesená",J656,0)</f>
        <v>0</v>
      </c>
      <c r="BH656" s="241">
        <f>IF(N656="sníž. přenesená",J656,0)</f>
        <v>0</v>
      </c>
      <c r="BI656" s="241">
        <f>IF(N656="nulová",J656,0)</f>
        <v>0</v>
      </c>
      <c r="BJ656" s="18" t="s">
        <v>90</v>
      </c>
      <c r="BK656" s="241">
        <f>ROUND(I656*H656,2)</f>
        <v>0</v>
      </c>
      <c r="BL656" s="18" t="s">
        <v>192</v>
      </c>
      <c r="BM656" s="240" t="s">
        <v>2622</v>
      </c>
    </row>
    <row r="657" s="2" customFormat="1" ht="16.5" customHeight="1">
      <c r="A657" s="40"/>
      <c r="B657" s="41"/>
      <c r="C657" s="229" t="s">
        <v>1509</v>
      </c>
      <c r="D657" s="229" t="s">
        <v>174</v>
      </c>
      <c r="E657" s="230" t="s">
        <v>3882</v>
      </c>
      <c r="F657" s="231" t="s">
        <v>3883</v>
      </c>
      <c r="G657" s="232" t="s">
        <v>1528</v>
      </c>
      <c r="H657" s="233">
        <v>15</v>
      </c>
      <c r="I657" s="234"/>
      <c r="J657" s="235">
        <f>ROUND(I657*H657,2)</f>
        <v>0</v>
      </c>
      <c r="K657" s="231" t="s">
        <v>331</v>
      </c>
      <c r="L657" s="46"/>
      <c r="M657" s="236" t="s">
        <v>1</v>
      </c>
      <c r="N657" s="237" t="s">
        <v>48</v>
      </c>
      <c r="O657" s="93"/>
      <c r="P657" s="238">
        <f>O657*H657</f>
        <v>0</v>
      </c>
      <c r="Q657" s="238">
        <v>0</v>
      </c>
      <c r="R657" s="238">
        <f>Q657*H657</f>
        <v>0</v>
      </c>
      <c r="S657" s="238">
        <v>0</v>
      </c>
      <c r="T657" s="239">
        <f>S657*H657</f>
        <v>0</v>
      </c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R657" s="240" t="s">
        <v>192</v>
      </c>
      <c r="AT657" s="240" t="s">
        <v>174</v>
      </c>
      <c r="AU657" s="240" t="s">
        <v>90</v>
      </c>
      <c r="AY657" s="18" t="s">
        <v>171</v>
      </c>
      <c r="BE657" s="241">
        <f>IF(N657="základní",J657,0)</f>
        <v>0</v>
      </c>
      <c r="BF657" s="241">
        <f>IF(N657="snížená",J657,0)</f>
        <v>0</v>
      </c>
      <c r="BG657" s="241">
        <f>IF(N657="zákl. přenesená",J657,0)</f>
        <v>0</v>
      </c>
      <c r="BH657" s="241">
        <f>IF(N657="sníž. přenesená",J657,0)</f>
        <v>0</v>
      </c>
      <c r="BI657" s="241">
        <f>IF(N657="nulová",J657,0)</f>
        <v>0</v>
      </c>
      <c r="BJ657" s="18" t="s">
        <v>90</v>
      </c>
      <c r="BK657" s="241">
        <f>ROUND(I657*H657,2)</f>
        <v>0</v>
      </c>
      <c r="BL657" s="18" t="s">
        <v>192</v>
      </c>
      <c r="BM657" s="240" t="s">
        <v>2633</v>
      </c>
    </row>
    <row r="658" s="2" customFormat="1">
      <c r="A658" s="40"/>
      <c r="B658" s="41"/>
      <c r="C658" s="42"/>
      <c r="D658" s="242" t="s">
        <v>184</v>
      </c>
      <c r="E658" s="42"/>
      <c r="F658" s="243" t="s">
        <v>3884</v>
      </c>
      <c r="G658" s="42"/>
      <c r="H658" s="42"/>
      <c r="I658" s="244"/>
      <c r="J658" s="42"/>
      <c r="K658" s="42"/>
      <c r="L658" s="46"/>
      <c r="M658" s="245"/>
      <c r="N658" s="246"/>
      <c r="O658" s="93"/>
      <c r="P658" s="93"/>
      <c r="Q658" s="93"/>
      <c r="R658" s="93"/>
      <c r="S658" s="93"/>
      <c r="T658" s="94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T658" s="18" t="s">
        <v>184</v>
      </c>
      <c r="AU658" s="18" t="s">
        <v>90</v>
      </c>
    </row>
    <row r="659" s="2" customFormat="1" ht="21.75" customHeight="1">
      <c r="A659" s="40"/>
      <c r="B659" s="41"/>
      <c r="C659" s="229" t="s">
        <v>1513</v>
      </c>
      <c r="D659" s="229" t="s">
        <v>174</v>
      </c>
      <c r="E659" s="230" t="s">
        <v>3885</v>
      </c>
      <c r="F659" s="231" t="s">
        <v>3886</v>
      </c>
      <c r="G659" s="232" t="s">
        <v>1528</v>
      </c>
      <c r="H659" s="233">
        <v>2</v>
      </c>
      <c r="I659" s="234"/>
      <c r="J659" s="235">
        <f>ROUND(I659*H659,2)</f>
        <v>0</v>
      </c>
      <c r="K659" s="231" t="s">
        <v>331</v>
      </c>
      <c r="L659" s="46"/>
      <c r="M659" s="236" t="s">
        <v>1</v>
      </c>
      <c r="N659" s="237" t="s">
        <v>48</v>
      </c>
      <c r="O659" s="93"/>
      <c r="P659" s="238">
        <f>O659*H659</f>
        <v>0</v>
      </c>
      <c r="Q659" s="238">
        <v>0</v>
      </c>
      <c r="R659" s="238">
        <f>Q659*H659</f>
        <v>0</v>
      </c>
      <c r="S659" s="238">
        <v>0</v>
      </c>
      <c r="T659" s="239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40" t="s">
        <v>192</v>
      </c>
      <c r="AT659" s="240" t="s">
        <v>174</v>
      </c>
      <c r="AU659" s="240" t="s">
        <v>90</v>
      </c>
      <c r="AY659" s="18" t="s">
        <v>171</v>
      </c>
      <c r="BE659" s="241">
        <f>IF(N659="základní",J659,0)</f>
        <v>0</v>
      </c>
      <c r="BF659" s="241">
        <f>IF(N659="snížená",J659,0)</f>
        <v>0</v>
      </c>
      <c r="BG659" s="241">
        <f>IF(N659="zákl. přenesená",J659,0)</f>
        <v>0</v>
      </c>
      <c r="BH659" s="241">
        <f>IF(N659="sníž. přenesená",J659,0)</f>
        <v>0</v>
      </c>
      <c r="BI659" s="241">
        <f>IF(N659="nulová",J659,0)</f>
        <v>0</v>
      </c>
      <c r="BJ659" s="18" t="s">
        <v>90</v>
      </c>
      <c r="BK659" s="241">
        <f>ROUND(I659*H659,2)</f>
        <v>0</v>
      </c>
      <c r="BL659" s="18" t="s">
        <v>192</v>
      </c>
      <c r="BM659" s="240" t="s">
        <v>2641</v>
      </c>
    </row>
    <row r="660" s="2" customFormat="1" ht="16.5" customHeight="1">
      <c r="A660" s="40"/>
      <c r="B660" s="41"/>
      <c r="C660" s="229" t="s">
        <v>1517</v>
      </c>
      <c r="D660" s="229" t="s">
        <v>174</v>
      </c>
      <c r="E660" s="230" t="s">
        <v>3887</v>
      </c>
      <c r="F660" s="231" t="s">
        <v>3888</v>
      </c>
      <c r="G660" s="232" t="s">
        <v>278</v>
      </c>
      <c r="H660" s="233">
        <v>8</v>
      </c>
      <c r="I660" s="234"/>
      <c r="J660" s="235">
        <f>ROUND(I660*H660,2)</f>
        <v>0</v>
      </c>
      <c r="K660" s="231" t="s">
        <v>331</v>
      </c>
      <c r="L660" s="46"/>
      <c r="M660" s="236" t="s">
        <v>1</v>
      </c>
      <c r="N660" s="237" t="s">
        <v>48</v>
      </c>
      <c r="O660" s="93"/>
      <c r="P660" s="238">
        <f>O660*H660</f>
        <v>0</v>
      </c>
      <c r="Q660" s="238">
        <v>0</v>
      </c>
      <c r="R660" s="238">
        <f>Q660*H660</f>
        <v>0</v>
      </c>
      <c r="S660" s="238">
        <v>0</v>
      </c>
      <c r="T660" s="239">
        <f>S660*H660</f>
        <v>0</v>
      </c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R660" s="240" t="s">
        <v>192</v>
      </c>
      <c r="AT660" s="240" t="s">
        <v>174</v>
      </c>
      <c r="AU660" s="240" t="s">
        <v>90</v>
      </c>
      <c r="AY660" s="18" t="s">
        <v>171</v>
      </c>
      <c r="BE660" s="241">
        <f>IF(N660="základní",J660,0)</f>
        <v>0</v>
      </c>
      <c r="BF660" s="241">
        <f>IF(N660="snížená",J660,0)</f>
        <v>0</v>
      </c>
      <c r="BG660" s="241">
        <f>IF(N660="zákl. přenesená",J660,0)</f>
        <v>0</v>
      </c>
      <c r="BH660" s="241">
        <f>IF(N660="sníž. přenesená",J660,0)</f>
        <v>0</v>
      </c>
      <c r="BI660" s="241">
        <f>IF(N660="nulová",J660,0)</f>
        <v>0</v>
      </c>
      <c r="BJ660" s="18" t="s">
        <v>90</v>
      </c>
      <c r="BK660" s="241">
        <f>ROUND(I660*H660,2)</f>
        <v>0</v>
      </c>
      <c r="BL660" s="18" t="s">
        <v>192</v>
      </c>
      <c r="BM660" s="240" t="s">
        <v>2649</v>
      </c>
    </row>
    <row r="661" s="2" customFormat="1">
      <c r="A661" s="40"/>
      <c r="B661" s="41"/>
      <c r="C661" s="42"/>
      <c r="D661" s="242" t="s">
        <v>184</v>
      </c>
      <c r="E661" s="42"/>
      <c r="F661" s="243" t="s">
        <v>3889</v>
      </c>
      <c r="G661" s="42"/>
      <c r="H661" s="42"/>
      <c r="I661" s="244"/>
      <c r="J661" s="42"/>
      <c r="K661" s="42"/>
      <c r="L661" s="46"/>
      <c r="M661" s="245"/>
      <c r="N661" s="246"/>
      <c r="O661" s="93"/>
      <c r="P661" s="93"/>
      <c r="Q661" s="93"/>
      <c r="R661" s="93"/>
      <c r="S661" s="93"/>
      <c r="T661" s="94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T661" s="18" t="s">
        <v>184</v>
      </c>
      <c r="AU661" s="18" t="s">
        <v>90</v>
      </c>
    </row>
    <row r="662" s="2" customFormat="1" ht="16.5" customHeight="1">
      <c r="A662" s="40"/>
      <c r="B662" s="41"/>
      <c r="C662" s="229" t="s">
        <v>1521</v>
      </c>
      <c r="D662" s="229" t="s">
        <v>174</v>
      </c>
      <c r="E662" s="230" t="s">
        <v>3890</v>
      </c>
      <c r="F662" s="231" t="s">
        <v>3891</v>
      </c>
      <c r="G662" s="232" t="s">
        <v>278</v>
      </c>
      <c r="H662" s="233">
        <v>55</v>
      </c>
      <c r="I662" s="234"/>
      <c r="J662" s="235">
        <f>ROUND(I662*H662,2)</f>
        <v>0</v>
      </c>
      <c r="K662" s="231" t="s">
        <v>331</v>
      </c>
      <c r="L662" s="46"/>
      <c r="M662" s="236" t="s">
        <v>1</v>
      </c>
      <c r="N662" s="237" t="s">
        <v>48</v>
      </c>
      <c r="O662" s="93"/>
      <c r="P662" s="238">
        <f>O662*H662</f>
        <v>0</v>
      </c>
      <c r="Q662" s="238">
        <v>0</v>
      </c>
      <c r="R662" s="238">
        <f>Q662*H662</f>
        <v>0</v>
      </c>
      <c r="S662" s="238">
        <v>0</v>
      </c>
      <c r="T662" s="239">
        <f>S662*H662</f>
        <v>0</v>
      </c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R662" s="240" t="s">
        <v>192</v>
      </c>
      <c r="AT662" s="240" t="s">
        <v>174</v>
      </c>
      <c r="AU662" s="240" t="s">
        <v>90</v>
      </c>
      <c r="AY662" s="18" t="s">
        <v>171</v>
      </c>
      <c r="BE662" s="241">
        <f>IF(N662="základní",J662,0)</f>
        <v>0</v>
      </c>
      <c r="BF662" s="241">
        <f>IF(N662="snížená",J662,0)</f>
        <v>0</v>
      </c>
      <c r="BG662" s="241">
        <f>IF(N662="zákl. přenesená",J662,0)</f>
        <v>0</v>
      </c>
      <c r="BH662" s="241">
        <f>IF(N662="sníž. přenesená",J662,0)</f>
        <v>0</v>
      </c>
      <c r="BI662" s="241">
        <f>IF(N662="nulová",J662,0)</f>
        <v>0</v>
      </c>
      <c r="BJ662" s="18" t="s">
        <v>90</v>
      </c>
      <c r="BK662" s="241">
        <f>ROUND(I662*H662,2)</f>
        <v>0</v>
      </c>
      <c r="BL662" s="18" t="s">
        <v>192</v>
      </c>
      <c r="BM662" s="240" t="s">
        <v>2657</v>
      </c>
    </row>
    <row r="663" s="2" customFormat="1">
      <c r="A663" s="40"/>
      <c r="B663" s="41"/>
      <c r="C663" s="42"/>
      <c r="D663" s="242" t="s">
        <v>184</v>
      </c>
      <c r="E663" s="42"/>
      <c r="F663" s="243" t="s">
        <v>3889</v>
      </c>
      <c r="G663" s="42"/>
      <c r="H663" s="42"/>
      <c r="I663" s="244"/>
      <c r="J663" s="42"/>
      <c r="K663" s="42"/>
      <c r="L663" s="46"/>
      <c r="M663" s="245"/>
      <c r="N663" s="246"/>
      <c r="O663" s="93"/>
      <c r="P663" s="93"/>
      <c r="Q663" s="93"/>
      <c r="R663" s="93"/>
      <c r="S663" s="93"/>
      <c r="T663" s="94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T663" s="18" t="s">
        <v>184</v>
      </c>
      <c r="AU663" s="18" t="s">
        <v>90</v>
      </c>
    </row>
    <row r="664" s="2" customFormat="1" ht="16.5" customHeight="1">
      <c r="A664" s="40"/>
      <c r="B664" s="41"/>
      <c r="C664" s="229" t="s">
        <v>1525</v>
      </c>
      <c r="D664" s="229" t="s">
        <v>174</v>
      </c>
      <c r="E664" s="230" t="s">
        <v>3892</v>
      </c>
      <c r="F664" s="231" t="s">
        <v>3893</v>
      </c>
      <c r="G664" s="232" t="s">
        <v>278</v>
      </c>
      <c r="H664" s="233">
        <v>12</v>
      </c>
      <c r="I664" s="234"/>
      <c r="J664" s="235">
        <f>ROUND(I664*H664,2)</f>
        <v>0</v>
      </c>
      <c r="K664" s="231" t="s">
        <v>331</v>
      </c>
      <c r="L664" s="46"/>
      <c r="M664" s="236" t="s">
        <v>1</v>
      </c>
      <c r="N664" s="237" t="s">
        <v>48</v>
      </c>
      <c r="O664" s="93"/>
      <c r="P664" s="238">
        <f>O664*H664</f>
        <v>0</v>
      </c>
      <c r="Q664" s="238">
        <v>0</v>
      </c>
      <c r="R664" s="238">
        <f>Q664*H664</f>
        <v>0</v>
      </c>
      <c r="S664" s="238">
        <v>0</v>
      </c>
      <c r="T664" s="239">
        <f>S664*H664</f>
        <v>0</v>
      </c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R664" s="240" t="s">
        <v>192</v>
      </c>
      <c r="AT664" s="240" t="s">
        <v>174</v>
      </c>
      <c r="AU664" s="240" t="s">
        <v>90</v>
      </c>
      <c r="AY664" s="18" t="s">
        <v>171</v>
      </c>
      <c r="BE664" s="241">
        <f>IF(N664="základní",J664,0)</f>
        <v>0</v>
      </c>
      <c r="BF664" s="241">
        <f>IF(N664="snížená",J664,0)</f>
        <v>0</v>
      </c>
      <c r="BG664" s="241">
        <f>IF(N664="zákl. přenesená",J664,0)</f>
        <v>0</v>
      </c>
      <c r="BH664" s="241">
        <f>IF(N664="sníž. přenesená",J664,0)</f>
        <v>0</v>
      </c>
      <c r="BI664" s="241">
        <f>IF(N664="nulová",J664,0)</f>
        <v>0</v>
      </c>
      <c r="BJ664" s="18" t="s">
        <v>90</v>
      </c>
      <c r="BK664" s="241">
        <f>ROUND(I664*H664,2)</f>
        <v>0</v>
      </c>
      <c r="BL664" s="18" t="s">
        <v>192</v>
      </c>
      <c r="BM664" s="240" t="s">
        <v>2674</v>
      </c>
    </row>
    <row r="665" s="2" customFormat="1">
      <c r="A665" s="40"/>
      <c r="B665" s="41"/>
      <c r="C665" s="42"/>
      <c r="D665" s="242" t="s">
        <v>184</v>
      </c>
      <c r="E665" s="42"/>
      <c r="F665" s="243" t="s">
        <v>3889</v>
      </c>
      <c r="G665" s="42"/>
      <c r="H665" s="42"/>
      <c r="I665" s="244"/>
      <c r="J665" s="42"/>
      <c r="K665" s="42"/>
      <c r="L665" s="46"/>
      <c r="M665" s="245"/>
      <c r="N665" s="246"/>
      <c r="O665" s="93"/>
      <c r="P665" s="93"/>
      <c r="Q665" s="93"/>
      <c r="R665" s="93"/>
      <c r="S665" s="93"/>
      <c r="T665" s="94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T665" s="18" t="s">
        <v>184</v>
      </c>
      <c r="AU665" s="18" t="s">
        <v>90</v>
      </c>
    </row>
    <row r="666" s="2" customFormat="1" ht="16.5" customHeight="1">
      <c r="A666" s="40"/>
      <c r="B666" s="41"/>
      <c r="C666" s="229" t="s">
        <v>1530</v>
      </c>
      <c r="D666" s="229" t="s">
        <v>174</v>
      </c>
      <c r="E666" s="230" t="s">
        <v>3894</v>
      </c>
      <c r="F666" s="231" t="s">
        <v>3895</v>
      </c>
      <c r="G666" s="232" t="s">
        <v>278</v>
      </c>
      <c r="H666" s="233">
        <v>81</v>
      </c>
      <c r="I666" s="234"/>
      <c r="J666" s="235">
        <f>ROUND(I666*H666,2)</f>
        <v>0</v>
      </c>
      <c r="K666" s="231" t="s">
        <v>331</v>
      </c>
      <c r="L666" s="46"/>
      <c r="M666" s="236" t="s">
        <v>1</v>
      </c>
      <c r="N666" s="237" t="s">
        <v>48</v>
      </c>
      <c r="O666" s="93"/>
      <c r="P666" s="238">
        <f>O666*H666</f>
        <v>0</v>
      </c>
      <c r="Q666" s="238">
        <v>0</v>
      </c>
      <c r="R666" s="238">
        <f>Q666*H666</f>
        <v>0</v>
      </c>
      <c r="S666" s="238">
        <v>0</v>
      </c>
      <c r="T666" s="239">
        <f>S666*H666</f>
        <v>0</v>
      </c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R666" s="240" t="s">
        <v>192</v>
      </c>
      <c r="AT666" s="240" t="s">
        <v>174</v>
      </c>
      <c r="AU666" s="240" t="s">
        <v>90</v>
      </c>
      <c r="AY666" s="18" t="s">
        <v>171</v>
      </c>
      <c r="BE666" s="241">
        <f>IF(N666="základní",J666,0)</f>
        <v>0</v>
      </c>
      <c r="BF666" s="241">
        <f>IF(N666="snížená",J666,0)</f>
        <v>0</v>
      </c>
      <c r="BG666" s="241">
        <f>IF(N666="zákl. přenesená",J666,0)</f>
        <v>0</v>
      </c>
      <c r="BH666" s="241">
        <f>IF(N666="sníž. přenesená",J666,0)</f>
        <v>0</v>
      </c>
      <c r="BI666" s="241">
        <f>IF(N666="nulová",J666,0)</f>
        <v>0</v>
      </c>
      <c r="BJ666" s="18" t="s">
        <v>90</v>
      </c>
      <c r="BK666" s="241">
        <f>ROUND(I666*H666,2)</f>
        <v>0</v>
      </c>
      <c r="BL666" s="18" t="s">
        <v>192</v>
      </c>
      <c r="BM666" s="240" t="s">
        <v>2689</v>
      </c>
    </row>
    <row r="667" s="2" customFormat="1" ht="16.5" customHeight="1">
      <c r="A667" s="40"/>
      <c r="B667" s="41"/>
      <c r="C667" s="229" t="s">
        <v>1534</v>
      </c>
      <c r="D667" s="229" t="s">
        <v>174</v>
      </c>
      <c r="E667" s="230" t="s">
        <v>3896</v>
      </c>
      <c r="F667" s="231" t="s">
        <v>3897</v>
      </c>
      <c r="G667" s="232" t="s">
        <v>458</v>
      </c>
      <c r="H667" s="233">
        <v>6</v>
      </c>
      <c r="I667" s="234"/>
      <c r="J667" s="235">
        <f>ROUND(I667*H667,2)</f>
        <v>0</v>
      </c>
      <c r="K667" s="231" t="s">
        <v>331</v>
      </c>
      <c r="L667" s="46"/>
      <c r="M667" s="236" t="s">
        <v>1</v>
      </c>
      <c r="N667" s="237" t="s">
        <v>48</v>
      </c>
      <c r="O667" s="93"/>
      <c r="P667" s="238">
        <f>O667*H667</f>
        <v>0</v>
      </c>
      <c r="Q667" s="238">
        <v>0</v>
      </c>
      <c r="R667" s="238">
        <f>Q667*H667</f>
        <v>0</v>
      </c>
      <c r="S667" s="238">
        <v>0</v>
      </c>
      <c r="T667" s="239">
        <f>S667*H667</f>
        <v>0</v>
      </c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R667" s="240" t="s">
        <v>192</v>
      </c>
      <c r="AT667" s="240" t="s">
        <v>174</v>
      </c>
      <c r="AU667" s="240" t="s">
        <v>90</v>
      </c>
      <c r="AY667" s="18" t="s">
        <v>171</v>
      </c>
      <c r="BE667" s="241">
        <f>IF(N667="základní",J667,0)</f>
        <v>0</v>
      </c>
      <c r="BF667" s="241">
        <f>IF(N667="snížená",J667,0)</f>
        <v>0</v>
      </c>
      <c r="BG667" s="241">
        <f>IF(N667="zákl. přenesená",J667,0)</f>
        <v>0</v>
      </c>
      <c r="BH667" s="241">
        <f>IF(N667="sníž. přenesená",J667,0)</f>
        <v>0</v>
      </c>
      <c r="BI667" s="241">
        <f>IF(N667="nulová",J667,0)</f>
        <v>0</v>
      </c>
      <c r="BJ667" s="18" t="s">
        <v>90</v>
      </c>
      <c r="BK667" s="241">
        <f>ROUND(I667*H667,2)</f>
        <v>0</v>
      </c>
      <c r="BL667" s="18" t="s">
        <v>192</v>
      </c>
      <c r="BM667" s="240" t="s">
        <v>2699</v>
      </c>
    </row>
    <row r="668" s="2" customFormat="1">
      <c r="A668" s="40"/>
      <c r="B668" s="41"/>
      <c r="C668" s="42"/>
      <c r="D668" s="242" t="s">
        <v>184</v>
      </c>
      <c r="E668" s="42"/>
      <c r="F668" s="243" t="s">
        <v>3647</v>
      </c>
      <c r="G668" s="42"/>
      <c r="H668" s="42"/>
      <c r="I668" s="244"/>
      <c r="J668" s="42"/>
      <c r="K668" s="42"/>
      <c r="L668" s="46"/>
      <c r="M668" s="245"/>
      <c r="N668" s="246"/>
      <c r="O668" s="93"/>
      <c r="P668" s="93"/>
      <c r="Q668" s="93"/>
      <c r="R668" s="93"/>
      <c r="S668" s="93"/>
      <c r="T668" s="94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T668" s="18" t="s">
        <v>184</v>
      </c>
      <c r="AU668" s="18" t="s">
        <v>90</v>
      </c>
    </row>
    <row r="669" s="2" customFormat="1" ht="16.5" customHeight="1">
      <c r="A669" s="40"/>
      <c r="B669" s="41"/>
      <c r="C669" s="229" t="s">
        <v>1538</v>
      </c>
      <c r="D669" s="229" t="s">
        <v>174</v>
      </c>
      <c r="E669" s="230" t="s">
        <v>3898</v>
      </c>
      <c r="F669" s="231" t="s">
        <v>3899</v>
      </c>
      <c r="G669" s="232" t="s">
        <v>458</v>
      </c>
      <c r="H669" s="233">
        <v>8</v>
      </c>
      <c r="I669" s="234"/>
      <c r="J669" s="235">
        <f>ROUND(I669*H669,2)</f>
        <v>0</v>
      </c>
      <c r="K669" s="231" t="s">
        <v>331</v>
      </c>
      <c r="L669" s="46"/>
      <c r="M669" s="236" t="s">
        <v>1</v>
      </c>
      <c r="N669" s="237" t="s">
        <v>48</v>
      </c>
      <c r="O669" s="93"/>
      <c r="P669" s="238">
        <f>O669*H669</f>
        <v>0</v>
      </c>
      <c r="Q669" s="238">
        <v>0</v>
      </c>
      <c r="R669" s="238">
        <f>Q669*H669</f>
        <v>0</v>
      </c>
      <c r="S669" s="238">
        <v>0</v>
      </c>
      <c r="T669" s="239">
        <f>S669*H669</f>
        <v>0</v>
      </c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R669" s="240" t="s">
        <v>192</v>
      </c>
      <c r="AT669" s="240" t="s">
        <v>174</v>
      </c>
      <c r="AU669" s="240" t="s">
        <v>90</v>
      </c>
      <c r="AY669" s="18" t="s">
        <v>171</v>
      </c>
      <c r="BE669" s="241">
        <f>IF(N669="základní",J669,0)</f>
        <v>0</v>
      </c>
      <c r="BF669" s="241">
        <f>IF(N669="snížená",J669,0)</f>
        <v>0</v>
      </c>
      <c r="BG669" s="241">
        <f>IF(N669="zákl. přenesená",J669,0)</f>
        <v>0</v>
      </c>
      <c r="BH669" s="241">
        <f>IF(N669="sníž. přenesená",J669,0)</f>
        <v>0</v>
      </c>
      <c r="BI669" s="241">
        <f>IF(N669="nulová",J669,0)</f>
        <v>0</v>
      </c>
      <c r="BJ669" s="18" t="s">
        <v>90</v>
      </c>
      <c r="BK669" s="241">
        <f>ROUND(I669*H669,2)</f>
        <v>0</v>
      </c>
      <c r="BL669" s="18" t="s">
        <v>192</v>
      </c>
      <c r="BM669" s="240" t="s">
        <v>2708</v>
      </c>
    </row>
    <row r="670" s="2" customFormat="1">
      <c r="A670" s="40"/>
      <c r="B670" s="41"/>
      <c r="C670" s="42"/>
      <c r="D670" s="242" t="s">
        <v>184</v>
      </c>
      <c r="E670" s="42"/>
      <c r="F670" s="243" t="s">
        <v>3647</v>
      </c>
      <c r="G670" s="42"/>
      <c r="H670" s="42"/>
      <c r="I670" s="244"/>
      <c r="J670" s="42"/>
      <c r="K670" s="42"/>
      <c r="L670" s="46"/>
      <c r="M670" s="245"/>
      <c r="N670" s="246"/>
      <c r="O670" s="93"/>
      <c r="P670" s="93"/>
      <c r="Q670" s="93"/>
      <c r="R670" s="93"/>
      <c r="S670" s="93"/>
      <c r="T670" s="94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T670" s="18" t="s">
        <v>184</v>
      </c>
      <c r="AU670" s="18" t="s">
        <v>90</v>
      </c>
    </row>
    <row r="671" s="2" customFormat="1" ht="16.5" customHeight="1">
      <c r="A671" s="40"/>
      <c r="B671" s="41"/>
      <c r="C671" s="229" t="s">
        <v>1542</v>
      </c>
      <c r="D671" s="229" t="s">
        <v>174</v>
      </c>
      <c r="E671" s="230" t="s">
        <v>3900</v>
      </c>
      <c r="F671" s="231" t="s">
        <v>3901</v>
      </c>
      <c r="G671" s="232" t="s">
        <v>458</v>
      </c>
      <c r="H671" s="233">
        <v>34</v>
      </c>
      <c r="I671" s="234"/>
      <c r="J671" s="235">
        <f>ROUND(I671*H671,2)</f>
        <v>0</v>
      </c>
      <c r="K671" s="231" t="s">
        <v>331</v>
      </c>
      <c r="L671" s="46"/>
      <c r="M671" s="236" t="s">
        <v>1</v>
      </c>
      <c r="N671" s="237" t="s">
        <v>48</v>
      </c>
      <c r="O671" s="93"/>
      <c r="P671" s="238">
        <f>O671*H671</f>
        <v>0</v>
      </c>
      <c r="Q671" s="238">
        <v>0</v>
      </c>
      <c r="R671" s="238">
        <f>Q671*H671</f>
        <v>0</v>
      </c>
      <c r="S671" s="238">
        <v>0</v>
      </c>
      <c r="T671" s="239">
        <f>S671*H671</f>
        <v>0</v>
      </c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R671" s="240" t="s">
        <v>192</v>
      </c>
      <c r="AT671" s="240" t="s">
        <v>174</v>
      </c>
      <c r="AU671" s="240" t="s">
        <v>90</v>
      </c>
      <c r="AY671" s="18" t="s">
        <v>171</v>
      </c>
      <c r="BE671" s="241">
        <f>IF(N671="základní",J671,0)</f>
        <v>0</v>
      </c>
      <c r="BF671" s="241">
        <f>IF(N671="snížená",J671,0)</f>
        <v>0</v>
      </c>
      <c r="BG671" s="241">
        <f>IF(N671="zákl. přenesená",J671,0)</f>
        <v>0</v>
      </c>
      <c r="BH671" s="241">
        <f>IF(N671="sníž. přenesená",J671,0)</f>
        <v>0</v>
      </c>
      <c r="BI671" s="241">
        <f>IF(N671="nulová",J671,0)</f>
        <v>0</v>
      </c>
      <c r="BJ671" s="18" t="s">
        <v>90</v>
      </c>
      <c r="BK671" s="241">
        <f>ROUND(I671*H671,2)</f>
        <v>0</v>
      </c>
      <c r="BL671" s="18" t="s">
        <v>192</v>
      </c>
      <c r="BM671" s="240" t="s">
        <v>2717</v>
      </c>
    </row>
    <row r="672" s="2" customFormat="1">
      <c r="A672" s="40"/>
      <c r="B672" s="41"/>
      <c r="C672" s="42"/>
      <c r="D672" s="242" t="s">
        <v>184</v>
      </c>
      <c r="E672" s="42"/>
      <c r="F672" s="243" t="s">
        <v>3647</v>
      </c>
      <c r="G672" s="42"/>
      <c r="H672" s="42"/>
      <c r="I672" s="244"/>
      <c r="J672" s="42"/>
      <c r="K672" s="42"/>
      <c r="L672" s="46"/>
      <c r="M672" s="245"/>
      <c r="N672" s="246"/>
      <c r="O672" s="93"/>
      <c r="P672" s="93"/>
      <c r="Q672" s="93"/>
      <c r="R672" s="93"/>
      <c r="S672" s="93"/>
      <c r="T672" s="94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T672" s="18" t="s">
        <v>184</v>
      </c>
      <c r="AU672" s="18" t="s">
        <v>90</v>
      </c>
    </row>
    <row r="673" s="2" customFormat="1" ht="16.5" customHeight="1">
      <c r="A673" s="40"/>
      <c r="B673" s="41"/>
      <c r="C673" s="229" t="s">
        <v>1546</v>
      </c>
      <c r="D673" s="229" t="s">
        <v>174</v>
      </c>
      <c r="E673" s="230" t="s">
        <v>3902</v>
      </c>
      <c r="F673" s="231" t="s">
        <v>3903</v>
      </c>
      <c r="G673" s="232" t="s">
        <v>458</v>
      </c>
      <c r="H673" s="233">
        <v>6</v>
      </c>
      <c r="I673" s="234"/>
      <c r="J673" s="235">
        <f>ROUND(I673*H673,2)</f>
        <v>0</v>
      </c>
      <c r="K673" s="231" t="s">
        <v>331</v>
      </c>
      <c r="L673" s="46"/>
      <c r="M673" s="236" t="s">
        <v>1</v>
      </c>
      <c r="N673" s="237" t="s">
        <v>48</v>
      </c>
      <c r="O673" s="93"/>
      <c r="P673" s="238">
        <f>O673*H673</f>
        <v>0</v>
      </c>
      <c r="Q673" s="238">
        <v>0</v>
      </c>
      <c r="R673" s="238">
        <f>Q673*H673</f>
        <v>0</v>
      </c>
      <c r="S673" s="238">
        <v>0</v>
      </c>
      <c r="T673" s="239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40" t="s">
        <v>192</v>
      </c>
      <c r="AT673" s="240" t="s">
        <v>174</v>
      </c>
      <c r="AU673" s="240" t="s">
        <v>90</v>
      </c>
      <c r="AY673" s="18" t="s">
        <v>171</v>
      </c>
      <c r="BE673" s="241">
        <f>IF(N673="základní",J673,0)</f>
        <v>0</v>
      </c>
      <c r="BF673" s="241">
        <f>IF(N673="snížená",J673,0)</f>
        <v>0</v>
      </c>
      <c r="BG673" s="241">
        <f>IF(N673="zákl. přenesená",J673,0)</f>
        <v>0</v>
      </c>
      <c r="BH673" s="241">
        <f>IF(N673="sníž. přenesená",J673,0)</f>
        <v>0</v>
      </c>
      <c r="BI673" s="241">
        <f>IF(N673="nulová",J673,0)</f>
        <v>0</v>
      </c>
      <c r="BJ673" s="18" t="s">
        <v>90</v>
      </c>
      <c r="BK673" s="241">
        <f>ROUND(I673*H673,2)</f>
        <v>0</v>
      </c>
      <c r="BL673" s="18" t="s">
        <v>192</v>
      </c>
      <c r="BM673" s="240" t="s">
        <v>2728</v>
      </c>
    </row>
    <row r="674" s="2" customFormat="1">
      <c r="A674" s="40"/>
      <c r="B674" s="41"/>
      <c r="C674" s="42"/>
      <c r="D674" s="242" t="s">
        <v>184</v>
      </c>
      <c r="E674" s="42"/>
      <c r="F674" s="243" t="s">
        <v>3647</v>
      </c>
      <c r="G674" s="42"/>
      <c r="H674" s="42"/>
      <c r="I674" s="244"/>
      <c r="J674" s="42"/>
      <c r="K674" s="42"/>
      <c r="L674" s="46"/>
      <c r="M674" s="245"/>
      <c r="N674" s="246"/>
      <c r="O674" s="93"/>
      <c r="P674" s="93"/>
      <c r="Q674" s="93"/>
      <c r="R674" s="93"/>
      <c r="S674" s="93"/>
      <c r="T674" s="94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T674" s="18" t="s">
        <v>184</v>
      </c>
      <c r="AU674" s="18" t="s">
        <v>90</v>
      </c>
    </row>
    <row r="675" s="2" customFormat="1" ht="16.5" customHeight="1">
      <c r="A675" s="40"/>
      <c r="B675" s="41"/>
      <c r="C675" s="229" t="s">
        <v>1550</v>
      </c>
      <c r="D675" s="229" t="s">
        <v>174</v>
      </c>
      <c r="E675" s="230" t="s">
        <v>3904</v>
      </c>
      <c r="F675" s="231" t="s">
        <v>3905</v>
      </c>
      <c r="G675" s="232" t="s">
        <v>458</v>
      </c>
      <c r="H675" s="233">
        <v>30</v>
      </c>
      <c r="I675" s="234"/>
      <c r="J675" s="235">
        <f>ROUND(I675*H675,2)</f>
        <v>0</v>
      </c>
      <c r="K675" s="231" t="s">
        <v>331</v>
      </c>
      <c r="L675" s="46"/>
      <c r="M675" s="236" t="s">
        <v>1</v>
      </c>
      <c r="N675" s="237" t="s">
        <v>48</v>
      </c>
      <c r="O675" s="93"/>
      <c r="P675" s="238">
        <f>O675*H675</f>
        <v>0</v>
      </c>
      <c r="Q675" s="238">
        <v>0</v>
      </c>
      <c r="R675" s="238">
        <f>Q675*H675</f>
        <v>0</v>
      </c>
      <c r="S675" s="238">
        <v>0</v>
      </c>
      <c r="T675" s="239">
        <f>S675*H675</f>
        <v>0</v>
      </c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R675" s="240" t="s">
        <v>192</v>
      </c>
      <c r="AT675" s="240" t="s">
        <v>174</v>
      </c>
      <c r="AU675" s="240" t="s">
        <v>90</v>
      </c>
      <c r="AY675" s="18" t="s">
        <v>171</v>
      </c>
      <c r="BE675" s="241">
        <f>IF(N675="základní",J675,0)</f>
        <v>0</v>
      </c>
      <c r="BF675" s="241">
        <f>IF(N675="snížená",J675,0)</f>
        <v>0</v>
      </c>
      <c r="BG675" s="241">
        <f>IF(N675="zákl. přenesená",J675,0)</f>
        <v>0</v>
      </c>
      <c r="BH675" s="241">
        <f>IF(N675="sníž. přenesená",J675,0)</f>
        <v>0</v>
      </c>
      <c r="BI675" s="241">
        <f>IF(N675="nulová",J675,0)</f>
        <v>0</v>
      </c>
      <c r="BJ675" s="18" t="s">
        <v>90</v>
      </c>
      <c r="BK675" s="241">
        <f>ROUND(I675*H675,2)</f>
        <v>0</v>
      </c>
      <c r="BL675" s="18" t="s">
        <v>192</v>
      </c>
      <c r="BM675" s="240" t="s">
        <v>2745</v>
      </c>
    </row>
    <row r="676" s="2" customFormat="1" ht="16.5" customHeight="1">
      <c r="A676" s="40"/>
      <c r="B676" s="41"/>
      <c r="C676" s="229" t="s">
        <v>1554</v>
      </c>
      <c r="D676" s="229" t="s">
        <v>174</v>
      </c>
      <c r="E676" s="230" t="s">
        <v>3906</v>
      </c>
      <c r="F676" s="231" t="s">
        <v>3907</v>
      </c>
      <c r="G676" s="232" t="s">
        <v>278</v>
      </c>
      <c r="H676" s="233">
        <v>122</v>
      </c>
      <c r="I676" s="234"/>
      <c r="J676" s="235">
        <f>ROUND(I676*H676,2)</f>
        <v>0</v>
      </c>
      <c r="K676" s="231" t="s">
        <v>331</v>
      </c>
      <c r="L676" s="46"/>
      <c r="M676" s="236" t="s">
        <v>1</v>
      </c>
      <c r="N676" s="237" t="s">
        <v>48</v>
      </c>
      <c r="O676" s="93"/>
      <c r="P676" s="238">
        <f>O676*H676</f>
        <v>0</v>
      </c>
      <c r="Q676" s="238">
        <v>0</v>
      </c>
      <c r="R676" s="238">
        <f>Q676*H676</f>
        <v>0</v>
      </c>
      <c r="S676" s="238">
        <v>0</v>
      </c>
      <c r="T676" s="239">
        <f>S676*H676</f>
        <v>0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40" t="s">
        <v>192</v>
      </c>
      <c r="AT676" s="240" t="s">
        <v>174</v>
      </c>
      <c r="AU676" s="240" t="s">
        <v>90</v>
      </c>
      <c r="AY676" s="18" t="s">
        <v>171</v>
      </c>
      <c r="BE676" s="241">
        <f>IF(N676="základní",J676,0)</f>
        <v>0</v>
      </c>
      <c r="BF676" s="241">
        <f>IF(N676="snížená",J676,0)</f>
        <v>0</v>
      </c>
      <c r="BG676" s="241">
        <f>IF(N676="zákl. přenesená",J676,0)</f>
        <v>0</v>
      </c>
      <c r="BH676" s="241">
        <f>IF(N676="sníž. přenesená",J676,0)</f>
        <v>0</v>
      </c>
      <c r="BI676" s="241">
        <f>IF(N676="nulová",J676,0)</f>
        <v>0</v>
      </c>
      <c r="BJ676" s="18" t="s">
        <v>90</v>
      </c>
      <c r="BK676" s="241">
        <f>ROUND(I676*H676,2)</f>
        <v>0</v>
      </c>
      <c r="BL676" s="18" t="s">
        <v>192</v>
      </c>
      <c r="BM676" s="240" t="s">
        <v>2770</v>
      </c>
    </row>
    <row r="677" s="2" customFormat="1">
      <c r="A677" s="40"/>
      <c r="B677" s="41"/>
      <c r="C677" s="42"/>
      <c r="D677" s="242" t="s">
        <v>184</v>
      </c>
      <c r="E677" s="42"/>
      <c r="F677" s="243" t="s">
        <v>3908</v>
      </c>
      <c r="G677" s="42"/>
      <c r="H677" s="42"/>
      <c r="I677" s="244"/>
      <c r="J677" s="42"/>
      <c r="K677" s="42"/>
      <c r="L677" s="46"/>
      <c r="M677" s="245"/>
      <c r="N677" s="246"/>
      <c r="O677" s="93"/>
      <c r="P677" s="93"/>
      <c r="Q677" s="93"/>
      <c r="R677" s="93"/>
      <c r="S677" s="93"/>
      <c r="T677" s="94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T677" s="18" t="s">
        <v>184</v>
      </c>
      <c r="AU677" s="18" t="s">
        <v>90</v>
      </c>
    </row>
    <row r="678" s="12" customFormat="1" ht="25.92" customHeight="1">
      <c r="A678" s="12"/>
      <c r="B678" s="213"/>
      <c r="C678" s="214"/>
      <c r="D678" s="215" t="s">
        <v>82</v>
      </c>
      <c r="E678" s="216" t="s">
        <v>3909</v>
      </c>
      <c r="F678" s="216" t="s">
        <v>3910</v>
      </c>
      <c r="G678" s="214"/>
      <c r="H678" s="214"/>
      <c r="I678" s="217"/>
      <c r="J678" s="218">
        <f>BK678</f>
        <v>0</v>
      </c>
      <c r="K678" s="214"/>
      <c r="L678" s="219"/>
      <c r="M678" s="220"/>
      <c r="N678" s="221"/>
      <c r="O678" s="221"/>
      <c r="P678" s="222">
        <f>P679+P683+P688+P691+P697+P704+P711+P713</f>
        <v>0</v>
      </c>
      <c r="Q678" s="221"/>
      <c r="R678" s="222">
        <f>R679+R683+R688+R691+R697+R704+R711+R713</f>
        <v>0</v>
      </c>
      <c r="S678" s="221"/>
      <c r="T678" s="223">
        <f>T679+T683+T688+T691+T697+T704+T711+T713</f>
        <v>0</v>
      </c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R678" s="224" t="s">
        <v>90</v>
      </c>
      <c r="AT678" s="225" t="s">
        <v>82</v>
      </c>
      <c r="AU678" s="225" t="s">
        <v>83</v>
      </c>
      <c r="AY678" s="224" t="s">
        <v>171</v>
      </c>
      <c r="BK678" s="226">
        <f>BK679+BK683+BK688+BK691+BK697+BK704+BK711+BK713</f>
        <v>0</v>
      </c>
    </row>
    <row r="679" s="12" customFormat="1" ht="22.8" customHeight="1">
      <c r="A679" s="12"/>
      <c r="B679" s="213"/>
      <c r="C679" s="214"/>
      <c r="D679" s="215" t="s">
        <v>82</v>
      </c>
      <c r="E679" s="227" t="s">
        <v>3682</v>
      </c>
      <c r="F679" s="227" t="s">
        <v>3683</v>
      </c>
      <c r="G679" s="214"/>
      <c r="H679" s="214"/>
      <c r="I679" s="217"/>
      <c r="J679" s="228">
        <f>BK679</f>
        <v>0</v>
      </c>
      <c r="K679" s="214"/>
      <c r="L679" s="219"/>
      <c r="M679" s="220"/>
      <c r="N679" s="221"/>
      <c r="O679" s="221"/>
      <c r="P679" s="222">
        <f>SUM(P680:P682)</f>
        <v>0</v>
      </c>
      <c r="Q679" s="221"/>
      <c r="R679" s="222">
        <f>SUM(R680:R682)</f>
        <v>0</v>
      </c>
      <c r="S679" s="221"/>
      <c r="T679" s="223">
        <f>SUM(T680:T682)</f>
        <v>0</v>
      </c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R679" s="224" t="s">
        <v>90</v>
      </c>
      <c r="AT679" s="225" t="s">
        <v>82</v>
      </c>
      <c r="AU679" s="225" t="s">
        <v>90</v>
      </c>
      <c r="AY679" s="224" t="s">
        <v>171</v>
      </c>
      <c r="BK679" s="226">
        <f>SUM(BK680:BK682)</f>
        <v>0</v>
      </c>
    </row>
    <row r="680" s="2" customFormat="1" ht="16.5" customHeight="1">
      <c r="A680" s="40"/>
      <c r="B680" s="41"/>
      <c r="C680" s="229" t="s">
        <v>1558</v>
      </c>
      <c r="D680" s="229" t="s">
        <v>174</v>
      </c>
      <c r="E680" s="230" t="s">
        <v>3911</v>
      </c>
      <c r="F680" s="231" t="s">
        <v>3912</v>
      </c>
      <c r="G680" s="232" t="s">
        <v>1528</v>
      </c>
      <c r="H680" s="233">
        <v>1</v>
      </c>
      <c r="I680" s="234"/>
      <c r="J680" s="235">
        <f>ROUND(I680*H680,2)</f>
        <v>0</v>
      </c>
      <c r="K680" s="231" t="s">
        <v>331</v>
      </c>
      <c r="L680" s="46"/>
      <c r="M680" s="236" t="s">
        <v>1</v>
      </c>
      <c r="N680" s="237" t="s">
        <v>48</v>
      </c>
      <c r="O680" s="93"/>
      <c r="P680" s="238">
        <f>O680*H680</f>
        <v>0</v>
      </c>
      <c r="Q680" s="238">
        <v>0</v>
      </c>
      <c r="R680" s="238">
        <f>Q680*H680</f>
        <v>0</v>
      </c>
      <c r="S680" s="238">
        <v>0</v>
      </c>
      <c r="T680" s="239">
        <f>S680*H680</f>
        <v>0</v>
      </c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R680" s="240" t="s">
        <v>192</v>
      </c>
      <c r="AT680" s="240" t="s">
        <v>174</v>
      </c>
      <c r="AU680" s="240" t="s">
        <v>92</v>
      </c>
      <c r="AY680" s="18" t="s">
        <v>171</v>
      </c>
      <c r="BE680" s="241">
        <f>IF(N680="základní",J680,0)</f>
        <v>0</v>
      </c>
      <c r="BF680" s="241">
        <f>IF(N680="snížená",J680,0)</f>
        <v>0</v>
      </c>
      <c r="BG680" s="241">
        <f>IF(N680="zákl. přenesená",J680,0)</f>
        <v>0</v>
      </c>
      <c r="BH680" s="241">
        <f>IF(N680="sníž. přenesená",J680,0)</f>
        <v>0</v>
      </c>
      <c r="BI680" s="241">
        <f>IF(N680="nulová",J680,0)</f>
        <v>0</v>
      </c>
      <c r="BJ680" s="18" t="s">
        <v>90</v>
      </c>
      <c r="BK680" s="241">
        <f>ROUND(I680*H680,2)</f>
        <v>0</v>
      </c>
      <c r="BL680" s="18" t="s">
        <v>192</v>
      </c>
      <c r="BM680" s="240" t="s">
        <v>2779</v>
      </c>
    </row>
    <row r="681" s="2" customFormat="1">
      <c r="A681" s="40"/>
      <c r="B681" s="41"/>
      <c r="C681" s="42"/>
      <c r="D681" s="242" t="s">
        <v>184</v>
      </c>
      <c r="E681" s="42"/>
      <c r="F681" s="243" t="s">
        <v>3913</v>
      </c>
      <c r="G681" s="42"/>
      <c r="H681" s="42"/>
      <c r="I681" s="244"/>
      <c r="J681" s="42"/>
      <c r="K681" s="42"/>
      <c r="L681" s="46"/>
      <c r="M681" s="245"/>
      <c r="N681" s="246"/>
      <c r="O681" s="93"/>
      <c r="P681" s="93"/>
      <c r="Q681" s="93"/>
      <c r="R681" s="93"/>
      <c r="S681" s="93"/>
      <c r="T681" s="94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T681" s="18" t="s">
        <v>184</v>
      </c>
      <c r="AU681" s="18" t="s">
        <v>92</v>
      </c>
    </row>
    <row r="682" s="2" customFormat="1">
      <c r="A682" s="40"/>
      <c r="B682" s="41"/>
      <c r="C682" s="229" t="s">
        <v>1562</v>
      </c>
      <c r="D682" s="229" t="s">
        <v>174</v>
      </c>
      <c r="E682" s="230" t="s">
        <v>3914</v>
      </c>
      <c r="F682" s="231" t="s">
        <v>3915</v>
      </c>
      <c r="G682" s="232" t="s">
        <v>2359</v>
      </c>
      <c r="H682" s="233">
        <v>50</v>
      </c>
      <c r="I682" s="234"/>
      <c r="J682" s="235">
        <f>ROUND(I682*H682,2)</f>
        <v>0</v>
      </c>
      <c r="K682" s="231" t="s">
        <v>331</v>
      </c>
      <c r="L682" s="46"/>
      <c r="M682" s="236" t="s">
        <v>1</v>
      </c>
      <c r="N682" s="237" t="s">
        <v>48</v>
      </c>
      <c r="O682" s="93"/>
      <c r="P682" s="238">
        <f>O682*H682</f>
        <v>0</v>
      </c>
      <c r="Q682" s="238">
        <v>0</v>
      </c>
      <c r="R682" s="238">
        <f>Q682*H682</f>
        <v>0</v>
      </c>
      <c r="S682" s="238">
        <v>0</v>
      </c>
      <c r="T682" s="239">
        <f>S682*H682</f>
        <v>0</v>
      </c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R682" s="240" t="s">
        <v>192</v>
      </c>
      <c r="AT682" s="240" t="s">
        <v>174</v>
      </c>
      <c r="AU682" s="240" t="s">
        <v>92</v>
      </c>
      <c r="AY682" s="18" t="s">
        <v>171</v>
      </c>
      <c r="BE682" s="241">
        <f>IF(N682="základní",J682,0)</f>
        <v>0</v>
      </c>
      <c r="BF682" s="241">
        <f>IF(N682="snížená",J682,0)</f>
        <v>0</v>
      </c>
      <c r="BG682" s="241">
        <f>IF(N682="zákl. přenesená",J682,0)</f>
        <v>0</v>
      </c>
      <c r="BH682" s="241">
        <f>IF(N682="sníž. přenesená",J682,0)</f>
        <v>0</v>
      </c>
      <c r="BI682" s="241">
        <f>IF(N682="nulová",J682,0)</f>
        <v>0</v>
      </c>
      <c r="BJ682" s="18" t="s">
        <v>90</v>
      </c>
      <c r="BK682" s="241">
        <f>ROUND(I682*H682,2)</f>
        <v>0</v>
      </c>
      <c r="BL682" s="18" t="s">
        <v>192</v>
      </c>
      <c r="BM682" s="240" t="s">
        <v>2790</v>
      </c>
    </row>
    <row r="683" s="12" customFormat="1" ht="22.8" customHeight="1">
      <c r="A683" s="12"/>
      <c r="B683" s="213"/>
      <c r="C683" s="214"/>
      <c r="D683" s="215" t="s">
        <v>82</v>
      </c>
      <c r="E683" s="227" t="s">
        <v>3916</v>
      </c>
      <c r="F683" s="227" t="s">
        <v>3917</v>
      </c>
      <c r="G683" s="214"/>
      <c r="H683" s="214"/>
      <c r="I683" s="217"/>
      <c r="J683" s="228">
        <f>BK683</f>
        <v>0</v>
      </c>
      <c r="K683" s="214"/>
      <c r="L683" s="219"/>
      <c r="M683" s="220"/>
      <c r="N683" s="221"/>
      <c r="O683" s="221"/>
      <c r="P683" s="222">
        <f>SUM(P684:P687)</f>
        <v>0</v>
      </c>
      <c r="Q683" s="221"/>
      <c r="R683" s="222">
        <f>SUM(R684:R687)</f>
        <v>0</v>
      </c>
      <c r="S683" s="221"/>
      <c r="T683" s="223">
        <f>SUM(T684:T687)</f>
        <v>0</v>
      </c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R683" s="224" t="s">
        <v>90</v>
      </c>
      <c r="AT683" s="225" t="s">
        <v>82</v>
      </c>
      <c r="AU683" s="225" t="s">
        <v>90</v>
      </c>
      <c r="AY683" s="224" t="s">
        <v>171</v>
      </c>
      <c r="BK683" s="226">
        <f>SUM(BK684:BK687)</f>
        <v>0</v>
      </c>
    </row>
    <row r="684" s="2" customFormat="1" ht="16.5" customHeight="1">
      <c r="A684" s="40"/>
      <c r="B684" s="41"/>
      <c r="C684" s="229" t="s">
        <v>1568</v>
      </c>
      <c r="D684" s="229" t="s">
        <v>174</v>
      </c>
      <c r="E684" s="230" t="s">
        <v>3918</v>
      </c>
      <c r="F684" s="231" t="s">
        <v>3919</v>
      </c>
      <c r="G684" s="232" t="s">
        <v>1528</v>
      </c>
      <c r="H684" s="233">
        <v>1</v>
      </c>
      <c r="I684" s="234"/>
      <c r="J684" s="235">
        <f>ROUND(I684*H684,2)</f>
        <v>0</v>
      </c>
      <c r="K684" s="231" t="s">
        <v>331</v>
      </c>
      <c r="L684" s="46"/>
      <c r="M684" s="236" t="s">
        <v>1</v>
      </c>
      <c r="N684" s="237" t="s">
        <v>48</v>
      </c>
      <c r="O684" s="93"/>
      <c r="P684" s="238">
        <f>O684*H684</f>
        <v>0</v>
      </c>
      <c r="Q684" s="238">
        <v>0</v>
      </c>
      <c r="R684" s="238">
        <f>Q684*H684</f>
        <v>0</v>
      </c>
      <c r="S684" s="238">
        <v>0</v>
      </c>
      <c r="T684" s="239">
        <f>S684*H684</f>
        <v>0</v>
      </c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R684" s="240" t="s">
        <v>192</v>
      </c>
      <c r="AT684" s="240" t="s">
        <v>174</v>
      </c>
      <c r="AU684" s="240" t="s">
        <v>92</v>
      </c>
      <c r="AY684" s="18" t="s">
        <v>171</v>
      </c>
      <c r="BE684" s="241">
        <f>IF(N684="základní",J684,0)</f>
        <v>0</v>
      </c>
      <c r="BF684" s="241">
        <f>IF(N684="snížená",J684,0)</f>
        <v>0</v>
      </c>
      <c r="BG684" s="241">
        <f>IF(N684="zákl. přenesená",J684,0)</f>
        <v>0</v>
      </c>
      <c r="BH684" s="241">
        <f>IF(N684="sníž. přenesená",J684,0)</f>
        <v>0</v>
      </c>
      <c r="BI684" s="241">
        <f>IF(N684="nulová",J684,0)</f>
        <v>0</v>
      </c>
      <c r="BJ684" s="18" t="s">
        <v>90</v>
      </c>
      <c r="BK684" s="241">
        <f>ROUND(I684*H684,2)</f>
        <v>0</v>
      </c>
      <c r="BL684" s="18" t="s">
        <v>192</v>
      </c>
      <c r="BM684" s="240" t="s">
        <v>2800</v>
      </c>
    </row>
    <row r="685" s="2" customFormat="1" ht="16.5" customHeight="1">
      <c r="A685" s="40"/>
      <c r="B685" s="41"/>
      <c r="C685" s="229" t="s">
        <v>1573</v>
      </c>
      <c r="D685" s="229" t="s">
        <v>174</v>
      </c>
      <c r="E685" s="230" t="s">
        <v>3920</v>
      </c>
      <c r="F685" s="231" t="s">
        <v>3921</v>
      </c>
      <c r="G685" s="232" t="s">
        <v>1528</v>
      </c>
      <c r="H685" s="233">
        <v>4</v>
      </c>
      <c r="I685" s="234"/>
      <c r="J685" s="235">
        <f>ROUND(I685*H685,2)</f>
        <v>0</v>
      </c>
      <c r="K685" s="231" t="s">
        <v>331</v>
      </c>
      <c r="L685" s="46"/>
      <c r="M685" s="236" t="s">
        <v>1</v>
      </c>
      <c r="N685" s="237" t="s">
        <v>48</v>
      </c>
      <c r="O685" s="93"/>
      <c r="P685" s="238">
        <f>O685*H685</f>
        <v>0</v>
      </c>
      <c r="Q685" s="238">
        <v>0</v>
      </c>
      <c r="R685" s="238">
        <f>Q685*H685</f>
        <v>0</v>
      </c>
      <c r="S685" s="238">
        <v>0</v>
      </c>
      <c r="T685" s="239">
        <f>S685*H685</f>
        <v>0</v>
      </c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R685" s="240" t="s">
        <v>192</v>
      </c>
      <c r="AT685" s="240" t="s">
        <v>174</v>
      </c>
      <c r="AU685" s="240" t="s">
        <v>92</v>
      </c>
      <c r="AY685" s="18" t="s">
        <v>171</v>
      </c>
      <c r="BE685" s="241">
        <f>IF(N685="základní",J685,0)</f>
        <v>0</v>
      </c>
      <c r="BF685" s="241">
        <f>IF(N685="snížená",J685,0)</f>
        <v>0</v>
      </c>
      <c r="BG685" s="241">
        <f>IF(N685="zákl. přenesená",J685,0)</f>
        <v>0</v>
      </c>
      <c r="BH685" s="241">
        <f>IF(N685="sníž. přenesená",J685,0)</f>
        <v>0</v>
      </c>
      <c r="BI685" s="241">
        <f>IF(N685="nulová",J685,0)</f>
        <v>0</v>
      </c>
      <c r="BJ685" s="18" t="s">
        <v>90</v>
      </c>
      <c r="BK685" s="241">
        <f>ROUND(I685*H685,2)</f>
        <v>0</v>
      </c>
      <c r="BL685" s="18" t="s">
        <v>192</v>
      </c>
      <c r="BM685" s="240" t="s">
        <v>2817</v>
      </c>
    </row>
    <row r="686" s="2" customFormat="1" ht="16.5" customHeight="1">
      <c r="A686" s="40"/>
      <c r="B686" s="41"/>
      <c r="C686" s="229" t="s">
        <v>1577</v>
      </c>
      <c r="D686" s="229" t="s">
        <v>174</v>
      </c>
      <c r="E686" s="230" t="s">
        <v>3922</v>
      </c>
      <c r="F686" s="231" t="s">
        <v>3923</v>
      </c>
      <c r="G686" s="232" t="s">
        <v>1528</v>
      </c>
      <c r="H686" s="233">
        <v>1</v>
      </c>
      <c r="I686" s="234"/>
      <c r="J686" s="235">
        <f>ROUND(I686*H686,2)</f>
        <v>0</v>
      </c>
      <c r="K686" s="231" t="s">
        <v>331</v>
      </c>
      <c r="L686" s="46"/>
      <c r="M686" s="236" t="s">
        <v>1</v>
      </c>
      <c r="N686" s="237" t="s">
        <v>48</v>
      </c>
      <c r="O686" s="93"/>
      <c r="P686" s="238">
        <f>O686*H686</f>
        <v>0</v>
      </c>
      <c r="Q686" s="238">
        <v>0</v>
      </c>
      <c r="R686" s="238">
        <f>Q686*H686</f>
        <v>0</v>
      </c>
      <c r="S686" s="238">
        <v>0</v>
      </c>
      <c r="T686" s="239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40" t="s">
        <v>192</v>
      </c>
      <c r="AT686" s="240" t="s">
        <v>174</v>
      </c>
      <c r="AU686" s="240" t="s">
        <v>92</v>
      </c>
      <c r="AY686" s="18" t="s">
        <v>171</v>
      </c>
      <c r="BE686" s="241">
        <f>IF(N686="základní",J686,0)</f>
        <v>0</v>
      </c>
      <c r="BF686" s="241">
        <f>IF(N686="snížená",J686,0)</f>
        <v>0</v>
      </c>
      <c r="BG686" s="241">
        <f>IF(N686="zákl. přenesená",J686,0)</f>
        <v>0</v>
      </c>
      <c r="BH686" s="241">
        <f>IF(N686="sníž. přenesená",J686,0)</f>
        <v>0</v>
      </c>
      <c r="BI686" s="241">
        <f>IF(N686="nulová",J686,0)</f>
        <v>0</v>
      </c>
      <c r="BJ686" s="18" t="s">
        <v>90</v>
      </c>
      <c r="BK686" s="241">
        <f>ROUND(I686*H686,2)</f>
        <v>0</v>
      </c>
      <c r="BL686" s="18" t="s">
        <v>192</v>
      </c>
      <c r="BM686" s="240" t="s">
        <v>2838</v>
      </c>
    </row>
    <row r="687" s="2" customFormat="1">
      <c r="A687" s="40"/>
      <c r="B687" s="41"/>
      <c r="C687" s="229" t="s">
        <v>1581</v>
      </c>
      <c r="D687" s="229" t="s">
        <v>174</v>
      </c>
      <c r="E687" s="230" t="s">
        <v>3924</v>
      </c>
      <c r="F687" s="231" t="s">
        <v>3925</v>
      </c>
      <c r="G687" s="232" t="s">
        <v>1528</v>
      </c>
      <c r="H687" s="233">
        <v>1</v>
      </c>
      <c r="I687" s="234"/>
      <c r="J687" s="235">
        <f>ROUND(I687*H687,2)</f>
        <v>0</v>
      </c>
      <c r="K687" s="231" t="s">
        <v>331</v>
      </c>
      <c r="L687" s="46"/>
      <c r="M687" s="236" t="s">
        <v>1</v>
      </c>
      <c r="N687" s="237" t="s">
        <v>48</v>
      </c>
      <c r="O687" s="93"/>
      <c r="P687" s="238">
        <f>O687*H687</f>
        <v>0</v>
      </c>
      <c r="Q687" s="238">
        <v>0</v>
      </c>
      <c r="R687" s="238">
        <f>Q687*H687</f>
        <v>0</v>
      </c>
      <c r="S687" s="238">
        <v>0</v>
      </c>
      <c r="T687" s="239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40" t="s">
        <v>192</v>
      </c>
      <c r="AT687" s="240" t="s">
        <v>174</v>
      </c>
      <c r="AU687" s="240" t="s">
        <v>92</v>
      </c>
      <c r="AY687" s="18" t="s">
        <v>171</v>
      </c>
      <c r="BE687" s="241">
        <f>IF(N687="základní",J687,0)</f>
        <v>0</v>
      </c>
      <c r="BF687" s="241">
        <f>IF(N687="snížená",J687,0)</f>
        <v>0</v>
      </c>
      <c r="BG687" s="241">
        <f>IF(N687="zákl. přenesená",J687,0)</f>
        <v>0</v>
      </c>
      <c r="BH687" s="241">
        <f>IF(N687="sníž. přenesená",J687,0)</f>
        <v>0</v>
      </c>
      <c r="BI687" s="241">
        <f>IF(N687="nulová",J687,0)</f>
        <v>0</v>
      </c>
      <c r="BJ687" s="18" t="s">
        <v>90</v>
      </c>
      <c r="BK687" s="241">
        <f>ROUND(I687*H687,2)</f>
        <v>0</v>
      </c>
      <c r="BL687" s="18" t="s">
        <v>192</v>
      </c>
      <c r="BM687" s="240" t="s">
        <v>2846</v>
      </c>
    </row>
    <row r="688" s="12" customFormat="1" ht="22.8" customHeight="1">
      <c r="A688" s="12"/>
      <c r="B688" s="213"/>
      <c r="C688" s="214"/>
      <c r="D688" s="215" t="s">
        <v>82</v>
      </c>
      <c r="E688" s="227" t="s">
        <v>3580</v>
      </c>
      <c r="F688" s="227" t="s">
        <v>3581</v>
      </c>
      <c r="G688" s="214"/>
      <c r="H688" s="214"/>
      <c r="I688" s="217"/>
      <c r="J688" s="228">
        <f>BK688</f>
        <v>0</v>
      </c>
      <c r="K688" s="214"/>
      <c r="L688" s="219"/>
      <c r="M688" s="220"/>
      <c r="N688" s="221"/>
      <c r="O688" s="221"/>
      <c r="P688" s="222">
        <f>SUM(P689:P690)</f>
        <v>0</v>
      </c>
      <c r="Q688" s="221"/>
      <c r="R688" s="222">
        <f>SUM(R689:R690)</f>
        <v>0</v>
      </c>
      <c r="S688" s="221"/>
      <c r="T688" s="223">
        <f>SUM(T689:T690)</f>
        <v>0</v>
      </c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R688" s="224" t="s">
        <v>90</v>
      </c>
      <c r="AT688" s="225" t="s">
        <v>82</v>
      </c>
      <c r="AU688" s="225" t="s">
        <v>90</v>
      </c>
      <c r="AY688" s="224" t="s">
        <v>171</v>
      </c>
      <c r="BK688" s="226">
        <f>SUM(BK689:BK690)</f>
        <v>0</v>
      </c>
    </row>
    <row r="689" s="2" customFormat="1" ht="16.5" customHeight="1">
      <c r="A689" s="40"/>
      <c r="B689" s="41"/>
      <c r="C689" s="229" t="s">
        <v>1585</v>
      </c>
      <c r="D689" s="229" t="s">
        <v>174</v>
      </c>
      <c r="E689" s="230" t="s">
        <v>3926</v>
      </c>
      <c r="F689" s="231" t="s">
        <v>3927</v>
      </c>
      <c r="G689" s="232" t="s">
        <v>1528</v>
      </c>
      <c r="H689" s="233">
        <v>1</v>
      </c>
      <c r="I689" s="234"/>
      <c r="J689" s="235">
        <f>ROUND(I689*H689,2)</f>
        <v>0</v>
      </c>
      <c r="K689" s="231" t="s">
        <v>331</v>
      </c>
      <c r="L689" s="46"/>
      <c r="M689" s="236" t="s">
        <v>1</v>
      </c>
      <c r="N689" s="237" t="s">
        <v>48</v>
      </c>
      <c r="O689" s="93"/>
      <c r="P689" s="238">
        <f>O689*H689</f>
        <v>0</v>
      </c>
      <c r="Q689" s="238">
        <v>0</v>
      </c>
      <c r="R689" s="238">
        <f>Q689*H689</f>
        <v>0</v>
      </c>
      <c r="S689" s="238">
        <v>0</v>
      </c>
      <c r="T689" s="239">
        <f>S689*H689</f>
        <v>0</v>
      </c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R689" s="240" t="s">
        <v>192</v>
      </c>
      <c r="AT689" s="240" t="s">
        <v>174</v>
      </c>
      <c r="AU689" s="240" t="s">
        <v>92</v>
      </c>
      <c r="AY689" s="18" t="s">
        <v>171</v>
      </c>
      <c r="BE689" s="241">
        <f>IF(N689="základní",J689,0)</f>
        <v>0</v>
      </c>
      <c r="BF689" s="241">
        <f>IF(N689="snížená",J689,0)</f>
        <v>0</v>
      </c>
      <c r="BG689" s="241">
        <f>IF(N689="zákl. přenesená",J689,0)</f>
        <v>0</v>
      </c>
      <c r="BH689" s="241">
        <f>IF(N689="sníž. přenesená",J689,0)</f>
        <v>0</v>
      </c>
      <c r="BI689" s="241">
        <f>IF(N689="nulová",J689,0)</f>
        <v>0</v>
      </c>
      <c r="BJ689" s="18" t="s">
        <v>90</v>
      </c>
      <c r="BK689" s="241">
        <f>ROUND(I689*H689,2)</f>
        <v>0</v>
      </c>
      <c r="BL689" s="18" t="s">
        <v>192</v>
      </c>
      <c r="BM689" s="240" t="s">
        <v>2858</v>
      </c>
    </row>
    <row r="690" s="2" customFormat="1" ht="16.5" customHeight="1">
      <c r="A690" s="40"/>
      <c r="B690" s="41"/>
      <c r="C690" s="229" t="s">
        <v>1589</v>
      </c>
      <c r="D690" s="229" t="s">
        <v>174</v>
      </c>
      <c r="E690" s="230" t="s">
        <v>3928</v>
      </c>
      <c r="F690" s="231" t="s">
        <v>3929</v>
      </c>
      <c r="G690" s="232" t="s">
        <v>1528</v>
      </c>
      <c r="H690" s="233">
        <v>1</v>
      </c>
      <c r="I690" s="234"/>
      <c r="J690" s="235">
        <f>ROUND(I690*H690,2)</f>
        <v>0</v>
      </c>
      <c r="K690" s="231" t="s">
        <v>331</v>
      </c>
      <c r="L690" s="46"/>
      <c r="M690" s="236" t="s">
        <v>1</v>
      </c>
      <c r="N690" s="237" t="s">
        <v>48</v>
      </c>
      <c r="O690" s="93"/>
      <c r="P690" s="238">
        <f>O690*H690</f>
        <v>0</v>
      </c>
      <c r="Q690" s="238">
        <v>0</v>
      </c>
      <c r="R690" s="238">
        <f>Q690*H690</f>
        <v>0</v>
      </c>
      <c r="S690" s="238">
        <v>0</v>
      </c>
      <c r="T690" s="239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40" t="s">
        <v>192</v>
      </c>
      <c r="AT690" s="240" t="s">
        <v>174</v>
      </c>
      <c r="AU690" s="240" t="s">
        <v>92</v>
      </c>
      <c r="AY690" s="18" t="s">
        <v>171</v>
      </c>
      <c r="BE690" s="241">
        <f>IF(N690="základní",J690,0)</f>
        <v>0</v>
      </c>
      <c r="BF690" s="241">
        <f>IF(N690="snížená",J690,0)</f>
        <v>0</v>
      </c>
      <c r="BG690" s="241">
        <f>IF(N690="zákl. přenesená",J690,0)</f>
        <v>0</v>
      </c>
      <c r="BH690" s="241">
        <f>IF(N690="sníž. přenesená",J690,0)</f>
        <v>0</v>
      </c>
      <c r="BI690" s="241">
        <f>IF(N690="nulová",J690,0)</f>
        <v>0</v>
      </c>
      <c r="BJ690" s="18" t="s">
        <v>90</v>
      </c>
      <c r="BK690" s="241">
        <f>ROUND(I690*H690,2)</f>
        <v>0</v>
      </c>
      <c r="BL690" s="18" t="s">
        <v>192</v>
      </c>
      <c r="BM690" s="240" t="s">
        <v>2868</v>
      </c>
    </row>
    <row r="691" s="12" customFormat="1" ht="22.8" customHeight="1">
      <c r="A691" s="12"/>
      <c r="B691" s="213"/>
      <c r="C691" s="214"/>
      <c r="D691" s="215" t="s">
        <v>82</v>
      </c>
      <c r="E691" s="227" t="s">
        <v>3930</v>
      </c>
      <c r="F691" s="227" t="s">
        <v>2972</v>
      </c>
      <c r="G691" s="214"/>
      <c r="H691" s="214"/>
      <c r="I691" s="217"/>
      <c r="J691" s="228">
        <f>BK691</f>
        <v>0</v>
      </c>
      <c r="K691" s="214"/>
      <c r="L691" s="219"/>
      <c r="M691" s="220"/>
      <c r="N691" s="221"/>
      <c r="O691" s="221"/>
      <c r="P691" s="222">
        <f>SUM(P692:P696)</f>
        <v>0</v>
      </c>
      <c r="Q691" s="221"/>
      <c r="R691" s="222">
        <f>SUM(R692:R696)</f>
        <v>0</v>
      </c>
      <c r="S691" s="221"/>
      <c r="T691" s="223">
        <f>SUM(T692:T696)</f>
        <v>0</v>
      </c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R691" s="224" t="s">
        <v>90</v>
      </c>
      <c r="AT691" s="225" t="s">
        <v>82</v>
      </c>
      <c r="AU691" s="225" t="s">
        <v>90</v>
      </c>
      <c r="AY691" s="224" t="s">
        <v>171</v>
      </c>
      <c r="BK691" s="226">
        <f>SUM(BK692:BK696)</f>
        <v>0</v>
      </c>
    </row>
    <row r="692" s="2" customFormat="1">
      <c r="A692" s="40"/>
      <c r="B692" s="41"/>
      <c r="C692" s="229" t="s">
        <v>1594</v>
      </c>
      <c r="D692" s="229" t="s">
        <v>174</v>
      </c>
      <c r="E692" s="230" t="s">
        <v>3931</v>
      </c>
      <c r="F692" s="231" t="s">
        <v>3932</v>
      </c>
      <c r="G692" s="232" t="s">
        <v>1528</v>
      </c>
      <c r="H692" s="233">
        <v>1</v>
      </c>
      <c r="I692" s="234"/>
      <c r="J692" s="235">
        <f>ROUND(I692*H692,2)</f>
        <v>0</v>
      </c>
      <c r="K692" s="231" t="s">
        <v>331</v>
      </c>
      <c r="L692" s="46"/>
      <c r="M692" s="236" t="s">
        <v>1</v>
      </c>
      <c r="N692" s="237" t="s">
        <v>48</v>
      </c>
      <c r="O692" s="93"/>
      <c r="P692" s="238">
        <f>O692*H692</f>
        <v>0</v>
      </c>
      <c r="Q692" s="238">
        <v>0</v>
      </c>
      <c r="R692" s="238">
        <f>Q692*H692</f>
        <v>0</v>
      </c>
      <c r="S692" s="238">
        <v>0</v>
      </c>
      <c r="T692" s="239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40" t="s">
        <v>192</v>
      </c>
      <c r="AT692" s="240" t="s">
        <v>174</v>
      </c>
      <c r="AU692" s="240" t="s">
        <v>92</v>
      </c>
      <c r="AY692" s="18" t="s">
        <v>171</v>
      </c>
      <c r="BE692" s="241">
        <f>IF(N692="základní",J692,0)</f>
        <v>0</v>
      </c>
      <c r="BF692" s="241">
        <f>IF(N692="snížená",J692,0)</f>
        <v>0</v>
      </c>
      <c r="BG692" s="241">
        <f>IF(N692="zákl. přenesená",J692,0)</f>
        <v>0</v>
      </c>
      <c r="BH692" s="241">
        <f>IF(N692="sníž. přenesená",J692,0)</f>
        <v>0</v>
      </c>
      <c r="BI692" s="241">
        <f>IF(N692="nulová",J692,0)</f>
        <v>0</v>
      </c>
      <c r="BJ692" s="18" t="s">
        <v>90</v>
      </c>
      <c r="BK692" s="241">
        <f>ROUND(I692*H692,2)</f>
        <v>0</v>
      </c>
      <c r="BL692" s="18" t="s">
        <v>192</v>
      </c>
      <c r="BM692" s="240" t="s">
        <v>2878</v>
      </c>
    </row>
    <row r="693" s="2" customFormat="1">
      <c r="A693" s="40"/>
      <c r="B693" s="41"/>
      <c r="C693" s="229" t="s">
        <v>1598</v>
      </c>
      <c r="D693" s="229" t="s">
        <v>174</v>
      </c>
      <c r="E693" s="230" t="s">
        <v>3933</v>
      </c>
      <c r="F693" s="231" t="s">
        <v>3934</v>
      </c>
      <c r="G693" s="232" t="s">
        <v>1528</v>
      </c>
      <c r="H693" s="233">
        <v>1</v>
      </c>
      <c r="I693" s="234"/>
      <c r="J693" s="235">
        <f>ROUND(I693*H693,2)</f>
        <v>0</v>
      </c>
      <c r="K693" s="231" t="s">
        <v>331</v>
      </c>
      <c r="L693" s="46"/>
      <c r="M693" s="236" t="s">
        <v>1</v>
      </c>
      <c r="N693" s="237" t="s">
        <v>48</v>
      </c>
      <c r="O693" s="93"/>
      <c r="P693" s="238">
        <f>O693*H693</f>
        <v>0</v>
      </c>
      <c r="Q693" s="238">
        <v>0</v>
      </c>
      <c r="R693" s="238">
        <f>Q693*H693</f>
        <v>0</v>
      </c>
      <c r="S693" s="238">
        <v>0</v>
      </c>
      <c r="T693" s="239">
        <f>S693*H693</f>
        <v>0</v>
      </c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R693" s="240" t="s">
        <v>192</v>
      </c>
      <c r="AT693" s="240" t="s">
        <v>174</v>
      </c>
      <c r="AU693" s="240" t="s">
        <v>92</v>
      </c>
      <c r="AY693" s="18" t="s">
        <v>171</v>
      </c>
      <c r="BE693" s="241">
        <f>IF(N693="základní",J693,0)</f>
        <v>0</v>
      </c>
      <c r="BF693" s="241">
        <f>IF(N693="snížená",J693,0)</f>
        <v>0</v>
      </c>
      <c r="BG693" s="241">
        <f>IF(N693="zákl. přenesená",J693,0)</f>
        <v>0</v>
      </c>
      <c r="BH693" s="241">
        <f>IF(N693="sníž. přenesená",J693,0)</f>
        <v>0</v>
      </c>
      <c r="BI693" s="241">
        <f>IF(N693="nulová",J693,0)</f>
        <v>0</v>
      </c>
      <c r="BJ693" s="18" t="s">
        <v>90</v>
      </c>
      <c r="BK693" s="241">
        <f>ROUND(I693*H693,2)</f>
        <v>0</v>
      </c>
      <c r="BL693" s="18" t="s">
        <v>192</v>
      </c>
      <c r="BM693" s="240" t="s">
        <v>2888</v>
      </c>
    </row>
    <row r="694" s="2" customFormat="1">
      <c r="A694" s="40"/>
      <c r="B694" s="41"/>
      <c r="C694" s="229" t="s">
        <v>1602</v>
      </c>
      <c r="D694" s="229" t="s">
        <v>174</v>
      </c>
      <c r="E694" s="230" t="s">
        <v>3935</v>
      </c>
      <c r="F694" s="231" t="s">
        <v>3936</v>
      </c>
      <c r="G694" s="232" t="s">
        <v>1528</v>
      </c>
      <c r="H694" s="233">
        <v>3</v>
      </c>
      <c r="I694" s="234"/>
      <c r="J694" s="235">
        <f>ROUND(I694*H694,2)</f>
        <v>0</v>
      </c>
      <c r="K694" s="231" t="s">
        <v>331</v>
      </c>
      <c r="L694" s="46"/>
      <c r="M694" s="236" t="s">
        <v>1</v>
      </c>
      <c r="N694" s="237" t="s">
        <v>48</v>
      </c>
      <c r="O694" s="93"/>
      <c r="P694" s="238">
        <f>O694*H694</f>
        <v>0</v>
      </c>
      <c r="Q694" s="238">
        <v>0</v>
      </c>
      <c r="R694" s="238">
        <f>Q694*H694</f>
        <v>0</v>
      </c>
      <c r="S694" s="238">
        <v>0</v>
      </c>
      <c r="T694" s="239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40" t="s">
        <v>192</v>
      </c>
      <c r="AT694" s="240" t="s">
        <v>174</v>
      </c>
      <c r="AU694" s="240" t="s">
        <v>92</v>
      </c>
      <c r="AY694" s="18" t="s">
        <v>171</v>
      </c>
      <c r="BE694" s="241">
        <f>IF(N694="základní",J694,0)</f>
        <v>0</v>
      </c>
      <c r="BF694" s="241">
        <f>IF(N694="snížená",J694,0)</f>
        <v>0</v>
      </c>
      <c r="BG694" s="241">
        <f>IF(N694="zákl. přenesená",J694,0)</f>
        <v>0</v>
      </c>
      <c r="BH694" s="241">
        <f>IF(N694="sníž. přenesená",J694,0)</f>
        <v>0</v>
      </c>
      <c r="BI694" s="241">
        <f>IF(N694="nulová",J694,0)</f>
        <v>0</v>
      </c>
      <c r="BJ694" s="18" t="s">
        <v>90</v>
      </c>
      <c r="BK694" s="241">
        <f>ROUND(I694*H694,2)</f>
        <v>0</v>
      </c>
      <c r="BL694" s="18" t="s">
        <v>192</v>
      </c>
      <c r="BM694" s="240" t="s">
        <v>2898</v>
      </c>
    </row>
    <row r="695" s="2" customFormat="1" ht="16.5" customHeight="1">
      <c r="A695" s="40"/>
      <c r="B695" s="41"/>
      <c r="C695" s="229" t="s">
        <v>1607</v>
      </c>
      <c r="D695" s="229" t="s">
        <v>174</v>
      </c>
      <c r="E695" s="230" t="s">
        <v>3937</v>
      </c>
      <c r="F695" s="231" t="s">
        <v>3883</v>
      </c>
      <c r="G695" s="232" t="s">
        <v>1528</v>
      </c>
      <c r="H695" s="233">
        <v>3</v>
      </c>
      <c r="I695" s="234"/>
      <c r="J695" s="235">
        <f>ROUND(I695*H695,2)</f>
        <v>0</v>
      </c>
      <c r="K695" s="231" t="s">
        <v>331</v>
      </c>
      <c r="L695" s="46"/>
      <c r="M695" s="236" t="s">
        <v>1</v>
      </c>
      <c r="N695" s="237" t="s">
        <v>48</v>
      </c>
      <c r="O695" s="93"/>
      <c r="P695" s="238">
        <f>O695*H695</f>
        <v>0</v>
      </c>
      <c r="Q695" s="238">
        <v>0</v>
      </c>
      <c r="R695" s="238">
        <f>Q695*H695</f>
        <v>0</v>
      </c>
      <c r="S695" s="238">
        <v>0</v>
      </c>
      <c r="T695" s="239">
        <f>S695*H695</f>
        <v>0</v>
      </c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R695" s="240" t="s">
        <v>192</v>
      </c>
      <c r="AT695" s="240" t="s">
        <v>174</v>
      </c>
      <c r="AU695" s="240" t="s">
        <v>92</v>
      </c>
      <c r="AY695" s="18" t="s">
        <v>171</v>
      </c>
      <c r="BE695" s="241">
        <f>IF(N695="základní",J695,0)</f>
        <v>0</v>
      </c>
      <c r="BF695" s="241">
        <f>IF(N695="snížená",J695,0)</f>
        <v>0</v>
      </c>
      <c r="BG695" s="241">
        <f>IF(N695="zákl. přenesená",J695,0)</f>
        <v>0</v>
      </c>
      <c r="BH695" s="241">
        <f>IF(N695="sníž. přenesená",J695,0)</f>
        <v>0</v>
      </c>
      <c r="BI695" s="241">
        <f>IF(N695="nulová",J695,0)</f>
        <v>0</v>
      </c>
      <c r="BJ695" s="18" t="s">
        <v>90</v>
      </c>
      <c r="BK695" s="241">
        <f>ROUND(I695*H695,2)</f>
        <v>0</v>
      </c>
      <c r="BL695" s="18" t="s">
        <v>192</v>
      </c>
      <c r="BM695" s="240" t="s">
        <v>2908</v>
      </c>
    </row>
    <row r="696" s="2" customFormat="1">
      <c r="A696" s="40"/>
      <c r="B696" s="41"/>
      <c r="C696" s="42"/>
      <c r="D696" s="242" t="s">
        <v>184</v>
      </c>
      <c r="E696" s="42"/>
      <c r="F696" s="243" t="s">
        <v>3938</v>
      </c>
      <c r="G696" s="42"/>
      <c r="H696" s="42"/>
      <c r="I696" s="244"/>
      <c r="J696" s="42"/>
      <c r="K696" s="42"/>
      <c r="L696" s="46"/>
      <c r="M696" s="245"/>
      <c r="N696" s="246"/>
      <c r="O696" s="93"/>
      <c r="P696" s="93"/>
      <c r="Q696" s="93"/>
      <c r="R696" s="93"/>
      <c r="S696" s="93"/>
      <c r="T696" s="94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T696" s="18" t="s">
        <v>184</v>
      </c>
      <c r="AU696" s="18" t="s">
        <v>92</v>
      </c>
    </row>
    <row r="697" s="12" customFormat="1" ht="22.8" customHeight="1">
      <c r="A697" s="12"/>
      <c r="B697" s="213"/>
      <c r="C697" s="214"/>
      <c r="D697" s="215" t="s">
        <v>82</v>
      </c>
      <c r="E697" s="227" t="s">
        <v>3939</v>
      </c>
      <c r="F697" s="227" t="s">
        <v>3940</v>
      </c>
      <c r="G697" s="214"/>
      <c r="H697" s="214"/>
      <c r="I697" s="217"/>
      <c r="J697" s="228">
        <f>BK697</f>
        <v>0</v>
      </c>
      <c r="K697" s="214"/>
      <c r="L697" s="219"/>
      <c r="M697" s="220"/>
      <c r="N697" s="221"/>
      <c r="O697" s="221"/>
      <c r="P697" s="222">
        <f>SUM(P698:P703)</f>
        <v>0</v>
      </c>
      <c r="Q697" s="221"/>
      <c r="R697" s="222">
        <f>SUM(R698:R703)</f>
        <v>0</v>
      </c>
      <c r="S697" s="221"/>
      <c r="T697" s="223">
        <f>SUM(T698:T703)</f>
        <v>0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24" t="s">
        <v>90</v>
      </c>
      <c r="AT697" s="225" t="s">
        <v>82</v>
      </c>
      <c r="AU697" s="225" t="s">
        <v>90</v>
      </c>
      <c r="AY697" s="224" t="s">
        <v>171</v>
      </c>
      <c r="BK697" s="226">
        <f>SUM(BK698:BK703)</f>
        <v>0</v>
      </c>
    </row>
    <row r="698" s="2" customFormat="1" ht="16.5" customHeight="1">
      <c r="A698" s="40"/>
      <c r="B698" s="41"/>
      <c r="C698" s="229" t="s">
        <v>1611</v>
      </c>
      <c r="D698" s="229" t="s">
        <v>174</v>
      </c>
      <c r="E698" s="230" t="s">
        <v>3941</v>
      </c>
      <c r="F698" s="231" t="s">
        <v>3942</v>
      </c>
      <c r="G698" s="232" t="s">
        <v>278</v>
      </c>
      <c r="H698" s="233">
        <v>2</v>
      </c>
      <c r="I698" s="234"/>
      <c r="J698" s="235">
        <f>ROUND(I698*H698,2)</f>
        <v>0</v>
      </c>
      <c r="K698" s="231" t="s">
        <v>331</v>
      </c>
      <c r="L698" s="46"/>
      <c r="M698" s="236" t="s">
        <v>1</v>
      </c>
      <c r="N698" s="237" t="s">
        <v>48</v>
      </c>
      <c r="O698" s="93"/>
      <c r="P698" s="238">
        <f>O698*H698</f>
        <v>0</v>
      </c>
      <c r="Q698" s="238">
        <v>0</v>
      </c>
      <c r="R698" s="238">
        <f>Q698*H698</f>
        <v>0</v>
      </c>
      <c r="S698" s="238">
        <v>0</v>
      </c>
      <c r="T698" s="239">
        <f>S698*H698</f>
        <v>0</v>
      </c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R698" s="240" t="s">
        <v>192</v>
      </c>
      <c r="AT698" s="240" t="s">
        <v>174</v>
      </c>
      <c r="AU698" s="240" t="s">
        <v>92</v>
      </c>
      <c r="AY698" s="18" t="s">
        <v>171</v>
      </c>
      <c r="BE698" s="241">
        <f>IF(N698="základní",J698,0)</f>
        <v>0</v>
      </c>
      <c r="BF698" s="241">
        <f>IF(N698="snížená",J698,0)</f>
        <v>0</v>
      </c>
      <c r="BG698" s="241">
        <f>IF(N698="zákl. přenesená",J698,0)</f>
        <v>0</v>
      </c>
      <c r="BH698" s="241">
        <f>IF(N698="sníž. přenesená",J698,0)</f>
        <v>0</v>
      </c>
      <c r="BI698" s="241">
        <f>IF(N698="nulová",J698,0)</f>
        <v>0</v>
      </c>
      <c r="BJ698" s="18" t="s">
        <v>90</v>
      </c>
      <c r="BK698" s="241">
        <f>ROUND(I698*H698,2)</f>
        <v>0</v>
      </c>
      <c r="BL698" s="18" t="s">
        <v>192</v>
      </c>
      <c r="BM698" s="240" t="s">
        <v>2918</v>
      </c>
    </row>
    <row r="699" s="2" customFormat="1">
      <c r="A699" s="40"/>
      <c r="B699" s="41"/>
      <c r="C699" s="42"/>
      <c r="D699" s="242" t="s">
        <v>184</v>
      </c>
      <c r="E699" s="42"/>
      <c r="F699" s="243" t="s">
        <v>3889</v>
      </c>
      <c r="G699" s="42"/>
      <c r="H699" s="42"/>
      <c r="I699" s="244"/>
      <c r="J699" s="42"/>
      <c r="K699" s="42"/>
      <c r="L699" s="46"/>
      <c r="M699" s="245"/>
      <c r="N699" s="246"/>
      <c r="O699" s="93"/>
      <c r="P699" s="93"/>
      <c r="Q699" s="93"/>
      <c r="R699" s="93"/>
      <c r="S699" s="93"/>
      <c r="T699" s="94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T699" s="18" t="s">
        <v>184</v>
      </c>
      <c r="AU699" s="18" t="s">
        <v>92</v>
      </c>
    </row>
    <row r="700" s="2" customFormat="1" ht="16.5" customHeight="1">
      <c r="A700" s="40"/>
      <c r="B700" s="41"/>
      <c r="C700" s="229" t="s">
        <v>1616</v>
      </c>
      <c r="D700" s="229" t="s">
        <v>174</v>
      </c>
      <c r="E700" s="230" t="s">
        <v>3943</v>
      </c>
      <c r="F700" s="231" t="s">
        <v>3490</v>
      </c>
      <c r="G700" s="232" t="s">
        <v>278</v>
      </c>
      <c r="H700" s="233">
        <v>22</v>
      </c>
      <c r="I700" s="234"/>
      <c r="J700" s="235">
        <f>ROUND(I700*H700,2)</f>
        <v>0</v>
      </c>
      <c r="K700" s="231" t="s">
        <v>331</v>
      </c>
      <c r="L700" s="46"/>
      <c r="M700" s="236" t="s">
        <v>1</v>
      </c>
      <c r="N700" s="237" t="s">
        <v>48</v>
      </c>
      <c r="O700" s="93"/>
      <c r="P700" s="238">
        <f>O700*H700</f>
        <v>0</v>
      </c>
      <c r="Q700" s="238">
        <v>0</v>
      </c>
      <c r="R700" s="238">
        <f>Q700*H700</f>
        <v>0</v>
      </c>
      <c r="S700" s="238">
        <v>0</v>
      </c>
      <c r="T700" s="239">
        <f>S700*H700</f>
        <v>0</v>
      </c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R700" s="240" t="s">
        <v>192</v>
      </c>
      <c r="AT700" s="240" t="s">
        <v>174</v>
      </c>
      <c r="AU700" s="240" t="s">
        <v>92</v>
      </c>
      <c r="AY700" s="18" t="s">
        <v>171</v>
      </c>
      <c r="BE700" s="241">
        <f>IF(N700="základní",J700,0)</f>
        <v>0</v>
      </c>
      <c r="BF700" s="241">
        <f>IF(N700="snížená",J700,0)</f>
        <v>0</v>
      </c>
      <c r="BG700" s="241">
        <f>IF(N700="zákl. přenesená",J700,0)</f>
        <v>0</v>
      </c>
      <c r="BH700" s="241">
        <f>IF(N700="sníž. přenesená",J700,0)</f>
        <v>0</v>
      </c>
      <c r="BI700" s="241">
        <f>IF(N700="nulová",J700,0)</f>
        <v>0</v>
      </c>
      <c r="BJ700" s="18" t="s">
        <v>90</v>
      </c>
      <c r="BK700" s="241">
        <f>ROUND(I700*H700,2)</f>
        <v>0</v>
      </c>
      <c r="BL700" s="18" t="s">
        <v>192</v>
      </c>
      <c r="BM700" s="240" t="s">
        <v>2928</v>
      </c>
    </row>
    <row r="701" s="2" customFormat="1">
      <c r="A701" s="40"/>
      <c r="B701" s="41"/>
      <c r="C701" s="42"/>
      <c r="D701" s="242" t="s">
        <v>184</v>
      </c>
      <c r="E701" s="42"/>
      <c r="F701" s="243" t="s">
        <v>3889</v>
      </c>
      <c r="G701" s="42"/>
      <c r="H701" s="42"/>
      <c r="I701" s="244"/>
      <c r="J701" s="42"/>
      <c r="K701" s="42"/>
      <c r="L701" s="46"/>
      <c r="M701" s="245"/>
      <c r="N701" s="246"/>
      <c r="O701" s="93"/>
      <c r="P701" s="93"/>
      <c r="Q701" s="93"/>
      <c r="R701" s="93"/>
      <c r="S701" s="93"/>
      <c r="T701" s="94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T701" s="18" t="s">
        <v>184</v>
      </c>
      <c r="AU701" s="18" t="s">
        <v>92</v>
      </c>
    </row>
    <row r="702" s="2" customFormat="1" ht="16.5" customHeight="1">
      <c r="A702" s="40"/>
      <c r="B702" s="41"/>
      <c r="C702" s="229" t="s">
        <v>1620</v>
      </c>
      <c r="D702" s="229" t="s">
        <v>174</v>
      </c>
      <c r="E702" s="230" t="s">
        <v>3944</v>
      </c>
      <c r="F702" s="231" t="s">
        <v>3945</v>
      </c>
      <c r="G702" s="232" t="s">
        <v>278</v>
      </c>
      <c r="H702" s="233">
        <v>22</v>
      </c>
      <c r="I702" s="234"/>
      <c r="J702" s="235">
        <f>ROUND(I702*H702,2)</f>
        <v>0</v>
      </c>
      <c r="K702" s="231" t="s">
        <v>331</v>
      </c>
      <c r="L702" s="46"/>
      <c r="M702" s="236" t="s">
        <v>1</v>
      </c>
      <c r="N702" s="237" t="s">
        <v>48</v>
      </c>
      <c r="O702" s="93"/>
      <c r="P702" s="238">
        <f>O702*H702</f>
        <v>0</v>
      </c>
      <c r="Q702" s="238">
        <v>0</v>
      </c>
      <c r="R702" s="238">
        <f>Q702*H702</f>
        <v>0</v>
      </c>
      <c r="S702" s="238">
        <v>0</v>
      </c>
      <c r="T702" s="239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40" t="s">
        <v>192</v>
      </c>
      <c r="AT702" s="240" t="s">
        <v>174</v>
      </c>
      <c r="AU702" s="240" t="s">
        <v>92</v>
      </c>
      <c r="AY702" s="18" t="s">
        <v>171</v>
      </c>
      <c r="BE702" s="241">
        <f>IF(N702="základní",J702,0)</f>
        <v>0</v>
      </c>
      <c r="BF702" s="241">
        <f>IF(N702="snížená",J702,0)</f>
        <v>0</v>
      </c>
      <c r="BG702" s="241">
        <f>IF(N702="zákl. přenesená",J702,0)</f>
        <v>0</v>
      </c>
      <c r="BH702" s="241">
        <f>IF(N702="sníž. přenesená",J702,0)</f>
        <v>0</v>
      </c>
      <c r="BI702" s="241">
        <f>IF(N702="nulová",J702,0)</f>
        <v>0</v>
      </c>
      <c r="BJ702" s="18" t="s">
        <v>90</v>
      </c>
      <c r="BK702" s="241">
        <f>ROUND(I702*H702,2)</f>
        <v>0</v>
      </c>
      <c r="BL702" s="18" t="s">
        <v>192</v>
      </c>
      <c r="BM702" s="240" t="s">
        <v>2938</v>
      </c>
    </row>
    <row r="703" s="2" customFormat="1">
      <c r="A703" s="40"/>
      <c r="B703" s="41"/>
      <c r="C703" s="42"/>
      <c r="D703" s="242" t="s">
        <v>184</v>
      </c>
      <c r="E703" s="42"/>
      <c r="F703" s="243" t="s">
        <v>3889</v>
      </c>
      <c r="G703" s="42"/>
      <c r="H703" s="42"/>
      <c r="I703" s="244"/>
      <c r="J703" s="42"/>
      <c r="K703" s="42"/>
      <c r="L703" s="46"/>
      <c r="M703" s="245"/>
      <c r="N703" s="246"/>
      <c r="O703" s="93"/>
      <c r="P703" s="93"/>
      <c r="Q703" s="93"/>
      <c r="R703" s="93"/>
      <c r="S703" s="93"/>
      <c r="T703" s="94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T703" s="18" t="s">
        <v>184</v>
      </c>
      <c r="AU703" s="18" t="s">
        <v>92</v>
      </c>
    </row>
    <row r="704" s="12" customFormat="1" ht="22.8" customHeight="1">
      <c r="A704" s="12"/>
      <c r="B704" s="213"/>
      <c r="C704" s="214"/>
      <c r="D704" s="215" t="s">
        <v>82</v>
      </c>
      <c r="E704" s="227" t="s">
        <v>3673</v>
      </c>
      <c r="F704" s="227" t="s">
        <v>3674</v>
      </c>
      <c r="G704" s="214"/>
      <c r="H704" s="214"/>
      <c r="I704" s="217"/>
      <c r="J704" s="228">
        <f>BK704</f>
        <v>0</v>
      </c>
      <c r="K704" s="214"/>
      <c r="L704" s="219"/>
      <c r="M704" s="220"/>
      <c r="N704" s="221"/>
      <c r="O704" s="221"/>
      <c r="P704" s="222">
        <f>SUM(P705:P710)</f>
        <v>0</v>
      </c>
      <c r="Q704" s="221"/>
      <c r="R704" s="222">
        <f>SUM(R705:R710)</f>
        <v>0</v>
      </c>
      <c r="S704" s="221"/>
      <c r="T704" s="223">
        <f>SUM(T705:T710)</f>
        <v>0</v>
      </c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R704" s="224" t="s">
        <v>90</v>
      </c>
      <c r="AT704" s="225" t="s">
        <v>82</v>
      </c>
      <c r="AU704" s="225" t="s">
        <v>90</v>
      </c>
      <c r="AY704" s="224" t="s">
        <v>171</v>
      </c>
      <c r="BK704" s="226">
        <f>SUM(BK705:BK710)</f>
        <v>0</v>
      </c>
    </row>
    <row r="705" s="2" customFormat="1" ht="16.5" customHeight="1">
      <c r="A705" s="40"/>
      <c r="B705" s="41"/>
      <c r="C705" s="229" t="s">
        <v>1624</v>
      </c>
      <c r="D705" s="229" t="s">
        <v>174</v>
      </c>
      <c r="E705" s="230" t="s">
        <v>3946</v>
      </c>
      <c r="F705" s="231" t="s">
        <v>3947</v>
      </c>
      <c r="G705" s="232" t="s">
        <v>458</v>
      </c>
      <c r="H705" s="233">
        <v>2</v>
      </c>
      <c r="I705" s="234"/>
      <c r="J705" s="235">
        <f>ROUND(I705*H705,2)</f>
        <v>0</v>
      </c>
      <c r="K705" s="231" t="s">
        <v>331</v>
      </c>
      <c r="L705" s="46"/>
      <c r="M705" s="236" t="s">
        <v>1</v>
      </c>
      <c r="N705" s="237" t="s">
        <v>48</v>
      </c>
      <c r="O705" s="93"/>
      <c r="P705" s="238">
        <f>O705*H705</f>
        <v>0</v>
      </c>
      <c r="Q705" s="238">
        <v>0</v>
      </c>
      <c r="R705" s="238">
        <f>Q705*H705</f>
        <v>0</v>
      </c>
      <c r="S705" s="238">
        <v>0</v>
      </c>
      <c r="T705" s="239">
        <f>S705*H705</f>
        <v>0</v>
      </c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R705" s="240" t="s">
        <v>192</v>
      </c>
      <c r="AT705" s="240" t="s">
        <v>174</v>
      </c>
      <c r="AU705" s="240" t="s">
        <v>92</v>
      </c>
      <c r="AY705" s="18" t="s">
        <v>171</v>
      </c>
      <c r="BE705" s="241">
        <f>IF(N705="základní",J705,0)</f>
        <v>0</v>
      </c>
      <c r="BF705" s="241">
        <f>IF(N705="snížená",J705,0)</f>
        <v>0</v>
      </c>
      <c r="BG705" s="241">
        <f>IF(N705="zákl. přenesená",J705,0)</f>
        <v>0</v>
      </c>
      <c r="BH705" s="241">
        <f>IF(N705="sníž. přenesená",J705,0)</f>
        <v>0</v>
      </c>
      <c r="BI705" s="241">
        <f>IF(N705="nulová",J705,0)</f>
        <v>0</v>
      </c>
      <c r="BJ705" s="18" t="s">
        <v>90</v>
      </c>
      <c r="BK705" s="241">
        <f>ROUND(I705*H705,2)</f>
        <v>0</v>
      </c>
      <c r="BL705" s="18" t="s">
        <v>192</v>
      </c>
      <c r="BM705" s="240" t="s">
        <v>2948</v>
      </c>
    </row>
    <row r="706" s="2" customFormat="1">
      <c r="A706" s="40"/>
      <c r="B706" s="41"/>
      <c r="C706" s="42"/>
      <c r="D706" s="242" t="s">
        <v>184</v>
      </c>
      <c r="E706" s="42"/>
      <c r="F706" s="243" t="s">
        <v>3647</v>
      </c>
      <c r="G706" s="42"/>
      <c r="H706" s="42"/>
      <c r="I706" s="244"/>
      <c r="J706" s="42"/>
      <c r="K706" s="42"/>
      <c r="L706" s="46"/>
      <c r="M706" s="245"/>
      <c r="N706" s="246"/>
      <c r="O706" s="93"/>
      <c r="P706" s="93"/>
      <c r="Q706" s="93"/>
      <c r="R706" s="93"/>
      <c r="S706" s="93"/>
      <c r="T706" s="94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T706" s="18" t="s">
        <v>184</v>
      </c>
      <c r="AU706" s="18" t="s">
        <v>92</v>
      </c>
    </row>
    <row r="707" s="2" customFormat="1" ht="16.5" customHeight="1">
      <c r="A707" s="40"/>
      <c r="B707" s="41"/>
      <c r="C707" s="229" t="s">
        <v>1628</v>
      </c>
      <c r="D707" s="229" t="s">
        <v>174</v>
      </c>
      <c r="E707" s="230" t="s">
        <v>3948</v>
      </c>
      <c r="F707" s="231" t="s">
        <v>3949</v>
      </c>
      <c r="G707" s="232" t="s">
        <v>458</v>
      </c>
      <c r="H707" s="233">
        <v>7</v>
      </c>
      <c r="I707" s="234"/>
      <c r="J707" s="235">
        <f>ROUND(I707*H707,2)</f>
        <v>0</v>
      </c>
      <c r="K707" s="231" t="s">
        <v>331</v>
      </c>
      <c r="L707" s="46"/>
      <c r="M707" s="236" t="s">
        <v>1</v>
      </c>
      <c r="N707" s="237" t="s">
        <v>48</v>
      </c>
      <c r="O707" s="93"/>
      <c r="P707" s="238">
        <f>O707*H707</f>
        <v>0</v>
      </c>
      <c r="Q707" s="238">
        <v>0</v>
      </c>
      <c r="R707" s="238">
        <f>Q707*H707</f>
        <v>0</v>
      </c>
      <c r="S707" s="238">
        <v>0</v>
      </c>
      <c r="T707" s="239">
        <f>S707*H707</f>
        <v>0</v>
      </c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R707" s="240" t="s">
        <v>192</v>
      </c>
      <c r="AT707" s="240" t="s">
        <v>174</v>
      </c>
      <c r="AU707" s="240" t="s">
        <v>92</v>
      </c>
      <c r="AY707" s="18" t="s">
        <v>171</v>
      </c>
      <c r="BE707" s="241">
        <f>IF(N707="základní",J707,0)</f>
        <v>0</v>
      </c>
      <c r="BF707" s="241">
        <f>IF(N707="snížená",J707,0)</f>
        <v>0</v>
      </c>
      <c r="BG707" s="241">
        <f>IF(N707="zákl. přenesená",J707,0)</f>
        <v>0</v>
      </c>
      <c r="BH707" s="241">
        <f>IF(N707="sníž. přenesená",J707,0)</f>
        <v>0</v>
      </c>
      <c r="BI707" s="241">
        <f>IF(N707="nulová",J707,0)</f>
        <v>0</v>
      </c>
      <c r="BJ707" s="18" t="s">
        <v>90</v>
      </c>
      <c r="BK707" s="241">
        <f>ROUND(I707*H707,2)</f>
        <v>0</v>
      </c>
      <c r="BL707" s="18" t="s">
        <v>192</v>
      </c>
      <c r="BM707" s="240" t="s">
        <v>2958</v>
      </c>
    </row>
    <row r="708" s="2" customFormat="1">
      <c r="A708" s="40"/>
      <c r="B708" s="41"/>
      <c r="C708" s="42"/>
      <c r="D708" s="242" t="s">
        <v>184</v>
      </c>
      <c r="E708" s="42"/>
      <c r="F708" s="243" t="s">
        <v>3647</v>
      </c>
      <c r="G708" s="42"/>
      <c r="H708" s="42"/>
      <c r="I708" s="244"/>
      <c r="J708" s="42"/>
      <c r="K708" s="42"/>
      <c r="L708" s="46"/>
      <c r="M708" s="245"/>
      <c r="N708" s="246"/>
      <c r="O708" s="93"/>
      <c r="P708" s="93"/>
      <c r="Q708" s="93"/>
      <c r="R708" s="93"/>
      <c r="S708" s="93"/>
      <c r="T708" s="94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T708" s="18" t="s">
        <v>184</v>
      </c>
      <c r="AU708" s="18" t="s">
        <v>92</v>
      </c>
    </row>
    <row r="709" s="2" customFormat="1" ht="16.5" customHeight="1">
      <c r="A709" s="40"/>
      <c r="B709" s="41"/>
      <c r="C709" s="229" t="s">
        <v>1632</v>
      </c>
      <c r="D709" s="229" t="s">
        <v>174</v>
      </c>
      <c r="E709" s="230" t="s">
        <v>3950</v>
      </c>
      <c r="F709" s="231" t="s">
        <v>3951</v>
      </c>
      <c r="G709" s="232" t="s">
        <v>458</v>
      </c>
      <c r="H709" s="233">
        <v>19</v>
      </c>
      <c r="I709" s="234"/>
      <c r="J709" s="235">
        <f>ROUND(I709*H709,2)</f>
        <v>0</v>
      </c>
      <c r="K709" s="231" t="s">
        <v>331</v>
      </c>
      <c r="L709" s="46"/>
      <c r="M709" s="236" t="s">
        <v>1</v>
      </c>
      <c r="N709" s="237" t="s">
        <v>48</v>
      </c>
      <c r="O709" s="93"/>
      <c r="P709" s="238">
        <f>O709*H709</f>
        <v>0</v>
      </c>
      <c r="Q709" s="238">
        <v>0</v>
      </c>
      <c r="R709" s="238">
        <f>Q709*H709</f>
        <v>0</v>
      </c>
      <c r="S709" s="238">
        <v>0</v>
      </c>
      <c r="T709" s="239">
        <f>S709*H709</f>
        <v>0</v>
      </c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R709" s="240" t="s">
        <v>192</v>
      </c>
      <c r="AT709" s="240" t="s">
        <v>174</v>
      </c>
      <c r="AU709" s="240" t="s">
        <v>92</v>
      </c>
      <c r="AY709" s="18" t="s">
        <v>171</v>
      </c>
      <c r="BE709" s="241">
        <f>IF(N709="základní",J709,0)</f>
        <v>0</v>
      </c>
      <c r="BF709" s="241">
        <f>IF(N709="snížená",J709,0)</f>
        <v>0</v>
      </c>
      <c r="BG709" s="241">
        <f>IF(N709="zákl. přenesená",J709,0)</f>
        <v>0</v>
      </c>
      <c r="BH709" s="241">
        <f>IF(N709="sníž. přenesená",J709,0)</f>
        <v>0</v>
      </c>
      <c r="BI709" s="241">
        <f>IF(N709="nulová",J709,0)</f>
        <v>0</v>
      </c>
      <c r="BJ709" s="18" t="s">
        <v>90</v>
      </c>
      <c r="BK709" s="241">
        <f>ROUND(I709*H709,2)</f>
        <v>0</v>
      </c>
      <c r="BL709" s="18" t="s">
        <v>192</v>
      </c>
      <c r="BM709" s="240" t="s">
        <v>2968</v>
      </c>
    </row>
    <row r="710" s="2" customFormat="1">
      <c r="A710" s="40"/>
      <c r="B710" s="41"/>
      <c r="C710" s="42"/>
      <c r="D710" s="242" t="s">
        <v>184</v>
      </c>
      <c r="E710" s="42"/>
      <c r="F710" s="243" t="s">
        <v>3647</v>
      </c>
      <c r="G710" s="42"/>
      <c r="H710" s="42"/>
      <c r="I710" s="244"/>
      <c r="J710" s="42"/>
      <c r="K710" s="42"/>
      <c r="L710" s="46"/>
      <c r="M710" s="245"/>
      <c r="N710" s="246"/>
      <c r="O710" s="93"/>
      <c r="P710" s="93"/>
      <c r="Q710" s="93"/>
      <c r="R710" s="93"/>
      <c r="S710" s="93"/>
      <c r="T710" s="94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T710" s="18" t="s">
        <v>184</v>
      </c>
      <c r="AU710" s="18" t="s">
        <v>92</v>
      </c>
    </row>
    <row r="711" s="12" customFormat="1" ht="22.8" customHeight="1">
      <c r="A711" s="12"/>
      <c r="B711" s="213"/>
      <c r="C711" s="214"/>
      <c r="D711" s="215" t="s">
        <v>82</v>
      </c>
      <c r="E711" s="227" t="s">
        <v>3508</v>
      </c>
      <c r="F711" s="227" t="s">
        <v>3509</v>
      </c>
      <c r="G711" s="214"/>
      <c r="H711" s="214"/>
      <c r="I711" s="217"/>
      <c r="J711" s="228">
        <f>BK711</f>
        <v>0</v>
      </c>
      <c r="K711" s="214"/>
      <c r="L711" s="219"/>
      <c r="M711" s="220"/>
      <c r="N711" s="221"/>
      <c r="O711" s="221"/>
      <c r="P711" s="222">
        <f>P712</f>
        <v>0</v>
      </c>
      <c r="Q711" s="221"/>
      <c r="R711" s="222">
        <f>R712</f>
        <v>0</v>
      </c>
      <c r="S711" s="221"/>
      <c r="T711" s="223">
        <f>T712</f>
        <v>0</v>
      </c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R711" s="224" t="s">
        <v>90</v>
      </c>
      <c r="AT711" s="225" t="s">
        <v>82</v>
      </c>
      <c r="AU711" s="225" t="s">
        <v>90</v>
      </c>
      <c r="AY711" s="224" t="s">
        <v>171</v>
      </c>
      <c r="BK711" s="226">
        <f>BK712</f>
        <v>0</v>
      </c>
    </row>
    <row r="712" s="2" customFormat="1" ht="16.5" customHeight="1">
      <c r="A712" s="40"/>
      <c r="B712" s="41"/>
      <c r="C712" s="229" t="s">
        <v>1636</v>
      </c>
      <c r="D712" s="229" t="s">
        <v>174</v>
      </c>
      <c r="E712" s="230" t="s">
        <v>3608</v>
      </c>
      <c r="F712" s="231" t="s">
        <v>3515</v>
      </c>
      <c r="G712" s="232" t="s">
        <v>458</v>
      </c>
      <c r="H712" s="233">
        <v>6</v>
      </c>
      <c r="I712" s="234"/>
      <c r="J712" s="235">
        <f>ROUND(I712*H712,2)</f>
        <v>0</v>
      </c>
      <c r="K712" s="231" t="s">
        <v>331</v>
      </c>
      <c r="L712" s="46"/>
      <c r="M712" s="236" t="s">
        <v>1</v>
      </c>
      <c r="N712" s="237" t="s">
        <v>48</v>
      </c>
      <c r="O712" s="93"/>
      <c r="P712" s="238">
        <f>O712*H712</f>
        <v>0</v>
      </c>
      <c r="Q712" s="238">
        <v>0</v>
      </c>
      <c r="R712" s="238">
        <f>Q712*H712</f>
        <v>0</v>
      </c>
      <c r="S712" s="238">
        <v>0</v>
      </c>
      <c r="T712" s="239">
        <f>S712*H712</f>
        <v>0</v>
      </c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R712" s="240" t="s">
        <v>192</v>
      </c>
      <c r="AT712" s="240" t="s">
        <v>174</v>
      </c>
      <c r="AU712" s="240" t="s">
        <v>92</v>
      </c>
      <c r="AY712" s="18" t="s">
        <v>171</v>
      </c>
      <c r="BE712" s="241">
        <f>IF(N712="základní",J712,0)</f>
        <v>0</v>
      </c>
      <c r="BF712" s="241">
        <f>IF(N712="snížená",J712,0)</f>
        <v>0</v>
      </c>
      <c r="BG712" s="241">
        <f>IF(N712="zákl. přenesená",J712,0)</f>
        <v>0</v>
      </c>
      <c r="BH712" s="241">
        <f>IF(N712="sníž. přenesená",J712,0)</f>
        <v>0</v>
      </c>
      <c r="BI712" s="241">
        <f>IF(N712="nulová",J712,0)</f>
        <v>0</v>
      </c>
      <c r="BJ712" s="18" t="s">
        <v>90</v>
      </c>
      <c r="BK712" s="241">
        <f>ROUND(I712*H712,2)</f>
        <v>0</v>
      </c>
      <c r="BL712" s="18" t="s">
        <v>192</v>
      </c>
      <c r="BM712" s="240" t="s">
        <v>2984</v>
      </c>
    </row>
    <row r="713" s="12" customFormat="1" ht="22.8" customHeight="1">
      <c r="A713" s="12"/>
      <c r="B713" s="213"/>
      <c r="C713" s="214"/>
      <c r="D713" s="215" t="s">
        <v>82</v>
      </c>
      <c r="E713" s="227" t="s">
        <v>3930</v>
      </c>
      <c r="F713" s="227" t="s">
        <v>2972</v>
      </c>
      <c r="G713" s="214"/>
      <c r="H713" s="214"/>
      <c r="I713" s="217"/>
      <c r="J713" s="228">
        <f>BK713</f>
        <v>0</v>
      </c>
      <c r="K713" s="214"/>
      <c r="L713" s="219"/>
      <c r="M713" s="220"/>
      <c r="N713" s="221"/>
      <c r="O713" s="221"/>
      <c r="P713" s="222">
        <f>P714</f>
        <v>0</v>
      </c>
      <c r="Q713" s="221"/>
      <c r="R713" s="222">
        <f>R714</f>
        <v>0</v>
      </c>
      <c r="S713" s="221"/>
      <c r="T713" s="223">
        <f>T714</f>
        <v>0</v>
      </c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R713" s="224" t="s">
        <v>90</v>
      </c>
      <c r="AT713" s="225" t="s">
        <v>82</v>
      </c>
      <c r="AU713" s="225" t="s">
        <v>90</v>
      </c>
      <c r="AY713" s="224" t="s">
        <v>171</v>
      </c>
      <c r="BK713" s="226">
        <f>BK714</f>
        <v>0</v>
      </c>
    </row>
    <row r="714" s="2" customFormat="1" ht="16.5" customHeight="1">
      <c r="A714" s="40"/>
      <c r="B714" s="41"/>
      <c r="C714" s="229" t="s">
        <v>1640</v>
      </c>
      <c r="D714" s="229" t="s">
        <v>174</v>
      </c>
      <c r="E714" s="230" t="s">
        <v>3952</v>
      </c>
      <c r="F714" s="231" t="s">
        <v>3953</v>
      </c>
      <c r="G714" s="232" t="s">
        <v>278</v>
      </c>
      <c r="H714" s="233">
        <v>6</v>
      </c>
      <c r="I714" s="234"/>
      <c r="J714" s="235">
        <f>ROUND(I714*H714,2)</f>
        <v>0</v>
      </c>
      <c r="K714" s="231" t="s">
        <v>331</v>
      </c>
      <c r="L714" s="46"/>
      <c r="M714" s="236" t="s">
        <v>1</v>
      </c>
      <c r="N714" s="237" t="s">
        <v>48</v>
      </c>
      <c r="O714" s="93"/>
      <c r="P714" s="238">
        <f>O714*H714</f>
        <v>0</v>
      </c>
      <c r="Q714" s="238">
        <v>0</v>
      </c>
      <c r="R714" s="238">
        <f>Q714*H714</f>
        <v>0</v>
      </c>
      <c r="S714" s="238">
        <v>0</v>
      </c>
      <c r="T714" s="239">
        <f>S714*H714</f>
        <v>0</v>
      </c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R714" s="240" t="s">
        <v>192</v>
      </c>
      <c r="AT714" s="240" t="s">
        <v>174</v>
      </c>
      <c r="AU714" s="240" t="s">
        <v>92</v>
      </c>
      <c r="AY714" s="18" t="s">
        <v>171</v>
      </c>
      <c r="BE714" s="241">
        <f>IF(N714="základní",J714,0)</f>
        <v>0</v>
      </c>
      <c r="BF714" s="241">
        <f>IF(N714="snížená",J714,0)</f>
        <v>0</v>
      </c>
      <c r="BG714" s="241">
        <f>IF(N714="zákl. přenesená",J714,0)</f>
        <v>0</v>
      </c>
      <c r="BH714" s="241">
        <f>IF(N714="sníž. přenesená",J714,0)</f>
        <v>0</v>
      </c>
      <c r="BI714" s="241">
        <f>IF(N714="nulová",J714,0)</f>
        <v>0</v>
      </c>
      <c r="BJ714" s="18" t="s">
        <v>90</v>
      </c>
      <c r="BK714" s="241">
        <f>ROUND(I714*H714,2)</f>
        <v>0</v>
      </c>
      <c r="BL714" s="18" t="s">
        <v>192</v>
      </c>
      <c r="BM714" s="240" t="s">
        <v>3001</v>
      </c>
    </row>
    <row r="715" s="12" customFormat="1" ht="25.92" customHeight="1">
      <c r="A715" s="12"/>
      <c r="B715" s="213"/>
      <c r="C715" s="214"/>
      <c r="D715" s="215" t="s">
        <v>82</v>
      </c>
      <c r="E715" s="216" t="s">
        <v>3954</v>
      </c>
      <c r="F715" s="216" t="s">
        <v>3955</v>
      </c>
      <c r="G715" s="214"/>
      <c r="H715" s="214"/>
      <c r="I715" s="217"/>
      <c r="J715" s="218">
        <f>BK715</f>
        <v>0</v>
      </c>
      <c r="K715" s="214"/>
      <c r="L715" s="219"/>
      <c r="M715" s="220"/>
      <c r="N715" s="221"/>
      <c r="O715" s="221"/>
      <c r="P715" s="222">
        <f>P716+P720+P724+P727+P734</f>
        <v>0</v>
      </c>
      <c r="Q715" s="221"/>
      <c r="R715" s="222">
        <f>R716+R720+R724+R727+R734</f>
        <v>0</v>
      </c>
      <c r="S715" s="221"/>
      <c r="T715" s="223">
        <f>T716+T720+T724+T727+T734</f>
        <v>0</v>
      </c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R715" s="224" t="s">
        <v>90</v>
      </c>
      <c r="AT715" s="225" t="s">
        <v>82</v>
      </c>
      <c r="AU715" s="225" t="s">
        <v>83</v>
      </c>
      <c r="AY715" s="224" t="s">
        <v>171</v>
      </c>
      <c r="BK715" s="226">
        <f>BK716+BK720+BK724+BK727+BK734</f>
        <v>0</v>
      </c>
    </row>
    <row r="716" s="12" customFormat="1" ht="22.8" customHeight="1">
      <c r="A716" s="12"/>
      <c r="B716" s="213"/>
      <c r="C716" s="214"/>
      <c r="D716" s="215" t="s">
        <v>82</v>
      </c>
      <c r="E716" s="227" t="s">
        <v>3682</v>
      </c>
      <c r="F716" s="227" t="s">
        <v>3683</v>
      </c>
      <c r="G716" s="214"/>
      <c r="H716" s="214"/>
      <c r="I716" s="217"/>
      <c r="J716" s="228">
        <f>BK716</f>
        <v>0</v>
      </c>
      <c r="K716" s="214"/>
      <c r="L716" s="219"/>
      <c r="M716" s="220"/>
      <c r="N716" s="221"/>
      <c r="O716" s="221"/>
      <c r="P716" s="222">
        <f>SUM(P717:P719)</f>
        <v>0</v>
      </c>
      <c r="Q716" s="221"/>
      <c r="R716" s="222">
        <f>SUM(R717:R719)</f>
        <v>0</v>
      </c>
      <c r="S716" s="221"/>
      <c r="T716" s="223">
        <f>SUM(T717:T719)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24" t="s">
        <v>90</v>
      </c>
      <c r="AT716" s="225" t="s">
        <v>82</v>
      </c>
      <c r="AU716" s="225" t="s">
        <v>90</v>
      </c>
      <c r="AY716" s="224" t="s">
        <v>171</v>
      </c>
      <c r="BK716" s="226">
        <f>SUM(BK717:BK719)</f>
        <v>0</v>
      </c>
    </row>
    <row r="717" s="2" customFormat="1" ht="16.5" customHeight="1">
      <c r="A717" s="40"/>
      <c r="B717" s="41"/>
      <c r="C717" s="229" t="s">
        <v>1644</v>
      </c>
      <c r="D717" s="229" t="s">
        <v>174</v>
      </c>
      <c r="E717" s="230" t="s">
        <v>3911</v>
      </c>
      <c r="F717" s="231" t="s">
        <v>3912</v>
      </c>
      <c r="G717" s="232" t="s">
        <v>1528</v>
      </c>
      <c r="H717" s="233">
        <v>1</v>
      </c>
      <c r="I717" s="234"/>
      <c r="J717" s="235">
        <f>ROUND(I717*H717,2)</f>
        <v>0</v>
      </c>
      <c r="K717" s="231" t="s">
        <v>331</v>
      </c>
      <c r="L717" s="46"/>
      <c r="M717" s="236" t="s">
        <v>1</v>
      </c>
      <c r="N717" s="237" t="s">
        <v>48</v>
      </c>
      <c r="O717" s="93"/>
      <c r="P717" s="238">
        <f>O717*H717</f>
        <v>0</v>
      </c>
      <c r="Q717" s="238">
        <v>0</v>
      </c>
      <c r="R717" s="238">
        <f>Q717*H717</f>
        <v>0</v>
      </c>
      <c r="S717" s="238">
        <v>0</v>
      </c>
      <c r="T717" s="239">
        <f>S717*H717</f>
        <v>0</v>
      </c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R717" s="240" t="s">
        <v>192</v>
      </c>
      <c r="AT717" s="240" t="s">
        <v>174</v>
      </c>
      <c r="AU717" s="240" t="s">
        <v>92</v>
      </c>
      <c r="AY717" s="18" t="s">
        <v>171</v>
      </c>
      <c r="BE717" s="241">
        <f>IF(N717="základní",J717,0)</f>
        <v>0</v>
      </c>
      <c r="BF717" s="241">
        <f>IF(N717="snížená",J717,0)</f>
        <v>0</v>
      </c>
      <c r="BG717" s="241">
        <f>IF(N717="zákl. přenesená",J717,0)</f>
        <v>0</v>
      </c>
      <c r="BH717" s="241">
        <f>IF(N717="sníž. přenesená",J717,0)</f>
        <v>0</v>
      </c>
      <c r="BI717" s="241">
        <f>IF(N717="nulová",J717,0)</f>
        <v>0</v>
      </c>
      <c r="BJ717" s="18" t="s">
        <v>90</v>
      </c>
      <c r="BK717" s="241">
        <f>ROUND(I717*H717,2)</f>
        <v>0</v>
      </c>
      <c r="BL717" s="18" t="s">
        <v>192</v>
      </c>
      <c r="BM717" s="240" t="s">
        <v>3009</v>
      </c>
    </row>
    <row r="718" s="2" customFormat="1">
      <c r="A718" s="40"/>
      <c r="B718" s="41"/>
      <c r="C718" s="42"/>
      <c r="D718" s="242" t="s">
        <v>184</v>
      </c>
      <c r="E718" s="42"/>
      <c r="F718" s="243" t="s">
        <v>3956</v>
      </c>
      <c r="G718" s="42"/>
      <c r="H718" s="42"/>
      <c r="I718" s="244"/>
      <c r="J718" s="42"/>
      <c r="K718" s="42"/>
      <c r="L718" s="46"/>
      <c r="M718" s="245"/>
      <c r="N718" s="246"/>
      <c r="O718" s="93"/>
      <c r="P718" s="93"/>
      <c r="Q718" s="93"/>
      <c r="R718" s="93"/>
      <c r="S718" s="93"/>
      <c r="T718" s="94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T718" s="18" t="s">
        <v>184</v>
      </c>
      <c r="AU718" s="18" t="s">
        <v>92</v>
      </c>
    </row>
    <row r="719" s="2" customFormat="1">
      <c r="A719" s="40"/>
      <c r="B719" s="41"/>
      <c r="C719" s="229" t="s">
        <v>1648</v>
      </c>
      <c r="D719" s="229" t="s">
        <v>174</v>
      </c>
      <c r="E719" s="230" t="s">
        <v>3957</v>
      </c>
      <c r="F719" s="231" t="s">
        <v>3915</v>
      </c>
      <c r="G719" s="232" t="s">
        <v>2359</v>
      </c>
      <c r="H719" s="233">
        <v>50</v>
      </c>
      <c r="I719" s="234"/>
      <c r="J719" s="235">
        <f>ROUND(I719*H719,2)</f>
        <v>0</v>
      </c>
      <c r="K719" s="231" t="s">
        <v>331</v>
      </c>
      <c r="L719" s="46"/>
      <c r="M719" s="236" t="s">
        <v>1</v>
      </c>
      <c r="N719" s="237" t="s">
        <v>48</v>
      </c>
      <c r="O719" s="93"/>
      <c r="P719" s="238">
        <f>O719*H719</f>
        <v>0</v>
      </c>
      <c r="Q719" s="238">
        <v>0</v>
      </c>
      <c r="R719" s="238">
        <f>Q719*H719</f>
        <v>0</v>
      </c>
      <c r="S719" s="238">
        <v>0</v>
      </c>
      <c r="T719" s="239">
        <f>S719*H719</f>
        <v>0</v>
      </c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R719" s="240" t="s">
        <v>192</v>
      </c>
      <c r="AT719" s="240" t="s">
        <v>174</v>
      </c>
      <c r="AU719" s="240" t="s">
        <v>92</v>
      </c>
      <c r="AY719" s="18" t="s">
        <v>171</v>
      </c>
      <c r="BE719" s="241">
        <f>IF(N719="základní",J719,0)</f>
        <v>0</v>
      </c>
      <c r="BF719" s="241">
        <f>IF(N719="snížená",J719,0)</f>
        <v>0</v>
      </c>
      <c r="BG719" s="241">
        <f>IF(N719="zákl. přenesená",J719,0)</f>
        <v>0</v>
      </c>
      <c r="BH719" s="241">
        <f>IF(N719="sníž. přenesená",J719,0)</f>
        <v>0</v>
      </c>
      <c r="BI719" s="241">
        <f>IF(N719="nulová",J719,0)</f>
        <v>0</v>
      </c>
      <c r="BJ719" s="18" t="s">
        <v>90</v>
      </c>
      <c r="BK719" s="241">
        <f>ROUND(I719*H719,2)</f>
        <v>0</v>
      </c>
      <c r="BL719" s="18" t="s">
        <v>192</v>
      </c>
      <c r="BM719" s="240" t="s">
        <v>3017</v>
      </c>
    </row>
    <row r="720" s="12" customFormat="1" ht="22.8" customHeight="1">
      <c r="A720" s="12"/>
      <c r="B720" s="213"/>
      <c r="C720" s="214"/>
      <c r="D720" s="215" t="s">
        <v>82</v>
      </c>
      <c r="E720" s="227" t="s">
        <v>3916</v>
      </c>
      <c r="F720" s="227" t="s">
        <v>3917</v>
      </c>
      <c r="G720" s="214"/>
      <c r="H720" s="214"/>
      <c r="I720" s="217"/>
      <c r="J720" s="228">
        <f>BK720</f>
        <v>0</v>
      </c>
      <c r="K720" s="214"/>
      <c r="L720" s="219"/>
      <c r="M720" s="220"/>
      <c r="N720" s="221"/>
      <c r="O720" s="221"/>
      <c r="P720" s="222">
        <f>SUM(P721:P723)</f>
        <v>0</v>
      </c>
      <c r="Q720" s="221"/>
      <c r="R720" s="222">
        <f>SUM(R721:R723)</f>
        <v>0</v>
      </c>
      <c r="S720" s="221"/>
      <c r="T720" s="223">
        <f>SUM(T721:T723)</f>
        <v>0</v>
      </c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R720" s="224" t="s">
        <v>90</v>
      </c>
      <c r="AT720" s="225" t="s">
        <v>82</v>
      </c>
      <c r="AU720" s="225" t="s">
        <v>90</v>
      </c>
      <c r="AY720" s="224" t="s">
        <v>171</v>
      </c>
      <c r="BK720" s="226">
        <f>SUM(BK721:BK723)</f>
        <v>0</v>
      </c>
    </row>
    <row r="721" s="2" customFormat="1" ht="16.5" customHeight="1">
      <c r="A721" s="40"/>
      <c r="B721" s="41"/>
      <c r="C721" s="229" t="s">
        <v>1652</v>
      </c>
      <c r="D721" s="229" t="s">
        <v>174</v>
      </c>
      <c r="E721" s="230" t="s">
        <v>3918</v>
      </c>
      <c r="F721" s="231" t="s">
        <v>3919</v>
      </c>
      <c r="G721" s="232" t="s">
        <v>1528</v>
      </c>
      <c r="H721" s="233">
        <v>1</v>
      </c>
      <c r="I721" s="234"/>
      <c r="J721" s="235">
        <f>ROUND(I721*H721,2)</f>
        <v>0</v>
      </c>
      <c r="K721" s="231" t="s">
        <v>331</v>
      </c>
      <c r="L721" s="46"/>
      <c r="M721" s="236" t="s">
        <v>1</v>
      </c>
      <c r="N721" s="237" t="s">
        <v>48</v>
      </c>
      <c r="O721" s="93"/>
      <c r="P721" s="238">
        <f>O721*H721</f>
        <v>0</v>
      </c>
      <c r="Q721" s="238">
        <v>0</v>
      </c>
      <c r="R721" s="238">
        <f>Q721*H721</f>
        <v>0</v>
      </c>
      <c r="S721" s="238">
        <v>0</v>
      </c>
      <c r="T721" s="239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40" t="s">
        <v>192</v>
      </c>
      <c r="AT721" s="240" t="s">
        <v>174</v>
      </c>
      <c r="AU721" s="240" t="s">
        <v>92</v>
      </c>
      <c r="AY721" s="18" t="s">
        <v>171</v>
      </c>
      <c r="BE721" s="241">
        <f>IF(N721="základní",J721,0)</f>
        <v>0</v>
      </c>
      <c r="BF721" s="241">
        <f>IF(N721="snížená",J721,0)</f>
        <v>0</v>
      </c>
      <c r="BG721" s="241">
        <f>IF(N721="zákl. přenesená",J721,0)</f>
        <v>0</v>
      </c>
      <c r="BH721" s="241">
        <f>IF(N721="sníž. přenesená",J721,0)</f>
        <v>0</v>
      </c>
      <c r="BI721" s="241">
        <f>IF(N721="nulová",J721,0)</f>
        <v>0</v>
      </c>
      <c r="BJ721" s="18" t="s">
        <v>90</v>
      </c>
      <c r="BK721" s="241">
        <f>ROUND(I721*H721,2)</f>
        <v>0</v>
      </c>
      <c r="BL721" s="18" t="s">
        <v>192</v>
      </c>
      <c r="BM721" s="240" t="s">
        <v>3025</v>
      </c>
    </row>
    <row r="722" s="2" customFormat="1" ht="16.5" customHeight="1">
      <c r="A722" s="40"/>
      <c r="B722" s="41"/>
      <c r="C722" s="229" t="s">
        <v>1657</v>
      </c>
      <c r="D722" s="229" t="s">
        <v>174</v>
      </c>
      <c r="E722" s="230" t="s">
        <v>3958</v>
      </c>
      <c r="F722" s="231" t="s">
        <v>3959</v>
      </c>
      <c r="G722" s="232" t="s">
        <v>1528</v>
      </c>
      <c r="H722" s="233">
        <v>1</v>
      </c>
      <c r="I722" s="234"/>
      <c r="J722" s="235">
        <f>ROUND(I722*H722,2)</f>
        <v>0</v>
      </c>
      <c r="K722" s="231" t="s">
        <v>331</v>
      </c>
      <c r="L722" s="46"/>
      <c r="M722" s="236" t="s">
        <v>1</v>
      </c>
      <c r="N722" s="237" t="s">
        <v>48</v>
      </c>
      <c r="O722" s="93"/>
      <c r="P722" s="238">
        <f>O722*H722</f>
        <v>0</v>
      </c>
      <c r="Q722" s="238">
        <v>0</v>
      </c>
      <c r="R722" s="238">
        <f>Q722*H722</f>
        <v>0</v>
      </c>
      <c r="S722" s="238">
        <v>0</v>
      </c>
      <c r="T722" s="239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40" t="s">
        <v>192</v>
      </c>
      <c r="AT722" s="240" t="s">
        <v>174</v>
      </c>
      <c r="AU722" s="240" t="s">
        <v>92</v>
      </c>
      <c r="AY722" s="18" t="s">
        <v>171</v>
      </c>
      <c r="BE722" s="241">
        <f>IF(N722="základní",J722,0)</f>
        <v>0</v>
      </c>
      <c r="BF722" s="241">
        <f>IF(N722="snížená",J722,0)</f>
        <v>0</v>
      </c>
      <c r="BG722" s="241">
        <f>IF(N722="zákl. přenesená",J722,0)</f>
        <v>0</v>
      </c>
      <c r="BH722" s="241">
        <f>IF(N722="sníž. přenesená",J722,0)</f>
        <v>0</v>
      </c>
      <c r="BI722" s="241">
        <f>IF(N722="nulová",J722,0)</f>
        <v>0</v>
      </c>
      <c r="BJ722" s="18" t="s">
        <v>90</v>
      </c>
      <c r="BK722" s="241">
        <f>ROUND(I722*H722,2)</f>
        <v>0</v>
      </c>
      <c r="BL722" s="18" t="s">
        <v>192</v>
      </c>
      <c r="BM722" s="240" t="s">
        <v>3033</v>
      </c>
    </row>
    <row r="723" s="2" customFormat="1">
      <c r="A723" s="40"/>
      <c r="B723" s="41"/>
      <c r="C723" s="229" t="s">
        <v>1661</v>
      </c>
      <c r="D723" s="229" t="s">
        <v>174</v>
      </c>
      <c r="E723" s="230" t="s">
        <v>3960</v>
      </c>
      <c r="F723" s="231" t="s">
        <v>3961</v>
      </c>
      <c r="G723" s="232" t="s">
        <v>1528</v>
      </c>
      <c r="H723" s="233">
        <v>1</v>
      </c>
      <c r="I723" s="234"/>
      <c r="J723" s="235">
        <f>ROUND(I723*H723,2)</f>
        <v>0</v>
      </c>
      <c r="K723" s="231" t="s">
        <v>331</v>
      </c>
      <c r="L723" s="46"/>
      <c r="M723" s="236" t="s">
        <v>1</v>
      </c>
      <c r="N723" s="237" t="s">
        <v>48</v>
      </c>
      <c r="O723" s="93"/>
      <c r="P723" s="238">
        <f>O723*H723</f>
        <v>0</v>
      </c>
      <c r="Q723" s="238">
        <v>0</v>
      </c>
      <c r="R723" s="238">
        <f>Q723*H723</f>
        <v>0</v>
      </c>
      <c r="S723" s="238">
        <v>0</v>
      </c>
      <c r="T723" s="239">
        <f>S723*H723</f>
        <v>0</v>
      </c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R723" s="240" t="s">
        <v>192</v>
      </c>
      <c r="AT723" s="240" t="s">
        <v>174</v>
      </c>
      <c r="AU723" s="240" t="s">
        <v>92</v>
      </c>
      <c r="AY723" s="18" t="s">
        <v>171</v>
      </c>
      <c r="BE723" s="241">
        <f>IF(N723="základní",J723,0)</f>
        <v>0</v>
      </c>
      <c r="BF723" s="241">
        <f>IF(N723="snížená",J723,0)</f>
        <v>0</v>
      </c>
      <c r="BG723" s="241">
        <f>IF(N723="zákl. přenesená",J723,0)</f>
        <v>0</v>
      </c>
      <c r="BH723" s="241">
        <f>IF(N723="sníž. přenesená",J723,0)</f>
        <v>0</v>
      </c>
      <c r="BI723" s="241">
        <f>IF(N723="nulová",J723,0)</f>
        <v>0</v>
      </c>
      <c r="BJ723" s="18" t="s">
        <v>90</v>
      </c>
      <c r="BK723" s="241">
        <f>ROUND(I723*H723,2)</f>
        <v>0</v>
      </c>
      <c r="BL723" s="18" t="s">
        <v>192</v>
      </c>
      <c r="BM723" s="240" t="s">
        <v>3041</v>
      </c>
    </row>
    <row r="724" s="12" customFormat="1" ht="22.8" customHeight="1">
      <c r="A724" s="12"/>
      <c r="B724" s="213"/>
      <c r="C724" s="214"/>
      <c r="D724" s="215" t="s">
        <v>82</v>
      </c>
      <c r="E724" s="227" t="s">
        <v>3580</v>
      </c>
      <c r="F724" s="227" t="s">
        <v>3581</v>
      </c>
      <c r="G724" s="214"/>
      <c r="H724" s="214"/>
      <c r="I724" s="217"/>
      <c r="J724" s="228">
        <f>BK724</f>
        <v>0</v>
      </c>
      <c r="K724" s="214"/>
      <c r="L724" s="219"/>
      <c r="M724" s="220"/>
      <c r="N724" s="221"/>
      <c r="O724" s="221"/>
      <c r="P724" s="222">
        <f>SUM(P725:P726)</f>
        <v>0</v>
      </c>
      <c r="Q724" s="221"/>
      <c r="R724" s="222">
        <f>SUM(R725:R726)</f>
        <v>0</v>
      </c>
      <c r="S724" s="221"/>
      <c r="T724" s="223">
        <f>SUM(T725:T726)</f>
        <v>0</v>
      </c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R724" s="224" t="s">
        <v>90</v>
      </c>
      <c r="AT724" s="225" t="s">
        <v>82</v>
      </c>
      <c r="AU724" s="225" t="s">
        <v>90</v>
      </c>
      <c r="AY724" s="224" t="s">
        <v>171</v>
      </c>
      <c r="BK724" s="226">
        <f>SUM(BK725:BK726)</f>
        <v>0</v>
      </c>
    </row>
    <row r="725" s="2" customFormat="1" ht="16.5" customHeight="1">
      <c r="A725" s="40"/>
      <c r="B725" s="41"/>
      <c r="C725" s="229" t="s">
        <v>1665</v>
      </c>
      <c r="D725" s="229" t="s">
        <v>174</v>
      </c>
      <c r="E725" s="230" t="s">
        <v>3962</v>
      </c>
      <c r="F725" s="231" t="s">
        <v>3963</v>
      </c>
      <c r="G725" s="232" t="s">
        <v>1528</v>
      </c>
      <c r="H725" s="233">
        <v>1</v>
      </c>
      <c r="I725" s="234"/>
      <c r="J725" s="235">
        <f>ROUND(I725*H725,2)</f>
        <v>0</v>
      </c>
      <c r="K725" s="231" t="s">
        <v>331</v>
      </c>
      <c r="L725" s="46"/>
      <c r="M725" s="236" t="s">
        <v>1</v>
      </c>
      <c r="N725" s="237" t="s">
        <v>48</v>
      </c>
      <c r="O725" s="93"/>
      <c r="P725" s="238">
        <f>O725*H725</f>
        <v>0</v>
      </c>
      <c r="Q725" s="238">
        <v>0</v>
      </c>
      <c r="R725" s="238">
        <f>Q725*H725</f>
        <v>0</v>
      </c>
      <c r="S725" s="238">
        <v>0</v>
      </c>
      <c r="T725" s="239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40" t="s">
        <v>192</v>
      </c>
      <c r="AT725" s="240" t="s">
        <v>174</v>
      </c>
      <c r="AU725" s="240" t="s">
        <v>92</v>
      </c>
      <c r="AY725" s="18" t="s">
        <v>171</v>
      </c>
      <c r="BE725" s="241">
        <f>IF(N725="základní",J725,0)</f>
        <v>0</v>
      </c>
      <c r="BF725" s="241">
        <f>IF(N725="snížená",J725,0)</f>
        <v>0</v>
      </c>
      <c r="BG725" s="241">
        <f>IF(N725="zákl. přenesená",J725,0)</f>
        <v>0</v>
      </c>
      <c r="BH725" s="241">
        <f>IF(N725="sníž. přenesená",J725,0)</f>
        <v>0</v>
      </c>
      <c r="BI725" s="241">
        <f>IF(N725="nulová",J725,0)</f>
        <v>0</v>
      </c>
      <c r="BJ725" s="18" t="s">
        <v>90</v>
      </c>
      <c r="BK725" s="241">
        <f>ROUND(I725*H725,2)</f>
        <v>0</v>
      </c>
      <c r="BL725" s="18" t="s">
        <v>192</v>
      </c>
      <c r="BM725" s="240" t="s">
        <v>3049</v>
      </c>
    </row>
    <row r="726" s="2" customFormat="1" ht="16.5" customHeight="1">
      <c r="A726" s="40"/>
      <c r="B726" s="41"/>
      <c r="C726" s="229" t="s">
        <v>1669</v>
      </c>
      <c r="D726" s="229" t="s">
        <v>174</v>
      </c>
      <c r="E726" s="230" t="s">
        <v>3964</v>
      </c>
      <c r="F726" s="231" t="s">
        <v>3965</v>
      </c>
      <c r="G726" s="232" t="s">
        <v>1528</v>
      </c>
      <c r="H726" s="233">
        <v>1</v>
      </c>
      <c r="I726" s="234"/>
      <c r="J726" s="235">
        <f>ROUND(I726*H726,2)</f>
        <v>0</v>
      </c>
      <c r="K726" s="231" t="s">
        <v>331</v>
      </c>
      <c r="L726" s="46"/>
      <c r="M726" s="236" t="s">
        <v>1</v>
      </c>
      <c r="N726" s="237" t="s">
        <v>48</v>
      </c>
      <c r="O726" s="93"/>
      <c r="P726" s="238">
        <f>O726*H726</f>
        <v>0</v>
      </c>
      <c r="Q726" s="238">
        <v>0</v>
      </c>
      <c r="R726" s="238">
        <f>Q726*H726</f>
        <v>0</v>
      </c>
      <c r="S726" s="238">
        <v>0</v>
      </c>
      <c r="T726" s="239">
        <f>S726*H726</f>
        <v>0</v>
      </c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R726" s="240" t="s">
        <v>192</v>
      </c>
      <c r="AT726" s="240" t="s">
        <v>174</v>
      </c>
      <c r="AU726" s="240" t="s">
        <v>92</v>
      </c>
      <c r="AY726" s="18" t="s">
        <v>171</v>
      </c>
      <c r="BE726" s="241">
        <f>IF(N726="základní",J726,0)</f>
        <v>0</v>
      </c>
      <c r="BF726" s="241">
        <f>IF(N726="snížená",J726,0)</f>
        <v>0</v>
      </c>
      <c r="BG726" s="241">
        <f>IF(N726="zákl. přenesená",J726,0)</f>
        <v>0</v>
      </c>
      <c r="BH726" s="241">
        <f>IF(N726="sníž. přenesená",J726,0)</f>
        <v>0</v>
      </c>
      <c r="BI726" s="241">
        <f>IF(N726="nulová",J726,0)</f>
        <v>0</v>
      </c>
      <c r="BJ726" s="18" t="s">
        <v>90</v>
      </c>
      <c r="BK726" s="241">
        <f>ROUND(I726*H726,2)</f>
        <v>0</v>
      </c>
      <c r="BL726" s="18" t="s">
        <v>192</v>
      </c>
      <c r="BM726" s="240" t="s">
        <v>3057</v>
      </c>
    </row>
    <row r="727" s="12" customFormat="1" ht="22.8" customHeight="1">
      <c r="A727" s="12"/>
      <c r="B727" s="213"/>
      <c r="C727" s="214"/>
      <c r="D727" s="215" t="s">
        <v>82</v>
      </c>
      <c r="E727" s="227" t="s">
        <v>3939</v>
      </c>
      <c r="F727" s="227" t="s">
        <v>3940</v>
      </c>
      <c r="G727" s="214"/>
      <c r="H727" s="214"/>
      <c r="I727" s="217"/>
      <c r="J727" s="228">
        <f>BK727</f>
        <v>0</v>
      </c>
      <c r="K727" s="214"/>
      <c r="L727" s="219"/>
      <c r="M727" s="220"/>
      <c r="N727" s="221"/>
      <c r="O727" s="221"/>
      <c r="P727" s="222">
        <f>SUM(P728:P733)</f>
        <v>0</v>
      </c>
      <c r="Q727" s="221"/>
      <c r="R727" s="222">
        <f>SUM(R728:R733)</f>
        <v>0</v>
      </c>
      <c r="S727" s="221"/>
      <c r="T727" s="223">
        <f>SUM(T728:T733)</f>
        <v>0</v>
      </c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R727" s="224" t="s">
        <v>90</v>
      </c>
      <c r="AT727" s="225" t="s">
        <v>82</v>
      </c>
      <c r="AU727" s="225" t="s">
        <v>90</v>
      </c>
      <c r="AY727" s="224" t="s">
        <v>171</v>
      </c>
      <c r="BK727" s="226">
        <f>SUM(BK728:BK733)</f>
        <v>0</v>
      </c>
    </row>
    <row r="728" s="2" customFormat="1" ht="16.5" customHeight="1">
      <c r="A728" s="40"/>
      <c r="B728" s="41"/>
      <c r="C728" s="229" t="s">
        <v>1673</v>
      </c>
      <c r="D728" s="229" t="s">
        <v>174</v>
      </c>
      <c r="E728" s="230" t="s">
        <v>3941</v>
      </c>
      <c r="F728" s="231" t="s">
        <v>3942</v>
      </c>
      <c r="G728" s="232" t="s">
        <v>278</v>
      </c>
      <c r="H728" s="233">
        <v>2</v>
      </c>
      <c r="I728" s="234"/>
      <c r="J728" s="235">
        <f>ROUND(I728*H728,2)</f>
        <v>0</v>
      </c>
      <c r="K728" s="231" t="s">
        <v>331</v>
      </c>
      <c r="L728" s="46"/>
      <c r="M728" s="236" t="s">
        <v>1</v>
      </c>
      <c r="N728" s="237" t="s">
        <v>48</v>
      </c>
      <c r="O728" s="93"/>
      <c r="P728" s="238">
        <f>O728*H728</f>
        <v>0</v>
      </c>
      <c r="Q728" s="238">
        <v>0</v>
      </c>
      <c r="R728" s="238">
        <f>Q728*H728</f>
        <v>0</v>
      </c>
      <c r="S728" s="238">
        <v>0</v>
      </c>
      <c r="T728" s="239">
        <f>S728*H728</f>
        <v>0</v>
      </c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R728" s="240" t="s">
        <v>192</v>
      </c>
      <c r="AT728" s="240" t="s">
        <v>174</v>
      </c>
      <c r="AU728" s="240" t="s">
        <v>92</v>
      </c>
      <c r="AY728" s="18" t="s">
        <v>171</v>
      </c>
      <c r="BE728" s="241">
        <f>IF(N728="základní",J728,0)</f>
        <v>0</v>
      </c>
      <c r="BF728" s="241">
        <f>IF(N728="snížená",J728,0)</f>
        <v>0</v>
      </c>
      <c r="BG728" s="241">
        <f>IF(N728="zákl. přenesená",J728,0)</f>
        <v>0</v>
      </c>
      <c r="BH728" s="241">
        <f>IF(N728="sníž. přenesená",J728,0)</f>
        <v>0</v>
      </c>
      <c r="BI728" s="241">
        <f>IF(N728="nulová",J728,0)</f>
        <v>0</v>
      </c>
      <c r="BJ728" s="18" t="s">
        <v>90</v>
      </c>
      <c r="BK728" s="241">
        <f>ROUND(I728*H728,2)</f>
        <v>0</v>
      </c>
      <c r="BL728" s="18" t="s">
        <v>192</v>
      </c>
      <c r="BM728" s="240" t="s">
        <v>3065</v>
      </c>
    </row>
    <row r="729" s="2" customFormat="1">
      <c r="A729" s="40"/>
      <c r="B729" s="41"/>
      <c r="C729" s="42"/>
      <c r="D729" s="242" t="s">
        <v>184</v>
      </c>
      <c r="E729" s="42"/>
      <c r="F729" s="243" t="s">
        <v>3889</v>
      </c>
      <c r="G729" s="42"/>
      <c r="H729" s="42"/>
      <c r="I729" s="244"/>
      <c r="J729" s="42"/>
      <c r="K729" s="42"/>
      <c r="L729" s="46"/>
      <c r="M729" s="245"/>
      <c r="N729" s="246"/>
      <c r="O729" s="93"/>
      <c r="P729" s="93"/>
      <c r="Q729" s="93"/>
      <c r="R729" s="93"/>
      <c r="S729" s="93"/>
      <c r="T729" s="94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T729" s="18" t="s">
        <v>184</v>
      </c>
      <c r="AU729" s="18" t="s">
        <v>92</v>
      </c>
    </row>
    <row r="730" s="2" customFormat="1" ht="16.5" customHeight="1">
      <c r="A730" s="40"/>
      <c r="B730" s="41"/>
      <c r="C730" s="229" t="s">
        <v>1677</v>
      </c>
      <c r="D730" s="229" t="s">
        <v>174</v>
      </c>
      <c r="E730" s="230" t="s">
        <v>3966</v>
      </c>
      <c r="F730" s="231" t="s">
        <v>3967</v>
      </c>
      <c r="G730" s="232" t="s">
        <v>278</v>
      </c>
      <c r="H730" s="233">
        <v>3</v>
      </c>
      <c r="I730" s="234"/>
      <c r="J730" s="235">
        <f>ROUND(I730*H730,2)</f>
        <v>0</v>
      </c>
      <c r="K730" s="231" t="s">
        <v>331</v>
      </c>
      <c r="L730" s="46"/>
      <c r="M730" s="236" t="s">
        <v>1</v>
      </c>
      <c r="N730" s="237" t="s">
        <v>48</v>
      </c>
      <c r="O730" s="93"/>
      <c r="P730" s="238">
        <f>O730*H730</f>
        <v>0</v>
      </c>
      <c r="Q730" s="238">
        <v>0</v>
      </c>
      <c r="R730" s="238">
        <f>Q730*H730</f>
        <v>0</v>
      </c>
      <c r="S730" s="238">
        <v>0</v>
      </c>
      <c r="T730" s="239">
        <f>S730*H730</f>
        <v>0</v>
      </c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R730" s="240" t="s">
        <v>192</v>
      </c>
      <c r="AT730" s="240" t="s">
        <v>174</v>
      </c>
      <c r="AU730" s="240" t="s">
        <v>92</v>
      </c>
      <c r="AY730" s="18" t="s">
        <v>171</v>
      </c>
      <c r="BE730" s="241">
        <f>IF(N730="základní",J730,0)</f>
        <v>0</v>
      </c>
      <c r="BF730" s="241">
        <f>IF(N730="snížená",J730,0)</f>
        <v>0</v>
      </c>
      <c r="BG730" s="241">
        <f>IF(N730="zákl. přenesená",J730,0)</f>
        <v>0</v>
      </c>
      <c r="BH730" s="241">
        <f>IF(N730="sníž. přenesená",J730,0)</f>
        <v>0</v>
      </c>
      <c r="BI730" s="241">
        <f>IF(N730="nulová",J730,0)</f>
        <v>0</v>
      </c>
      <c r="BJ730" s="18" t="s">
        <v>90</v>
      </c>
      <c r="BK730" s="241">
        <f>ROUND(I730*H730,2)</f>
        <v>0</v>
      </c>
      <c r="BL730" s="18" t="s">
        <v>192</v>
      </c>
      <c r="BM730" s="240" t="s">
        <v>3073</v>
      </c>
    </row>
    <row r="731" s="2" customFormat="1">
      <c r="A731" s="40"/>
      <c r="B731" s="41"/>
      <c r="C731" s="42"/>
      <c r="D731" s="242" t="s">
        <v>184</v>
      </c>
      <c r="E731" s="42"/>
      <c r="F731" s="243" t="s">
        <v>3889</v>
      </c>
      <c r="G731" s="42"/>
      <c r="H731" s="42"/>
      <c r="I731" s="244"/>
      <c r="J731" s="42"/>
      <c r="K731" s="42"/>
      <c r="L731" s="46"/>
      <c r="M731" s="245"/>
      <c r="N731" s="246"/>
      <c r="O731" s="93"/>
      <c r="P731" s="93"/>
      <c r="Q731" s="93"/>
      <c r="R731" s="93"/>
      <c r="S731" s="93"/>
      <c r="T731" s="94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T731" s="18" t="s">
        <v>184</v>
      </c>
      <c r="AU731" s="18" t="s">
        <v>92</v>
      </c>
    </row>
    <row r="732" s="2" customFormat="1" ht="16.5" customHeight="1">
      <c r="A732" s="40"/>
      <c r="B732" s="41"/>
      <c r="C732" s="229" t="s">
        <v>1681</v>
      </c>
      <c r="D732" s="229" t="s">
        <v>174</v>
      </c>
      <c r="E732" s="230" t="s">
        <v>3943</v>
      </c>
      <c r="F732" s="231" t="s">
        <v>3490</v>
      </c>
      <c r="G732" s="232" t="s">
        <v>278</v>
      </c>
      <c r="H732" s="233">
        <v>22</v>
      </c>
      <c r="I732" s="234"/>
      <c r="J732" s="235">
        <f>ROUND(I732*H732,2)</f>
        <v>0</v>
      </c>
      <c r="K732" s="231" t="s">
        <v>331</v>
      </c>
      <c r="L732" s="46"/>
      <c r="M732" s="236" t="s">
        <v>1</v>
      </c>
      <c r="N732" s="237" t="s">
        <v>48</v>
      </c>
      <c r="O732" s="93"/>
      <c r="P732" s="238">
        <f>O732*H732</f>
        <v>0</v>
      </c>
      <c r="Q732" s="238">
        <v>0</v>
      </c>
      <c r="R732" s="238">
        <f>Q732*H732</f>
        <v>0</v>
      </c>
      <c r="S732" s="238">
        <v>0</v>
      </c>
      <c r="T732" s="239">
        <f>S732*H732</f>
        <v>0</v>
      </c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R732" s="240" t="s">
        <v>192</v>
      </c>
      <c r="AT732" s="240" t="s">
        <v>174</v>
      </c>
      <c r="AU732" s="240" t="s">
        <v>92</v>
      </c>
      <c r="AY732" s="18" t="s">
        <v>171</v>
      </c>
      <c r="BE732" s="241">
        <f>IF(N732="základní",J732,0)</f>
        <v>0</v>
      </c>
      <c r="BF732" s="241">
        <f>IF(N732="snížená",J732,0)</f>
        <v>0</v>
      </c>
      <c r="BG732" s="241">
        <f>IF(N732="zákl. přenesená",J732,0)</f>
        <v>0</v>
      </c>
      <c r="BH732" s="241">
        <f>IF(N732="sníž. přenesená",J732,0)</f>
        <v>0</v>
      </c>
      <c r="BI732" s="241">
        <f>IF(N732="nulová",J732,0)</f>
        <v>0</v>
      </c>
      <c r="BJ732" s="18" t="s">
        <v>90</v>
      </c>
      <c r="BK732" s="241">
        <f>ROUND(I732*H732,2)</f>
        <v>0</v>
      </c>
      <c r="BL732" s="18" t="s">
        <v>192</v>
      </c>
      <c r="BM732" s="240" t="s">
        <v>3081</v>
      </c>
    </row>
    <row r="733" s="2" customFormat="1">
      <c r="A733" s="40"/>
      <c r="B733" s="41"/>
      <c r="C733" s="42"/>
      <c r="D733" s="242" t="s">
        <v>184</v>
      </c>
      <c r="E733" s="42"/>
      <c r="F733" s="243" t="s">
        <v>3889</v>
      </c>
      <c r="G733" s="42"/>
      <c r="H733" s="42"/>
      <c r="I733" s="244"/>
      <c r="J733" s="42"/>
      <c r="K733" s="42"/>
      <c r="L733" s="46"/>
      <c r="M733" s="245"/>
      <c r="N733" s="246"/>
      <c r="O733" s="93"/>
      <c r="P733" s="93"/>
      <c r="Q733" s="93"/>
      <c r="R733" s="93"/>
      <c r="S733" s="93"/>
      <c r="T733" s="94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T733" s="18" t="s">
        <v>184</v>
      </c>
      <c r="AU733" s="18" t="s">
        <v>92</v>
      </c>
    </row>
    <row r="734" s="12" customFormat="1" ht="22.8" customHeight="1">
      <c r="A734" s="12"/>
      <c r="B734" s="213"/>
      <c r="C734" s="214"/>
      <c r="D734" s="215" t="s">
        <v>82</v>
      </c>
      <c r="E734" s="227" t="s">
        <v>3968</v>
      </c>
      <c r="F734" s="227" t="s">
        <v>3969</v>
      </c>
      <c r="G734" s="214"/>
      <c r="H734" s="214"/>
      <c r="I734" s="217"/>
      <c r="J734" s="228">
        <f>BK734</f>
        <v>0</v>
      </c>
      <c r="K734" s="214"/>
      <c r="L734" s="219"/>
      <c r="M734" s="220"/>
      <c r="N734" s="221"/>
      <c r="O734" s="221"/>
      <c r="P734" s="222">
        <f>SUM(P735:P736)</f>
        <v>0</v>
      </c>
      <c r="Q734" s="221"/>
      <c r="R734" s="222">
        <f>SUM(R735:R736)</f>
        <v>0</v>
      </c>
      <c r="S734" s="221"/>
      <c r="T734" s="223">
        <f>SUM(T735:T736)</f>
        <v>0</v>
      </c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R734" s="224" t="s">
        <v>90</v>
      </c>
      <c r="AT734" s="225" t="s">
        <v>82</v>
      </c>
      <c r="AU734" s="225" t="s">
        <v>90</v>
      </c>
      <c r="AY734" s="224" t="s">
        <v>171</v>
      </c>
      <c r="BK734" s="226">
        <f>SUM(BK735:BK736)</f>
        <v>0</v>
      </c>
    </row>
    <row r="735" s="2" customFormat="1" ht="16.5" customHeight="1">
      <c r="A735" s="40"/>
      <c r="B735" s="41"/>
      <c r="C735" s="229" t="s">
        <v>1685</v>
      </c>
      <c r="D735" s="229" t="s">
        <v>174</v>
      </c>
      <c r="E735" s="230" t="s">
        <v>3952</v>
      </c>
      <c r="F735" s="231" t="s">
        <v>3953</v>
      </c>
      <c r="G735" s="232" t="s">
        <v>278</v>
      </c>
      <c r="H735" s="233">
        <v>6</v>
      </c>
      <c r="I735" s="234"/>
      <c r="J735" s="235">
        <f>ROUND(I735*H735,2)</f>
        <v>0</v>
      </c>
      <c r="K735" s="231" t="s">
        <v>331</v>
      </c>
      <c r="L735" s="46"/>
      <c r="M735" s="236" t="s">
        <v>1</v>
      </c>
      <c r="N735" s="237" t="s">
        <v>48</v>
      </c>
      <c r="O735" s="93"/>
      <c r="P735" s="238">
        <f>O735*H735</f>
        <v>0</v>
      </c>
      <c r="Q735" s="238">
        <v>0</v>
      </c>
      <c r="R735" s="238">
        <f>Q735*H735</f>
        <v>0</v>
      </c>
      <c r="S735" s="238">
        <v>0</v>
      </c>
      <c r="T735" s="239">
        <f>S735*H735</f>
        <v>0</v>
      </c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R735" s="240" t="s">
        <v>192</v>
      </c>
      <c r="AT735" s="240" t="s">
        <v>174</v>
      </c>
      <c r="AU735" s="240" t="s">
        <v>92</v>
      </c>
      <c r="AY735" s="18" t="s">
        <v>171</v>
      </c>
      <c r="BE735" s="241">
        <f>IF(N735="základní",J735,0)</f>
        <v>0</v>
      </c>
      <c r="BF735" s="241">
        <f>IF(N735="snížená",J735,0)</f>
        <v>0</v>
      </c>
      <c r="BG735" s="241">
        <f>IF(N735="zákl. přenesená",J735,0)</f>
        <v>0</v>
      </c>
      <c r="BH735" s="241">
        <f>IF(N735="sníž. přenesená",J735,0)</f>
        <v>0</v>
      </c>
      <c r="BI735" s="241">
        <f>IF(N735="nulová",J735,0)</f>
        <v>0</v>
      </c>
      <c r="BJ735" s="18" t="s">
        <v>90</v>
      </c>
      <c r="BK735" s="241">
        <f>ROUND(I735*H735,2)</f>
        <v>0</v>
      </c>
      <c r="BL735" s="18" t="s">
        <v>192</v>
      </c>
      <c r="BM735" s="240" t="s">
        <v>3101</v>
      </c>
    </row>
    <row r="736" s="2" customFormat="1">
      <c r="A736" s="40"/>
      <c r="B736" s="41"/>
      <c r="C736" s="229" t="s">
        <v>1689</v>
      </c>
      <c r="D736" s="229" t="s">
        <v>174</v>
      </c>
      <c r="E736" s="230" t="s">
        <v>3970</v>
      </c>
      <c r="F736" s="231" t="s">
        <v>3971</v>
      </c>
      <c r="G736" s="232" t="s">
        <v>278</v>
      </c>
      <c r="H736" s="233">
        <v>20</v>
      </c>
      <c r="I736" s="234"/>
      <c r="J736" s="235">
        <f>ROUND(I736*H736,2)</f>
        <v>0</v>
      </c>
      <c r="K736" s="231" t="s">
        <v>331</v>
      </c>
      <c r="L736" s="46"/>
      <c r="M736" s="236" t="s">
        <v>1</v>
      </c>
      <c r="N736" s="237" t="s">
        <v>48</v>
      </c>
      <c r="O736" s="93"/>
      <c r="P736" s="238">
        <f>O736*H736</f>
        <v>0</v>
      </c>
      <c r="Q736" s="238">
        <v>0</v>
      </c>
      <c r="R736" s="238">
        <f>Q736*H736</f>
        <v>0</v>
      </c>
      <c r="S736" s="238">
        <v>0</v>
      </c>
      <c r="T736" s="239">
        <f>S736*H736</f>
        <v>0</v>
      </c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R736" s="240" t="s">
        <v>192</v>
      </c>
      <c r="AT736" s="240" t="s">
        <v>174</v>
      </c>
      <c r="AU736" s="240" t="s">
        <v>92</v>
      </c>
      <c r="AY736" s="18" t="s">
        <v>171</v>
      </c>
      <c r="BE736" s="241">
        <f>IF(N736="základní",J736,0)</f>
        <v>0</v>
      </c>
      <c r="BF736" s="241">
        <f>IF(N736="snížená",J736,0)</f>
        <v>0</v>
      </c>
      <c r="BG736" s="241">
        <f>IF(N736="zákl. přenesená",J736,0)</f>
        <v>0</v>
      </c>
      <c r="BH736" s="241">
        <f>IF(N736="sníž. přenesená",J736,0)</f>
        <v>0</v>
      </c>
      <c r="BI736" s="241">
        <f>IF(N736="nulová",J736,0)</f>
        <v>0</v>
      </c>
      <c r="BJ736" s="18" t="s">
        <v>90</v>
      </c>
      <c r="BK736" s="241">
        <f>ROUND(I736*H736,2)</f>
        <v>0</v>
      </c>
      <c r="BL736" s="18" t="s">
        <v>192</v>
      </c>
      <c r="BM736" s="240" t="s">
        <v>3110</v>
      </c>
    </row>
    <row r="737" s="12" customFormat="1" ht="25.92" customHeight="1">
      <c r="A737" s="12"/>
      <c r="B737" s="213"/>
      <c r="C737" s="214"/>
      <c r="D737" s="215" t="s">
        <v>82</v>
      </c>
      <c r="E737" s="216" t="s">
        <v>3972</v>
      </c>
      <c r="F737" s="216" t="s">
        <v>3973</v>
      </c>
      <c r="G737" s="214"/>
      <c r="H737" s="214"/>
      <c r="I737" s="217"/>
      <c r="J737" s="218">
        <f>BK737</f>
        <v>0</v>
      </c>
      <c r="K737" s="214"/>
      <c r="L737" s="219"/>
      <c r="M737" s="220"/>
      <c r="N737" s="221"/>
      <c r="O737" s="221"/>
      <c r="P737" s="222">
        <f>P738+P741+P745+P750+P757</f>
        <v>0</v>
      </c>
      <c r="Q737" s="221"/>
      <c r="R737" s="222">
        <f>R738+R741+R745+R750+R757</f>
        <v>0</v>
      </c>
      <c r="S737" s="221"/>
      <c r="T737" s="223">
        <f>T738+T741+T745+T750+T757</f>
        <v>0</v>
      </c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R737" s="224" t="s">
        <v>90</v>
      </c>
      <c r="AT737" s="225" t="s">
        <v>82</v>
      </c>
      <c r="AU737" s="225" t="s">
        <v>83</v>
      </c>
      <c r="AY737" s="224" t="s">
        <v>171</v>
      </c>
      <c r="BK737" s="226">
        <f>BK738+BK741+BK745+BK750+BK757</f>
        <v>0</v>
      </c>
    </row>
    <row r="738" s="12" customFormat="1" ht="22.8" customHeight="1">
      <c r="A738" s="12"/>
      <c r="B738" s="213"/>
      <c r="C738" s="214"/>
      <c r="D738" s="215" t="s">
        <v>82</v>
      </c>
      <c r="E738" s="227" t="s">
        <v>3682</v>
      </c>
      <c r="F738" s="227" t="s">
        <v>3683</v>
      </c>
      <c r="G738" s="214"/>
      <c r="H738" s="214"/>
      <c r="I738" s="217"/>
      <c r="J738" s="228">
        <f>BK738</f>
        <v>0</v>
      </c>
      <c r="K738" s="214"/>
      <c r="L738" s="219"/>
      <c r="M738" s="220"/>
      <c r="N738" s="221"/>
      <c r="O738" s="221"/>
      <c r="P738" s="222">
        <f>SUM(P739:P740)</f>
        <v>0</v>
      </c>
      <c r="Q738" s="221"/>
      <c r="R738" s="222">
        <f>SUM(R739:R740)</f>
        <v>0</v>
      </c>
      <c r="S738" s="221"/>
      <c r="T738" s="223">
        <f>SUM(T739:T740)</f>
        <v>0</v>
      </c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R738" s="224" t="s">
        <v>90</v>
      </c>
      <c r="AT738" s="225" t="s">
        <v>82</v>
      </c>
      <c r="AU738" s="225" t="s">
        <v>90</v>
      </c>
      <c r="AY738" s="224" t="s">
        <v>171</v>
      </c>
      <c r="BK738" s="226">
        <f>SUM(BK739:BK740)</f>
        <v>0</v>
      </c>
    </row>
    <row r="739" s="2" customFormat="1" ht="16.5" customHeight="1">
      <c r="A739" s="40"/>
      <c r="B739" s="41"/>
      <c r="C739" s="229" t="s">
        <v>1693</v>
      </c>
      <c r="D739" s="229" t="s">
        <v>174</v>
      </c>
      <c r="E739" s="230" t="s">
        <v>3974</v>
      </c>
      <c r="F739" s="231" t="s">
        <v>3912</v>
      </c>
      <c r="G739" s="232" t="s">
        <v>1528</v>
      </c>
      <c r="H739" s="233">
        <v>1</v>
      </c>
      <c r="I739" s="234"/>
      <c r="J739" s="235">
        <f>ROUND(I739*H739,2)</f>
        <v>0</v>
      </c>
      <c r="K739" s="231" t="s">
        <v>331</v>
      </c>
      <c r="L739" s="46"/>
      <c r="M739" s="236" t="s">
        <v>1</v>
      </c>
      <c r="N739" s="237" t="s">
        <v>48</v>
      </c>
      <c r="O739" s="93"/>
      <c r="P739" s="238">
        <f>O739*H739</f>
        <v>0</v>
      </c>
      <c r="Q739" s="238">
        <v>0</v>
      </c>
      <c r="R739" s="238">
        <f>Q739*H739</f>
        <v>0</v>
      </c>
      <c r="S739" s="238">
        <v>0</v>
      </c>
      <c r="T739" s="239">
        <f>S739*H739</f>
        <v>0</v>
      </c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R739" s="240" t="s">
        <v>192</v>
      </c>
      <c r="AT739" s="240" t="s">
        <v>174</v>
      </c>
      <c r="AU739" s="240" t="s">
        <v>92</v>
      </c>
      <c r="AY739" s="18" t="s">
        <v>171</v>
      </c>
      <c r="BE739" s="241">
        <f>IF(N739="základní",J739,0)</f>
        <v>0</v>
      </c>
      <c r="BF739" s="241">
        <f>IF(N739="snížená",J739,0)</f>
        <v>0</v>
      </c>
      <c r="BG739" s="241">
        <f>IF(N739="zákl. přenesená",J739,0)</f>
        <v>0</v>
      </c>
      <c r="BH739" s="241">
        <f>IF(N739="sníž. přenesená",J739,0)</f>
        <v>0</v>
      </c>
      <c r="BI739" s="241">
        <f>IF(N739="nulová",J739,0)</f>
        <v>0</v>
      </c>
      <c r="BJ739" s="18" t="s">
        <v>90</v>
      </c>
      <c r="BK739" s="241">
        <f>ROUND(I739*H739,2)</f>
        <v>0</v>
      </c>
      <c r="BL739" s="18" t="s">
        <v>192</v>
      </c>
      <c r="BM739" s="240" t="s">
        <v>3119</v>
      </c>
    </row>
    <row r="740" s="2" customFormat="1">
      <c r="A740" s="40"/>
      <c r="B740" s="41"/>
      <c r="C740" s="42"/>
      <c r="D740" s="242" t="s">
        <v>184</v>
      </c>
      <c r="E740" s="42"/>
      <c r="F740" s="243" t="s">
        <v>3975</v>
      </c>
      <c r="G740" s="42"/>
      <c r="H740" s="42"/>
      <c r="I740" s="244"/>
      <c r="J740" s="42"/>
      <c r="K740" s="42"/>
      <c r="L740" s="46"/>
      <c r="M740" s="245"/>
      <c r="N740" s="246"/>
      <c r="O740" s="93"/>
      <c r="P740" s="93"/>
      <c r="Q740" s="93"/>
      <c r="R740" s="93"/>
      <c r="S740" s="93"/>
      <c r="T740" s="94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T740" s="18" t="s">
        <v>184</v>
      </c>
      <c r="AU740" s="18" t="s">
        <v>92</v>
      </c>
    </row>
    <row r="741" s="12" customFormat="1" ht="22.8" customHeight="1">
      <c r="A741" s="12"/>
      <c r="B741" s="213"/>
      <c r="C741" s="214"/>
      <c r="D741" s="215" t="s">
        <v>82</v>
      </c>
      <c r="E741" s="227" t="s">
        <v>3916</v>
      </c>
      <c r="F741" s="227" t="s">
        <v>3917</v>
      </c>
      <c r="G741" s="214"/>
      <c r="H741" s="214"/>
      <c r="I741" s="217"/>
      <c r="J741" s="228">
        <f>BK741</f>
        <v>0</v>
      </c>
      <c r="K741" s="214"/>
      <c r="L741" s="219"/>
      <c r="M741" s="220"/>
      <c r="N741" s="221"/>
      <c r="O741" s="221"/>
      <c r="P741" s="222">
        <f>SUM(P742:P744)</f>
        <v>0</v>
      </c>
      <c r="Q741" s="221"/>
      <c r="R741" s="222">
        <f>SUM(R742:R744)</f>
        <v>0</v>
      </c>
      <c r="S741" s="221"/>
      <c r="T741" s="223">
        <f>SUM(T742:T744)</f>
        <v>0</v>
      </c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R741" s="224" t="s">
        <v>90</v>
      </c>
      <c r="AT741" s="225" t="s">
        <v>82</v>
      </c>
      <c r="AU741" s="225" t="s">
        <v>90</v>
      </c>
      <c r="AY741" s="224" t="s">
        <v>171</v>
      </c>
      <c r="BK741" s="226">
        <f>SUM(BK742:BK744)</f>
        <v>0</v>
      </c>
    </row>
    <row r="742" s="2" customFormat="1" ht="16.5" customHeight="1">
      <c r="A742" s="40"/>
      <c r="B742" s="41"/>
      <c r="C742" s="229" t="s">
        <v>1697</v>
      </c>
      <c r="D742" s="229" t="s">
        <v>174</v>
      </c>
      <c r="E742" s="230" t="s">
        <v>3918</v>
      </c>
      <c r="F742" s="231" t="s">
        <v>3919</v>
      </c>
      <c r="G742" s="232" t="s">
        <v>1528</v>
      </c>
      <c r="H742" s="233">
        <v>1</v>
      </c>
      <c r="I742" s="234"/>
      <c r="J742" s="235">
        <f>ROUND(I742*H742,2)</f>
        <v>0</v>
      </c>
      <c r="K742" s="231" t="s">
        <v>331</v>
      </c>
      <c r="L742" s="46"/>
      <c r="M742" s="236" t="s">
        <v>1</v>
      </c>
      <c r="N742" s="237" t="s">
        <v>48</v>
      </c>
      <c r="O742" s="93"/>
      <c r="P742" s="238">
        <f>O742*H742</f>
        <v>0</v>
      </c>
      <c r="Q742" s="238">
        <v>0</v>
      </c>
      <c r="R742" s="238">
        <f>Q742*H742</f>
        <v>0</v>
      </c>
      <c r="S742" s="238">
        <v>0</v>
      </c>
      <c r="T742" s="239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40" t="s">
        <v>192</v>
      </c>
      <c r="AT742" s="240" t="s">
        <v>174</v>
      </c>
      <c r="AU742" s="240" t="s">
        <v>92</v>
      </c>
      <c r="AY742" s="18" t="s">
        <v>171</v>
      </c>
      <c r="BE742" s="241">
        <f>IF(N742="základní",J742,0)</f>
        <v>0</v>
      </c>
      <c r="BF742" s="241">
        <f>IF(N742="snížená",J742,0)</f>
        <v>0</v>
      </c>
      <c r="BG742" s="241">
        <f>IF(N742="zákl. přenesená",J742,0)</f>
        <v>0</v>
      </c>
      <c r="BH742" s="241">
        <f>IF(N742="sníž. přenesená",J742,0)</f>
        <v>0</v>
      </c>
      <c r="BI742" s="241">
        <f>IF(N742="nulová",J742,0)</f>
        <v>0</v>
      </c>
      <c r="BJ742" s="18" t="s">
        <v>90</v>
      </c>
      <c r="BK742" s="241">
        <f>ROUND(I742*H742,2)</f>
        <v>0</v>
      </c>
      <c r="BL742" s="18" t="s">
        <v>192</v>
      </c>
      <c r="BM742" s="240" t="s">
        <v>3127</v>
      </c>
    </row>
    <row r="743" s="2" customFormat="1" ht="16.5" customHeight="1">
      <c r="A743" s="40"/>
      <c r="B743" s="41"/>
      <c r="C743" s="229" t="s">
        <v>1701</v>
      </c>
      <c r="D743" s="229" t="s">
        <v>174</v>
      </c>
      <c r="E743" s="230" t="s">
        <v>3976</v>
      </c>
      <c r="F743" s="231" t="s">
        <v>3977</v>
      </c>
      <c r="G743" s="232" t="s">
        <v>1528</v>
      </c>
      <c r="H743" s="233">
        <v>1</v>
      </c>
      <c r="I743" s="234"/>
      <c r="J743" s="235">
        <f>ROUND(I743*H743,2)</f>
        <v>0</v>
      </c>
      <c r="K743" s="231" t="s">
        <v>331</v>
      </c>
      <c r="L743" s="46"/>
      <c r="M743" s="236" t="s">
        <v>1</v>
      </c>
      <c r="N743" s="237" t="s">
        <v>48</v>
      </c>
      <c r="O743" s="93"/>
      <c r="P743" s="238">
        <f>O743*H743</f>
        <v>0</v>
      </c>
      <c r="Q743" s="238">
        <v>0</v>
      </c>
      <c r="R743" s="238">
        <f>Q743*H743</f>
        <v>0</v>
      </c>
      <c r="S743" s="238">
        <v>0</v>
      </c>
      <c r="T743" s="239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40" t="s">
        <v>192</v>
      </c>
      <c r="AT743" s="240" t="s">
        <v>174</v>
      </c>
      <c r="AU743" s="240" t="s">
        <v>92</v>
      </c>
      <c r="AY743" s="18" t="s">
        <v>171</v>
      </c>
      <c r="BE743" s="241">
        <f>IF(N743="základní",J743,0)</f>
        <v>0</v>
      </c>
      <c r="BF743" s="241">
        <f>IF(N743="snížená",J743,0)</f>
        <v>0</v>
      </c>
      <c r="BG743" s="241">
        <f>IF(N743="zákl. přenesená",J743,0)</f>
        <v>0</v>
      </c>
      <c r="BH743" s="241">
        <f>IF(N743="sníž. přenesená",J743,0)</f>
        <v>0</v>
      </c>
      <c r="BI743" s="241">
        <f>IF(N743="nulová",J743,0)</f>
        <v>0</v>
      </c>
      <c r="BJ743" s="18" t="s">
        <v>90</v>
      </c>
      <c r="BK743" s="241">
        <f>ROUND(I743*H743,2)</f>
        <v>0</v>
      </c>
      <c r="BL743" s="18" t="s">
        <v>192</v>
      </c>
      <c r="BM743" s="240" t="s">
        <v>3978</v>
      </c>
    </row>
    <row r="744" s="2" customFormat="1">
      <c r="A744" s="40"/>
      <c r="B744" s="41"/>
      <c r="C744" s="229" t="s">
        <v>1705</v>
      </c>
      <c r="D744" s="229" t="s">
        <v>174</v>
      </c>
      <c r="E744" s="230" t="s">
        <v>3979</v>
      </c>
      <c r="F744" s="231" t="s">
        <v>3980</v>
      </c>
      <c r="G744" s="232" t="s">
        <v>1528</v>
      </c>
      <c r="H744" s="233">
        <v>1</v>
      </c>
      <c r="I744" s="234"/>
      <c r="J744" s="235">
        <f>ROUND(I744*H744,2)</f>
        <v>0</v>
      </c>
      <c r="K744" s="231" t="s">
        <v>331</v>
      </c>
      <c r="L744" s="46"/>
      <c r="M744" s="236" t="s">
        <v>1</v>
      </c>
      <c r="N744" s="237" t="s">
        <v>48</v>
      </c>
      <c r="O744" s="93"/>
      <c r="P744" s="238">
        <f>O744*H744</f>
        <v>0</v>
      </c>
      <c r="Q744" s="238">
        <v>0</v>
      </c>
      <c r="R744" s="238">
        <f>Q744*H744</f>
        <v>0</v>
      </c>
      <c r="S744" s="238">
        <v>0</v>
      </c>
      <c r="T744" s="239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40" t="s">
        <v>192</v>
      </c>
      <c r="AT744" s="240" t="s">
        <v>174</v>
      </c>
      <c r="AU744" s="240" t="s">
        <v>92</v>
      </c>
      <c r="AY744" s="18" t="s">
        <v>171</v>
      </c>
      <c r="BE744" s="241">
        <f>IF(N744="základní",J744,0)</f>
        <v>0</v>
      </c>
      <c r="BF744" s="241">
        <f>IF(N744="snížená",J744,0)</f>
        <v>0</v>
      </c>
      <c r="BG744" s="241">
        <f>IF(N744="zákl. přenesená",J744,0)</f>
        <v>0</v>
      </c>
      <c r="BH744" s="241">
        <f>IF(N744="sníž. přenesená",J744,0)</f>
        <v>0</v>
      </c>
      <c r="BI744" s="241">
        <f>IF(N744="nulová",J744,0)</f>
        <v>0</v>
      </c>
      <c r="BJ744" s="18" t="s">
        <v>90</v>
      </c>
      <c r="BK744" s="241">
        <f>ROUND(I744*H744,2)</f>
        <v>0</v>
      </c>
      <c r="BL744" s="18" t="s">
        <v>192</v>
      </c>
      <c r="BM744" s="240" t="s">
        <v>3981</v>
      </c>
    </row>
    <row r="745" s="12" customFormat="1" ht="22.8" customHeight="1">
      <c r="A745" s="12"/>
      <c r="B745" s="213"/>
      <c r="C745" s="214"/>
      <c r="D745" s="215" t="s">
        <v>82</v>
      </c>
      <c r="E745" s="227" t="s">
        <v>3580</v>
      </c>
      <c r="F745" s="227" t="s">
        <v>3581</v>
      </c>
      <c r="G745" s="214"/>
      <c r="H745" s="214"/>
      <c r="I745" s="217"/>
      <c r="J745" s="228">
        <f>BK745</f>
        <v>0</v>
      </c>
      <c r="K745" s="214"/>
      <c r="L745" s="219"/>
      <c r="M745" s="220"/>
      <c r="N745" s="221"/>
      <c r="O745" s="221"/>
      <c r="P745" s="222">
        <f>SUM(P746:P749)</f>
        <v>0</v>
      </c>
      <c r="Q745" s="221"/>
      <c r="R745" s="222">
        <f>SUM(R746:R749)</f>
        <v>0</v>
      </c>
      <c r="S745" s="221"/>
      <c r="T745" s="223">
        <f>SUM(T746:T749)</f>
        <v>0</v>
      </c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R745" s="224" t="s">
        <v>90</v>
      </c>
      <c r="AT745" s="225" t="s">
        <v>82</v>
      </c>
      <c r="AU745" s="225" t="s">
        <v>90</v>
      </c>
      <c r="AY745" s="224" t="s">
        <v>171</v>
      </c>
      <c r="BK745" s="226">
        <f>SUM(BK746:BK749)</f>
        <v>0</v>
      </c>
    </row>
    <row r="746" s="2" customFormat="1" ht="16.5" customHeight="1">
      <c r="A746" s="40"/>
      <c r="B746" s="41"/>
      <c r="C746" s="229" t="s">
        <v>1709</v>
      </c>
      <c r="D746" s="229" t="s">
        <v>174</v>
      </c>
      <c r="E746" s="230" t="s">
        <v>3982</v>
      </c>
      <c r="F746" s="231" t="s">
        <v>3983</v>
      </c>
      <c r="G746" s="232" t="s">
        <v>1528</v>
      </c>
      <c r="H746" s="233">
        <v>1</v>
      </c>
      <c r="I746" s="234"/>
      <c r="J746" s="235">
        <f>ROUND(I746*H746,2)</f>
        <v>0</v>
      </c>
      <c r="K746" s="231" t="s">
        <v>331</v>
      </c>
      <c r="L746" s="46"/>
      <c r="M746" s="236" t="s">
        <v>1</v>
      </c>
      <c r="N746" s="237" t="s">
        <v>48</v>
      </c>
      <c r="O746" s="93"/>
      <c r="P746" s="238">
        <f>O746*H746</f>
        <v>0</v>
      </c>
      <c r="Q746" s="238">
        <v>0</v>
      </c>
      <c r="R746" s="238">
        <f>Q746*H746</f>
        <v>0</v>
      </c>
      <c r="S746" s="238">
        <v>0</v>
      </c>
      <c r="T746" s="239">
        <f>S746*H746</f>
        <v>0</v>
      </c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R746" s="240" t="s">
        <v>192</v>
      </c>
      <c r="AT746" s="240" t="s">
        <v>174</v>
      </c>
      <c r="AU746" s="240" t="s">
        <v>92</v>
      </c>
      <c r="AY746" s="18" t="s">
        <v>171</v>
      </c>
      <c r="BE746" s="241">
        <f>IF(N746="základní",J746,0)</f>
        <v>0</v>
      </c>
      <c r="BF746" s="241">
        <f>IF(N746="snížená",J746,0)</f>
        <v>0</v>
      </c>
      <c r="BG746" s="241">
        <f>IF(N746="zákl. přenesená",J746,0)</f>
        <v>0</v>
      </c>
      <c r="BH746" s="241">
        <f>IF(N746="sníž. přenesená",J746,0)</f>
        <v>0</v>
      </c>
      <c r="BI746" s="241">
        <f>IF(N746="nulová",J746,0)</f>
        <v>0</v>
      </c>
      <c r="BJ746" s="18" t="s">
        <v>90</v>
      </c>
      <c r="BK746" s="241">
        <f>ROUND(I746*H746,2)</f>
        <v>0</v>
      </c>
      <c r="BL746" s="18" t="s">
        <v>192</v>
      </c>
      <c r="BM746" s="240" t="s">
        <v>3984</v>
      </c>
    </row>
    <row r="747" s="2" customFormat="1" ht="16.5" customHeight="1">
      <c r="A747" s="40"/>
      <c r="B747" s="41"/>
      <c r="C747" s="229" t="s">
        <v>1713</v>
      </c>
      <c r="D747" s="229" t="s">
        <v>174</v>
      </c>
      <c r="E747" s="230" t="s">
        <v>3964</v>
      </c>
      <c r="F747" s="231" t="s">
        <v>3965</v>
      </c>
      <c r="G747" s="232" t="s">
        <v>1528</v>
      </c>
      <c r="H747" s="233">
        <v>1</v>
      </c>
      <c r="I747" s="234"/>
      <c r="J747" s="235">
        <f>ROUND(I747*H747,2)</f>
        <v>0</v>
      </c>
      <c r="K747" s="231" t="s">
        <v>331</v>
      </c>
      <c r="L747" s="46"/>
      <c r="M747" s="236" t="s">
        <v>1</v>
      </c>
      <c r="N747" s="237" t="s">
        <v>48</v>
      </c>
      <c r="O747" s="93"/>
      <c r="P747" s="238">
        <f>O747*H747</f>
        <v>0</v>
      </c>
      <c r="Q747" s="238">
        <v>0</v>
      </c>
      <c r="R747" s="238">
        <f>Q747*H747</f>
        <v>0</v>
      </c>
      <c r="S747" s="238">
        <v>0</v>
      </c>
      <c r="T747" s="239">
        <f>S747*H747</f>
        <v>0</v>
      </c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R747" s="240" t="s">
        <v>192</v>
      </c>
      <c r="AT747" s="240" t="s">
        <v>174</v>
      </c>
      <c r="AU747" s="240" t="s">
        <v>92</v>
      </c>
      <c r="AY747" s="18" t="s">
        <v>171</v>
      </c>
      <c r="BE747" s="241">
        <f>IF(N747="základní",J747,0)</f>
        <v>0</v>
      </c>
      <c r="BF747" s="241">
        <f>IF(N747="snížená",J747,0)</f>
        <v>0</v>
      </c>
      <c r="BG747" s="241">
        <f>IF(N747="zákl. přenesená",J747,0)</f>
        <v>0</v>
      </c>
      <c r="BH747" s="241">
        <f>IF(N747="sníž. přenesená",J747,0)</f>
        <v>0</v>
      </c>
      <c r="BI747" s="241">
        <f>IF(N747="nulová",J747,0)</f>
        <v>0</v>
      </c>
      <c r="BJ747" s="18" t="s">
        <v>90</v>
      </c>
      <c r="BK747" s="241">
        <f>ROUND(I747*H747,2)</f>
        <v>0</v>
      </c>
      <c r="BL747" s="18" t="s">
        <v>192</v>
      </c>
      <c r="BM747" s="240" t="s">
        <v>3985</v>
      </c>
    </row>
    <row r="748" s="2" customFormat="1">
      <c r="A748" s="40"/>
      <c r="B748" s="41"/>
      <c r="C748" s="229" t="s">
        <v>1717</v>
      </c>
      <c r="D748" s="229" t="s">
        <v>174</v>
      </c>
      <c r="E748" s="230" t="s">
        <v>3986</v>
      </c>
      <c r="F748" s="231" t="s">
        <v>3987</v>
      </c>
      <c r="G748" s="232" t="s">
        <v>1528</v>
      </c>
      <c r="H748" s="233">
        <v>3</v>
      </c>
      <c r="I748" s="234"/>
      <c r="J748" s="235">
        <f>ROUND(I748*H748,2)</f>
        <v>0</v>
      </c>
      <c r="K748" s="231" t="s">
        <v>331</v>
      </c>
      <c r="L748" s="46"/>
      <c r="M748" s="236" t="s">
        <v>1</v>
      </c>
      <c r="N748" s="237" t="s">
        <v>48</v>
      </c>
      <c r="O748" s="93"/>
      <c r="P748" s="238">
        <f>O748*H748</f>
        <v>0</v>
      </c>
      <c r="Q748" s="238">
        <v>0</v>
      </c>
      <c r="R748" s="238">
        <f>Q748*H748</f>
        <v>0</v>
      </c>
      <c r="S748" s="238">
        <v>0</v>
      </c>
      <c r="T748" s="239">
        <f>S748*H748</f>
        <v>0</v>
      </c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R748" s="240" t="s">
        <v>192</v>
      </c>
      <c r="AT748" s="240" t="s">
        <v>174</v>
      </c>
      <c r="AU748" s="240" t="s">
        <v>92</v>
      </c>
      <c r="AY748" s="18" t="s">
        <v>171</v>
      </c>
      <c r="BE748" s="241">
        <f>IF(N748="základní",J748,0)</f>
        <v>0</v>
      </c>
      <c r="BF748" s="241">
        <f>IF(N748="snížená",J748,0)</f>
        <v>0</v>
      </c>
      <c r="BG748" s="241">
        <f>IF(N748="zákl. přenesená",J748,0)</f>
        <v>0</v>
      </c>
      <c r="BH748" s="241">
        <f>IF(N748="sníž. přenesená",J748,0)</f>
        <v>0</v>
      </c>
      <c r="BI748" s="241">
        <f>IF(N748="nulová",J748,0)</f>
        <v>0</v>
      </c>
      <c r="BJ748" s="18" t="s">
        <v>90</v>
      </c>
      <c r="BK748" s="241">
        <f>ROUND(I748*H748,2)</f>
        <v>0</v>
      </c>
      <c r="BL748" s="18" t="s">
        <v>192</v>
      </c>
      <c r="BM748" s="240" t="s">
        <v>3988</v>
      </c>
    </row>
    <row r="749" s="2" customFormat="1" ht="21.75" customHeight="1">
      <c r="A749" s="40"/>
      <c r="B749" s="41"/>
      <c r="C749" s="229" t="s">
        <v>1721</v>
      </c>
      <c r="D749" s="229" t="s">
        <v>174</v>
      </c>
      <c r="E749" s="230" t="s">
        <v>3989</v>
      </c>
      <c r="F749" s="231" t="s">
        <v>3990</v>
      </c>
      <c r="G749" s="232" t="s">
        <v>1528</v>
      </c>
      <c r="H749" s="233">
        <v>1</v>
      </c>
      <c r="I749" s="234"/>
      <c r="J749" s="235">
        <f>ROUND(I749*H749,2)</f>
        <v>0</v>
      </c>
      <c r="K749" s="231" t="s">
        <v>331</v>
      </c>
      <c r="L749" s="46"/>
      <c r="M749" s="236" t="s">
        <v>1</v>
      </c>
      <c r="N749" s="237" t="s">
        <v>48</v>
      </c>
      <c r="O749" s="93"/>
      <c r="P749" s="238">
        <f>O749*H749</f>
        <v>0</v>
      </c>
      <c r="Q749" s="238">
        <v>0</v>
      </c>
      <c r="R749" s="238">
        <f>Q749*H749</f>
        <v>0</v>
      </c>
      <c r="S749" s="238">
        <v>0</v>
      </c>
      <c r="T749" s="239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40" t="s">
        <v>192</v>
      </c>
      <c r="AT749" s="240" t="s">
        <v>174</v>
      </c>
      <c r="AU749" s="240" t="s">
        <v>92</v>
      </c>
      <c r="AY749" s="18" t="s">
        <v>171</v>
      </c>
      <c r="BE749" s="241">
        <f>IF(N749="základní",J749,0)</f>
        <v>0</v>
      </c>
      <c r="BF749" s="241">
        <f>IF(N749="snížená",J749,0)</f>
        <v>0</v>
      </c>
      <c r="BG749" s="241">
        <f>IF(N749="zákl. přenesená",J749,0)</f>
        <v>0</v>
      </c>
      <c r="BH749" s="241">
        <f>IF(N749="sníž. přenesená",J749,0)</f>
        <v>0</v>
      </c>
      <c r="BI749" s="241">
        <f>IF(N749="nulová",J749,0)</f>
        <v>0</v>
      </c>
      <c r="BJ749" s="18" t="s">
        <v>90</v>
      </c>
      <c r="BK749" s="241">
        <f>ROUND(I749*H749,2)</f>
        <v>0</v>
      </c>
      <c r="BL749" s="18" t="s">
        <v>192</v>
      </c>
      <c r="BM749" s="240" t="s">
        <v>3991</v>
      </c>
    </row>
    <row r="750" s="12" customFormat="1" ht="22.8" customHeight="1">
      <c r="A750" s="12"/>
      <c r="B750" s="213"/>
      <c r="C750" s="214"/>
      <c r="D750" s="215" t="s">
        <v>82</v>
      </c>
      <c r="E750" s="227" t="s">
        <v>3939</v>
      </c>
      <c r="F750" s="227" t="s">
        <v>3940</v>
      </c>
      <c r="G750" s="214"/>
      <c r="H750" s="214"/>
      <c r="I750" s="217"/>
      <c r="J750" s="228">
        <f>BK750</f>
        <v>0</v>
      </c>
      <c r="K750" s="214"/>
      <c r="L750" s="219"/>
      <c r="M750" s="220"/>
      <c r="N750" s="221"/>
      <c r="O750" s="221"/>
      <c r="P750" s="222">
        <f>SUM(P751:P756)</f>
        <v>0</v>
      </c>
      <c r="Q750" s="221"/>
      <c r="R750" s="222">
        <f>SUM(R751:R756)</f>
        <v>0</v>
      </c>
      <c r="S750" s="221"/>
      <c r="T750" s="223">
        <f>SUM(T751:T756)</f>
        <v>0</v>
      </c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R750" s="224" t="s">
        <v>90</v>
      </c>
      <c r="AT750" s="225" t="s">
        <v>82</v>
      </c>
      <c r="AU750" s="225" t="s">
        <v>90</v>
      </c>
      <c r="AY750" s="224" t="s">
        <v>171</v>
      </c>
      <c r="BK750" s="226">
        <f>SUM(BK751:BK756)</f>
        <v>0</v>
      </c>
    </row>
    <row r="751" s="2" customFormat="1" ht="16.5" customHeight="1">
      <c r="A751" s="40"/>
      <c r="B751" s="41"/>
      <c r="C751" s="229" t="s">
        <v>1725</v>
      </c>
      <c r="D751" s="229" t="s">
        <v>174</v>
      </c>
      <c r="E751" s="230" t="s">
        <v>3992</v>
      </c>
      <c r="F751" s="231" t="s">
        <v>3993</v>
      </c>
      <c r="G751" s="232" t="s">
        <v>278</v>
      </c>
      <c r="H751" s="233">
        <v>26</v>
      </c>
      <c r="I751" s="234"/>
      <c r="J751" s="235">
        <f>ROUND(I751*H751,2)</f>
        <v>0</v>
      </c>
      <c r="K751" s="231" t="s">
        <v>331</v>
      </c>
      <c r="L751" s="46"/>
      <c r="M751" s="236" t="s">
        <v>1</v>
      </c>
      <c r="N751" s="237" t="s">
        <v>48</v>
      </c>
      <c r="O751" s="93"/>
      <c r="P751" s="238">
        <f>O751*H751</f>
        <v>0</v>
      </c>
      <c r="Q751" s="238">
        <v>0</v>
      </c>
      <c r="R751" s="238">
        <f>Q751*H751</f>
        <v>0</v>
      </c>
      <c r="S751" s="238">
        <v>0</v>
      </c>
      <c r="T751" s="239">
        <f>S751*H751</f>
        <v>0</v>
      </c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R751" s="240" t="s">
        <v>192</v>
      </c>
      <c r="AT751" s="240" t="s">
        <v>174</v>
      </c>
      <c r="AU751" s="240" t="s">
        <v>92</v>
      </c>
      <c r="AY751" s="18" t="s">
        <v>171</v>
      </c>
      <c r="BE751" s="241">
        <f>IF(N751="základní",J751,0)</f>
        <v>0</v>
      </c>
      <c r="BF751" s="241">
        <f>IF(N751="snížená",J751,0)</f>
        <v>0</v>
      </c>
      <c r="BG751" s="241">
        <f>IF(N751="zákl. přenesená",J751,0)</f>
        <v>0</v>
      </c>
      <c r="BH751" s="241">
        <f>IF(N751="sníž. přenesená",J751,0)</f>
        <v>0</v>
      </c>
      <c r="BI751" s="241">
        <f>IF(N751="nulová",J751,0)</f>
        <v>0</v>
      </c>
      <c r="BJ751" s="18" t="s">
        <v>90</v>
      </c>
      <c r="BK751" s="241">
        <f>ROUND(I751*H751,2)</f>
        <v>0</v>
      </c>
      <c r="BL751" s="18" t="s">
        <v>192</v>
      </c>
      <c r="BM751" s="240" t="s">
        <v>3994</v>
      </c>
    </row>
    <row r="752" s="2" customFormat="1">
      <c r="A752" s="40"/>
      <c r="B752" s="41"/>
      <c r="C752" s="42"/>
      <c r="D752" s="242" t="s">
        <v>184</v>
      </c>
      <c r="E752" s="42"/>
      <c r="F752" s="243" t="s">
        <v>3889</v>
      </c>
      <c r="G752" s="42"/>
      <c r="H752" s="42"/>
      <c r="I752" s="244"/>
      <c r="J752" s="42"/>
      <c r="K752" s="42"/>
      <c r="L752" s="46"/>
      <c r="M752" s="245"/>
      <c r="N752" s="246"/>
      <c r="O752" s="93"/>
      <c r="P752" s="93"/>
      <c r="Q752" s="93"/>
      <c r="R752" s="93"/>
      <c r="S752" s="93"/>
      <c r="T752" s="94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T752" s="18" t="s">
        <v>184</v>
      </c>
      <c r="AU752" s="18" t="s">
        <v>92</v>
      </c>
    </row>
    <row r="753" s="2" customFormat="1" ht="16.5" customHeight="1">
      <c r="A753" s="40"/>
      <c r="B753" s="41"/>
      <c r="C753" s="229" t="s">
        <v>1729</v>
      </c>
      <c r="D753" s="229" t="s">
        <v>174</v>
      </c>
      <c r="E753" s="230" t="s">
        <v>3995</v>
      </c>
      <c r="F753" s="231" t="s">
        <v>3996</v>
      </c>
      <c r="G753" s="232" t="s">
        <v>278</v>
      </c>
      <c r="H753" s="233">
        <v>29</v>
      </c>
      <c r="I753" s="234"/>
      <c r="J753" s="235">
        <f>ROUND(I753*H753,2)</f>
        <v>0</v>
      </c>
      <c r="K753" s="231" t="s">
        <v>331</v>
      </c>
      <c r="L753" s="46"/>
      <c r="M753" s="236" t="s">
        <v>1</v>
      </c>
      <c r="N753" s="237" t="s">
        <v>48</v>
      </c>
      <c r="O753" s="93"/>
      <c r="P753" s="238">
        <f>O753*H753</f>
        <v>0</v>
      </c>
      <c r="Q753" s="238">
        <v>0</v>
      </c>
      <c r="R753" s="238">
        <f>Q753*H753</f>
        <v>0</v>
      </c>
      <c r="S753" s="238">
        <v>0</v>
      </c>
      <c r="T753" s="239">
        <f>S753*H753</f>
        <v>0</v>
      </c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R753" s="240" t="s">
        <v>192</v>
      </c>
      <c r="AT753" s="240" t="s">
        <v>174</v>
      </c>
      <c r="AU753" s="240" t="s">
        <v>92</v>
      </c>
      <c r="AY753" s="18" t="s">
        <v>171</v>
      </c>
      <c r="BE753" s="241">
        <f>IF(N753="základní",J753,0)</f>
        <v>0</v>
      </c>
      <c r="BF753" s="241">
        <f>IF(N753="snížená",J753,0)</f>
        <v>0</v>
      </c>
      <c r="BG753" s="241">
        <f>IF(N753="zákl. přenesená",J753,0)</f>
        <v>0</v>
      </c>
      <c r="BH753" s="241">
        <f>IF(N753="sníž. přenesená",J753,0)</f>
        <v>0</v>
      </c>
      <c r="BI753" s="241">
        <f>IF(N753="nulová",J753,0)</f>
        <v>0</v>
      </c>
      <c r="BJ753" s="18" t="s">
        <v>90</v>
      </c>
      <c r="BK753" s="241">
        <f>ROUND(I753*H753,2)</f>
        <v>0</v>
      </c>
      <c r="BL753" s="18" t="s">
        <v>192</v>
      </c>
      <c r="BM753" s="240" t="s">
        <v>3997</v>
      </c>
    </row>
    <row r="754" s="2" customFormat="1">
      <c r="A754" s="40"/>
      <c r="B754" s="41"/>
      <c r="C754" s="42"/>
      <c r="D754" s="242" t="s">
        <v>184</v>
      </c>
      <c r="E754" s="42"/>
      <c r="F754" s="243" t="s">
        <v>3889</v>
      </c>
      <c r="G754" s="42"/>
      <c r="H754" s="42"/>
      <c r="I754" s="244"/>
      <c r="J754" s="42"/>
      <c r="K754" s="42"/>
      <c r="L754" s="46"/>
      <c r="M754" s="245"/>
      <c r="N754" s="246"/>
      <c r="O754" s="93"/>
      <c r="P754" s="93"/>
      <c r="Q754" s="93"/>
      <c r="R754" s="93"/>
      <c r="S754" s="93"/>
      <c r="T754" s="94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T754" s="18" t="s">
        <v>184</v>
      </c>
      <c r="AU754" s="18" t="s">
        <v>92</v>
      </c>
    </row>
    <row r="755" s="2" customFormat="1" ht="16.5" customHeight="1">
      <c r="A755" s="40"/>
      <c r="B755" s="41"/>
      <c r="C755" s="229" t="s">
        <v>1733</v>
      </c>
      <c r="D755" s="229" t="s">
        <v>174</v>
      </c>
      <c r="E755" s="230" t="s">
        <v>3998</v>
      </c>
      <c r="F755" s="231" t="s">
        <v>3490</v>
      </c>
      <c r="G755" s="232" t="s">
        <v>278</v>
      </c>
      <c r="H755" s="233">
        <v>7</v>
      </c>
      <c r="I755" s="234"/>
      <c r="J755" s="235">
        <f>ROUND(I755*H755,2)</f>
        <v>0</v>
      </c>
      <c r="K755" s="231" t="s">
        <v>331</v>
      </c>
      <c r="L755" s="46"/>
      <c r="M755" s="236" t="s">
        <v>1</v>
      </c>
      <c r="N755" s="237" t="s">
        <v>48</v>
      </c>
      <c r="O755" s="93"/>
      <c r="P755" s="238">
        <f>O755*H755</f>
        <v>0</v>
      </c>
      <c r="Q755" s="238">
        <v>0</v>
      </c>
      <c r="R755" s="238">
        <f>Q755*H755</f>
        <v>0</v>
      </c>
      <c r="S755" s="238">
        <v>0</v>
      </c>
      <c r="T755" s="239">
        <f>S755*H755</f>
        <v>0</v>
      </c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R755" s="240" t="s">
        <v>192</v>
      </c>
      <c r="AT755" s="240" t="s">
        <v>174</v>
      </c>
      <c r="AU755" s="240" t="s">
        <v>92</v>
      </c>
      <c r="AY755" s="18" t="s">
        <v>171</v>
      </c>
      <c r="BE755" s="241">
        <f>IF(N755="základní",J755,0)</f>
        <v>0</v>
      </c>
      <c r="BF755" s="241">
        <f>IF(N755="snížená",J755,0)</f>
        <v>0</v>
      </c>
      <c r="BG755" s="241">
        <f>IF(N755="zákl. přenesená",J755,0)</f>
        <v>0</v>
      </c>
      <c r="BH755" s="241">
        <f>IF(N755="sníž. přenesená",J755,0)</f>
        <v>0</v>
      </c>
      <c r="BI755" s="241">
        <f>IF(N755="nulová",J755,0)</f>
        <v>0</v>
      </c>
      <c r="BJ755" s="18" t="s">
        <v>90</v>
      </c>
      <c r="BK755" s="241">
        <f>ROUND(I755*H755,2)</f>
        <v>0</v>
      </c>
      <c r="BL755" s="18" t="s">
        <v>192</v>
      </c>
      <c r="BM755" s="240" t="s">
        <v>3999</v>
      </c>
    </row>
    <row r="756" s="2" customFormat="1">
      <c r="A756" s="40"/>
      <c r="B756" s="41"/>
      <c r="C756" s="42"/>
      <c r="D756" s="242" t="s">
        <v>184</v>
      </c>
      <c r="E756" s="42"/>
      <c r="F756" s="243" t="s">
        <v>3889</v>
      </c>
      <c r="G756" s="42"/>
      <c r="H756" s="42"/>
      <c r="I756" s="244"/>
      <c r="J756" s="42"/>
      <c r="K756" s="42"/>
      <c r="L756" s="46"/>
      <c r="M756" s="245"/>
      <c r="N756" s="246"/>
      <c r="O756" s="93"/>
      <c r="P756" s="93"/>
      <c r="Q756" s="93"/>
      <c r="R756" s="93"/>
      <c r="S756" s="93"/>
      <c r="T756" s="94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T756" s="18" t="s">
        <v>184</v>
      </c>
      <c r="AU756" s="18" t="s">
        <v>92</v>
      </c>
    </row>
    <row r="757" s="12" customFormat="1" ht="22.8" customHeight="1">
      <c r="A757" s="12"/>
      <c r="B757" s="213"/>
      <c r="C757" s="214"/>
      <c r="D757" s="215" t="s">
        <v>82</v>
      </c>
      <c r="E757" s="227" t="s">
        <v>3968</v>
      </c>
      <c r="F757" s="227" t="s">
        <v>3969</v>
      </c>
      <c r="G757" s="214"/>
      <c r="H757" s="214"/>
      <c r="I757" s="217"/>
      <c r="J757" s="228">
        <f>BK757</f>
        <v>0</v>
      </c>
      <c r="K757" s="214"/>
      <c r="L757" s="219"/>
      <c r="M757" s="220"/>
      <c r="N757" s="221"/>
      <c r="O757" s="221"/>
      <c r="P757" s="222">
        <f>SUM(P758:P759)</f>
        <v>0</v>
      </c>
      <c r="Q757" s="221"/>
      <c r="R757" s="222">
        <f>SUM(R758:R759)</f>
        <v>0</v>
      </c>
      <c r="S757" s="221"/>
      <c r="T757" s="223">
        <f>SUM(T758:T759)</f>
        <v>0</v>
      </c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R757" s="224" t="s">
        <v>90</v>
      </c>
      <c r="AT757" s="225" t="s">
        <v>82</v>
      </c>
      <c r="AU757" s="225" t="s">
        <v>90</v>
      </c>
      <c r="AY757" s="224" t="s">
        <v>171</v>
      </c>
      <c r="BK757" s="226">
        <f>SUM(BK758:BK759)</f>
        <v>0</v>
      </c>
    </row>
    <row r="758" s="2" customFormat="1" ht="16.5" customHeight="1">
      <c r="A758" s="40"/>
      <c r="B758" s="41"/>
      <c r="C758" s="229" t="s">
        <v>1737</v>
      </c>
      <c r="D758" s="229" t="s">
        <v>174</v>
      </c>
      <c r="E758" s="230" t="s">
        <v>4000</v>
      </c>
      <c r="F758" s="231" t="s">
        <v>3953</v>
      </c>
      <c r="G758" s="232" t="s">
        <v>278</v>
      </c>
      <c r="H758" s="233">
        <v>11</v>
      </c>
      <c r="I758" s="234"/>
      <c r="J758" s="235">
        <f>ROUND(I758*H758,2)</f>
        <v>0</v>
      </c>
      <c r="K758" s="231" t="s">
        <v>331</v>
      </c>
      <c r="L758" s="46"/>
      <c r="M758" s="236" t="s">
        <v>1</v>
      </c>
      <c r="N758" s="237" t="s">
        <v>48</v>
      </c>
      <c r="O758" s="93"/>
      <c r="P758" s="238">
        <f>O758*H758</f>
        <v>0</v>
      </c>
      <c r="Q758" s="238">
        <v>0</v>
      </c>
      <c r="R758" s="238">
        <f>Q758*H758</f>
        <v>0</v>
      </c>
      <c r="S758" s="238">
        <v>0</v>
      </c>
      <c r="T758" s="239">
        <f>S758*H758</f>
        <v>0</v>
      </c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R758" s="240" t="s">
        <v>192</v>
      </c>
      <c r="AT758" s="240" t="s">
        <v>174</v>
      </c>
      <c r="AU758" s="240" t="s">
        <v>92</v>
      </c>
      <c r="AY758" s="18" t="s">
        <v>171</v>
      </c>
      <c r="BE758" s="241">
        <f>IF(N758="základní",J758,0)</f>
        <v>0</v>
      </c>
      <c r="BF758" s="241">
        <f>IF(N758="snížená",J758,0)</f>
        <v>0</v>
      </c>
      <c r="BG758" s="241">
        <f>IF(N758="zákl. přenesená",J758,0)</f>
        <v>0</v>
      </c>
      <c r="BH758" s="241">
        <f>IF(N758="sníž. přenesená",J758,0)</f>
        <v>0</v>
      </c>
      <c r="BI758" s="241">
        <f>IF(N758="nulová",J758,0)</f>
        <v>0</v>
      </c>
      <c r="BJ758" s="18" t="s">
        <v>90</v>
      </c>
      <c r="BK758" s="241">
        <f>ROUND(I758*H758,2)</f>
        <v>0</v>
      </c>
      <c r="BL758" s="18" t="s">
        <v>192</v>
      </c>
      <c r="BM758" s="240" t="s">
        <v>4001</v>
      </c>
    </row>
    <row r="759" s="2" customFormat="1">
      <c r="A759" s="40"/>
      <c r="B759" s="41"/>
      <c r="C759" s="229" t="s">
        <v>1741</v>
      </c>
      <c r="D759" s="229" t="s">
        <v>174</v>
      </c>
      <c r="E759" s="230" t="s">
        <v>4002</v>
      </c>
      <c r="F759" s="231" t="s">
        <v>3971</v>
      </c>
      <c r="G759" s="232" t="s">
        <v>278</v>
      </c>
      <c r="H759" s="233">
        <v>9</v>
      </c>
      <c r="I759" s="234"/>
      <c r="J759" s="235">
        <f>ROUND(I759*H759,2)</f>
        <v>0</v>
      </c>
      <c r="K759" s="231" t="s">
        <v>331</v>
      </c>
      <c r="L759" s="46"/>
      <c r="M759" s="236" t="s">
        <v>1</v>
      </c>
      <c r="N759" s="237" t="s">
        <v>48</v>
      </c>
      <c r="O759" s="93"/>
      <c r="P759" s="238">
        <f>O759*H759</f>
        <v>0</v>
      </c>
      <c r="Q759" s="238">
        <v>0</v>
      </c>
      <c r="R759" s="238">
        <f>Q759*H759</f>
        <v>0</v>
      </c>
      <c r="S759" s="238">
        <v>0</v>
      </c>
      <c r="T759" s="239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40" t="s">
        <v>192</v>
      </c>
      <c r="AT759" s="240" t="s">
        <v>174</v>
      </c>
      <c r="AU759" s="240" t="s">
        <v>92</v>
      </c>
      <c r="AY759" s="18" t="s">
        <v>171</v>
      </c>
      <c r="BE759" s="241">
        <f>IF(N759="základní",J759,0)</f>
        <v>0</v>
      </c>
      <c r="BF759" s="241">
        <f>IF(N759="snížená",J759,0)</f>
        <v>0</v>
      </c>
      <c r="BG759" s="241">
        <f>IF(N759="zákl. přenesená",J759,0)</f>
        <v>0</v>
      </c>
      <c r="BH759" s="241">
        <f>IF(N759="sníž. přenesená",J759,0)</f>
        <v>0</v>
      </c>
      <c r="BI759" s="241">
        <f>IF(N759="nulová",J759,0)</f>
        <v>0</v>
      </c>
      <c r="BJ759" s="18" t="s">
        <v>90</v>
      </c>
      <c r="BK759" s="241">
        <f>ROUND(I759*H759,2)</f>
        <v>0</v>
      </c>
      <c r="BL759" s="18" t="s">
        <v>192</v>
      </c>
      <c r="BM759" s="240" t="s">
        <v>4003</v>
      </c>
    </row>
    <row r="760" s="12" customFormat="1" ht="25.92" customHeight="1">
      <c r="A760" s="12"/>
      <c r="B760" s="213"/>
      <c r="C760" s="214"/>
      <c r="D760" s="215" t="s">
        <v>82</v>
      </c>
      <c r="E760" s="216" t="s">
        <v>4004</v>
      </c>
      <c r="F760" s="216" t="s">
        <v>4005</v>
      </c>
      <c r="G760" s="214"/>
      <c r="H760" s="214"/>
      <c r="I760" s="217"/>
      <c r="J760" s="218">
        <f>BK760</f>
        <v>0</v>
      </c>
      <c r="K760" s="214"/>
      <c r="L760" s="219"/>
      <c r="M760" s="220"/>
      <c r="N760" s="221"/>
      <c r="O760" s="221"/>
      <c r="P760" s="222">
        <f>SUM(P761:P762)</f>
        <v>0</v>
      </c>
      <c r="Q760" s="221"/>
      <c r="R760" s="222">
        <f>SUM(R761:R762)</f>
        <v>0</v>
      </c>
      <c r="S760" s="221"/>
      <c r="T760" s="223">
        <f>SUM(T761:T762)</f>
        <v>0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224" t="s">
        <v>90</v>
      </c>
      <c r="AT760" s="225" t="s">
        <v>82</v>
      </c>
      <c r="AU760" s="225" t="s">
        <v>83</v>
      </c>
      <c r="AY760" s="224" t="s">
        <v>171</v>
      </c>
      <c r="BK760" s="226">
        <f>SUM(BK761:BK762)</f>
        <v>0</v>
      </c>
    </row>
    <row r="761" s="2" customFormat="1" ht="16.5" customHeight="1">
      <c r="A761" s="40"/>
      <c r="B761" s="41"/>
      <c r="C761" s="229" t="s">
        <v>1745</v>
      </c>
      <c r="D761" s="229" t="s">
        <v>174</v>
      </c>
      <c r="E761" s="230" t="s">
        <v>4006</v>
      </c>
      <c r="F761" s="231" t="s">
        <v>4007</v>
      </c>
      <c r="G761" s="232" t="s">
        <v>1528</v>
      </c>
      <c r="H761" s="233">
        <v>1</v>
      </c>
      <c r="I761" s="234"/>
      <c r="J761" s="235">
        <f>ROUND(I761*H761,2)</f>
        <v>0</v>
      </c>
      <c r="K761" s="231" t="s">
        <v>331</v>
      </c>
      <c r="L761" s="46"/>
      <c r="M761" s="236" t="s">
        <v>1</v>
      </c>
      <c r="N761" s="237" t="s">
        <v>48</v>
      </c>
      <c r="O761" s="93"/>
      <c r="P761" s="238">
        <f>O761*H761</f>
        <v>0</v>
      </c>
      <c r="Q761" s="238">
        <v>0</v>
      </c>
      <c r="R761" s="238">
        <f>Q761*H761</f>
        <v>0</v>
      </c>
      <c r="S761" s="238">
        <v>0</v>
      </c>
      <c r="T761" s="239">
        <f>S761*H761</f>
        <v>0</v>
      </c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R761" s="240" t="s">
        <v>192</v>
      </c>
      <c r="AT761" s="240" t="s">
        <v>174</v>
      </c>
      <c r="AU761" s="240" t="s">
        <v>90</v>
      </c>
      <c r="AY761" s="18" t="s">
        <v>171</v>
      </c>
      <c r="BE761" s="241">
        <f>IF(N761="základní",J761,0)</f>
        <v>0</v>
      </c>
      <c r="BF761" s="241">
        <f>IF(N761="snížená",J761,0)</f>
        <v>0</v>
      </c>
      <c r="BG761" s="241">
        <f>IF(N761="zákl. přenesená",J761,0)</f>
        <v>0</v>
      </c>
      <c r="BH761" s="241">
        <f>IF(N761="sníž. přenesená",J761,0)</f>
        <v>0</v>
      </c>
      <c r="BI761" s="241">
        <f>IF(N761="nulová",J761,0)</f>
        <v>0</v>
      </c>
      <c r="BJ761" s="18" t="s">
        <v>90</v>
      </c>
      <c r="BK761" s="241">
        <f>ROUND(I761*H761,2)</f>
        <v>0</v>
      </c>
      <c r="BL761" s="18" t="s">
        <v>192</v>
      </c>
      <c r="BM761" s="240" t="s">
        <v>4008</v>
      </c>
    </row>
    <row r="762" s="2" customFormat="1">
      <c r="A762" s="40"/>
      <c r="B762" s="41"/>
      <c r="C762" s="42"/>
      <c r="D762" s="242" t="s">
        <v>184</v>
      </c>
      <c r="E762" s="42"/>
      <c r="F762" s="243" t="s">
        <v>4009</v>
      </c>
      <c r="G762" s="42"/>
      <c r="H762" s="42"/>
      <c r="I762" s="244"/>
      <c r="J762" s="42"/>
      <c r="K762" s="42"/>
      <c r="L762" s="46"/>
      <c r="M762" s="245"/>
      <c r="N762" s="246"/>
      <c r="O762" s="93"/>
      <c r="P762" s="93"/>
      <c r="Q762" s="93"/>
      <c r="R762" s="93"/>
      <c r="S762" s="93"/>
      <c r="T762" s="94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T762" s="18" t="s">
        <v>184</v>
      </c>
      <c r="AU762" s="18" t="s">
        <v>90</v>
      </c>
    </row>
    <row r="763" s="12" customFormat="1" ht="25.92" customHeight="1">
      <c r="A763" s="12"/>
      <c r="B763" s="213"/>
      <c r="C763" s="214"/>
      <c r="D763" s="215" t="s">
        <v>82</v>
      </c>
      <c r="E763" s="216" t="s">
        <v>4010</v>
      </c>
      <c r="F763" s="216" t="s">
        <v>4011</v>
      </c>
      <c r="G763" s="214"/>
      <c r="H763" s="214"/>
      <c r="I763" s="217"/>
      <c r="J763" s="218">
        <f>BK763</f>
        <v>0</v>
      </c>
      <c r="K763" s="214"/>
      <c r="L763" s="219"/>
      <c r="M763" s="220"/>
      <c r="N763" s="221"/>
      <c r="O763" s="221"/>
      <c r="P763" s="222">
        <f>SUM(P764:P776)</f>
        <v>0</v>
      </c>
      <c r="Q763" s="221"/>
      <c r="R763" s="222">
        <f>SUM(R764:R776)</f>
        <v>0</v>
      </c>
      <c r="S763" s="221"/>
      <c r="T763" s="223">
        <f>SUM(T764:T776)</f>
        <v>0</v>
      </c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R763" s="224" t="s">
        <v>90</v>
      </c>
      <c r="AT763" s="225" t="s">
        <v>82</v>
      </c>
      <c r="AU763" s="225" t="s">
        <v>83</v>
      </c>
      <c r="AY763" s="224" t="s">
        <v>171</v>
      </c>
      <c r="BK763" s="226">
        <f>SUM(BK764:BK776)</f>
        <v>0</v>
      </c>
    </row>
    <row r="764" s="2" customFormat="1" ht="16.5" customHeight="1">
      <c r="A764" s="40"/>
      <c r="B764" s="41"/>
      <c r="C764" s="229" t="s">
        <v>1749</v>
      </c>
      <c r="D764" s="229" t="s">
        <v>174</v>
      </c>
      <c r="E764" s="230" t="s">
        <v>4012</v>
      </c>
      <c r="F764" s="231" t="s">
        <v>4013</v>
      </c>
      <c r="G764" s="232" t="s">
        <v>1528</v>
      </c>
      <c r="H764" s="233">
        <v>1</v>
      </c>
      <c r="I764" s="234"/>
      <c r="J764" s="235">
        <f>ROUND(I764*H764,2)</f>
        <v>0</v>
      </c>
      <c r="K764" s="231" t="s">
        <v>331</v>
      </c>
      <c r="L764" s="46"/>
      <c r="M764" s="236" t="s">
        <v>1</v>
      </c>
      <c r="N764" s="237" t="s">
        <v>48</v>
      </c>
      <c r="O764" s="93"/>
      <c r="P764" s="238">
        <f>O764*H764</f>
        <v>0</v>
      </c>
      <c r="Q764" s="238">
        <v>0</v>
      </c>
      <c r="R764" s="238">
        <f>Q764*H764</f>
        <v>0</v>
      </c>
      <c r="S764" s="238">
        <v>0</v>
      </c>
      <c r="T764" s="239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40" t="s">
        <v>192</v>
      </c>
      <c r="AT764" s="240" t="s">
        <v>174</v>
      </c>
      <c r="AU764" s="240" t="s">
        <v>90</v>
      </c>
      <c r="AY764" s="18" t="s">
        <v>171</v>
      </c>
      <c r="BE764" s="241">
        <f>IF(N764="základní",J764,0)</f>
        <v>0</v>
      </c>
      <c r="BF764" s="241">
        <f>IF(N764="snížená",J764,0)</f>
        <v>0</v>
      </c>
      <c r="BG764" s="241">
        <f>IF(N764="zákl. přenesená",J764,0)</f>
        <v>0</v>
      </c>
      <c r="BH764" s="241">
        <f>IF(N764="sníž. přenesená",J764,0)</f>
        <v>0</v>
      </c>
      <c r="BI764" s="241">
        <f>IF(N764="nulová",J764,0)</f>
        <v>0</v>
      </c>
      <c r="BJ764" s="18" t="s">
        <v>90</v>
      </c>
      <c r="BK764" s="241">
        <f>ROUND(I764*H764,2)</f>
        <v>0</v>
      </c>
      <c r="BL764" s="18" t="s">
        <v>192</v>
      </c>
      <c r="BM764" s="240" t="s">
        <v>4014</v>
      </c>
    </row>
    <row r="765" s="2" customFormat="1">
      <c r="A765" s="40"/>
      <c r="B765" s="41"/>
      <c r="C765" s="42"/>
      <c r="D765" s="242" t="s">
        <v>184</v>
      </c>
      <c r="E765" s="42"/>
      <c r="F765" s="243" t="s">
        <v>4015</v>
      </c>
      <c r="G765" s="42"/>
      <c r="H765" s="42"/>
      <c r="I765" s="244"/>
      <c r="J765" s="42"/>
      <c r="K765" s="42"/>
      <c r="L765" s="46"/>
      <c r="M765" s="245"/>
      <c r="N765" s="246"/>
      <c r="O765" s="93"/>
      <c r="P765" s="93"/>
      <c r="Q765" s="93"/>
      <c r="R765" s="93"/>
      <c r="S765" s="93"/>
      <c r="T765" s="94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T765" s="18" t="s">
        <v>184</v>
      </c>
      <c r="AU765" s="18" t="s">
        <v>90</v>
      </c>
    </row>
    <row r="766" s="2" customFormat="1" ht="16.5" customHeight="1">
      <c r="A766" s="40"/>
      <c r="B766" s="41"/>
      <c r="C766" s="229" t="s">
        <v>1753</v>
      </c>
      <c r="D766" s="229" t="s">
        <v>174</v>
      </c>
      <c r="E766" s="230" t="s">
        <v>4016</v>
      </c>
      <c r="F766" s="231" t="s">
        <v>4017</v>
      </c>
      <c r="G766" s="232" t="s">
        <v>1528</v>
      </c>
      <c r="H766" s="233">
        <v>1</v>
      </c>
      <c r="I766" s="234"/>
      <c r="J766" s="235">
        <f>ROUND(I766*H766,2)</f>
        <v>0</v>
      </c>
      <c r="K766" s="231" t="s">
        <v>331</v>
      </c>
      <c r="L766" s="46"/>
      <c r="M766" s="236" t="s">
        <v>1</v>
      </c>
      <c r="N766" s="237" t="s">
        <v>48</v>
      </c>
      <c r="O766" s="93"/>
      <c r="P766" s="238">
        <f>O766*H766</f>
        <v>0</v>
      </c>
      <c r="Q766" s="238">
        <v>0</v>
      </c>
      <c r="R766" s="238">
        <f>Q766*H766</f>
        <v>0</v>
      </c>
      <c r="S766" s="238">
        <v>0</v>
      </c>
      <c r="T766" s="239">
        <f>S766*H766</f>
        <v>0</v>
      </c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R766" s="240" t="s">
        <v>192</v>
      </c>
      <c r="AT766" s="240" t="s">
        <v>174</v>
      </c>
      <c r="AU766" s="240" t="s">
        <v>90</v>
      </c>
      <c r="AY766" s="18" t="s">
        <v>171</v>
      </c>
      <c r="BE766" s="241">
        <f>IF(N766="základní",J766,0)</f>
        <v>0</v>
      </c>
      <c r="BF766" s="241">
        <f>IF(N766="snížená",J766,0)</f>
        <v>0</v>
      </c>
      <c r="BG766" s="241">
        <f>IF(N766="zákl. přenesená",J766,0)</f>
        <v>0</v>
      </c>
      <c r="BH766" s="241">
        <f>IF(N766="sníž. přenesená",J766,0)</f>
        <v>0</v>
      </c>
      <c r="BI766" s="241">
        <f>IF(N766="nulová",J766,0)</f>
        <v>0</v>
      </c>
      <c r="BJ766" s="18" t="s">
        <v>90</v>
      </c>
      <c r="BK766" s="241">
        <f>ROUND(I766*H766,2)</f>
        <v>0</v>
      </c>
      <c r="BL766" s="18" t="s">
        <v>192</v>
      </c>
      <c r="BM766" s="240" t="s">
        <v>4018</v>
      </c>
    </row>
    <row r="767" s="2" customFormat="1">
      <c r="A767" s="40"/>
      <c r="B767" s="41"/>
      <c r="C767" s="42"/>
      <c r="D767" s="242" t="s">
        <v>184</v>
      </c>
      <c r="E767" s="42"/>
      <c r="F767" s="243" t="s">
        <v>4019</v>
      </c>
      <c r="G767" s="42"/>
      <c r="H767" s="42"/>
      <c r="I767" s="244"/>
      <c r="J767" s="42"/>
      <c r="K767" s="42"/>
      <c r="L767" s="46"/>
      <c r="M767" s="245"/>
      <c r="N767" s="246"/>
      <c r="O767" s="93"/>
      <c r="P767" s="93"/>
      <c r="Q767" s="93"/>
      <c r="R767" s="93"/>
      <c r="S767" s="93"/>
      <c r="T767" s="94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T767" s="18" t="s">
        <v>184</v>
      </c>
      <c r="AU767" s="18" t="s">
        <v>90</v>
      </c>
    </row>
    <row r="768" s="2" customFormat="1" ht="16.5" customHeight="1">
      <c r="A768" s="40"/>
      <c r="B768" s="41"/>
      <c r="C768" s="229" t="s">
        <v>1757</v>
      </c>
      <c r="D768" s="229" t="s">
        <v>174</v>
      </c>
      <c r="E768" s="230" t="s">
        <v>4020</v>
      </c>
      <c r="F768" s="231" t="s">
        <v>4021</v>
      </c>
      <c r="G768" s="232" t="s">
        <v>1528</v>
      </c>
      <c r="H768" s="233">
        <v>1</v>
      </c>
      <c r="I768" s="234"/>
      <c r="J768" s="235">
        <f>ROUND(I768*H768,2)</f>
        <v>0</v>
      </c>
      <c r="K768" s="231" t="s">
        <v>331</v>
      </c>
      <c r="L768" s="46"/>
      <c r="M768" s="236" t="s">
        <v>1</v>
      </c>
      <c r="N768" s="237" t="s">
        <v>48</v>
      </c>
      <c r="O768" s="93"/>
      <c r="P768" s="238">
        <f>O768*H768</f>
        <v>0</v>
      </c>
      <c r="Q768" s="238">
        <v>0</v>
      </c>
      <c r="R768" s="238">
        <f>Q768*H768</f>
        <v>0</v>
      </c>
      <c r="S768" s="238">
        <v>0</v>
      </c>
      <c r="T768" s="239">
        <f>S768*H768</f>
        <v>0</v>
      </c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R768" s="240" t="s">
        <v>192</v>
      </c>
      <c r="AT768" s="240" t="s">
        <v>174</v>
      </c>
      <c r="AU768" s="240" t="s">
        <v>90</v>
      </c>
      <c r="AY768" s="18" t="s">
        <v>171</v>
      </c>
      <c r="BE768" s="241">
        <f>IF(N768="základní",J768,0)</f>
        <v>0</v>
      </c>
      <c r="BF768" s="241">
        <f>IF(N768="snížená",J768,0)</f>
        <v>0</v>
      </c>
      <c r="BG768" s="241">
        <f>IF(N768="zákl. přenesená",J768,0)</f>
        <v>0</v>
      </c>
      <c r="BH768" s="241">
        <f>IF(N768="sníž. přenesená",J768,0)</f>
        <v>0</v>
      </c>
      <c r="BI768" s="241">
        <f>IF(N768="nulová",J768,0)</f>
        <v>0</v>
      </c>
      <c r="BJ768" s="18" t="s">
        <v>90</v>
      </c>
      <c r="BK768" s="241">
        <f>ROUND(I768*H768,2)</f>
        <v>0</v>
      </c>
      <c r="BL768" s="18" t="s">
        <v>192</v>
      </c>
      <c r="BM768" s="240" t="s">
        <v>4022</v>
      </c>
    </row>
    <row r="769" s="2" customFormat="1">
      <c r="A769" s="40"/>
      <c r="B769" s="41"/>
      <c r="C769" s="42"/>
      <c r="D769" s="242" t="s">
        <v>184</v>
      </c>
      <c r="E769" s="42"/>
      <c r="F769" s="243" t="s">
        <v>4023</v>
      </c>
      <c r="G769" s="42"/>
      <c r="H769" s="42"/>
      <c r="I769" s="244"/>
      <c r="J769" s="42"/>
      <c r="K769" s="42"/>
      <c r="L769" s="46"/>
      <c r="M769" s="245"/>
      <c r="N769" s="246"/>
      <c r="O769" s="93"/>
      <c r="P769" s="93"/>
      <c r="Q769" s="93"/>
      <c r="R769" s="93"/>
      <c r="S769" s="93"/>
      <c r="T769" s="94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T769" s="18" t="s">
        <v>184</v>
      </c>
      <c r="AU769" s="18" t="s">
        <v>90</v>
      </c>
    </row>
    <row r="770" s="2" customFormat="1" ht="16.5" customHeight="1">
      <c r="A770" s="40"/>
      <c r="B770" s="41"/>
      <c r="C770" s="229" t="s">
        <v>1761</v>
      </c>
      <c r="D770" s="229" t="s">
        <v>174</v>
      </c>
      <c r="E770" s="230" t="s">
        <v>4024</v>
      </c>
      <c r="F770" s="231" t="s">
        <v>4025</v>
      </c>
      <c r="G770" s="232" t="s">
        <v>4026</v>
      </c>
      <c r="H770" s="233">
        <v>4</v>
      </c>
      <c r="I770" s="234"/>
      <c r="J770" s="235">
        <f>ROUND(I770*H770,2)</f>
        <v>0</v>
      </c>
      <c r="K770" s="231" t="s">
        <v>331</v>
      </c>
      <c r="L770" s="46"/>
      <c r="M770" s="236" t="s">
        <v>1</v>
      </c>
      <c r="N770" s="237" t="s">
        <v>48</v>
      </c>
      <c r="O770" s="93"/>
      <c r="P770" s="238">
        <f>O770*H770</f>
        <v>0</v>
      </c>
      <c r="Q770" s="238">
        <v>0</v>
      </c>
      <c r="R770" s="238">
        <f>Q770*H770</f>
        <v>0</v>
      </c>
      <c r="S770" s="238">
        <v>0</v>
      </c>
      <c r="T770" s="239">
        <f>S770*H770</f>
        <v>0</v>
      </c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R770" s="240" t="s">
        <v>192</v>
      </c>
      <c r="AT770" s="240" t="s">
        <v>174</v>
      </c>
      <c r="AU770" s="240" t="s">
        <v>90</v>
      </c>
      <c r="AY770" s="18" t="s">
        <v>171</v>
      </c>
      <c r="BE770" s="241">
        <f>IF(N770="základní",J770,0)</f>
        <v>0</v>
      </c>
      <c r="BF770" s="241">
        <f>IF(N770="snížená",J770,0)</f>
        <v>0</v>
      </c>
      <c r="BG770" s="241">
        <f>IF(N770="zákl. přenesená",J770,0)</f>
        <v>0</v>
      </c>
      <c r="BH770" s="241">
        <f>IF(N770="sníž. přenesená",J770,0)</f>
        <v>0</v>
      </c>
      <c r="BI770" s="241">
        <f>IF(N770="nulová",J770,0)</f>
        <v>0</v>
      </c>
      <c r="BJ770" s="18" t="s">
        <v>90</v>
      </c>
      <c r="BK770" s="241">
        <f>ROUND(I770*H770,2)</f>
        <v>0</v>
      </c>
      <c r="BL770" s="18" t="s">
        <v>192</v>
      </c>
      <c r="BM770" s="240" t="s">
        <v>4027</v>
      </c>
    </row>
    <row r="771" s="2" customFormat="1" ht="16.5" customHeight="1">
      <c r="A771" s="40"/>
      <c r="B771" s="41"/>
      <c r="C771" s="229" t="s">
        <v>1765</v>
      </c>
      <c r="D771" s="229" t="s">
        <v>174</v>
      </c>
      <c r="E771" s="230" t="s">
        <v>4028</v>
      </c>
      <c r="F771" s="231" t="s">
        <v>4029</v>
      </c>
      <c r="G771" s="232" t="s">
        <v>4026</v>
      </c>
      <c r="H771" s="233">
        <v>4</v>
      </c>
      <c r="I771" s="234"/>
      <c r="J771" s="235">
        <f>ROUND(I771*H771,2)</f>
        <v>0</v>
      </c>
      <c r="K771" s="231" t="s">
        <v>331</v>
      </c>
      <c r="L771" s="46"/>
      <c r="M771" s="236" t="s">
        <v>1</v>
      </c>
      <c r="N771" s="237" t="s">
        <v>48</v>
      </c>
      <c r="O771" s="93"/>
      <c r="P771" s="238">
        <f>O771*H771</f>
        <v>0</v>
      </c>
      <c r="Q771" s="238">
        <v>0</v>
      </c>
      <c r="R771" s="238">
        <f>Q771*H771</f>
        <v>0</v>
      </c>
      <c r="S771" s="238">
        <v>0</v>
      </c>
      <c r="T771" s="239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40" t="s">
        <v>192</v>
      </c>
      <c r="AT771" s="240" t="s">
        <v>174</v>
      </c>
      <c r="AU771" s="240" t="s">
        <v>90</v>
      </c>
      <c r="AY771" s="18" t="s">
        <v>171</v>
      </c>
      <c r="BE771" s="241">
        <f>IF(N771="základní",J771,0)</f>
        <v>0</v>
      </c>
      <c r="BF771" s="241">
        <f>IF(N771="snížená",J771,0)</f>
        <v>0</v>
      </c>
      <c r="BG771" s="241">
        <f>IF(N771="zákl. přenesená",J771,0)</f>
        <v>0</v>
      </c>
      <c r="BH771" s="241">
        <f>IF(N771="sníž. přenesená",J771,0)</f>
        <v>0</v>
      </c>
      <c r="BI771" s="241">
        <f>IF(N771="nulová",J771,0)</f>
        <v>0</v>
      </c>
      <c r="BJ771" s="18" t="s">
        <v>90</v>
      </c>
      <c r="BK771" s="241">
        <f>ROUND(I771*H771,2)</f>
        <v>0</v>
      </c>
      <c r="BL771" s="18" t="s">
        <v>192</v>
      </c>
      <c r="BM771" s="240" t="s">
        <v>4030</v>
      </c>
    </row>
    <row r="772" s="2" customFormat="1" ht="16.5" customHeight="1">
      <c r="A772" s="40"/>
      <c r="B772" s="41"/>
      <c r="C772" s="229" t="s">
        <v>1770</v>
      </c>
      <c r="D772" s="229" t="s">
        <v>174</v>
      </c>
      <c r="E772" s="230" t="s">
        <v>4031</v>
      </c>
      <c r="F772" s="231" t="s">
        <v>4032</v>
      </c>
      <c r="G772" s="232" t="s">
        <v>4026</v>
      </c>
      <c r="H772" s="233">
        <v>6</v>
      </c>
      <c r="I772" s="234"/>
      <c r="J772" s="235">
        <f>ROUND(I772*H772,2)</f>
        <v>0</v>
      </c>
      <c r="K772" s="231" t="s">
        <v>331</v>
      </c>
      <c r="L772" s="46"/>
      <c r="M772" s="236" t="s">
        <v>1</v>
      </c>
      <c r="N772" s="237" t="s">
        <v>48</v>
      </c>
      <c r="O772" s="93"/>
      <c r="P772" s="238">
        <f>O772*H772</f>
        <v>0</v>
      </c>
      <c r="Q772" s="238">
        <v>0</v>
      </c>
      <c r="R772" s="238">
        <f>Q772*H772</f>
        <v>0</v>
      </c>
      <c r="S772" s="238">
        <v>0</v>
      </c>
      <c r="T772" s="239">
        <f>S772*H772</f>
        <v>0</v>
      </c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R772" s="240" t="s">
        <v>192</v>
      </c>
      <c r="AT772" s="240" t="s">
        <v>174</v>
      </c>
      <c r="AU772" s="240" t="s">
        <v>90</v>
      </c>
      <c r="AY772" s="18" t="s">
        <v>171</v>
      </c>
      <c r="BE772" s="241">
        <f>IF(N772="základní",J772,0)</f>
        <v>0</v>
      </c>
      <c r="BF772" s="241">
        <f>IF(N772="snížená",J772,0)</f>
        <v>0</v>
      </c>
      <c r="BG772" s="241">
        <f>IF(N772="zákl. přenesená",J772,0)</f>
        <v>0</v>
      </c>
      <c r="BH772" s="241">
        <f>IF(N772="sníž. přenesená",J772,0)</f>
        <v>0</v>
      </c>
      <c r="BI772" s="241">
        <f>IF(N772="nulová",J772,0)</f>
        <v>0</v>
      </c>
      <c r="BJ772" s="18" t="s">
        <v>90</v>
      </c>
      <c r="BK772" s="241">
        <f>ROUND(I772*H772,2)</f>
        <v>0</v>
      </c>
      <c r="BL772" s="18" t="s">
        <v>192</v>
      </c>
      <c r="BM772" s="240" t="s">
        <v>4033</v>
      </c>
    </row>
    <row r="773" s="2" customFormat="1">
      <c r="A773" s="40"/>
      <c r="B773" s="41"/>
      <c r="C773" s="229" t="s">
        <v>1774</v>
      </c>
      <c r="D773" s="229" t="s">
        <v>174</v>
      </c>
      <c r="E773" s="230" t="s">
        <v>4034</v>
      </c>
      <c r="F773" s="231" t="s">
        <v>4035</v>
      </c>
      <c r="G773" s="232" t="s">
        <v>4026</v>
      </c>
      <c r="H773" s="233">
        <v>12</v>
      </c>
      <c r="I773" s="234"/>
      <c r="J773" s="235">
        <f>ROUND(I773*H773,2)</f>
        <v>0</v>
      </c>
      <c r="K773" s="231" t="s">
        <v>331</v>
      </c>
      <c r="L773" s="46"/>
      <c r="M773" s="236" t="s">
        <v>1</v>
      </c>
      <c r="N773" s="237" t="s">
        <v>48</v>
      </c>
      <c r="O773" s="93"/>
      <c r="P773" s="238">
        <f>O773*H773</f>
        <v>0</v>
      </c>
      <c r="Q773" s="238">
        <v>0</v>
      </c>
      <c r="R773" s="238">
        <f>Q773*H773</f>
        <v>0</v>
      </c>
      <c r="S773" s="238">
        <v>0</v>
      </c>
      <c r="T773" s="239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40" t="s">
        <v>192</v>
      </c>
      <c r="AT773" s="240" t="s">
        <v>174</v>
      </c>
      <c r="AU773" s="240" t="s">
        <v>90</v>
      </c>
      <c r="AY773" s="18" t="s">
        <v>171</v>
      </c>
      <c r="BE773" s="241">
        <f>IF(N773="základní",J773,0)</f>
        <v>0</v>
      </c>
      <c r="BF773" s="241">
        <f>IF(N773="snížená",J773,0)</f>
        <v>0</v>
      </c>
      <c r="BG773" s="241">
        <f>IF(N773="zákl. přenesená",J773,0)</f>
        <v>0</v>
      </c>
      <c r="BH773" s="241">
        <f>IF(N773="sníž. přenesená",J773,0)</f>
        <v>0</v>
      </c>
      <c r="BI773" s="241">
        <f>IF(N773="nulová",J773,0)</f>
        <v>0</v>
      </c>
      <c r="BJ773" s="18" t="s">
        <v>90</v>
      </c>
      <c r="BK773" s="241">
        <f>ROUND(I773*H773,2)</f>
        <v>0</v>
      </c>
      <c r="BL773" s="18" t="s">
        <v>192</v>
      </c>
      <c r="BM773" s="240" t="s">
        <v>4036</v>
      </c>
    </row>
    <row r="774" s="2" customFormat="1" ht="16.5" customHeight="1">
      <c r="A774" s="40"/>
      <c r="B774" s="41"/>
      <c r="C774" s="229" t="s">
        <v>1778</v>
      </c>
      <c r="D774" s="229" t="s">
        <v>174</v>
      </c>
      <c r="E774" s="230" t="s">
        <v>4037</v>
      </c>
      <c r="F774" s="231" t="s">
        <v>3895</v>
      </c>
      <c r="G774" s="232" t="s">
        <v>278</v>
      </c>
      <c r="H774" s="233">
        <v>6</v>
      </c>
      <c r="I774" s="234"/>
      <c r="J774" s="235">
        <f>ROUND(I774*H774,2)</f>
        <v>0</v>
      </c>
      <c r="K774" s="231" t="s">
        <v>331</v>
      </c>
      <c r="L774" s="46"/>
      <c r="M774" s="236" t="s">
        <v>1</v>
      </c>
      <c r="N774" s="237" t="s">
        <v>48</v>
      </c>
      <c r="O774" s="93"/>
      <c r="P774" s="238">
        <f>O774*H774</f>
        <v>0</v>
      </c>
      <c r="Q774" s="238">
        <v>0</v>
      </c>
      <c r="R774" s="238">
        <f>Q774*H774</f>
        <v>0</v>
      </c>
      <c r="S774" s="238">
        <v>0</v>
      </c>
      <c r="T774" s="239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40" t="s">
        <v>192</v>
      </c>
      <c r="AT774" s="240" t="s">
        <v>174</v>
      </c>
      <c r="AU774" s="240" t="s">
        <v>90</v>
      </c>
      <c r="AY774" s="18" t="s">
        <v>171</v>
      </c>
      <c r="BE774" s="241">
        <f>IF(N774="základní",J774,0)</f>
        <v>0</v>
      </c>
      <c r="BF774" s="241">
        <f>IF(N774="snížená",J774,0)</f>
        <v>0</v>
      </c>
      <c r="BG774" s="241">
        <f>IF(N774="zákl. přenesená",J774,0)</f>
        <v>0</v>
      </c>
      <c r="BH774" s="241">
        <f>IF(N774="sníž. přenesená",J774,0)</f>
        <v>0</v>
      </c>
      <c r="BI774" s="241">
        <f>IF(N774="nulová",J774,0)</f>
        <v>0</v>
      </c>
      <c r="BJ774" s="18" t="s">
        <v>90</v>
      </c>
      <c r="BK774" s="241">
        <f>ROUND(I774*H774,2)</f>
        <v>0</v>
      </c>
      <c r="BL774" s="18" t="s">
        <v>192</v>
      </c>
      <c r="BM774" s="240" t="s">
        <v>4038</v>
      </c>
    </row>
    <row r="775" s="2" customFormat="1">
      <c r="A775" s="40"/>
      <c r="B775" s="41"/>
      <c r="C775" s="42"/>
      <c r="D775" s="242" t="s">
        <v>184</v>
      </c>
      <c r="E775" s="42"/>
      <c r="F775" s="243" t="s">
        <v>3889</v>
      </c>
      <c r="G775" s="42"/>
      <c r="H775" s="42"/>
      <c r="I775" s="244"/>
      <c r="J775" s="42"/>
      <c r="K775" s="42"/>
      <c r="L775" s="46"/>
      <c r="M775" s="245"/>
      <c r="N775" s="246"/>
      <c r="O775" s="93"/>
      <c r="P775" s="93"/>
      <c r="Q775" s="93"/>
      <c r="R775" s="93"/>
      <c r="S775" s="93"/>
      <c r="T775" s="94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T775" s="18" t="s">
        <v>184</v>
      </c>
      <c r="AU775" s="18" t="s">
        <v>90</v>
      </c>
    </row>
    <row r="776" s="2" customFormat="1">
      <c r="A776" s="40"/>
      <c r="B776" s="41"/>
      <c r="C776" s="229" t="s">
        <v>1782</v>
      </c>
      <c r="D776" s="229" t="s">
        <v>174</v>
      </c>
      <c r="E776" s="230" t="s">
        <v>4039</v>
      </c>
      <c r="F776" s="231" t="s">
        <v>4040</v>
      </c>
      <c r="G776" s="232" t="s">
        <v>278</v>
      </c>
      <c r="H776" s="233">
        <v>6</v>
      </c>
      <c r="I776" s="234"/>
      <c r="J776" s="235">
        <f>ROUND(I776*H776,2)</f>
        <v>0</v>
      </c>
      <c r="K776" s="231" t="s">
        <v>331</v>
      </c>
      <c r="L776" s="46"/>
      <c r="M776" s="236" t="s">
        <v>1</v>
      </c>
      <c r="N776" s="237" t="s">
        <v>48</v>
      </c>
      <c r="O776" s="93"/>
      <c r="P776" s="238">
        <f>O776*H776</f>
        <v>0</v>
      </c>
      <c r="Q776" s="238">
        <v>0</v>
      </c>
      <c r="R776" s="238">
        <f>Q776*H776</f>
        <v>0</v>
      </c>
      <c r="S776" s="238">
        <v>0</v>
      </c>
      <c r="T776" s="239">
        <f>S776*H776</f>
        <v>0</v>
      </c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R776" s="240" t="s">
        <v>192</v>
      </c>
      <c r="AT776" s="240" t="s">
        <v>174</v>
      </c>
      <c r="AU776" s="240" t="s">
        <v>90</v>
      </c>
      <c r="AY776" s="18" t="s">
        <v>171</v>
      </c>
      <c r="BE776" s="241">
        <f>IF(N776="základní",J776,0)</f>
        <v>0</v>
      </c>
      <c r="BF776" s="241">
        <f>IF(N776="snížená",J776,0)</f>
        <v>0</v>
      </c>
      <c r="BG776" s="241">
        <f>IF(N776="zákl. přenesená",J776,0)</f>
        <v>0</v>
      </c>
      <c r="BH776" s="241">
        <f>IF(N776="sníž. přenesená",J776,0)</f>
        <v>0</v>
      </c>
      <c r="BI776" s="241">
        <f>IF(N776="nulová",J776,0)</f>
        <v>0</v>
      </c>
      <c r="BJ776" s="18" t="s">
        <v>90</v>
      </c>
      <c r="BK776" s="241">
        <f>ROUND(I776*H776,2)</f>
        <v>0</v>
      </c>
      <c r="BL776" s="18" t="s">
        <v>192</v>
      </c>
      <c r="BM776" s="240" t="s">
        <v>4041</v>
      </c>
    </row>
    <row r="777" s="12" customFormat="1" ht="25.92" customHeight="1">
      <c r="A777" s="12"/>
      <c r="B777" s="213"/>
      <c r="C777" s="214"/>
      <c r="D777" s="215" t="s">
        <v>82</v>
      </c>
      <c r="E777" s="216" t="s">
        <v>4042</v>
      </c>
      <c r="F777" s="216" t="s">
        <v>4043</v>
      </c>
      <c r="G777" s="214"/>
      <c r="H777" s="214"/>
      <c r="I777" s="217"/>
      <c r="J777" s="218">
        <f>BK777</f>
        <v>0</v>
      </c>
      <c r="K777" s="214"/>
      <c r="L777" s="219"/>
      <c r="M777" s="220"/>
      <c r="N777" s="221"/>
      <c r="O777" s="221"/>
      <c r="P777" s="222">
        <f>SUM(P778:P789)</f>
        <v>0</v>
      </c>
      <c r="Q777" s="221"/>
      <c r="R777" s="222">
        <f>SUM(R778:R789)</f>
        <v>0</v>
      </c>
      <c r="S777" s="221"/>
      <c r="T777" s="223">
        <f>SUM(T778:T789)</f>
        <v>0</v>
      </c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R777" s="224" t="s">
        <v>90</v>
      </c>
      <c r="AT777" s="225" t="s">
        <v>82</v>
      </c>
      <c r="AU777" s="225" t="s">
        <v>83</v>
      </c>
      <c r="AY777" s="224" t="s">
        <v>171</v>
      </c>
      <c r="BK777" s="226">
        <f>SUM(BK778:BK789)</f>
        <v>0</v>
      </c>
    </row>
    <row r="778" s="2" customFormat="1" ht="16.5" customHeight="1">
      <c r="A778" s="40"/>
      <c r="B778" s="41"/>
      <c r="C778" s="229" t="s">
        <v>1786</v>
      </c>
      <c r="D778" s="229" t="s">
        <v>174</v>
      </c>
      <c r="E778" s="230" t="s">
        <v>4044</v>
      </c>
      <c r="F778" s="231" t="s">
        <v>4045</v>
      </c>
      <c r="G778" s="232" t="s">
        <v>1528</v>
      </c>
      <c r="H778" s="233">
        <v>1</v>
      </c>
      <c r="I778" s="234"/>
      <c r="J778" s="235">
        <f>ROUND(I778*H778,2)</f>
        <v>0</v>
      </c>
      <c r="K778" s="231" t="s">
        <v>331</v>
      </c>
      <c r="L778" s="46"/>
      <c r="M778" s="236" t="s">
        <v>1</v>
      </c>
      <c r="N778" s="237" t="s">
        <v>48</v>
      </c>
      <c r="O778" s="93"/>
      <c r="P778" s="238">
        <f>O778*H778</f>
        <v>0</v>
      </c>
      <c r="Q778" s="238">
        <v>0</v>
      </c>
      <c r="R778" s="238">
        <f>Q778*H778</f>
        <v>0</v>
      </c>
      <c r="S778" s="238">
        <v>0</v>
      </c>
      <c r="T778" s="239">
        <f>S778*H778</f>
        <v>0</v>
      </c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R778" s="240" t="s">
        <v>192</v>
      </c>
      <c r="AT778" s="240" t="s">
        <v>174</v>
      </c>
      <c r="AU778" s="240" t="s">
        <v>90</v>
      </c>
      <c r="AY778" s="18" t="s">
        <v>171</v>
      </c>
      <c r="BE778" s="241">
        <f>IF(N778="základní",J778,0)</f>
        <v>0</v>
      </c>
      <c r="BF778" s="241">
        <f>IF(N778="snížená",J778,0)</f>
        <v>0</v>
      </c>
      <c r="BG778" s="241">
        <f>IF(N778="zákl. přenesená",J778,0)</f>
        <v>0</v>
      </c>
      <c r="BH778" s="241">
        <f>IF(N778="sníž. přenesená",J778,0)</f>
        <v>0</v>
      </c>
      <c r="BI778" s="241">
        <f>IF(N778="nulová",J778,0)</f>
        <v>0</v>
      </c>
      <c r="BJ778" s="18" t="s">
        <v>90</v>
      </c>
      <c r="BK778" s="241">
        <f>ROUND(I778*H778,2)</f>
        <v>0</v>
      </c>
      <c r="BL778" s="18" t="s">
        <v>192</v>
      </c>
      <c r="BM778" s="240" t="s">
        <v>4046</v>
      </c>
    </row>
    <row r="779" s="2" customFormat="1">
      <c r="A779" s="40"/>
      <c r="B779" s="41"/>
      <c r="C779" s="42"/>
      <c r="D779" s="242" t="s">
        <v>184</v>
      </c>
      <c r="E779" s="42"/>
      <c r="F779" s="243" t="s">
        <v>4047</v>
      </c>
      <c r="G779" s="42"/>
      <c r="H779" s="42"/>
      <c r="I779" s="244"/>
      <c r="J779" s="42"/>
      <c r="K779" s="42"/>
      <c r="L779" s="46"/>
      <c r="M779" s="245"/>
      <c r="N779" s="246"/>
      <c r="O779" s="93"/>
      <c r="P779" s="93"/>
      <c r="Q779" s="93"/>
      <c r="R779" s="93"/>
      <c r="S779" s="93"/>
      <c r="T779" s="94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T779" s="18" t="s">
        <v>184</v>
      </c>
      <c r="AU779" s="18" t="s">
        <v>90</v>
      </c>
    </row>
    <row r="780" s="2" customFormat="1" ht="16.5" customHeight="1">
      <c r="A780" s="40"/>
      <c r="B780" s="41"/>
      <c r="C780" s="229" t="s">
        <v>1790</v>
      </c>
      <c r="D780" s="229" t="s">
        <v>174</v>
      </c>
      <c r="E780" s="230" t="s">
        <v>3827</v>
      </c>
      <c r="F780" s="231" t="s">
        <v>3828</v>
      </c>
      <c r="G780" s="232" t="s">
        <v>1528</v>
      </c>
      <c r="H780" s="233">
        <v>1</v>
      </c>
      <c r="I780" s="234"/>
      <c r="J780" s="235">
        <f>ROUND(I780*H780,2)</f>
        <v>0</v>
      </c>
      <c r="K780" s="231" t="s">
        <v>331</v>
      </c>
      <c r="L780" s="46"/>
      <c r="M780" s="236" t="s">
        <v>1</v>
      </c>
      <c r="N780" s="237" t="s">
        <v>48</v>
      </c>
      <c r="O780" s="93"/>
      <c r="P780" s="238">
        <f>O780*H780</f>
        <v>0</v>
      </c>
      <c r="Q780" s="238">
        <v>0</v>
      </c>
      <c r="R780" s="238">
        <f>Q780*H780</f>
        <v>0</v>
      </c>
      <c r="S780" s="238">
        <v>0</v>
      </c>
      <c r="T780" s="239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40" t="s">
        <v>192</v>
      </c>
      <c r="AT780" s="240" t="s">
        <v>174</v>
      </c>
      <c r="AU780" s="240" t="s">
        <v>90</v>
      </c>
      <c r="AY780" s="18" t="s">
        <v>171</v>
      </c>
      <c r="BE780" s="241">
        <f>IF(N780="základní",J780,0)</f>
        <v>0</v>
      </c>
      <c r="BF780" s="241">
        <f>IF(N780="snížená",J780,0)</f>
        <v>0</v>
      </c>
      <c r="BG780" s="241">
        <f>IF(N780="zákl. přenesená",J780,0)</f>
        <v>0</v>
      </c>
      <c r="BH780" s="241">
        <f>IF(N780="sníž. přenesená",J780,0)</f>
        <v>0</v>
      </c>
      <c r="BI780" s="241">
        <f>IF(N780="nulová",J780,0)</f>
        <v>0</v>
      </c>
      <c r="BJ780" s="18" t="s">
        <v>90</v>
      </c>
      <c r="BK780" s="241">
        <f>ROUND(I780*H780,2)</f>
        <v>0</v>
      </c>
      <c r="BL780" s="18" t="s">
        <v>192</v>
      </c>
      <c r="BM780" s="240" t="s">
        <v>4048</v>
      </c>
    </row>
    <row r="781" s="2" customFormat="1">
      <c r="A781" s="40"/>
      <c r="B781" s="41"/>
      <c r="C781" s="42"/>
      <c r="D781" s="242" t="s">
        <v>184</v>
      </c>
      <c r="E781" s="42"/>
      <c r="F781" s="243" t="s">
        <v>4049</v>
      </c>
      <c r="G781" s="42"/>
      <c r="H781" s="42"/>
      <c r="I781" s="244"/>
      <c r="J781" s="42"/>
      <c r="K781" s="42"/>
      <c r="L781" s="46"/>
      <c r="M781" s="245"/>
      <c r="N781" s="246"/>
      <c r="O781" s="93"/>
      <c r="P781" s="93"/>
      <c r="Q781" s="93"/>
      <c r="R781" s="93"/>
      <c r="S781" s="93"/>
      <c r="T781" s="94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T781" s="18" t="s">
        <v>184</v>
      </c>
      <c r="AU781" s="18" t="s">
        <v>90</v>
      </c>
    </row>
    <row r="782" s="2" customFormat="1" ht="16.5" customHeight="1">
      <c r="A782" s="40"/>
      <c r="B782" s="41"/>
      <c r="C782" s="229" t="s">
        <v>1794</v>
      </c>
      <c r="D782" s="229" t="s">
        <v>174</v>
      </c>
      <c r="E782" s="230" t="s">
        <v>4050</v>
      </c>
      <c r="F782" s="231" t="s">
        <v>3831</v>
      </c>
      <c r="G782" s="232" t="s">
        <v>458</v>
      </c>
      <c r="H782" s="233">
        <v>38</v>
      </c>
      <c r="I782" s="234"/>
      <c r="J782" s="235">
        <f>ROUND(I782*H782,2)</f>
        <v>0</v>
      </c>
      <c r="K782" s="231" t="s">
        <v>331</v>
      </c>
      <c r="L782" s="46"/>
      <c r="M782" s="236" t="s">
        <v>1</v>
      </c>
      <c r="N782" s="237" t="s">
        <v>48</v>
      </c>
      <c r="O782" s="93"/>
      <c r="P782" s="238">
        <f>O782*H782</f>
        <v>0</v>
      </c>
      <c r="Q782" s="238">
        <v>0</v>
      </c>
      <c r="R782" s="238">
        <f>Q782*H782</f>
        <v>0</v>
      </c>
      <c r="S782" s="238">
        <v>0</v>
      </c>
      <c r="T782" s="239">
        <f>S782*H782</f>
        <v>0</v>
      </c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R782" s="240" t="s">
        <v>192</v>
      </c>
      <c r="AT782" s="240" t="s">
        <v>174</v>
      </c>
      <c r="AU782" s="240" t="s">
        <v>90</v>
      </c>
      <c r="AY782" s="18" t="s">
        <v>171</v>
      </c>
      <c r="BE782" s="241">
        <f>IF(N782="základní",J782,0)</f>
        <v>0</v>
      </c>
      <c r="BF782" s="241">
        <f>IF(N782="snížená",J782,0)</f>
        <v>0</v>
      </c>
      <c r="BG782" s="241">
        <f>IF(N782="zákl. přenesená",J782,0)</f>
        <v>0</v>
      </c>
      <c r="BH782" s="241">
        <f>IF(N782="sníž. přenesená",J782,0)</f>
        <v>0</v>
      </c>
      <c r="BI782" s="241">
        <f>IF(N782="nulová",J782,0)</f>
        <v>0</v>
      </c>
      <c r="BJ782" s="18" t="s">
        <v>90</v>
      </c>
      <c r="BK782" s="241">
        <f>ROUND(I782*H782,2)</f>
        <v>0</v>
      </c>
      <c r="BL782" s="18" t="s">
        <v>192</v>
      </c>
      <c r="BM782" s="240" t="s">
        <v>4051</v>
      </c>
    </row>
    <row r="783" s="2" customFormat="1">
      <c r="A783" s="40"/>
      <c r="B783" s="41"/>
      <c r="C783" s="42"/>
      <c r="D783" s="242" t="s">
        <v>184</v>
      </c>
      <c r="E783" s="42"/>
      <c r="F783" s="243" t="s">
        <v>3841</v>
      </c>
      <c r="G783" s="42"/>
      <c r="H783" s="42"/>
      <c r="I783" s="244"/>
      <c r="J783" s="42"/>
      <c r="K783" s="42"/>
      <c r="L783" s="46"/>
      <c r="M783" s="245"/>
      <c r="N783" s="246"/>
      <c r="O783" s="93"/>
      <c r="P783" s="93"/>
      <c r="Q783" s="93"/>
      <c r="R783" s="93"/>
      <c r="S783" s="93"/>
      <c r="T783" s="94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T783" s="18" t="s">
        <v>184</v>
      </c>
      <c r="AU783" s="18" t="s">
        <v>90</v>
      </c>
    </row>
    <row r="784" s="2" customFormat="1" ht="16.5" customHeight="1">
      <c r="A784" s="40"/>
      <c r="B784" s="41"/>
      <c r="C784" s="229" t="s">
        <v>1799</v>
      </c>
      <c r="D784" s="229" t="s">
        <v>174</v>
      </c>
      <c r="E784" s="230" t="s">
        <v>4052</v>
      </c>
      <c r="F784" s="231" t="s">
        <v>4053</v>
      </c>
      <c r="G784" s="232" t="s">
        <v>2359</v>
      </c>
      <c r="H784" s="233">
        <v>1</v>
      </c>
      <c r="I784" s="234"/>
      <c r="J784" s="235">
        <f>ROUND(I784*H784,2)</f>
        <v>0</v>
      </c>
      <c r="K784" s="231" t="s">
        <v>331</v>
      </c>
      <c r="L784" s="46"/>
      <c r="M784" s="236" t="s">
        <v>1</v>
      </c>
      <c r="N784" s="237" t="s">
        <v>48</v>
      </c>
      <c r="O784" s="93"/>
      <c r="P784" s="238">
        <f>O784*H784</f>
        <v>0</v>
      </c>
      <c r="Q784" s="238">
        <v>0</v>
      </c>
      <c r="R784" s="238">
        <f>Q784*H784</f>
        <v>0</v>
      </c>
      <c r="S784" s="238">
        <v>0</v>
      </c>
      <c r="T784" s="239">
        <f>S784*H784</f>
        <v>0</v>
      </c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R784" s="240" t="s">
        <v>192</v>
      </c>
      <c r="AT784" s="240" t="s">
        <v>174</v>
      </c>
      <c r="AU784" s="240" t="s">
        <v>90</v>
      </c>
      <c r="AY784" s="18" t="s">
        <v>171</v>
      </c>
      <c r="BE784" s="241">
        <f>IF(N784="základní",J784,0)</f>
        <v>0</v>
      </c>
      <c r="BF784" s="241">
        <f>IF(N784="snížená",J784,0)</f>
        <v>0</v>
      </c>
      <c r="BG784" s="241">
        <f>IF(N784="zákl. přenesená",J784,0)</f>
        <v>0</v>
      </c>
      <c r="BH784" s="241">
        <f>IF(N784="sníž. přenesená",J784,0)</f>
        <v>0</v>
      </c>
      <c r="BI784" s="241">
        <f>IF(N784="nulová",J784,0)</f>
        <v>0</v>
      </c>
      <c r="BJ784" s="18" t="s">
        <v>90</v>
      </c>
      <c r="BK784" s="241">
        <f>ROUND(I784*H784,2)</f>
        <v>0</v>
      </c>
      <c r="BL784" s="18" t="s">
        <v>192</v>
      </c>
      <c r="BM784" s="240" t="s">
        <v>4054</v>
      </c>
    </row>
    <row r="785" s="2" customFormat="1" ht="16.5" customHeight="1">
      <c r="A785" s="40"/>
      <c r="B785" s="41"/>
      <c r="C785" s="229" t="s">
        <v>1803</v>
      </c>
      <c r="D785" s="229" t="s">
        <v>174</v>
      </c>
      <c r="E785" s="230" t="s">
        <v>4055</v>
      </c>
      <c r="F785" s="231" t="s">
        <v>4056</v>
      </c>
      <c r="G785" s="232" t="s">
        <v>1528</v>
      </c>
      <c r="H785" s="233">
        <v>1</v>
      </c>
      <c r="I785" s="234"/>
      <c r="J785" s="235">
        <f>ROUND(I785*H785,2)</f>
        <v>0</v>
      </c>
      <c r="K785" s="231" t="s">
        <v>331</v>
      </c>
      <c r="L785" s="46"/>
      <c r="M785" s="236" t="s">
        <v>1</v>
      </c>
      <c r="N785" s="237" t="s">
        <v>48</v>
      </c>
      <c r="O785" s="93"/>
      <c r="P785" s="238">
        <f>O785*H785</f>
        <v>0</v>
      </c>
      <c r="Q785" s="238">
        <v>0</v>
      </c>
      <c r="R785" s="238">
        <f>Q785*H785</f>
        <v>0</v>
      </c>
      <c r="S785" s="238">
        <v>0</v>
      </c>
      <c r="T785" s="239">
        <f>S785*H785</f>
        <v>0</v>
      </c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R785" s="240" t="s">
        <v>192</v>
      </c>
      <c r="AT785" s="240" t="s">
        <v>174</v>
      </c>
      <c r="AU785" s="240" t="s">
        <v>90</v>
      </c>
      <c r="AY785" s="18" t="s">
        <v>171</v>
      </c>
      <c r="BE785" s="241">
        <f>IF(N785="základní",J785,0)</f>
        <v>0</v>
      </c>
      <c r="BF785" s="241">
        <f>IF(N785="snížená",J785,0)</f>
        <v>0</v>
      </c>
      <c r="BG785" s="241">
        <f>IF(N785="zákl. přenesená",J785,0)</f>
        <v>0</v>
      </c>
      <c r="BH785" s="241">
        <f>IF(N785="sníž. přenesená",J785,0)</f>
        <v>0</v>
      </c>
      <c r="BI785" s="241">
        <f>IF(N785="nulová",J785,0)</f>
        <v>0</v>
      </c>
      <c r="BJ785" s="18" t="s">
        <v>90</v>
      </c>
      <c r="BK785" s="241">
        <f>ROUND(I785*H785,2)</f>
        <v>0</v>
      </c>
      <c r="BL785" s="18" t="s">
        <v>192</v>
      </c>
      <c r="BM785" s="240" t="s">
        <v>4057</v>
      </c>
    </row>
    <row r="786" s="2" customFormat="1" ht="16.5" customHeight="1">
      <c r="A786" s="40"/>
      <c r="B786" s="41"/>
      <c r="C786" s="229" t="s">
        <v>1807</v>
      </c>
      <c r="D786" s="229" t="s">
        <v>174</v>
      </c>
      <c r="E786" s="230" t="s">
        <v>4058</v>
      </c>
      <c r="F786" s="231" t="s">
        <v>4059</v>
      </c>
      <c r="G786" s="232" t="s">
        <v>1528</v>
      </c>
      <c r="H786" s="233">
        <v>1</v>
      </c>
      <c r="I786" s="234"/>
      <c r="J786" s="235">
        <f>ROUND(I786*H786,2)</f>
        <v>0</v>
      </c>
      <c r="K786" s="231" t="s">
        <v>331</v>
      </c>
      <c r="L786" s="46"/>
      <c r="M786" s="236" t="s">
        <v>1</v>
      </c>
      <c r="N786" s="237" t="s">
        <v>48</v>
      </c>
      <c r="O786" s="93"/>
      <c r="P786" s="238">
        <f>O786*H786</f>
        <v>0</v>
      </c>
      <c r="Q786" s="238">
        <v>0</v>
      </c>
      <c r="R786" s="238">
        <f>Q786*H786</f>
        <v>0</v>
      </c>
      <c r="S786" s="238">
        <v>0</v>
      </c>
      <c r="T786" s="239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40" t="s">
        <v>192</v>
      </c>
      <c r="AT786" s="240" t="s">
        <v>174</v>
      </c>
      <c r="AU786" s="240" t="s">
        <v>90</v>
      </c>
      <c r="AY786" s="18" t="s">
        <v>171</v>
      </c>
      <c r="BE786" s="241">
        <f>IF(N786="základní",J786,0)</f>
        <v>0</v>
      </c>
      <c r="BF786" s="241">
        <f>IF(N786="snížená",J786,0)</f>
        <v>0</v>
      </c>
      <c r="BG786" s="241">
        <f>IF(N786="zákl. přenesená",J786,0)</f>
        <v>0</v>
      </c>
      <c r="BH786" s="241">
        <f>IF(N786="sníž. přenesená",J786,0)</f>
        <v>0</v>
      </c>
      <c r="BI786" s="241">
        <f>IF(N786="nulová",J786,0)</f>
        <v>0</v>
      </c>
      <c r="BJ786" s="18" t="s">
        <v>90</v>
      </c>
      <c r="BK786" s="241">
        <f>ROUND(I786*H786,2)</f>
        <v>0</v>
      </c>
      <c r="BL786" s="18" t="s">
        <v>192</v>
      </c>
      <c r="BM786" s="240" t="s">
        <v>4060</v>
      </c>
    </row>
    <row r="787" s="2" customFormat="1">
      <c r="A787" s="40"/>
      <c r="B787" s="41"/>
      <c r="C787" s="42"/>
      <c r="D787" s="242" t="s">
        <v>184</v>
      </c>
      <c r="E787" s="42"/>
      <c r="F787" s="243" t="s">
        <v>4061</v>
      </c>
      <c r="G787" s="42"/>
      <c r="H787" s="42"/>
      <c r="I787" s="244"/>
      <c r="J787" s="42"/>
      <c r="K787" s="42"/>
      <c r="L787" s="46"/>
      <c r="M787" s="245"/>
      <c r="N787" s="246"/>
      <c r="O787" s="93"/>
      <c r="P787" s="93"/>
      <c r="Q787" s="93"/>
      <c r="R787" s="93"/>
      <c r="S787" s="93"/>
      <c r="T787" s="94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T787" s="18" t="s">
        <v>184</v>
      </c>
      <c r="AU787" s="18" t="s">
        <v>90</v>
      </c>
    </row>
    <row r="788" s="2" customFormat="1" ht="16.5" customHeight="1">
      <c r="A788" s="40"/>
      <c r="B788" s="41"/>
      <c r="C788" s="229" t="s">
        <v>1811</v>
      </c>
      <c r="D788" s="229" t="s">
        <v>174</v>
      </c>
      <c r="E788" s="230" t="s">
        <v>4062</v>
      </c>
      <c r="F788" s="231" t="s">
        <v>3834</v>
      </c>
      <c r="G788" s="232" t="s">
        <v>1528</v>
      </c>
      <c r="H788" s="233">
        <v>1</v>
      </c>
      <c r="I788" s="234"/>
      <c r="J788" s="235">
        <f>ROUND(I788*H788,2)</f>
        <v>0</v>
      </c>
      <c r="K788" s="231" t="s">
        <v>331</v>
      </c>
      <c r="L788" s="46"/>
      <c r="M788" s="236" t="s">
        <v>1</v>
      </c>
      <c r="N788" s="237" t="s">
        <v>48</v>
      </c>
      <c r="O788" s="93"/>
      <c r="P788" s="238">
        <f>O788*H788</f>
        <v>0</v>
      </c>
      <c r="Q788" s="238">
        <v>0</v>
      </c>
      <c r="R788" s="238">
        <f>Q788*H788</f>
        <v>0</v>
      </c>
      <c r="S788" s="238">
        <v>0</v>
      </c>
      <c r="T788" s="239">
        <f>S788*H788</f>
        <v>0</v>
      </c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R788" s="240" t="s">
        <v>192</v>
      </c>
      <c r="AT788" s="240" t="s">
        <v>174</v>
      </c>
      <c r="AU788" s="240" t="s">
        <v>90</v>
      </c>
      <c r="AY788" s="18" t="s">
        <v>171</v>
      </c>
      <c r="BE788" s="241">
        <f>IF(N788="základní",J788,0)</f>
        <v>0</v>
      </c>
      <c r="BF788" s="241">
        <f>IF(N788="snížená",J788,0)</f>
        <v>0</v>
      </c>
      <c r="BG788" s="241">
        <f>IF(N788="zákl. přenesená",J788,0)</f>
        <v>0</v>
      </c>
      <c r="BH788" s="241">
        <f>IF(N788="sníž. přenesená",J788,0)</f>
        <v>0</v>
      </c>
      <c r="BI788" s="241">
        <f>IF(N788="nulová",J788,0)</f>
        <v>0</v>
      </c>
      <c r="BJ788" s="18" t="s">
        <v>90</v>
      </c>
      <c r="BK788" s="241">
        <f>ROUND(I788*H788,2)</f>
        <v>0</v>
      </c>
      <c r="BL788" s="18" t="s">
        <v>192</v>
      </c>
      <c r="BM788" s="240" t="s">
        <v>4063</v>
      </c>
    </row>
    <row r="789" s="2" customFormat="1">
      <c r="A789" s="40"/>
      <c r="B789" s="41"/>
      <c r="C789" s="229" t="s">
        <v>1815</v>
      </c>
      <c r="D789" s="229" t="s">
        <v>174</v>
      </c>
      <c r="E789" s="230" t="s">
        <v>4064</v>
      </c>
      <c r="F789" s="231" t="s">
        <v>4065</v>
      </c>
      <c r="G789" s="232" t="s">
        <v>1528</v>
      </c>
      <c r="H789" s="233">
        <v>2</v>
      </c>
      <c r="I789" s="234"/>
      <c r="J789" s="235">
        <f>ROUND(I789*H789,2)</f>
        <v>0</v>
      </c>
      <c r="K789" s="231" t="s">
        <v>331</v>
      </c>
      <c r="L789" s="46"/>
      <c r="M789" s="236" t="s">
        <v>1</v>
      </c>
      <c r="N789" s="237" t="s">
        <v>48</v>
      </c>
      <c r="O789" s="93"/>
      <c r="P789" s="238">
        <f>O789*H789</f>
        <v>0</v>
      </c>
      <c r="Q789" s="238">
        <v>0</v>
      </c>
      <c r="R789" s="238">
        <f>Q789*H789</f>
        <v>0</v>
      </c>
      <c r="S789" s="238">
        <v>0</v>
      </c>
      <c r="T789" s="239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40" t="s">
        <v>192</v>
      </c>
      <c r="AT789" s="240" t="s">
        <v>174</v>
      </c>
      <c r="AU789" s="240" t="s">
        <v>90</v>
      </c>
      <c r="AY789" s="18" t="s">
        <v>171</v>
      </c>
      <c r="BE789" s="241">
        <f>IF(N789="základní",J789,0)</f>
        <v>0</v>
      </c>
      <c r="BF789" s="241">
        <f>IF(N789="snížená",J789,0)</f>
        <v>0</v>
      </c>
      <c r="BG789" s="241">
        <f>IF(N789="zákl. přenesená",J789,0)</f>
        <v>0</v>
      </c>
      <c r="BH789" s="241">
        <f>IF(N789="sníž. přenesená",J789,0)</f>
        <v>0</v>
      </c>
      <c r="BI789" s="241">
        <f>IF(N789="nulová",J789,0)</f>
        <v>0</v>
      </c>
      <c r="BJ789" s="18" t="s">
        <v>90</v>
      </c>
      <c r="BK789" s="241">
        <f>ROUND(I789*H789,2)</f>
        <v>0</v>
      </c>
      <c r="BL789" s="18" t="s">
        <v>192</v>
      </c>
      <c r="BM789" s="240" t="s">
        <v>4066</v>
      </c>
    </row>
    <row r="790" s="12" customFormat="1" ht="25.92" customHeight="1">
      <c r="A790" s="12"/>
      <c r="B790" s="213"/>
      <c r="C790" s="214"/>
      <c r="D790" s="215" t="s">
        <v>82</v>
      </c>
      <c r="E790" s="216" t="s">
        <v>4067</v>
      </c>
      <c r="F790" s="216" t="s">
        <v>4068</v>
      </c>
      <c r="G790" s="214"/>
      <c r="H790" s="214"/>
      <c r="I790" s="217"/>
      <c r="J790" s="218">
        <f>BK790</f>
        <v>0</v>
      </c>
      <c r="K790" s="214"/>
      <c r="L790" s="219"/>
      <c r="M790" s="220"/>
      <c r="N790" s="221"/>
      <c r="O790" s="221"/>
      <c r="P790" s="222">
        <f>SUM(P791:P805)</f>
        <v>0</v>
      </c>
      <c r="Q790" s="221"/>
      <c r="R790" s="222">
        <f>SUM(R791:R805)</f>
        <v>0</v>
      </c>
      <c r="S790" s="221"/>
      <c r="T790" s="223">
        <f>SUM(T791:T805)</f>
        <v>0</v>
      </c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R790" s="224" t="s">
        <v>90</v>
      </c>
      <c r="AT790" s="225" t="s">
        <v>82</v>
      </c>
      <c r="AU790" s="225" t="s">
        <v>83</v>
      </c>
      <c r="AY790" s="224" t="s">
        <v>171</v>
      </c>
      <c r="BK790" s="226">
        <f>SUM(BK791:BK805)</f>
        <v>0</v>
      </c>
    </row>
    <row r="791" s="2" customFormat="1" ht="16.5" customHeight="1">
      <c r="A791" s="40"/>
      <c r="B791" s="41"/>
      <c r="C791" s="229" t="s">
        <v>1819</v>
      </c>
      <c r="D791" s="229" t="s">
        <v>174</v>
      </c>
      <c r="E791" s="230" t="s">
        <v>4069</v>
      </c>
      <c r="F791" s="231" t="s">
        <v>3663</v>
      </c>
      <c r="G791" s="232" t="s">
        <v>1528</v>
      </c>
      <c r="H791" s="233">
        <v>1</v>
      </c>
      <c r="I791" s="234"/>
      <c r="J791" s="235">
        <f>ROUND(I791*H791,2)</f>
        <v>0</v>
      </c>
      <c r="K791" s="231" t="s">
        <v>331</v>
      </c>
      <c r="L791" s="46"/>
      <c r="M791" s="236" t="s">
        <v>1</v>
      </c>
      <c r="N791" s="237" t="s">
        <v>48</v>
      </c>
      <c r="O791" s="93"/>
      <c r="P791" s="238">
        <f>O791*H791</f>
        <v>0</v>
      </c>
      <c r="Q791" s="238">
        <v>0</v>
      </c>
      <c r="R791" s="238">
        <f>Q791*H791</f>
        <v>0</v>
      </c>
      <c r="S791" s="238">
        <v>0</v>
      </c>
      <c r="T791" s="239">
        <f>S791*H791</f>
        <v>0</v>
      </c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R791" s="240" t="s">
        <v>192</v>
      </c>
      <c r="AT791" s="240" t="s">
        <v>174</v>
      </c>
      <c r="AU791" s="240" t="s">
        <v>90</v>
      </c>
      <c r="AY791" s="18" t="s">
        <v>171</v>
      </c>
      <c r="BE791" s="241">
        <f>IF(N791="základní",J791,0)</f>
        <v>0</v>
      </c>
      <c r="BF791" s="241">
        <f>IF(N791="snížená",J791,0)</f>
        <v>0</v>
      </c>
      <c r="BG791" s="241">
        <f>IF(N791="zákl. přenesená",J791,0)</f>
        <v>0</v>
      </c>
      <c r="BH791" s="241">
        <f>IF(N791="sníž. přenesená",J791,0)</f>
        <v>0</v>
      </c>
      <c r="BI791" s="241">
        <f>IF(N791="nulová",J791,0)</f>
        <v>0</v>
      </c>
      <c r="BJ791" s="18" t="s">
        <v>90</v>
      </c>
      <c r="BK791" s="241">
        <f>ROUND(I791*H791,2)</f>
        <v>0</v>
      </c>
      <c r="BL791" s="18" t="s">
        <v>192</v>
      </c>
      <c r="BM791" s="240" t="s">
        <v>4070</v>
      </c>
    </row>
    <row r="792" s="2" customFormat="1">
      <c r="A792" s="40"/>
      <c r="B792" s="41"/>
      <c r="C792" s="42"/>
      <c r="D792" s="242" t="s">
        <v>184</v>
      </c>
      <c r="E792" s="42"/>
      <c r="F792" s="243" t="s">
        <v>4071</v>
      </c>
      <c r="G792" s="42"/>
      <c r="H792" s="42"/>
      <c r="I792" s="244"/>
      <c r="J792" s="42"/>
      <c r="K792" s="42"/>
      <c r="L792" s="46"/>
      <c r="M792" s="245"/>
      <c r="N792" s="246"/>
      <c r="O792" s="93"/>
      <c r="P792" s="93"/>
      <c r="Q792" s="93"/>
      <c r="R792" s="93"/>
      <c r="S792" s="93"/>
      <c r="T792" s="94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T792" s="18" t="s">
        <v>184</v>
      </c>
      <c r="AU792" s="18" t="s">
        <v>90</v>
      </c>
    </row>
    <row r="793" s="2" customFormat="1" ht="16.5" customHeight="1">
      <c r="A793" s="40"/>
      <c r="B793" s="41"/>
      <c r="C793" s="229" t="s">
        <v>1823</v>
      </c>
      <c r="D793" s="229" t="s">
        <v>174</v>
      </c>
      <c r="E793" s="230" t="s">
        <v>4072</v>
      </c>
      <c r="F793" s="231" t="s">
        <v>4073</v>
      </c>
      <c r="G793" s="232" t="s">
        <v>1528</v>
      </c>
      <c r="H793" s="233">
        <v>1</v>
      </c>
      <c r="I793" s="234"/>
      <c r="J793" s="235">
        <f>ROUND(I793*H793,2)</f>
        <v>0</v>
      </c>
      <c r="K793" s="231" t="s">
        <v>331</v>
      </c>
      <c r="L793" s="46"/>
      <c r="M793" s="236" t="s">
        <v>1</v>
      </c>
      <c r="N793" s="237" t="s">
        <v>48</v>
      </c>
      <c r="O793" s="93"/>
      <c r="P793" s="238">
        <f>O793*H793</f>
        <v>0</v>
      </c>
      <c r="Q793" s="238">
        <v>0</v>
      </c>
      <c r="R793" s="238">
        <f>Q793*H793</f>
        <v>0</v>
      </c>
      <c r="S793" s="238">
        <v>0</v>
      </c>
      <c r="T793" s="239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40" t="s">
        <v>192</v>
      </c>
      <c r="AT793" s="240" t="s">
        <v>174</v>
      </c>
      <c r="AU793" s="240" t="s">
        <v>90</v>
      </c>
      <c r="AY793" s="18" t="s">
        <v>171</v>
      </c>
      <c r="BE793" s="241">
        <f>IF(N793="základní",J793,0)</f>
        <v>0</v>
      </c>
      <c r="BF793" s="241">
        <f>IF(N793="snížená",J793,0)</f>
        <v>0</v>
      </c>
      <c r="BG793" s="241">
        <f>IF(N793="zákl. přenesená",J793,0)</f>
        <v>0</v>
      </c>
      <c r="BH793" s="241">
        <f>IF(N793="sníž. přenesená",J793,0)</f>
        <v>0</v>
      </c>
      <c r="BI793" s="241">
        <f>IF(N793="nulová",J793,0)</f>
        <v>0</v>
      </c>
      <c r="BJ793" s="18" t="s">
        <v>90</v>
      </c>
      <c r="BK793" s="241">
        <f>ROUND(I793*H793,2)</f>
        <v>0</v>
      </c>
      <c r="BL793" s="18" t="s">
        <v>192</v>
      </c>
      <c r="BM793" s="240" t="s">
        <v>4074</v>
      </c>
    </row>
    <row r="794" s="2" customFormat="1" ht="16.5" customHeight="1">
      <c r="A794" s="40"/>
      <c r="B794" s="41"/>
      <c r="C794" s="229" t="s">
        <v>1827</v>
      </c>
      <c r="D794" s="229" t="s">
        <v>174</v>
      </c>
      <c r="E794" s="230" t="s">
        <v>4075</v>
      </c>
      <c r="F794" s="231" t="s">
        <v>4076</v>
      </c>
      <c r="G794" s="232" t="s">
        <v>1528</v>
      </c>
      <c r="H794" s="233">
        <v>1</v>
      </c>
      <c r="I794" s="234"/>
      <c r="J794" s="235">
        <f>ROUND(I794*H794,2)</f>
        <v>0</v>
      </c>
      <c r="K794" s="231" t="s">
        <v>331</v>
      </c>
      <c r="L794" s="46"/>
      <c r="M794" s="236" t="s">
        <v>1</v>
      </c>
      <c r="N794" s="237" t="s">
        <v>48</v>
      </c>
      <c r="O794" s="93"/>
      <c r="P794" s="238">
        <f>O794*H794</f>
        <v>0</v>
      </c>
      <c r="Q794" s="238">
        <v>0</v>
      </c>
      <c r="R794" s="238">
        <f>Q794*H794</f>
        <v>0</v>
      </c>
      <c r="S794" s="238">
        <v>0</v>
      </c>
      <c r="T794" s="239">
        <f>S794*H794</f>
        <v>0</v>
      </c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R794" s="240" t="s">
        <v>192</v>
      </c>
      <c r="AT794" s="240" t="s">
        <v>174</v>
      </c>
      <c r="AU794" s="240" t="s">
        <v>90</v>
      </c>
      <c r="AY794" s="18" t="s">
        <v>171</v>
      </c>
      <c r="BE794" s="241">
        <f>IF(N794="základní",J794,0)</f>
        <v>0</v>
      </c>
      <c r="BF794" s="241">
        <f>IF(N794="snížená",J794,0)</f>
        <v>0</v>
      </c>
      <c r="BG794" s="241">
        <f>IF(N794="zákl. přenesená",J794,0)</f>
        <v>0</v>
      </c>
      <c r="BH794" s="241">
        <f>IF(N794="sníž. přenesená",J794,0)</f>
        <v>0</v>
      </c>
      <c r="BI794" s="241">
        <f>IF(N794="nulová",J794,0)</f>
        <v>0</v>
      </c>
      <c r="BJ794" s="18" t="s">
        <v>90</v>
      </c>
      <c r="BK794" s="241">
        <f>ROUND(I794*H794,2)</f>
        <v>0</v>
      </c>
      <c r="BL794" s="18" t="s">
        <v>192</v>
      </c>
      <c r="BM794" s="240" t="s">
        <v>4077</v>
      </c>
    </row>
    <row r="795" s="2" customFormat="1" ht="16.5" customHeight="1">
      <c r="A795" s="40"/>
      <c r="B795" s="41"/>
      <c r="C795" s="229" t="s">
        <v>1831</v>
      </c>
      <c r="D795" s="229" t="s">
        <v>174</v>
      </c>
      <c r="E795" s="230" t="s">
        <v>4078</v>
      </c>
      <c r="F795" s="231" t="s">
        <v>3670</v>
      </c>
      <c r="G795" s="232" t="s">
        <v>1528</v>
      </c>
      <c r="H795" s="233">
        <v>4</v>
      </c>
      <c r="I795" s="234"/>
      <c r="J795" s="235">
        <f>ROUND(I795*H795,2)</f>
        <v>0</v>
      </c>
      <c r="K795" s="231" t="s">
        <v>331</v>
      </c>
      <c r="L795" s="46"/>
      <c r="M795" s="236" t="s">
        <v>1</v>
      </c>
      <c r="N795" s="237" t="s">
        <v>48</v>
      </c>
      <c r="O795" s="93"/>
      <c r="P795" s="238">
        <f>O795*H795</f>
        <v>0</v>
      </c>
      <c r="Q795" s="238">
        <v>0</v>
      </c>
      <c r="R795" s="238">
        <f>Q795*H795</f>
        <v>0</v>
      </c>
      <c r="S795" s="238">
        <v>0</v>
      </c>
      <c r="T795" s="239">
        <f>S795*H795</f>
        <v>0</v>
      </c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R795" s="240" t="s">
        <v>192</v>
      </c>
      <c r="AT795" s="240" t="s">
        <v>174</v>
      </c>
      <c r="AU795" s="240" t="s">
        <v>90</v>
      </c>
      <c r="AY795" s="18" t="s">
        <v>171</v>
      </c>
      <c r="BE795" s="241">
        <f>IF(N795="základní",J795,0)</f>
        <v>0</v>
      </c>
      <c r="BF795" s="241">
        <f>IF(N795="snížená",J795,0)</f>
        <v>0</v>
      </c>
      <c r="BG795" s="241">
        <f>IF(N795="zákl. přenesená",J795,0)</f>
        <v>0</v>
      </c>
      <c r="BH795" s="241">
        <f>IF(N795="sníž. přenesená",J795,0)</f>
        <v>0</v>
      </c>
      <c r="BI795" s="241">
        <f>IF(N795="nulová",J795,0)</f>
        <v>0</v>
      </c>
      <c r="BJ795" s="18" t="s">
        <v>90</v>
      </c>
      <c r="BK795" s="241">
        <f>ROUND(I795*H795,2)</f>
        <v>0</v>
      </c>
      <c r="BL795" s="18" t="s">
        <v>192</v>
      </c>
      <c r="BM795" s="240" t="s">
        <v>4079</v>
      </c>
    </row>
    <row r="796" s="2" customFormat="1">
      <c r="A796" s="40"/>
      <c r="B796" s="41"/>
      <c r="C796" s="229" t="s">
        <v>1835</v>
      </c>
      <c r="D796" s="229" t="s">
        <v>174</v>
      </c>
      <c r="E796" s="230" t="s">
        <v>4080</v>
      </c>
      <c r="F796" s="231" t="s">
        <v>4081</v>
      </c>
      <c r="G796" s="232" t="s">
        <v>1528</v>
      </c>
      <c r="H796" s="233">
        <v>1</v>
      </c>
      <c r="I796" s="234"/>
      <c r="J796" s="235">
        <f>ROUND(I796*H796,2)</f>
        <v>0</v>
      </c>
      <c r="K796" s="231" t="s">
        <v>331</v>
      </c>
      <c r="L796" s="46"/>
      <c r="M796" s="236" t="s">
        <v>1</v>
      </c>
      <c r="N796" s="237" t="s">
        <v>48</v>
      </c>
      <c r="O796" s="93"/>
      <c r="P796" s="238">
        <f>O796*H796</f>
        <v>0</v>
      </c>
      <c r="Q796" s="238">
        <v>0</v>
      </c>
      <c r="R796" s="238">
        <f>Q796*H796</f>
        <v>0</v>
      </c>
      <c r="S796" s="238">
        <v>0</v>
      </c>
      <c r="T796" s="239">
        <f>S796*H796</f>
        <v>0</v>
      </c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R796" s="240" t="s">
        <v>192</v>
      </c>
      <c r="AT796" s="240" t="s">
        <v>174</v>
      </c>
      <c r="AU796" s="240" t="s">
        <v>90</v>
      </c>
      <c r="AY796" s="18" t="s">
        <v>171</v>
      </c>
      <c r="BE796" s="241">
        <f>IF(N796="základní",J796,0)</f>
        <v>0</v>
      </c>
      <c r="BF796" s="241">
        <f>IF(N796="snížená",J796,0)</f>
        <v>0</v>
      </c>
      <c r="BG796" s="241">
        <f>IF(N796="zákl. přenesená",J796,0)</f>
        <v>0</v>
      </c>
      <c r="BH796" s="241">
        <f>IF(N796="sníž. přenesená",J796,0)</f>
        <v>0</v>
      </c>
      <c r="BI796" s="241">
        <f>IF(N796="nulová",J796,0)</f>
        <v>0</v>
      </c>
      <c r="BJ796" s="18" t="s">
        <v>90</v>
      </c>
      <c r="BK796" s="241">
        <f>ROUND(I796*H796,2)</f>
        <v>0</v>
      </c>
      <c r="BL796" s="18" t="s">
        <v>192</v>
      </c>
      <c r="BM796" s="240" t="s">
        <v>4082</v>
      </c>
    </row>
    <row r="797" s="2" customFormat="1" ht="16.5" customHeight="1">
      <c r="A797" s="40"/>
      <c r="B797" s="41"/>
      <c r="C797" s="229" t="s">
        <v>1839</v>
      </c>
      <c r="D797" s="229" t="s">
        <v>174</v>
      </c>
      <c r="E797" s="230" t="s">
        <v>4083</v>
      </c>
      <c r="F797" s="231" t="s">
        <v>3672</v>
      </c>
      <c r="G797" s="232" t="s">
        <v>1528</v>
      </c>
      <c r="H797" s="233">
        <v>1</v>
      </c>
      <c r="I797" s="234"/>
      <c r="J797" s="235">
        <f>ROUND(I797*H797,2)</f>
        <v>0</v>
      </c>
      <c r="K797" s="231" t="s">
        <v>331</v>
      </c>
      <c r="L797" s="46"/>
      <c r="M797" s="236" t="s">
        <v>1</v>
      </c>
      <c r="N797" s="237" t="s">
        <v>48</v>
      </c>
      <c r="O797" s="93"/>
      <c r="P797" s="238">
        <f>O797*H797</f>
        <v>0</v>
      </c>
      <c r="Q797" s="238">
        <v>0</v>
      </c>
      <c r="R797" s="238">
        <f>Q797*H797</f>
        <v>0</v>
      </c>
      <c r="S797" s="238">
        <v>0</v>
      </c>
      <c r="T797" s="239">
        <f>S797*H797</f>
        <v>0</v>
      </c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R797" s="240" t="s">
        <v>192</v>
      </c>
      <c r="AT797" s="240" t="s">
        <v>174</v>
      </c>
      <c r="AU797" s="240" t="s">
        <v>90</v>
      </c>
      <c r="AY797" s="18" t="s">
        <v>171</v>
      </c>
      <c r="BE797" s="241">
        <f>IF(N797="základní",J797,0)</f>
        <v>0</v>
      </c>
      <c r="BF797" s="241">
        <f>IF(N797="snížená",J797,0)</f>
        <v>0</v>
      </c>
      <c r="BG797" s="241">
        <f>IF(N797="zákl. přenesená",J797,0)</f>
        <v>0</v>
      </c>
      <c r="BH797" s="241">
        <f>IF(N797="sníž. přenesená",J797,0)</f>
        <v>0</v>
      </c>
      <c r="BI797" s="241">
        <f>IF(N797="nulová",J797,0)</f>
        <v>0</v>
      </c>
      <c r="BJ797" s="18" t="s">
        <v>90</v>
      </c>
      <c r="BK797" s="241">
        <f>ROUND(I797*H797,2)</f>
        <v>0</v>
      </c>
      <c r="BL797" s="18" t="s">
        <v>192</v>
      </c>
      <c r="BM797" s="240" t="s">
        <v>4084</v>
      </c>
    </row>
    <row r="798" s="2" customFormat="1">
      <c r="A798" s="40"/>
      <c r="B798" s="41"/>
      <c r="C798" s="229" t="s">
        <v>1843</v>
      </c>
      <c r="D798" s="229" t="s">
        <v>174</v>
      </c>
      <c r="E798" s="230" t="s">
        <v>4085</v>
      </c>
      <c r="F798" s="231" t="s">
        <v>4086</v>
      </c>
      <c r="G798" s="232" t="s">
        <v>1528</v>
      </c>
      <c r="H798" s="233">
        <v>2</v>
      </c>
      <c r="I798" s="234"/>
      <c r="J798" s="235">
        <f>ROUND(I798*H798,2)</f>
        <v>0</v>
      </c>
      <c r="K798" s="231" t="s">
        <v>331</v>
      </c>
      <c r="L798" s="46"/>
      <c r="M798" s="236" t="s">
        <v>1</v>
      </c>
      <c r="N798" s="237" t="s">
        <v>48</v>
      </c>
      <c r="O798" s="93"/>
      <c r="P798" s="238">
        <f>O798*H798</f>
        <v>0</v>
      </c>
      <c r="Q798" s="238">
        <v>0</v>
      </c>
      <c r="R798" s="238">
        <f>Q798*H798</f>
        <v>0</v>
      </c>
      <c r="S798" s="238">
        <v>0</v>
      </c>
      <c r="T798" s="239">
        <f>S798*H798</f>
        <v>0</v>
      </c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R798" s="240" t="s">
        <v>192</v>
      </c>
      <c r="AT798" s="240" t="s">
        <v>174</v>
      </c>
      <c r="AU798" s="240" t="s">
        <v>90</v>
      </c>
      <c r="AY798" s="18" t="s">
        <v>171</v>
      </c>
      <c r="BE798" s="241">
        <f>IF(N798="základní",J798,0)</f>
        <v>0</v>
      </c>
      <c r="BF798" s="241">
        <f>IF(N798="snížená",J798,0)</f>
        <v>0</v>
      </c>
      <c r="BG798" s="241">
        <f>IF(N798="zákl. přenesená",J798,0)</f>
        <v>0</v>
      </c>
      <c r="BH798" s="241">
        <f>IF(N798="sníž. přenesená",J798,0)</f>
        <v>0</v>
      </c>
      <c r="BI798" s="241">
        <f>IF(N798="nulová",J798,0)</f>
        <v>0</v>
      </c>
      <c r="BJ798" s="18" t="s">
        <v>90</v>
      </c>
      <c r="BK798" s="241">
        <f>ROUND(I798*H798,2)</f>
        <v>0</v>
      </c>
      <c r="BL798" s="18" t="s">
        <v>192</v>
      </c>
      <c r="BM798" s="240" t="s">
        <v>4087</v>
      </c>
    </row>
    <row r="799" s="2" customFormat="1" ht="16.5" customHeight="1">
      <c r="A799" s="40"/>
      <c r="B799" s="41"/>
      <c r="C799" s="229" t="s">
        <v>1847</v>
      </c>
      <c r="D799" s="229" t="s">
        <v>174</v>
      </c>
      <c r="E799" s="230" t="s">
        <v>4088</v>
      </c>
      <c r="F799" s="231" t="s">
        <v>4089</v>
      </c>
      <c r="G799" s="232" t="s">
        <v>458</v>
      </c>
      <c r="H799" s="233">
        <v>13</v>
      </c>
      <c r="I799" s="234"/>
      <c r="J799" s="235">
        <f>ROUND(I799*H799,2)</f>
        <v>0</v>
      </c>
      <c r="K799" s="231" t="s">
        <v>331</v>
      </c>
      <c r="L799" s="46"/>
      <c r="M799" s="236" t="s">
        <v>1</v>
      </c>
      <c r="N799" s="237" t="s">
        <v>48</v>
      </c>
      <c r="O799" s="93"/>
      <c r="P799" s="238">
        <f>O799*H799</f>
        <v>0</v>
      </c>
      <c r="Q799" s="238">
        <v>0</v>
      </c>
      <c r="R799" s="238">
        <f>Q799*H799</f>
        <v>0</v>
      </c>
      <c r="S799" s="238">
        <v>0</v>
      </c>
      <c r="T799" s="239">
        <f>S799*H799</f>
        <v>0</v>
      </c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R799" s="240" t="s">
        <v>192</v>
      </c>
      <c r="AT799" s="240" t="s">
        <v>174</v>
      </c>
      <c r="AU799" s="240" t="s">
        <v>90</v>
      </c>
      <c r="AY799" s="18" t="s">
        <v>171</v>
      </c>
      <c r="BE799" s="241">
        <f>IF(N799="základní",J799,0)</f>
        <v>0</v>
      </c>
      <c r="BF799" s="241">
        <f>IF(N799="snížená",J799,0)</f>
        <v>0</v>
      </c>
      <c r="BG799" s="241">
        <f>IF(N799="zákl. přenesená",J799,0)</f>
        <v>0</v>
      </c>
      <c r="BH799" s="241">
        <f>IF(N799="sníž. přenesená",J799,0)</f>
        <v>0</v>
      </c>
      <c r="BI799" s="241">
        <f>IF(N799="nulová",J799,0)</f>
        <v>0</v>
      </c>
      <c r="BJ799" s="18" t="s">
        <v>90</v>
      </c>
      <c r="BK799" s="241">
        <f>ROUND(I799*H799,2)</f>
        <v>0</v>
      </c>
      <c r="BL799" s="18" t="s">
        <v>192</v>
      </c>
      <c r="BM799" s="240" t="s">
        <v>4090</v>
      </c>
    </row>
    <row r="800" s="2" customFormat="1">
      <c r="A800" s="40"/>
      <c r="B800" s="41"/>
      <c r="C800" s="42"/>
      <c r="D800" s="242" t="s">
        <v>184</v>
      </c>
      <c r="E800" s="42"/>
      <c r="F800" s="243" t="s">
        <v>3647</v>
      </c>
      <c r="G800" s="42"/>
      <c r="H800" s="42"/>
      <c r="I800" s="244"/>
      <c r="J800" s="42"/>
      <c r="K800" s="42"/>
      <c r="L800" s="46"/>
      <c r="M800" s="245"/>
      <c r="N800" s="246"/>
      <c r="O800" s="93"/>
      <c r="P800" s="93"/>
      <c r="Q800" s="93"/>
      <c r="R800" s="93"/>
      <c r="S800" s="93"/>
      <c r="T800" s="94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T800" s="18" t="s">
        <v>184</v>
      </c>
      <c r="AU800" s="18" t="s">
        <v>90</v>
      </c>
    </row>
    <row r="801" s="2" customFormat="1" ht="16.5" customHeight="1">
      <c r="A801" s="40"/>
      <c r="B801" s="41"/>
      <c r="C801" s="229" t="s">
        <v>1851</v>
      </c>
      <c r="D801" s="229" t="s">
        <v>174</v>
      </c>
      <c r="E801" s="230" t="s">
        <v>4091</v>
      </c>
      <c r="F801" s="231" t="s">
        <v>4092</v>
      </c>
      <c r="G801" s="232" t="s">
        <v>458</v>
      </c>
      <c r="H801" s="233">
        <v>3</v>
      </c>
      <c r="I801" s="234"/>
      <c r="J801" s="235">
        <f>ROUND(I801*H801,2)</f>
        <v>0</v>
      </c>
      <c r="K801" s="231" t="s">
        <v>331</v>
      </c>
      <c r="L801" s="46"/>
      <c r="M801" s="236" t="s">
        <v>1</v>
      </c>
      <c r="N801" s="237" t="s">
        <v>48</v>
      </c>
      <c r="O801" s="93"/>
      <c r="P801" s="238">
        <f>O801*H801</f>
        <v>0</v>
      </c>
      <c r="Q801" s="238">
        <v>0</v>
      </c>
      <c r="R801" s="238">
        <f>Q801*H801</f>
        <v>0</v>
      </c>
      <c r="S801" s="238">
        <v>0</v>
      </c>
      <c r="T801" s="239">
        <f>S801*H801</f>
        <v>0</v>
      </c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R801" s="240" t="s">
        <v>192</v>
      </c>
      <c r="AT801" s="240" t="s">
        <v>174</v>
      </c>
      <c r="AU801" s="240" t="s">
        <v>90</v>
      </c>
      <c r="AY801" s="18" t="s">
        <v>171</v>
      </c>
      <c r="BE801" s="241">
        <f>IF(N801="základní",J801,0)</f>
        <v>0</v>
      </c>
      <c r="BF801" s="241">
        <f>IF(N801="snížená",J801,0)</f>
        <v>0</v>
      </c>
      <c r="BG801" s="241">
        <f>IF(N801="zákl. přenesená",J801,0)</f>
        <v>0</v>
      </c>
      <c r="BH801" s="241">
        <f>IF(N801="sníž. přenesená",J801,0)</f>
        <v>0</v>
      </c>
      <c r="BI801" s="241">
        <f>IF(N801="nulová",J801,0)</f>
        <v>0</v>
      </c>
      <c r="BJ801" s="18" t="s">
        <v>90</v>
      </c>
      <c r="BK801" s="241">
        <f>ROUND(I801*H801,2)</f>
        <v>0</v>
      </c>
      <c r="BL801" s="18" t="s">
        <v>192</v>
      </c>
      <c r="BM801" s="240" t="s">
        <v>4093</v>
      </c>
    </row>
    <row r="802" s="2" customFormat="1">
      <c r="A802" s="40"/>
      <c r="B802" s="41"/>
      <c r="C802" s="42"/>
      <c r="D802" s="242" t="s">
        <v>184</v>
      </c>
      <c r="E802" s="42"/>
      <c r="F802" s="243" t="s">
        <v>3647</v>
      </c>
      <c r="G802" s="42"/>
      <c r="H802" s="42"/>
      <c r="I802" s="244"/>
      <c r="J802" s="42"/>
      <c r="K802" s="42"/>
      <c r="L802" s="46"/>
      <c r="M802" s="245"/>
      <c r="N802" s="246"/>
      <c r="O802" s="93"/>
      <c r="P802" s="93"/>
      <c r="Q802" s="93"/>
      <c r="R802" s="93"/>
      <c r="S802" s="93"/>
      <c r="T802" s="94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T802" s="18" t="s">
        <v>184</v>
      </c>
      <c r="AU802" s="18" t="s">
        <v>90</v>
      </c>
    </row>
    <row r="803" s="2" customFormat="1" ht="16.5" customHeight="1">
      <c r="A803" s="40"/>
      <c r="B803" s="41"/>
      <c r="C803" s="229" t="s">
        <v>1855</v>
      </c>
      <c r="D803" s="229" t="s">
        <v>174</v>
      </c>
      <c r="E803" s="230" t="s">
        <v>4094</v>
      </c>
      <c r="F803" s="231" t="s">
        <v>4095</v>
      </c>
      <c r="G803" s="232" t="s">
        <v>458</v>
      </c>
      <c r="H803" s="233">
        <v>30</v>
      </c>
      <c r="I803" s="234"/>
      <c r="J803" s="235">
        <f>ROUND(I803*H803,2)</f>
        <v>0</v>
      </c>
      <c r="K803" s="231" t="s">
        <v>331</v>
      </c>
      <c r="L803" s="46"/>
      <c r="M803" s="236" t="s">
        <v>1</v>
      </c>
      <c r="N803" s="237" t="s">
        <v>48</v>
      </c>
      <c r="O803" s="93"/>
      <c r="P803" s="238">
        <f>O803*H803</f>
        <v>0</v>
      </c>
      <c r="Q803" s="238">
        <v>0</v>
      </c>
      <c r="R803" s="238">
        <f>Q803*H803</f>
        <v>0</v>
      </c>
      <c r="S803" s="238">
        <v>0</v>
      </c>
      <c r="T803" s="239">
        <f>S803*H803</f>
        <v>0</v>
      </c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R803" s="240" t="s">
        <v>192</v>
      </c>
      <c r="AT803" s="240" t="s">
        <v>174</v>
      </c>
      <c r="AU803" s="240" t="s">
        <v>90</v>
      </c>
      <c r="AY803" s="18" t="s">
        <v>171</v>
      </c>
      <c r="BE803" s="241">
        <f>IF(N803="základní",J803,0)</f>
        <v>0</v>
      </c>
      <c r="BF803" s="241">
        <f>IF(N803="snížená",J803,0)</f>
        <v>0</v>
      </c>
      <c r="BG803" s="241">
        <f>IF(N803="zákl. přenesená",J803,0)</f>
        <v>0</v>
      </c>
      <c r="BH803" s="241">
        <f>IF(N803="sníž. přenesená",J803,0)</f>
        <v>0</v>
      </c>
      <c r="BI803" s="241">
        <f>IF(N803="nulová",J803,0)</f>
        <v>0</v>
      </c>
      <c r="BJ803" s="18" t="s">
        <v>90</v>
      </c>
      <c r="BK803" s="241">
        <f>ROUND(I803*H803,2)</f>
        <v>0</v>
      </c>
      <c r="BL803" s="18" t="s">
        <v>192</v>
      </c>
      <c r="BM803" s="240" t="s">
        <v>4096</v>
      </c>
    </row>
    <row r="804" s="2" customFormat="1">
      <c r="A804" s="40"/>
      <c r="B804" s="41"/>
      <c r="C804" s="42"/>
      <c r="D804" s="242" t="s">
        <v>184</v>
      </c>
      <c r="E804" s="42"/>
      <c r="F804" s="243" t="s">
        <v>3647</v>
      </c>
      <c r="G804" s="42"/>
      <c r="H804" s="42"/>
      <c r="I804" s="244"/>
      <c r="J804" s="42"/>
      <c r="K804" s="42"/>
      <c r="L804" s="46"/>
      <c r="M804" s="245"/>
      <c r="N804" s="246"/>
      <c r="O804" s="93"/>
      <c r="P804" s="93"/>
      <c r="Q804" s="93"/>
      <c r="R804" s="93"/>
      <c r="S804" s="93"/>
      <c r="T804" s="94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T804" s="18" t="s">
        <v>184</v>
      </c>
      <c r="AU804" s="18" t="s">
        <v>90</v>
      </c>
    </row>
    <row r="805" s="2" customFormat="1" ht="16.5" customHeight="1">
      <c r="A805" s="40"/>
      <c r="B805" s="41"/>
      <c r="C805" s="229" t="s">
        <v>1859</v>
      </c>
      <c r="D805" s="229" t="s">
        <v>174</v>
      </c>
      <c r="E805" s="230" t="s">
        <v>4097</v>
      </c>
      <c r="F805" s="231" t="s">
        <v>3723</v>
      </c>
      <c r="G805" s="232" t="s">
        <v>278</v>
      </c>
      <c r="H805" s="233">
        <v>5</v>
      </c>
      <c r="I805" s="234"/>
      <c r="J805" s="235">
        <f>ROUND(I805*H805,2)</f>
        <v>0</v>
      </c>
      <c r="K805" s="231" t="s">
        <v>331</v>
      </c>
      <c r="L805" s="46"/>
      <c r="M805" s="236" t="s">
        <v>1</v>
      </c>
      <c r="N805" s="237" t="s">
        <v>48</v>
      </c>
      <c r="O805" s="93"/>
      <c r="P805" s="238">
        <f>O805*H805</f>
        <v>0</v>
      </c>
      <c r="Q805" s="238">
        <v>0</v>
      </c>
      <c r="R805" s="238">
        <f>Q805*H805</f>
        <v>0</v>
      </c>
      <c r="S805" s="238">
        <v>0</v>
      </c>
      <c r="T805" s="239">
        <f>S805*H805</f>
        <v>0</v>
      </c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R805" s="240" t="s">
        <v>192</v>
      </c>
      <c r="AT805" s="240" t="s">
        <v>174</v>
      </c>
      <c r="AU805" s="240" t="s">
        <v>90</v>
      </c>
      <c r="AY805" s="18" t="s">
        <v>171</v>
      </c>
      <c r="BE805" s="241">
        <f>IF(N805="základní",J805,0)</f>
        <v>0</v>
      </c>
      <c r="BF805" s="241">
        <f>IF(N805="snížená",J805,0)</f>
        <v>0</v>
      </c>
      <c r="BG805" s="241">
        <f>IF(N805="zákl. přenesená",J805,0)</f>
        <v>0</v>
      </c>
      <c r="BH805" s="241">
        <f>IF(N805="sníž. přenesená",J805,0)</f>
        <v>0</v>
      </c>
      <c r="BI805" s="241">
        <f>IF(N805="nulová",J805,0)</f>
        <v>0</v>
      </c>
      <c r="BJ805" s="18" t="s">
        <v>90</v>
      </c>
      <c r="BK805" s="241">
        <f>ROUND(I805*H805,2)</f>
        <v>0</v>
      </c>
      <c r="BL805" s="18" t="s">
        <v>192</v>
      </c>
      <c r="BM805" s="240" t="s">
        <v>4098</v>
      </c>
    </row>
    <row r="806" s="12" customFormat="1" ht="25.92" customHeight="1">
      <c r="A806" s="12"/>
      <c r="B806" s="213"/>
      <c r="C806" s="214"/>
      <c r="D806" s="215" t="s">
        <v>82</v>
      </c>
      <c r="E806" s="216" t="s">
        <v>4099</v>
      </c>
      <c r="F806" s="216" t="s">
        <v>4100</v>
      </c>
      <c r="G806" s="214"/>
      <c r="H806" s="214"/>
      <c r="I806" s="217"/>
      <c r="J806" s="218">
        <f>BK806</f>
        <v>0</v>
      </c>
      <c r="K806" s="214"/>
      <c r="L806" s="219"/>
      <c r="M806" s="220"/>
      <c r="N806" s="221"/>
      <c r="O806" s="221"/>
      <c r="P806" s="222">
        <f>SUM(P807:P817)</f>
        <v>0</v>
      </c>
      <c r="Q806" s="221"/>
      <c r="R806" s="222">
        <f>SUM(R807:R817)</f>
        <v>0</v>
      </c>
      <c r="S806" s="221"/>
      <c r="T806" s="223">
        <f>SUM(T807:T817)</f>
        <v>0</v>
      </c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R806" s="224" t="s">
        <v>90</v>
      </c>
      <c r="AT806" s="225" t="s">
        <v>82</v>
      </c>
      <c r="AU806" s="225" t="s">
        <v>83</v>
      </c>
      <c r="AY806" s="224" t="s">
        <v>171</v>
      </c>
      <c r="BK806" s="226">
        <f>SUM(BK807:BK817)</f>
        <v>0</v>
      </c>
    </row>
    <row r="807" s="2" customFormat="1" ht="21.75" customHeight="1">
      <c r="A807" s="40"/>
      <c r="B807" s="41"/>
      <c r="C807" s="229" t="s">
        <v>1863</v>
      </c>
      <c r="D807" s="229" t="s">
        <v>174</v>
      </c>
      <c r="E807" s="230" t="s">
        <v>4101</v>
      </c>
      <c r="F807" s="231" t="s">
        <v>4102</v>
      </c>
      <c r="G807" s="232" t="s">
        <v>278</v>
      </c>
      <c r="H807" s="233">
        <v>20</v>
      </c>
      <c r="I807" s="234"/>
      <c r="J807" s="235">
        <f>ROUND(I807*H807,2)</f>
        <v>0</v>
      </c>
      <c r="K807" s="231" t="s">
        <v>331</v>
      </c>
      <c r="L807" s="46"/>
      <c r="M807" s="236" t="s">
        <v>1</v>
      </c>
      <c r="N807" s="237" t="s">
        <v>48</v>
      </c>
      <c r="O807" s="93"/>
      <c r="P807" s="238">
        <f>O807*H807</f>
        <v>0</v>
      </c>
      <c r="Q807" s="238">
        <v>0</v>
      </c>
      <c r="R807" s="238">
        <f>Q807*H807</f>
        <v>0</v>
      </c>
      <c r="S807" s="238">
        <v>0</v>
      </c>
      <c r="T807" s="239">
        <f>S807*H807</f>
        <v>0</v>
      </c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R807" s="240" t="s">
        <v>192</v>
      </c>
      <c r="AT807" s="240" t="s">
        <v>174</v>
      </c>
      <c r="AU807" s="240" t="s">
        <v>90</v>
      </c>
      <c r="AY807" s="18" t="s">
        <v>171</v>
      </c>
      <c r="BE807" s="241">
        <f>IF(N807="základní",J807,0)</f>
        <v>0</v>
      </c>
      <c r="BF807" s="241">
        <f>IF(N807="snížená",J807,0)</f>
        <v>0</v>
      </c>
      <c r="BG807" s="241">
        <f>IF(N807="zákl. přenesená",J807,0)</f>
        <v>0</v>
      </c>
      <c r="BH807" s="241">
        <f>IF(N807="sníž. přenesená",J807,0)</f>
        <v>0</v>
      </c>
      <c r="BI807" s="241">
        <f>IF(N807="nulová",J807,0)</f>
        <v>0</v>
      </c>
      <c r="BJ807" s="18" t="s">
        <v>90</v>
      </c>
      <c r="BK807" s="241">
        <f>ROUND(I807*H807,2)</f>
        <v>0</v>
      </c>
      <c r="BL807" s="18" t="s">
        <v>192</v>
      </c>
      <c r="BM807" s="240" t="s">
        <v>4103</v>
      </c>
    </row>
    <row r="808" s="2" customFormat="1">
      <c r="A808" s="40"/>
      <c r="B808" s="41"/>
      <c r="C808" s="229" t="s">
        <v>1867</v>
      </c>
      <c r="D808" s="229" t="s">
        <v>174</v>
      </c>
      <c r="E808" s="230" t="s">
        <v>4104</v>
      </c>
      <c r="F808" s="231" t="s">
        <v>4105</v>
      </c>
      <c r="G808" s="232" t="s">
        <v>278</v>
      </c>
      <c r="H808" s="233">
        <v>500</v>
      </c>
      <c r="I808" s="234"/>
      <c r="J808" s="235">
        <f>ROUND(I808*H808,2)</f>
        <v>0</v>
      </c>
      <c r="K808" s="231" t="s">
        <v>331</v>
      </c>
      <c r="L808" s="46"/>
      <c r="M808" s="236" t="s">
        <v>1</v>
      </c>
      <c r="N808" s="237" t="s">
        <v>48</v>
      </c>
      <c r="O808" s="93"/>
      <c r="P808" s="238">
        <f>O808*H808</f>
        <v>0</v>
      </c>
      <c r="Q808" s="238">
        <v>0</v>
      </c>
      <c r="R808" s="238">
        <f>Q808*H808</f>
        <v>0</v>
      </c>
      <c r="S808" s="238">
        <v>0</v>
      </c>
      <c r="T808" s="239">
        <f>S808*H808</f>
        <v>0</v>
      </c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R808" s="240" t="s">
        <v>192</v>
      </c>
      <c r="AT808" s="240" t="s">
        <v>174</v>
      </c>
      <c r="AU808" s="240" t="s">
        <v>90</v>
      </c>
      <c r="AY808" s="18" t="s">
        <v>171</v>
      </c>
      <c r="BE808" s="241">
        <f>IF(N808="základní",J808,0)</f>
        <v>0</v>
      </c>
      <c r="BF808" s="241">
        <f>IF(N808="snížená",J808,0)</f>
        <v>0</v>
      </c>
      <c r="BG808" s="241">
        <f>IF(N808="zákl. přenesená",J808,0)</f>
        <v>0</v>
      </c>
      <c r="BH808" s="241">
        <f>IF(N808="sníž. přenesená",J808,0)</f>
        <v>0</v>
      </c>
      <c r="BI808" s="241">
        <f>IF(N808="nulová",J808,0)</f>
        <v>0</v>
      </c>
      <c r="BJ808" s="18" t="s">
        <v>90</v>
      </c>
      <c r="BK808" s="241">
        <f>ROUND(I808*H808,2)</f>
        <v>0</v>
      </c>
      <c r="BL808" s="18" t="s">
        <v>192</v>
      </c>
      <c r="BM808" s="240" t="s">
        <v>4106</v>
      </c>
    </row>
    <row r="809" s="2" customFormat="1">
      <c r="A809" s="40"/>
      <c r="B809" s="41"/>
      <c r="C809" s="229" t="s">
        <v>1871</v>
      </c>
      <c r="D809" s="229" t="s">
        <v>174</v>
      </c>
      <c r="E809" s="230" t="s">
        <v>4107</v>
      </c>
      <c r="F809" s="231" t="s">
        <v>4108</v>
      </c>
      <c r="G809" s="232" t="s">
        <v>4026</v>
      </c>
      <c r="H809" s="233">
        <v>20</v>
      </c>
      <c r="I809" s="234"/>
      <c r="J809" s="235">
        <f>ROUND(I809*H809,2)</f>
        <v>0</v>
      </c>
      <c r="K809" s="231" t="s">
        <v>331</v>
      </c>
      <c r="L809" s="46"/>
      <c r="M809" s="236" t="s">
        <v>1</v>
      </c>
      <c r="N809" s="237" t="s">
        <v>48</v>
      </c>
      <c r="O809" s="93"/>
      <c r="P809" s="238">
        <f>O809*H809</f>
        <v>0</v>
      </c>
      <c r="Q809" s="238">
        <v>0</v>
      </c>
      <c r="R809" s="238">
        <f>Q809*H809</f>
        <v>0</v>
      </c>
      <c r="S809" s="238">
        <v>0</v>
      </c>
      <c r="T809" s="239">
        <f>S809*H809</f>
        <v>0</v>
      </c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R809" s="240" t="s">
        <v>192</v>
      </c>
      <c r="AT809" s="240" t="s">
        <v>174</v>
      </c>
      <c r="AU809" s="240" t="s">
        <v>90</v>
      </c>
      <c r="AY809" s="18" t="s">
        <v>171</v>
      </c>
      <c r="BE809" s="241">
        <f>IF(N809="základní",J809,0)</f>
        <v>0</v>
      </c>
      <c r="BF809" s="241">
        <f>IF(N809="snížená",J809,0)</f>
        <v>0</v>
      </c>
      <c r="BG809" s="241">
        <f>IF(N809="zákl. přenesená",J809,0)</f>
        <v>0</v>
      </c>
      <c r="BH809" s="241">
        <f>IF(N809="sníž. přenesená",J809,0)</f>
        <v>0</v>
      </c>
      <c r="BI809" s="241">
        <f>IF(N809="nulová",J809,0)</f>
        <v>0</v>
      </c>
      <c r="BJ809" s="18" t="s">
        <v>90</v>
      </c>
      <c r="BK809" s="241">
        <f>ROUND(I809*H809,2)</f>
        <v>0</v>
      </c>
      <c r="BL809" s="18" t="s">
        <v>192</v>
      </c>
      <c r="BM809" s="240" t="s">
        <v>4109</v>
      </c>
    </row>
    <row r="810" s="2" customFormat="1" ht="16.5" customHeight="1">
      <c r="A810" s="40"/>
      <c r="B810" s="41"/>
      <c r="C810" s="229" t="s">
        <v>1875</v>
      </c>
      <c r="D810" s="229" t="s">
        <v>174</v>
      </c>
      <c r="E810" s="230" t="s">
        <v>4110</v>
      </c>
      <c r="F810" s="231" t="s">
        <v>4111</v>
      </c>
      <c r="G810" s="232" t="s">
        <v>4026</v>
      </c>
      <c r="H810" s="233">
        <v>140</v>
      </c>
      <c r="I810" s="234"/>
      <c r="J810" s="235">
        <f>ROUND(I810*H810,2)</f>
        <v>0</v>
      </c>
      <c r="K810" s="231" t="s">
        <v>331</v>
      </c>
      <c r="L810" s="46"/>
      <c r="M810" s="236" t="s">
        <v>1</v>
      </c>
      <c r="N810" s="237" t="s">
        <v>48</v>
      </c>
      <c r="O810" s="93"/>
      <c r="P810" s="238">
        <f>O810*H810</f>
        <v>0</v>
      </c>
      <c r="Q810" s="238">
        <v>0</v>
      </c>
      <c r="R810" s="238">
        <f>Q810*H810</f>
        <v>0</v>
      </c>
      <c r="S810" s="238">
        <v>0</v>
      </c>
      <c r="T810" s="239">
        <f>S810*H810</f>
        <v>0</v>
      </c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R810" s="240" t="s">
        <v>192</v>
      </c>
      <c r="AT810" s="240" t="s">
        <v>174</v>
      </c>
      <c r="AU810" s="240" t="s">
        <v>90</v>
      </c>
      <c r="AY810" s="18" t="s">
        <v>171</v>
      </c>
      <c r="BE810" s="241">
        <f>IF(N810="základní",J810,0)</f>
        <v>0</v>
      </c>
      <c r="BF810" s="241">
        <f>IF(N810="snížená",J810,0)</f>
        <v>0</v>
      </c>
      <c r="BG810" s="241">
        <f>IF(N810="zákl. přenesená",J810,0)</f>
        <v>0</v>
      </c>
      <c r="BH810" s="241">
        <f>IF(N810="sníž. přenesená",J810,0)</f>
        <v>0</v>
      </c>
      <c r="BI810" s="241">
        <f>IF(N810="nulová",J810,0)</f>
        <v>0</v>
      </c>
      <c r="BJ810" s="18" t="s">
        <v>90</v>
      </c>
      <c r="BK810" s="241">
        <f>ROUND(I810*H810,2)</f>
        <v>0</v>
      </c>
      <c r="BL810" s="18" t="s">
        <v>192</v>
      </c>
      <c r="BM810" s="240" t="s">
        <v>4112</v>
      </c>
    </row>
    <row r="811" s="2" customFormat="1">
      <c r="A811" s="40"/>
      <c r="B811" s="41"/>
      <c r="C811" s="42"/>
      <c r="D811" s="242" t="s">
        <v>184</v>
      </c>
      <c r="E811" s="42"/>
      <c r="F811" s="243" t="s">
        <v>4113</v>
      </c>
      <c r="G811" s="42"/>
      <c r="H811" s="42"/>
      <c r="I811" s="244"/>
      <c r="J811" s="42"/>
      <c r="K811" s="42"/>
      <c r="L811" s="46"/>
      <c r="M811" s="245"/>
      <c r="N811" s="246"/>
      <c r="O811" s="93"/>
      <c r="P811" s="93"/>
      <c r="Q811" s="93"/>
      <c r="R811" s="93"/>
      <c r="S811" s="93"/>
      <c r="T811" s="94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T811" s="18" t="s">
        <v>184</v>
      </c>
      <c r="AU811" s="18" t="s">
        <v>90</v>
      </c>
    </row>
    <row r="812" s="2" customFormat="1" ht="16.5" customHeight="1">
      <c r="A812" s="40"/>
      <c r="B812" s="41"/>
      <c r="C812" s="229" t="s">
        <v>1879</v>
      </c>
      <c r="D812" s="229" t="s">
        <v>174</v>
      </c>
      <c r="E812" s="230" t="s">
        <v>4114</v>
      </c>
      <c r="F812" s="231" t="s">
        <v>4115</v>
      </c>
      <c r="G812" s="232" t="s">
        <v>1528</v>
      </c>
      <c r="H812" s="233">
        <v>1</v>
      </c>
      <c r="I812" s="234"/>
      <c r="J812" s="235">
        <f>ROUND(I812*H812,2)</f>
        <v>0</v>
      </c>
      <c r="K812" s="231" t="s">
        <v>331</v>
      </c>
      <c r="L812" s="46"/>
      <c r="M812" s="236" t="s">
        <v>1</v>
      </c>
      <c r="N812" s="237" t="s">
        <v>48</v>
      </c>
      <c r="O812" s="93"/>
      <c r="P812" s="238">
        <f>O812*H812</f>
        <v>0</v>
      </c>
      <c r="Q812" s="238">
        <v>0</v>
      </c>
      <c r="R812" s="238">
        <f>Q812*H812</f>
        <v>0</v>
      </c>
      <c r="S812" s="238">
        <v>0</v>
      </c>
      <c r="T812" s="239">
        <f>S812*H812</f>
        <v>0</v>
      </c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R812" s="240" t="s">
        <v>192</v>
      </c>
      <c r="AT812" s="240" t="s">
        <v>174</v>
      </c>
      <c r="AU812" s="240" t="s">
        <v>90</v>
      </c>
      <c r="AY812" s="18" t="s">
        <v>171</v>
      </c>
      <c r="BE812" s="241">
        <f>IF(N812="základní",J812,0)</f>
        <v>0</v>
      </c>
      <c r="BF812" s="241">
        <f>IF(N812="snížená",J812,0)</f>
        <v>0</v>
      </c>
      <c r="BG812" s="241">
        <f>IF(N812="zákl. přenesená",J812,0)</f>
        <v>0</v>
      </c>
      <c r="BH812" s="241">
        <f>IF(N812="sníž. přenesená",J812,0)</f>
        <v>0</v>
      </c>
      <c r="BI812" s="241">
        <f>IF(N812="nulová",J812,0)</f>
        <v>0</v>
      </c>
      <c r="BJ812" s="18" t="s">
        <v>90</v>
      </c>
      <c r="BK812" s="241">
        <f>ROUND(I812*H812,2)</f>
        <v>0</v>
      </c>
      <c r="BL812" s="18" t="s">
        <v>192</v>
      </c>
      <c r="BM812" s="240" t="s">
        <v>4116</v>
      </c>
    </row>
    <row r="813" s="14" customFormat="1">
      <c r="A813" s="14"/>
      <c r="B813" s="261"/>
      <c r="C813" s="262"/>
      <c r="D813" s="242" t="s">
        <v>284</v>
      </c>
      <c r="E813" s="263" t="s">
        <v>1</v>
      </c>
      <c r="F813" s="264" t="s">
        <v>4117</v>
      </c>
      <c r="G813" s="262"/>
      <c r="H813" s="265">
        <v>1</v>
      </c>
      <c r="I813" s="266"/>
      <c r="J813" s="262"/>
      <c r="K813" s="262"/>
      <c r="L813" s="267"/>
      <c r="M813" s="268"/>
      <c r="N813" s="269"/>
      <c r="O813" s="269"/>
      <c r="P813" s="269"/>
      <c r="Q813" s="269"/>
      <c r="R813" s="269"/>
      <c r="S813" s="269"/>
      <c r="T813" s="27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71" t="s">
        <v>284</v>
      </c>
      <c r="AU813" s="271" t="s">
        <v>90</v>
      </c>
      <c r="AV813" s="14" t="s">
        <v>92</v>
      </c>
      <c r="AW813" s="14" t="s">
        <v>38</v>
      </c>
      <c r="AX813" s="14" t="s">
        <v>83</v>
      </c>
      <c r="AY813" s="271" t="s">
        <v>171</v>
      </c>
    </row>
    <row r="814" s="15" customFormat="1">
      <c r="A814" s="15"/>
      <c r="B814" s="272"/>
      <c r="C814" s="273"/>
      <c r="D814" s="242" t="s">
        <v>284</v>
      </c>
      <c r="E814" s="274" t="s">
        <v>1</v>
      </c>
      <c r="F814" s="275" t="s">
        <v>287</v>
      </c>
      <c r="G814" s="273"/>
      <c r="H814" s="276">
        <v>1</v>
      </c>
      <c r="I814" s="277"/>
      <c r="J814" s="273"/>
      <c r="K814" s="273"/>
      <c r="L814" s="278"/>
      <c r="M814" s="279"/>
      <c r="N814" s="280"/>
      <c r="O814" s="280"/>
      <c r="P814" s="280"/>
      <c r="Q814" s="280"/>
      <c r="R814" s="280"/>
      <c r="S814" s="280"/>
      <c r="T814" s="281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82" t="s">
        <v>284</v>
      </c>
      <c r="AU814" s="282" t="s">
        <v>90</v>
      </c>
      <c r="AV814" s="15" t="s">
        <v>192</v>
      </c>
      <c r="AW814" s="15" t="s">
        <v>38</v>
      </c>
      <c r="AX814" s="15" t="s">
        <v>90</v>
      </c>
      <c r="AY814" s="282" t="s">
        <v>171</v>
      </c>
    </row>
    <row r="815" s="2" customFormat="1" ht="16.5" customHeight="1">
      <c r="A815" s="40"/>
      <c r="B815" s="41"/>
      <c r="C815" s="229" t="s">
        <v>1883</v>
      </c>
      <c r="D815" s="229" t="s">
        <v>174</v>
      </c>
      <c r="E815" s="230" t="s">
        <v>4118</v>
      </c>
      <c r="F815" s="231" t="s">
        <v>4119</v>
      </c>
      <c r="G815" s="232" t="s">
        <v>1528</v>
      </c>
      <c r="H815" s="233">
        <v>1</v>
      </c>
      <c r="I815" s="234"/>
      <c r="J815" s="235">
        <f>ROUND(I815*H815,2)</f>
        <v>0</v>
      </c>
      <c r="K815" s="231" t="s">
        <v>331</v>
      </c>
      <c r="L815" s="46"/>
      <c r="M815" s="236" t="s">
        <v>1</v>
      </c>
      <c r="N815" s="237" t="s">
        <v>48</v>
      </c>
      <c r="O815" s="93"/>
      <c r="P815" s="238">
        <f>O815*H815</f>
        <v>0</v>
      </c>
      <c r="Q815" s="238">
        <v>0</v>
      </c>
      <c r="R815" s="238">
        <f>Q815*H815</f>
        <v>0</v>
      </c>
      <c r="S815" s="238">
        <v>0</v>
      </c>
      <c r="T815" s="239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40" t="s">
        <v>192</v>
      </c>
      <c r="AT815" s="240" t="s">
        <v>174</v>
      </c>
      <c r="AU815" s="240" t="s">
        <v>90</v>
      </c>
      <c r="AY815" s="18" t="s">
        <v>171</v>
      </c>
      <c r="BE815" s="241">
        <f>IF(N815="základní",J815,0)</f>
        <v>0</v>
      </c>
      <c r="BF815" s="241">
        <f>IF(N815="snížená",J815,0)</f>
        <v>0</v>
      </c>
      <c r="BG815" s="241">
        <f>IF(N815="zákl. přenesená",J815,0)</f>
        <v>0</v>
      </c>
      <c r="BH815" s="241">
        <f>IF(N815="sníž. přenesená",J815,0)</f>
        <v>0</v>
      </c>
      <c r="BI815" s="241">
        <f>IF(N815="nulová",J815,0)</f>
        <v>0</v>
      </c>
      <c r="BJ815" s="18" t="s">
        <v>90</v>
      </c>
      <c r="BK815" s="241">
        <f>ROUND(I815*H815,2)</f>
        <v>0</v>
      </c>
      <c r="BL815" s="18" t="s">
        <v>192</v>
      </c>
      <c r="BM815" s="240" t="s">
        <v>1148</v>
      </c>
    </row>
    <row r="816" s="14" customFormat="1">
      <c r="A816" s="14"/>
      <c r="B816" s="261"/>
      <c r="C816" s="262"/>
      <c r="D816" s="242" t="s">
        <v>284</v>
      </c>
      <c r="E816" s="263" t="s">
        <v>1</v>
      </c>
      <c r="F816" s="264" t="s">
        <v>4120</v>
      </c>
      <c r="G816" s="262"/>
      <c r="H816" s="265">
        <v>1</v>
      </c>
      <c r="I816" s="266"/>
      <c r="J816" s="262"/>
      <c r="K816" s="262"/>
      <c r="L816" s="267"/>
      <c r="M816" s="268"/>
      <c r="N816" s="269"/>
      <c r="O816" s="269"/>
      <c r="P816" s="269"/>
      <c r="Q816" s="269"/>
      <c r="R816" s="269"/>
      <c r="S816" s="269"/>
      <c r="T816" s="270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71" t="s">
        <v>284</v>
      </c>
      <c r="AU816" s="271" t="s">
        <v>90</v>
      </c>
      <c r="AV816" s="14" t="s">
        <v>92</v>
      </c>
      <c r="AW816" s="14" t="s">
        <v>38</v>
      </c>
      <c r="AX816" s="14" t="s">
        <v>83</v>
      </c>
      <c r="AY816" s="271" t="s">
        <v>171</v>
      </c>
    </row>
    <row r="817" s="15" customFormat="1">
      <c r="A817" s="15"/>
      <c r="B817" s="272"/>
      <c r="C817" s="273"/>
      <c r="D817" s="242" t="s">
        <v>284</v>
      </c>
      <c r="E817" s="274" t="s">
        <v>1</v>
      </c>
      <c r="F817" s="275" t="s">
        <v>287</v>
      </c>
      <c r="G817" s="273"/>
      <c r="H817" s="276">
        <v>1</v>
      </c>
      <c r="I817" s="277"/>
      <c r="J817" s="273"/>
      <c r="K817" s="273"/>
      <c r="L817" s="278"/>
      <c r="M817" s="308"/>
      <c r="N817" s="309"/>
      <c r="O817" s="309"/>
      <c r="P817" s="309"/>
      <c r="Q817" s="309"/>
      <c r="R817" s="309"/>
      <c r="S817" s="309"/>
      <c r="T817" s="310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82" t="s">
        <v>284</v>
      </c>
      <c r="AU817" s="282" t="s">
        <v>90</v>
      </c>
      <c r="AV817" s="15" t="s">
        <v>192</v>
      </c>
      <c r="AW817" s="15" t="s">
        <v>38</v>
      </c>
      <c r="AX817" s="15" t="s">
        <v>90</v>
      </c>
      <c r="AY817" s="282" t="s">
        <v>171</v>
      </c>
    </row>
    <row r="818" s="2" customFormat="1" ht="6.96" customHeight="1">
      <c r="A818" s="40"/>
      <c r="B818" s="68"/>
      <c r="C818" s="69"/>
      <c r="D818" s="69"/>
      <c r="E818" s="69"/>
      <c r="F818" s="69"/>
      <c r="G818" s="69"/>
      <c r="H818" s="69"/>
      <c r="I818" s="69"/>
      <c r="J818" s="69"/>
      <c r="K818" s="69"/>
      <c r="L818" s="46"/>
      <c r="M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</sheetData>
  <sheetProtection sheet="1" autoFilter="0" formatColumns="0" formatRows="0" objects="1" scenarios="1" spinCount="100000" saltValue="mBmXWjiXGcsYEJrPC+7II9bRJFLD1uqxF4xZDKYhXJ7Lnjz2LZvlc6zC8KReqNmAcZRToNmAJy5gdjuC2vlIeA==" hashValue="mdsprg+19dJs4QLylvGv+Zs8U7OdX6T4XxUe+FQy6JiP3yPm57/aYrBs0xR6PC2MhPczZVpTNHFhIuejD/mfDA==" algorithmName="SHA-512" password="E785"/>
  <autoFilter ref="C223:K81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212:H212"/>
    <mergeCell ref="E214:H214"/>
    <mergeCell ref="E216:H21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 s="1" customFormat="1" ht="12" customHeight="1">
      <c r="B8" s="21"/>
      <c r="D8" s="153" t="s">
        <v>142</v>
      </c>
      <c r="L8" s="21"/>
    </row>
    <row r="9" s="2" customFormat="1" ht="16.5" customHeight="1">
      <c r="A9" s="40"/>
      <c r="B9" s="46"/>
      <c r="C9" s="40"/>
      <c r="D9" s="40"/>
      <c r="E9" s="154" t="s">
        <v>238</v>
      </c>
      <c r="F9" s="40"/>
      <c r="G9" s="40"/>
      <c r="H9" s="40"/>
      <c r="I9" s="40"/>
      <c r="J9" s="40"/>
      <c r="K9" s="40"/>
      <c r="L9" s="65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53" t="s">
        <v>239</v>
      </c>
      <c r="E10" s="40"/>
      <c r="F10" s="40"/>
      <c r="G10" s="40"/>
      <c r="H10" s="40"/>
      <c r="I10" s="40"/>
      <c r="J10" s="40"/>
      <c r="K10" s="40"/>
      <c r="L10" s="65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55" t="s">
        <v>4121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53" t="s">
        <v>18</v>
      </c>
      <c r="E13" s="40"/>
      <c r="F13" s="143" t="s">
        <v>1</v>
      </c>
      <c r="G13" s="40"/>
      <c r="H13" s="40"/>
      <c r="I13" s="153" t="s">
        <v>20</v>
      </c>
      <c r="J13" s="143" t="s">
        <v>1</v>
      </c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53" t="s">
        <v>22</v>
      </c>
      <c r="E14" s="40"/>
      <c r="F14" s="143" t="s">
        <v>23</v>
      </c>
      <c r="G14" s="40"/>
      <c r="H14" s="40"/>
      <c r="I14" s="153" t="s">
        <v>24</v>
      </c>
      <c r="J14" s="156" t="str">
        <f>'Rekapitulace stavby'!AN8</f>
        <v>27. 1. 2021</v>
      </c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30</v>
      </c>
      <c r="E16" s="40"/>
      <c r="F16" s="40"/>
      <c r="G16" s="40"/>
      <c r="H16" s="40"/>
      <c r="I16" s="153" t="s">
        <v>31</v>
      </c>
      <c r="J16" s="143" t="s">
        <v>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43" t="s">
        <v>32</v>
      </c>
      <c r="F17" s="40"/>
      <c r="G17" s="40"/>
      <c r="H17" s="40"/>
      <c r="I17" s="153" t="s">
        <v>33</v>
      </c>
      <c r="J17" s="143" t="s">
        <v>1</v>
      </c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53" t="s">
        <v>34</v>
      </c>
      <c r="E19" s="40"/>
      <c r="F19" s="40"/>
      <c r="G19" s="40"/>
      <c r="H19" s="40"/>
      <c r="I19" s="153" t="s">
        <v>31</v>
      </c>
      <c r="J19" s="34" t="str">
        <f>'Rekapitulace stavby'!AN13</f>
        <v>Vyplň údaj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4" t="str">
        <f>'Rekapitulace stavby'!E14</f>
        <v>Vyplň údaj</v>
      </c>
      <c r="F20" s="143"/>
      <c r="G20" s="143"/>
      <c r="H20" s="143"/>
      <c r="I20" s="153" t="s">
        <v>33</v>
      </c>
      <c r="J20" s="34" t="str">
        <f>'Rekapitulace stavby'!AN14</f>
        <v>Vyplň údaj</v>
      </c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53" t="s">
        <v>36</v>
      </c>
      <c r="E22" s="40"/>
      <c r="F22" s="40"/>
      <c r="G22" s="40"/>
      <c r="H22" s="40"/>
      <c r="I22" s="153" t="s">
        <v>31</v>
      </c>
      <c r="J22" s="143" t="s">
        <v>1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43" t="s">
        <v>37</v>
      </c>
      <c r="F23" s="40"/>
      <c r="G23" s="40"/>
      <c r="H23" s="40"/>
      <c r="I23" s="153" t="s">
        <v>33</v>
      </c>
      <c r="J23" s="143" t="s">
        <v>1</v>
      </c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53" t="s">
        <v>39</v>
      </c>
      <c r="E25" s="40"/>
      <c r="F25" s="40"/>
      <c r="G25" s="40"/>
      <c r="H25" s="40"/>
      <c r="I25" s="153" t="s">
        <v>31</v>
      </c>
      <c r="J25" s="143" t="s">
        <v>1</v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43" t="s">
        <v>4122</v>
      </c>
      <c r="F26" s="40"/>
      <c r="G26" s="40"/>
      <c r="H26" s="40"/>
      <c r="I26" s="153" t="s">
        <v>33</v>
      </c>
      <c r="J26" s="143" t="s">
        <v>1</v>
      </c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53" t="s">
        <v>41</v>
      </c>
      <c r="E28" s="40"/>
      <c r="F28" s="40"/>
      <c r="G28" s="40"/>
      <c r="H28" s="40"/>
      <c r="I28" s="40"/>
      <c r="J28" s="40"/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7"/>
      <c r="B29" s="158"/>
      <c r="C29" s="157"/>
      <c r="D29" s="157"/>
      <c r="E29" s="159" t="s">
        <v>1</v>
      </c>
      <c r="F29" s="159"/>
      <c r="G29" s="159"/>
      <c r="H29" s="159"/>
      <c r="I29" s="157"/>
      <c r="J29" s="157"/>
      <c r="K29" s="157"/>
      <c r="L29" s="160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61"/>
      <c r="E31" s="161"/>
      <c r="F31" s="161"/>
      <c r="G31" s="161"/>
      <c r="H31" s="161"/>
      <c r="I31" s="161"/>
      <c r="J31" s="161"/>
      <c r="K31" s="161"/>
      <c r="L31" s="65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62" t="s">
        <v>43</v>
      </c>
      <c r="E32" s="40"/>
      <c r="F32" s="40"/>
      <c r="G32" s="40"/>
      <c r="H32" s="40"/>
      <c r="I32" s="40"/>
      <c r="J32" s="163">
        <f>ROUND(J126, 2)</f>
        <v>0</v>
      </c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64" t="s">
        <v>45</v>
      </c>
      <c r="G34" s="40"/>
      <c r="H34" s="40"/>
      <c r="I34" s="164" t="s">
        <v>44</v>
      </c>
      <c r="J34" s="164" t="s">
        <v>46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65" t="s">
        <v>47</v>
      </c>
      <c r="E35" s="153" t="s">
        <v>48</v>
      </c>
      <c r="F35" s="166">
        <f>ROUND((SUM(BE126:BE282)),  2)</f>
        <v>0</v>
      </c>
      <c r="G35" s="40"/>
      <c r="H35" s="40"/>
      <c r="I35" s="167">
        <v>0.20999999999999999</v>
      </c>
      <c r="J35" s="166">
        <f>ROUND(((SUM(BE126:BE282))*I35),  2)</f>
        <v>0</v>
      </c>
      <c r="K35" s="40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53" t="s">
        <v>49</v>
      </c>
      <c r="F36" s="166">
        <f>ROUND((SUM(BF126:BF282)),  2)</f>
        <v>0</v>
      </c>
      <c r="G36" s="40"/>
      <c r="H36" s="40"/>
      <c r="I36" s="167">
        <v>0.14999999999999999</v>
      </c>
      <c r="J36" s="166">
        <f>ROUND(((SUM(BF126:BF282))*I36),  2)</f>
        <v>0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53" t="s">
        <v>50</v>
      </c>
      <c r="F37" s="166">
        <f>ROUND((SUM(BG126:BG282)),  2)</f>
        <v>0</v>
      </c>
      <c r="G37" s="40"/>
      <c r="H37" s="40"/>
      <c r="I37" s="167">
        <v>0.20999999999999999</v>
      </c>
      <c r="J37" s="166">
        <f>0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53" t="s">
        <v>51</v>
      </c>
      <c r="F38" s="166">
        <f>ROUND((SUM(BH126:BH282)),  2)</f>
        <v>0</v>
      </c>
      <c r="G38" s="40"/>
      <c r="H38" s="40"/>
      <c r="I38" s="167">
        <v>0.14999999999999999</v>
      </c>
      <c r="J38" s="166">
        <f>0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52</v>
      </c>
      <c r="F39" s="166">
        <f>ROUND((SUM(BI126:BI282)),  2)</f>
        <v>0</v>
      </c>
      <c r="G39" s="40"/>
      <c r="H39" s="40"/>
      <c r="I39" s="167">
        <v>0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8"/>
      <c r="D41" s="169" t="s">
        <v>53</v>
      </c>
      <c r="E41" s="170"/>
      <c r="F41" s="170"/>
      <c r="G41" s="171" t="s">
        <v>54</v>
      </c>
      <c r="H41" s="172" t="s">
        <v>55</v>
      </c>
      <c r="I41" s="170"/>
      <c r="J41" s="173">
        <f>SUM(J32:J39)</f>
        <v>0</v>
      </c>
      <c r="K41" s="174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40"/>
      <c r="B87" s="41"/>
      <c r="C87" s="42"/>
      <c r="D87" s="42"/>
      <c r="E87" s="186" t="s">
        <v>238</v>
      </c>
      <c r="F87" s="42"/>
      <c r="G87" s="42"/>
      <c r="H87" s="42"/>
      <c r="I87" s="42"/>
      <c r="J87" s="42"/>
      <c r="K87" s="42"/>
      <c r="L87" s="65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3" t="s">
        <v>239</v>
      </c>
      <c r="D88" s="42"/>
      <c r="E88" s="42"/>
      <c r="F88" s="42"/>
      <c r="G88" s="42"/>
      <c r="H88" s="42"/>
      <c r="I88" s="42"/>
      <c r="J88" s="42"/>
      <c r="K88" s="42"/>
      <c r="L88" s="65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8" t="str">
        <f>E11</f>
        <v>D.1.5 - Silnoproudá elektrotechnika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3" t="s">
        <v>22</v>
      </c>
      <c r="D91" s="42"/>
      <c r="E91" s="42"/>
      <c r="F91" s="28" t="str">
        <f>F14</f>
        <v>Opava</v>
      </c>
      <c r="G91" s="42"/>
      <c r="H91" s="42"/>
      <c r="I91" s="33" t="s">
        <v>24</v>
      </c>
      <c r="J91" s="81" t="str">
        <f>IF(J14="","",J14)</f>
        <v>27. 1. 2021</v>
      </c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3" t="s">
        <v>30</v>
      </c>
      <c r="D93" s="42"/>
      <c r="E93" s="42"/>
      <c r="F93" s="28" t="str">
        <f>E17</f>
        <v>Moravskoslezský kraj</v>
      </c>
      <c r="G93" s="42"/>
      <c r="H93" s="42"/>
      <c r="I93" s="33" t="s">
        <v>36</v>
      </c>
      <c r="J93" s="38" t="str">
        <f>E23</f>
        <v>CHVÁLEK ATELIÉR s.r.o.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3" t="s">
        <v>34</v>
      </c>
      <c r="D94" s="42"/>
      <c r="E94" s="42"/>
      <c r="F94" s="28" t="str">
        <f>IF(E20="","",E20)</f>
        <v>Vyplň údaj</v>
      </c>
      <c r="G94" s="42"/>
      <c r="H94" s="42"/>
      <c r="I94" s="33" t="s">
        <v>39</v>
      </c>
      <c r="J94" s="38" t="str">
        <f>E26</f>
        <v>Specialista</v>
      </c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9.28" customHeight="1">
      <c r="A96" s="40"/>
      <c r="B96" s="41"/>
      <c r="C96" s="187" t="s">
        <v>145</v>
      </c>
      <c r="D96" s="188"/>
      <c r="E96" s="188"/>
      <c r="F96" s="188"/>
      <c r="G96" s="188"/>
      <c r="H96" s="188"/>
      <c r="I96" s="188"/>
      <c r="J96" s="189" t="s">
        <v>146</v>
      </c>
      <c r="K96" s="188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2.8" customHeight="1">
      <c r="A98" s="40"/>
      <c r="B98" s="41"/>
      <c r="C98" s="190" t="s">
        <v>147</v>
      </c>
      <c r="D98" s="42"/>
      <c r="E98" s="42"/>
      <c r="F98" s="42"/>
      <c r="G98" s="42"/>
      <c r="H98" s="42"/>
      <c r="I98" s="42"/>
      <c r="J98" s="112">
        <f>J126</f>
        <v>0</v>
      </c>
      <c r="K98" s="42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U98" s="18" t="s">
        <v>148</v>
      </c>
    </row>
    <row r="99" s="9" customFormat="1" ht="24.96" customHeight="1">
      <c r="A99" s="9"/>
      <c r="B99" s="191"/>
      <c r="C99" s="192"/>
      <c r="D99" s="193" t="s">
        <v>4123</v>
      </c>
      <c r="E99" s="194"/>
      <c r="F99" s="194"/>
      <c r="G99" s="194"/>
      <c r="H99" s="194"/>
      <c r="I99" s="194"/>
      <c r="J99" s="195">
        <f>J127</f>
        <v>0</v>
      </c>
      <c r="K99" s="192"/>
      <c r="L99" s="196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1"/>
      <c r="C100" s="192"/>
      <c r="D100" s="193" t="s">
        <v>4124</v>
      </c>
      <c r="E100" s="194"/>
      <c r="F100" s="194"/>
      <c r="G100" s="194"/>
      <c r="H100" s="194"/>
      <c r="I100" s="194"/>
      <c r="J100" s="195">
        <f>J196</f>
        <v>0</v>
      </c>
      <c r="K100" s="192"/>
      <c r="L100" s="196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1"/>
      <c r="C101" s="192"/>
      <c r="D101" s="193" t="s">
        <v>4125</v>
      </c>
      <c r="E101" s="194"/>
      <c r="F101" s="194"/>
      <c r="G101" s="194"/>
      <c r="H101" s="194"/>
      <c r="I101" s="194"/>
      <c r="J101" s="195">
        <f>J260</f>
        <v>0</v>
      </c>
      <c r="K101" s="192"/>
      <c r="L101" s="196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1"/>
      <c r="C102" s="192"/>
      <c r="D102" s="193" t="s">
        <v>4126</v>
      </c>
      <c r="E102" s="194"/>
      <c r="F102" s="194"/>
      <c r="G102" s="194"/>
      <c r="H102" s="194"/>
      <c r="I102" s="194"/>
      <c r="J102" s="195">
        <f>J262</f>
        <v>0</v>
      </c>
      <c r="K102" s="192"/>
      <c r="L102" s="19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1"/>
      <c r="C103" s="192"/>
      <c r="D103" s="193" t="s">
        <v>4127</v>
      </c>
      <c r="E103" s="194"/>
      <c r="F103" s="194"/>
      <c r="G103" s="194"/>
      <c r="H103" s="194"/>
      <c r="I103" s="194"/>
      <c r="J103" s="195">
        <f>J266</f>
        <v>0</v>
      </c>
      <c r="K103" s="192"/>
      <c r="L103" s="196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1"/>
      <c r="C104" s="192"/>
      <c r="D104" s="193" t="s">
        <v>4128</v>
      </c>
      <c r="E104" s="194"/>
      <c r="F104" s="194"/>
      <c r="G104" s="194"/>
      <c r="H104" s="194"/>
      <c r="I104" s="194"/>
      <c r="J104" s="195">
        <f>J277</f>
        <v>0</v>
      </c>
      <c r="K104" s="192"/>
      <c r="L104" s="196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40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65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6.96" customHeight="1">
      <c r="A106" s="40"/>
      <c r="B106" s="68"/>
      <c r="C106" s="69"/>
      <c r="D106" s="69"/>
      <c r="E106" s="69"/>
      <c r="F106" s="69"/>
      <c r="G106" s="69"/>
      <c r="H106" s="69"/>
      <c r="I106" s="69"/>
      <c r="J106" s="69"/>
      <c r="K106" s="69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10" s="2" customFormat="1" ht="6.96" customHeight="1">
      <c r="A110" s="40"/>
      <c r="B110" s="70"/>
      <c r="C110" s="71"/>
      <c r="D110" s="71"/>
      <c r="E110" s="71"/>
      <c r="F110" s="71"/>
      <c r="G110" s="71"/>
      <c r="H110" s="71"/>
      <c r="I110" s="71"/>
      <c r="J110" s="71"/>
      <c r="K110" s="71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24.96" customHeight="1">
      <c r="A111" s="40"/>
      <c r="B111" s="41"/>
      <c r="C111" s="24" t="s">
        <v>156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6.96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2" customHeight="1">
      <c r="A113" s="40"/>
      <c r="B113" s="41"/>
      <c r="C113" s="33" t="s">
        <v>16</v>
      </c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6.5" customHeight="1">
      <c r="A114" s="40"/>
      <c r="B114" s="41"/>
      <c r="C114" s="42"/>
      <c r="D114" s="42"/>
      <c r="E114" s="186" t="str">
        <f>E7</f>
        <v>Pavilon L - stavební úpravy / Slezská nemocnice v Opavě, p.o.</v>
      </c>
      <c r="F114" s="33"/>
      <c r="G114" s="33"/>
      <c r="H114" s="33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1" customFormat="1" ht="12" customHeight="1">
      <c r="B115" s="22"/>
      <c r="C115" s="33" t="s">
        <v>142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40"/>
      <c r="B116" s="41"/>
      <c r="C116" s="42"/>
      <c r="D116" s="42"/>
      <c r="E116" s="186" t="s">
        <v>238</v>
      </c>
      <c r="F116" s="42"/>
      <c r="G116" s="42"/>
      <c r="H116" s="42"/>
      <c r="I116" s="42"/>
      <c r="J116" s="42"/>
      <c r="K116" s="42"/>
      <c r="L116" s="65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2" customHeight="1">
      <c r="A117" s="40"/>
      <c r="B117" s="41"/>
      <c r="C117" s="33" t="s">
        <v>239</v>
      </c>
      <c r="D117" s="42"/>
      <c r="E117" s="42"/>
      <c r="F117" s="42"/>
      <c r="G117" s="42"/>
      <c r="H117" s="42"/>
      <c r="I117" s="42"/>
      <c r="J117" s="42"/>
      <c r="K117" s="42"/>
      <c r="L117" s="65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6.5" customHeight="1">
      <c r="A118" s="40"/>
      <c r="B118" s="41"/>
      <c r="C118" s="42"/>
      <c r="D118" s="42"/>
      <c r="E118" s="78" t="str">
        <f>E11</f>
        <v>D.1.5 - Silnoproudá elektrotechnika</v>
      </c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6.96" customHeight="1">
      <c r="A119" s="40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2" customHeight="1">
      <c r="A120" s="40"/>
      <c r="B120" s="41"/>
      <c r="C120" s="33" t="s">
        <v>22</v>
      </c>
      <c r="D120" s="42"/>
      <c r="E120" s="42"/>
      <c r="F120" s="28" t="str">
        <f>F14</f>
        <v>Opava</v>
      </c>
      <c r="G120" s="42"/>
      <c r="H120" s="42"/>
      <c r="I120" s="33" t="s">
        <v>24</v>
      </c>
      <c r="J120" s="81" t="str">
        <f>IF(J14="","",J14)</f>
        <v>27. 1. 2021</v>
      </c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6.96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25.65" customHeight="1">
      <c r="A122" s="40"/>
      <c r="B122" s="41"/>
      <c r="C122" s="33" t="s">
        <v>30</v>
      </c>
      <c r="D122" s="42"/>
      <c r="E122" s="42"/>
      <c r="F122" s="28" t="str">
        <f>E17</f>
        <v>Moravskoslezský kraj</v>
      </c>
      <c r="G122" s="42"/>
      <c r="H122" s="42"/>
      <c r="I122" s="33" t="s">
        <v>36</v>
      </c>
      <c r="J122" s="38" t="str">
        <f>E23</f>
        <v>CHVÁLEK ATELIÉR s.r.o.</v>
      </c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5.15" customHeight="1">
      <c r="A123" s="40"/>
      <c r="B123" s="41"/>
      <c r="C123" s="33" t="s">
        <v>34</v>
      </c>
      <c r="D123" s="42"/>
      <c r="E123" s="42"/>
      <c r="F123" s="28" t="str">
        <f>IF(E20="","",E20)</f>
        <v>Vyplň údaj</v>
      </c>
      <c r="G123" s="42"/>
      <c r="H123" s="42"/>
      <c r="I123" s="33" t="s">
        <v>39</v>
      </c>
      <c r="J123" s="38" t="str">
        <f>E26</f>
        <v>Specialista</v>
      </c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10.32" customHeight="1">
      <c r="A124" s="40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11" customFormat="1" ht="29.28" customHeight="1">
      <c r="A125" s="202"/>
      <c r="B125" s="203"/>
      <c r="C125" s="204" t="s">
        <v>157</v>
      </c>
      <c r="D125" s="205" t="s">
        <v>68</v>
      </c>
      <c r="E125" s="205" t="s">
        <v>64</v>
      </c>
      <c r="F125" s="205" t="s">
        <v>65</v>
      </c>
      <c r="G125" s="205" t="s">
        <v>158</v>
      </c>
      <c r="H125" s="205" t="s">
        <v>159</v>
      </c>
      <c r="I125" s="205" t="s">
        <v>160</v>
      </c>
      <c r="J125" s="205" t="s">
        <v>146</v>
      </c>
      <c r="K125" s="206" t="s">
        <v>161</v>
      </c>
      <c r="L125" s="207"/>
      <c r="M125" s="102" t="s">
        <v>1</v>
      </c>
      <c r="N125" s="103" t="s">
        <v>47</v>
      </c>
      <c r="O125" s="103" t="s">
        <v>162</v>
      </c>
      <c r="P125" s="103" t="s">
        <v>163</v>
      </c>
      <c r="Q125" s="103" t="s">
        <v>164</v>
      </c>
      <c r="R125" s="103" t="s">
        <v>165</v>
      </c>
      <c r="S125" s="103" t="s">
        <v>166</v>
      </c>
      <c r="T125" s="104" t="s">
        <v>167</v>
      </c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</row>
    <row r="126" s="2" customFormat="1" ht="22.8" customHeight="1">
      <c r="A126" s="40"/>
      <c r="B126" s="41"/>
      <c r="C126" s="109" t="s">
        <v>168</v>
      </c>
      <c r="D126" s="42"/>
      <c r="E126" s="42"/>
      <c r="F126" s="42"/>
      <c r="G126" s="42"/>
      <c r="H126" s="42"/>
      <c r="I126" s="42"/>
      <c r="J126" s="208">
        <f>BK126</f>
        <v>0</v>
      </c>
      <c r="K126" s="42"/>
      <c r="L126" s="46"/>
      <c r="M126" s="105"/>
      <c r="N126" s="209"/>
      <c r="O126" s="106"/>
      <c r="P126" s="210">
        <f>P127+P196+P260+P262+P266+P277</f>
        <v>0</v>
      </c>
      <c r="Q126" s="106"/>
      <c r="R126" s="210">
        <f>R127+R196+R260+R262+R266+R277</f>
        <v>0</v>
      </c>
      <c r="S126" s="106"/>
      <c r="T126" s="211">
        <f>T127+T196+T260+T262+T266+T277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8" t="s">
        <v>82</v>
      </c>
      <c r="AU126" s="18" t="s">
        <v>148</v>
      </c>
      <c r="BK126" s="212">
        <f>BK127+BK196+BK260+BK262+BK266+BK277</f>
        <v>0</v>
      </c>
    </row>
    <row r="127" s="12" customFormat="1" ht="25.92" customHeight="1">
      <c r="A127" s="12"/>
      <c r="B127" s="213"/>
      <c r="C127" s="214"/>
      <c r="D127" s="215" t="s">
        <v>82</v>
      </c>
      <c r="E127" s="216" t="s">
        <v>3302</v>
      </c>
      <c r="F127" s="216" t="s">
        <v>4129</v>
      </c>
      <c r="G127" s="214"/>
      <c r="H127" s="214"/>
      <c r="I127" s="217"/>
      <c r="J127" s="218">
        <f>BK127</f>
        <v>0</v>
      </c>
      <c r="K127" s="214"/>
      <c r="L127" s="219"/>
      <c r="M127" s="220"/>
      <c r="N127" s="221"/>
      <c r="O127" s="221"/>
      <c r="P127" s="222">
        <f>SUM(P128:P195)</f>
        <v>0</v>
      </c>
      <c r="Q127" s="221"/>
      <c r="R127" s="222">
        <f>SUM(R128:R195)</f>
        <v>0</v>
      </c>
      <c r="S127" s="221"/>
      <c r="T127" s="223">
        <f>SUM(T128:T195)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90</v>
      </c>
      <c r="AT127" s="225" t="s">
        <v>82</v>
      </c>
      <c r="AU127" s="225" t="s">
        <v>83</v>
      </c>
      <c r="AY127" s="224" t="s">
        <v>171</v>
      </c>
      <c r="BK127" s="226">
        <f>SUM(BK128:BK195)</f>
        <v>0</v>
      </c>
    </row>
    <row r="128" s="2" customFormat="1" ht="16.5" customHeight="1">
      <c r="A128" s="40"/>
      <c r="B128" s="41"/>
      <c r="C128" s="229" t="s">
        <v>90</v>
      </c>
      <c r="D128" s="229" t="s">
        <v>174</v>
      </c>
      <c r="E128" s="230" t="s">
        <v>4130</v>
      </c>
      <c r="F128" s="231" t="s">
        <v>4131</v>
      </c>
      <c r="G128" s="232" t="s">
        <v>1528</v>
      </c>
      <c r="H128" s="233">
        <v>1</v>
      </c>
      <c r="I128" s="234"/>
      <c r="J128" s="235">
        <f>ROUND(I128*H128,2)</f>
        <v>0</v>
      </c>
      <c r="K128" s="231" t="s">
        <v>331</v>
      </c>
      <c r="L128" s="46"/>
      <c r="M128" s="236" t="s">
        <v>1</v>
      </c>
      <c r="N128" s="237" t="s">
        <v>48</v>
      </c>
      <c r="O128" s="93"/>
      <c r="P128" s="238">
        <f>O128*H128</f>
        <v>0</v>
      </c>
      <c r="Q128" s="238">
        <v>0</v>
      </c>
      <c r="R128" s="238">
        <f>Q128*H128</f>
        <v>0</v>
      </c>
      <c r="S128" s="238">
        <v>0</v>
      </c>
      <c r="T128" s="239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40" t="s">
        <v>192</v>
      </c>
      <c r="AT128" s="240" t="s">
        <v>174</v>
      </c>
      <c r="AU128" s="240" t="s">
        <v>90</v>
      </c>
      <c r="AY128" s="18" t="s">
        <v>171</v>
      </c>
      <c r="BE128" s="241">
        <f>IF(N128="základní",J128,0)</f>
        <v>0</v>
      </c>
      <c r="BF128" s="241">
        <f>IF(N128="snížená",J128,0)</f>
        <v>0</v>
      </c>
      <c r="BG128" s="241">
        <f>IF(N128="zákl. přenesená",J128,0)</f>
        <v>0</v>
      </c>
      <c r="BH128" s="241">
        <f>IF(N128="sníž. přenesená",J128,0)</f>
        <v>0</v>
      </c>
      <c r="BI128" s="241">
        <f>IF(N128="nulová",J128,0)</f>
        <v>0</v>
      </c>
      <c r="BJ128" s="18" t="s">
        <v>90</v>
      </c>
      <c r="BK128" s="241">
        <f>ROUND(I128*H128,2)</f>
        <v>0</v>
      </c>
      <c r="BL128" s="18" t="s">
        <v>192</v>
      </c>
      <c r="BM128" s="240" t="s">
        <v>92</v>
      </c>
    </row>
    <row r="129" s="2" customFormat="1" ht="16.5" customHeight="1">
      <c r="A129" s="40"/>
      <c r="B129" s="41"/>
      <c r="C129" s="229" t="s">
        <v>92</v>
      </c>
      <c r="D129" s="229" t="s">
        <v>174</v>
      </c>
      <c r="E129" s="230" t="s">
        <v>4132</v>
      </c>
      <c r="F129" s="231" t="s">
        <v>4133</v>
      </c>
      <c r="G129" s="232" t="s">
        <v>1528</v>
      </c>
      <c r="H129" s="233">
        <v>1</v>
      </c>
      <c r="I129" s="234"/>
      <c r="J129" s="235">
        <f>ROUND(I129*H129,2)</f>
        <v>0</v>
      </c>
      <c r="K129" s="231" t="s">
        <v>331</v>
      </c>
      <c r="L129" s="46"/>
      <c r="M129" s="236" t="s">
        <v>1</v>
      </c>
      <c r="N129" s="237" t="s">
        <v>48</v>
      </c>
      <c r="O129" s="93"/>
      <c r="P129" s="238">
        <f>O129*H129</f>
        <v>0</v>
      </c>
      <c r="Q129" s="238">
        <v>0</v>
      </c>
      <c r="R129" s="238">
        <f>Q129*H129</f>
        <v>0</v>
      </c>
      <c r="S129" s="238">
        <v>0</v>
      </c>
      <c r="T129" s="239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40" t="s">
        <v>192</v>
      </c>
      <c r="AT129" s="240" t="s">
        <v>174</v>
      </c>
      <c r="AU129" s="240" t="s">
        <v>90</v>
      </c>
      <c r="AY129" s="18" t="s">
        <v>171</v>
      </c>
      <c r="BE129" s="241">
        <f>IF(N129="základní",J129,0)</f>
        <v>0</v>
      </c>
      <c r="BF129" s="241">
        <f>IF(N129="snížená",J129,0)</f>
        <v>0</v>
      </c>
      <c r="BG129" s="241">
        <f>IF(N129="zákl. přenesená",J129,0)</f>
        <v>0</v>
      </c>
      <c r="BH129" s="241">
        <f>IF(N129="sníž. přenesená",J129,0)</f>
        <v>0</v>
      </c>
      <c r="BI129" s="241">
        <f>IF(N129="nulová",J129,0)</f>
        <v>0</v>
      </c>
      <c r="BJ129" s="18" t="s">
        <v>90</v>
      </c>
      <c r="BK129" s="241">
        <f>ROUND(I129*H129,2)</f>
        <v>0</v>
      </c>
      <c r="BL129" s="18" t="s">
        <v>192</v>
      </c>
      <c r="BM129" s="240" t="s">
        <v>192</v>
      </c>
    </row>
    <row r="130" s="2" customFormat="1" ht="16.5" customHeight="1">
      <c r="A130" s="40"/>
      <c r="B130" s="41"/>
      <c r="C130" s="229" t="s">
        <v>118</v>
      </c>
      <c r="D130" s="229" t="s">
        <v>174</v>
      </c>
      <c r="E130" s="230" t="s">
        <v>4134</v>
      </c>
      <c r="F130" s="231" t="s">
        <v>4135</v>
      </c>
      <c r="G130" s="232" t="s">
        <v>1528</v>
      </c>
      <c r="H130" s="233">
        <v>1</v>
      </c>
      <c r="I130" s="234"/>
      <c r="J130" s="235">
        <f>ROUND(I130*H130,2)</f>
        <v>0</v>
      </c>
      <c r="K130" s="231" t="s">
        <v>331</v>
      </c>
      <c r="L130" s="46"/>
      <c r="M130" s="236" t="s">
        <v>1</v>
      </c>
      <c r="N130" s="237" t="s">
        <v>48</v>
      </c>
      <c r="O130" s="93"/>
      <c r="P130" s="238">
        <f>O130*H130</f>
        <v>0</v>
      </c>
      <c r="Q130" s="238">
        <v>0</v>
      </c>
      <c r="R130" s="238">
        <f>Q130*H130</f>
        <v>0</v>
      </c>
      <c r="S130" s="238">
        <v>0</v>
      </c>
      <c r="T130" s="239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40" t="s">
        <v>192</v>
      </c>
      <c r="AT130" s="240" t="s">
        <v>174</v>
      </c>
      <c r="AU130" s="240" t="s">
        <v>90</v>
      </c>
      <c r="AY130" s="18" t="s">
        <v>171</v>
      </c>
      <c r="BE130" s="241">
        <f>IF(N130="základní",J130,0)</f>
        <v>0</v>
      </c>
      <c r="BF130" s="241">
        <f>IF(N130="snížená",J130,0)</f>
        <v>0</v>
      </c>
      <c r="BG130" s="241">
        <f>IF(N130="zákl. přenesená",J130,0)</f>
        <v>0</v>
      </c>
      <c r="BH130" s="241">
        <f>IF(N130="sníž. přenesená",J130,0)</f>
        <v>0</v>
      </c>
      <c r="BI130" s="241">
        <f>IF(N130="nulová",J130,0)</f>
        <v>0</v>
      </c>
      <c r="BJ130" s="18" t="s">
        <v>90</v>
      </c>
      <c r="BK130" s="241">
        <f>ROUND(I130*H130,2)</f>
        <v>0</v>
      </c>
      <c r="BL130" s="18" t="s">
        <v>192</v>
      </c>
      <c r="BM130" s="240" t="s">
        <v>203</v>
      </c>
    </row>
    <row r="131" s="2" customFormat="1" ht="16.5" customHeight="1">
      <c r="A131" s="40"/>
      <c r="B131" s="41"/>
      <c r="C131" s="229" t="s">
        <v>192</v>
      </c>
      <c r="D131" s="229" t="s">
        <v>174</v>
      </c>
      <c r="E131" s="230" t="s">
        <v>4136</v>
      </c>
      <c r="F131" s="231" t="s">
        <v>4137</v>
      </c>
      <c r="G131" s="232" t="s">
        <v>1528</v>
      </c>
      <c r="H131" s="233">
        <v>1</v>
      </c>
      <c r="I131" s="234"/>
      <c r="J131" s="235">
        <f>ROUND(I131*H131,2)</f>
        <v>0</v>
      </c>
      <c r="K131" s="231" t="s">
        <v>331</v>
      </c>
      <c r="L131" s="46"/>
      <c r="M131" s="236" t="s">
        <v>1</v>
      </c>
      <c r="N131" s="237" t="s">
        <v>48</v>
      </c>
      <c r="O131" s="93"/>
      <c r="P131" s="238">
        <f>O131*H131</f>
        <v>0</v>
      </c>
      <c r="Q131" s="238">
        <v>0</v>
      </c>
      <c r="R131" s="238">
        <f>Q131*H131</f>
        <v>0</v>
      </c>
      <c r="S131" s="238">
        <v>0</v>
      </c>
      <c r="T131" s="239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40" t="s">
        <v>192</v>
      </c>
      <c r="AT131" s="240" t="s">
        <v>174</v>
      </c>
      <c r="AU131" s="240" t="s">
        <v>90</v>
      </c>
      <c r="AY131" s="18" t="s">
        <v>171</v>
      </c>
      <c r="BE131" s="241">
        <f>IF(N131="základní",J131,0)</f>
        <v>0</v>
      </c>
      <c r="BF131" s="241">
        <f>IF(N131="snížená",J131,0)</f>
        <v>0</v>
      </c>
      <c r="BG131" s="241">
        <f>IF(N131="zákl. přenesená",J131,0)</f>
        <v>0</v>
      </c>
      <c r="BH131" s="241">
        <f>IF(N131="sníž. přenesená",J131,0)</f>
        <v>0</v>
      </c>
      <c r="BI131" s="241">
        <f>IF(N131="nulová",J131,0)</f>
        <v>0</v>
      </c>
      <c r="BJ131" s="18" t="s">
        <v>90</v>
      </c>
      <c r="BK131" s="241">
        <f>ROUND(I131*H131,2)</f>
        <v>0</v>
      </c>
      <c r="BL131" s="18" t="s">
        <v>192</v>
      </c>
      <c r="BM131" s="240" t="s">
        <v>215</v>
      </c>
    </row>
    <row r="132" s="2" customFormat="1" ht="16.5" customHeight="1">
      <c r="A132" s="40"/>
      <c r="B132" s="41"/>
      <c r="C132" s="229" t="s">
        <v>170</v>
      </c>
      <c r="D132" s="229" t="s">
        <v>174</v>
      </c>
      <c r="E132" s="230" t="s">
        <v>4138</v>
      </c>
      <c r="F132" s="231" t="s">
        <v>4139</v>
      </c>
      <c r="G132" s="232" t="s">
        <v>1528</v>
      </c>
      <c r="H132" s="233">
        <v>1</v>
      </c>
      <c r="I132" s="234"/>
      <c r="J132" s="235">
        <f>ROUND(I132*H132,2)</f>
        <v>0</v>
      </c>
      <c r="K132" s="231" t="s">
        <v>331</v>
      </c>
      <c r="L132" s="46"/>
      <c r="M132" s="236" t="s">
        <v>1</v>
      </c>
      <c r="N132" s="237" t="s">
        <v>48</v>
      </c>
      <c r="O132" s="93"/>
      <c r="P132" s="238">
        <f>O132*H132</f>
        <v>0</v>
      </c>
      <c r="Q132" s="238">
        <v>0</v>
      </c>
      <c r="R132" s="238">
        <f>Q132*H132</f>
        <v>0</v>
      </c>
      <c r="S132" s="238">
        <v>0</v>
      </c>
      <c r="T132" s="239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40" t="s">
        <v>192</v>
      </c>
      <c r="AT132" s="240" t="s">
        <v>174</v>
      </c>
      <c r="AU132" s="240" t="s">
        <v>90</v>
      </c>
      <c r="AY132" s="18" t="s">
        <v>171</v>
      </c>
      <c r="BE132" s="241">
        <f>IF(N132="základní",J132,0)</f>
        <v>0</v>
      </c>
      <c r="BF132" s="241">
        <f>IF(N132="snížená",J132,0)</f>
        <v>0</v>
      </c>
      <c r="BG132" s="241">
        <f>IF(N132="zákl. přenesená",J132,0)</f>
        <v>0</v>
      </c>
      <c r="BH132" s="241">
        <f>IF(N132="sníž. přenesená",J132,0)</f>
        <v>0</v>
      </c>
      <c r="BI132" s="241">
        <f>IF(N132="nulová",J132,0)</f>
        <v>0</v>
      </c>
      <c r="BJ132" s="18" t="s">
        <v>90</v>
      </c>
      <c r="BK132" s="241">
        <f>ROUND(I132*H132,2)</f>
        <v>0</v>
      </c>
      <c r="BL132" s="18" t="s">
        <v>192</v>
      </c>
      <c r="BM132" s="240" t="s">
        <v>227</v>
      </c>
    </row>
    <row r="133" s="2" customFormat="1" ht="16.5" customHeight="1">
      <c r="A133" s="40"/>
      <c r="B133" s="41"/>
      <c r="C133" s="229" t="s">
        <v>203</v>
      </c>
      <c r="D133" s="229" t="s">
        <v>174</v>
      </c>
      <c r="E133" s="230" t="s">
        <v>4140</v>
      </c>
      <c r="F133" s="231" t="s">
        <v>4141</v>
      </c>
      <c r="G133" s="232" t="s">
        <v>1528</v>
      </c>
      <c r="H133" s="233">
        <v>1</v>
      </c>
      <c r="I133" s="234"/>
      <c r="J133" s="235">
        <f>ROUND(I133*H133,2)</f>
        <v>0</v>
      </c>
      <c r="K133" s="231" t="s">
        <v>331</v>
      </c>
      <c r="L133" s="46"/>
      <c r="M133" s="236" t="s">
        <v>1</v>
      </c>
      <c r="N133" s="237" t="s">
        <v>48</v>
      </c>
      <c r="O133" s="93"/>
      <c r="P133" s="238">
        <f>O133*H133</f>
        <v>0</v>
      </c>
      <c r="Q133" s="238">
        <v>0</v>
      </c>
      <c r="R133" s="238">
        <f>Q133*H133</f>
        <v>0</v>
      </c>
      <c r="S133" s="238">
        <v>0</v>
      </c>
      <c r="T133" s="239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40" t="s">
        <v>192</v>
      </c>
      <c r="AT133" s="240" t="s">
        <v>174</v>
      </c>
      <c r="AU133" s="240" t="s">
        <v>90</v>
      </c>
      <c r="AY133" s="18" t="s">
        <v>171</v>
      </c>
      <c r="BE133" s="241">
        <f>IF(N133="základní",J133,0)</f>
        <v>0</v>
      </c>
      <c r="BF133" s="241">
        <f>IF(N133="snížená",J133,0)</f>
        <v>0</v>
      </c>
      <c r="BG133" s="241">
        <f>IF(N133="zákl. přenesená",J133,0)</f>
        <v>0</v>
      </c>
      <c r="BH133" s="241">
        <f>IF(N133="sníž. přenesená",J133,0)</f>
        <v>0</v>
      </c>
      <c r="BI133" s="241">
        <f>IF(N133="nulová",J133,0)</f>
        <v>0</v>
      </c>
      <c r="BJ133" s="18" t="s">
        <v>90</v>
      </c>
      <c r="BK133" s="241">
        <f>ROUND(I133*H133,2)</f>
        <v>0</v>
      </c>
      <c r="BL133" s="18" t="s">
        <v>192</v>
      </c>
      <c r="BM133" s="240" t="s">
        <v>327</v>
      </c>
    </row>
    <row r="134" s="2" customFormat="1" ht="16.5" customHeight="1">
      <c r="A134" s="40"/>
      <c r="B134" s="41"/>
      <c r="C134" s="229" t="s">
        <v>208</v>
      </c>
      <c r="D134" s="229" t="s">
        <v>174</v>
      </c>
      <c r="E134" s="230" t="s">
        <v>4142</v>
      </c>
      <c r="F134" s="231" t="s">
        <v>4143</v>
      </c>
      <c r="G134" s="232" t="s">
        <v>1528</v>
      </c>
      <c r="H134" s="233">
        <v>1</v>
      </c>
      <c r="I134" s="234"/>
      <c r="J134" s="235">
        <f>ROUND(I134*H134,2)</f>
        <v>0</v>
      </c>
      <c r="K134" s="231" t="s">
        <v>331</v>
      </c>
      <c r="L134" s="46"/>
      <c r="M134" s="236" t="s">
        <v>1</v>
      </c>
      <c r="N134" s="237" t="s">
        <v>48</v>
      </c>
      <c r="O134" s="93"/>
      <c r="P134" s="238">
        <f>O134*H134</f>
        <v>0</v>
      </c>
      <c r="Q134" s="238">
        <v>0</v>
      </c>
      <c r="R134" s="238">
        <f>Q134*H134</f>
        <v>0</v>
      </c>
      <c r="S134" s="238">
        <v>0</v>
      </c>
      <c r="T134" s="239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40" t="s">
        <v>192</v>
      </c>
      <c r="AT134" s="240" t="s">
        <v>174</v>
      </c>
      <c r="AU134" s="240" t="s">
        <v>90</v>
      </c>
      <c r="AY134" s="18" t="s">
        <v>171</v>
      </c>
      <c r="BE134" s="241">
        <f>IF(N134="základní",J134,0)</f>
        <v>0</v>
      </c>
      <c r="BF134" s="241">
        <f>IF(N134="snížená",J134,0)</f>
        <v>0</v>
      </c>
      <c r="BG134" s="241">
        <f>IF(N134="zákl. přenesená",J134,0)</f>
        <v>0</v>
      </c>
      <c r="BH134" s="241">
        <f>IF(N134="sníž. přenesená",J134,0)</f>
        <v>0</v>
      </c>
      <c r="BI134" s="241">
        <f>IF(N134="nulová",J134,0)</f>
        <v>0</v>
      </c>
      <c r="BJ134" s="18" t="s">
        <v>90</v>
      </c>
      <c r="BK134" s="241">
        <f>ROUND(I134*H134,2)</f>
        <v>0</v>
      </c>
      <c r="BL134" s="18" t="s">
        <v>192</v>
      </c>
      <c r="BM134" s="240" t="s">
        <v>339</v>
      </c>
    </row>
    <row r="135" s="2" customFormat="1" ht="16.5" customHeight="1">
      <c r="A135" s="40"/>
      <c r="B135" s="41"/>
      <c r="C135" s="229" t="s">
        <v>215</v>
      </c>
      <c r="D135" s="229" t="s">
        <v>174</v>
      </c>
      <c r="E135" s="230" t="s">
        <v>4144</v>
      </c>
      <c r="F135" s="231" t="s">
        <v>4145</v>
      </c>
      <c r="G135" s="232" t="s">
        <v>1528</v>
      </c>
      <c r="H135" s="233">
        <v>1</v>
      </c>
      <c r="I135" s="234"/>
      <c r="J135" s="235">
        <f>ROUND(I135*H135,2)</f>
        <v>0</v>
      </c>
      <c r="K135" s="231" t="s">
        <v>331</v>
      </c>
      <c r="L135" s="46"/>
      <c r="M135" s="236" t="s">
        <v>1</v>
      </c>
      <c r="N135" s="237" t="s">
        <v>48</v>
      </c>
      <c r="O135" s="93"/>
      <c r="P135" s="238">
        <f>O135*H135</f>
        <v>0</v>
      </c>
      <c r="Q135" s="238">
        <v>0</v>
      </c>
      <c r="R135" s="238">
        <f>Q135*H135</f>
        <v>0</v>
      </c>
      <c r="S135" s="238">
        <v>0</v>
      </c>
      <c r="T135" s="239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40" t="s">
        <v>192</v>
      </c>
      <c r="AT135" s="240" t="s">
        <v>174</v>
      </c>
      <c r="AU135" s="240" t="s">
        <v>90</v>
      </c>
      <c r="AY135" s="18" t="s">
        <v>171</v>
      </c>
      <c r="BE135" s="241">
        <f>IF(N135="základní",J135,0)</f>
        <v>0</v>
      </c>
      <c r="BF135" s="241">
        <f>IF(N135="snížená",J135,0)</f>
        <v>0</v>
      </c>
      <c r="BG135" s="241">
        <f>IF(N135="zákl. přenesená",J135,0)</f>
        <v>0</v>
      </c>
      <c r="BH135" s="241">
        <f>IF(N135="sníž. přenesená",J135,0)</f>
        <v>0</v>
      </c>
      <c r="BI135" s="241">
        <f>IF(N135="nulová",J135,0)</f>
        <v>0</v>
      </c>
      <c r="BJ135" s="18" t="s">
        <v>90</v>
      </c>
      <c r="BK135" s="241">
        <f>ROUND(I135*H135,2)</f>
        <v>0</v>
      </c>
      <c r="BL135" s="18" t="s">
        <v>192</v>
      </c>
      <c r="BM135" s="240" t="s">
        <v>347</v>
      </c>
    </row>
    <row r="136" s="2" customFormat="1" ht="16.5" customHeight="1">
      <c r="A136" s="40"/>
      <c r="B136" s="41"/>
      <c r="C136" s="229" t="s">
        <v>220</v>
      </c>
      <c r="D136" s="229" t="s">
        <v>174</v>
      </c>
      <c r="E136" s="230" t="s">
        <v>4146</v>
      </c>
      <c r="F136" s="231" t="s">
        <v>4147</v>
      </c>
      <c r="G136" s="232" t="s">
        <v>1528</v>
      </c>
      <c r="H136" s="233">
        <v>1</v>
      </c>
      <c r="I136" s="234"/>
      <c r="J136" s="235">
        <f>ROUND(I136*H136,2)</f>
        <v>0</v>
      </c>
      <c r="K136" s="231" t="s">
        <v>331</v>
      </c>
      <c r="L136" s="46"/>
      <c r="M136" s="236" t="s">
        <v>1</v>
      </c>
      <c r="N136" s="237" t="s">
        <v>48</v>
      </c>
      <c r="O136" s="93"/>
      <c r="P136" s="238">
        <f>O136*H136</f>
        <v>0</v>
      </c>
      <c r="Q136" s="238">
        <v>0</v>
      </c>
      <c r="R136" s="238">
        <f>Q136*H136</f>
        <v>0</v>
      </c>
      <c r="S136" s="238">
        <v>0</v>
      </c>
      <c r="T136" s="239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40" t="s">
        <v>192</v>
      </c>
      <c r="AT136" s="240" t="s">
        <v>174</v>
      </c>
      <c r="AU136" s="240" t="s">
        <v>90</v>
      </c>
      <c r="AY136" s="18" t="s">
        <v>171</v>
      </c>
      <c r="BE136" s="241">
        <f>IF(N136="základní",J136,0)</f>
        <v>0</v>
      </c>
      <c r="BF136" s="241">
        <f>IF(N136="snížená",J136,0)</f>
        <v>0</v>
      </c>
      <c r="BG136" s="241">
        <f>IF(N136="zákl. přenesená",J136,0)</f>
        <v>0</v>
      </c>
      <c r="BH136" s="241">
        <f>IF(N136="sníž. přenesená",J136,0)</f>
        <v>0</v>
      </c>
      <c r="BI136" s="241">
        <f>IF(N136="nulová",J136,0)</f>
        <v>0</v>
      </c>
      <c r="BJ136" s="18" t="s">
        <v>90</v>
      </c>
      <c r="BK136" s="241">
        <f>ROUND(I136*H136,2)</f>
        <v>0</v>
      </c>
      <c r="BL136" s="18" t="s">
        <v>192</v>
      </c>
      <c r="BM136" s="240" t="s">
        <v>357</v>
      </c>
    </row>
    <row r="137" s="2" customFormat="1" ht="16.5" customHeight="1">
      <c r="A137" s="40"/>
      <c r="B137" s="41"/>
      <c r="C137" s="229" t="s">
        <v>227</v>
      </c>
      <c r="D137" s="229" t="s">
        <v>174</v>
      </c>
      <c r="E137" s="230" t="s">
        <v>4148</v>
      </c>
      <c r="F137" s="231" t="s">
        <v>4149</v>
      </c>
      <c r="G137" s="232" t="s">
        <v>1528</v>
      </c>
      <c r="H137" s="233">
        <v>1</v>
      </c>
      <c r="I137" s="234"/>
      <c r="J137" s="235">
        <f>ROUND(I137*H137,2)</f>
        <v>0</v>
      </c>
      <c r="K137" s="231" t="s">
        <v>331</v>
      </c>
      <c r="L137" s="46"/>
      <c r="M137" s="236" t="s">
        <v>1</v>
      </c>
      <c r="N137" s="237" t="s">
        <v>48</v>
      </c>
      <c r="O137" s="93"/>
      <c r="P137" s="238">
        <f>O137*H137</f>
        <v>0</v>
      </c>
      <c r="Q137" s="238">
        <v>0</v>
      </c>
      <c r="R137" s="238">
        <f>Q137*H137</f>
        <v>0</v>
      </c>
      <c r="S137" s="238">
        <v>0</v>
      </c>
      <c r="T137" s="239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40" t="s">
        <v>192</v>
      </c>
      <c r="AT137" s="240" t="s">
        <v>174</v>
      </c>
      <c r="AU137" s="240" t="s">
        <v>90</v>
      </c>
      <c r="AY137" s="18" t="s">
        <v>171</v>
      </c>
      <c r="BE137" s="241">
        <f>IF(N137="základní",J137,0)</f>
        <v>0</v>
      </c>
      <c r="BF137" s="241">
        <f>IF(N137="snížená",J137,0)</f>
        <v>0</v>
      </c>
      <c r="BG137" s="241">
        <f>IF(N137="zákl. přenesená",J137,0)</f>
        <v>0</v>
      </c>
      <c r="BH137" s="241">
        <f>IF(N137="sníž. přenesená",J137,0)</f>
        <v>0</v>
      </c>
      <c r="BI137" s="241">
        <f>IF(N137="nulová",J137,0)</f>
        <v>0</v>
      </c>
      <c r="BJ137" s="18" t="s">
        <v>90</v>
      </c>
      <c r="BK137" s="241">
        <f>ROUND(I137*H137,2)</f>
        <v>0</v>
      </c>
      <c r="BL137" s="18" t="s">
        <v>192</v>
      </c>
      <c r="BM137" s="240" t="s">
        <v>367</v>
      </c>
    </row>
    <row r="138" s="2" customFormat="1" ht="16.5" customHeight="1">
      <c r="A138" s="40"/>
      <c r="B138" s="41"/>
      <c r="C138" s="229" t="s">
        <v>234</v>
      </c>
      <c r="D138" s="229" t="s">
        <v>174</v>
      </c>
      <c r="E138" s="230" t="s">
        <v>4150</v>
      </c>
      <c r="F138" s="231" t="s">
        <v>4151</v>
      </c>
      <c r="G138" s="232" t="s">
        <v>1528</v>
      </c>
      <c r="H138" s="233">
        <v>1</v>
      </c>
      <c r="I138" s="234"/>
      <c r="J138" s="235">
        <f>ROUND(I138*H138,2)</f>
        <v>0</v>
      </c>
      <c r="K138" s="231" t="s">
        <v>331</v>
      </c>
      <c r="L138" s="46"/>
      <c r="M138" s="236" t="s">
        <v>1</v>
      </c>
      <c r="N138" s="237" t="s">
        <v>48</v>
      </c>
      <c r="O138" s="93"/>
      <c r="P138" s="238">
        <f>O138*H138</f>
        <v>0</v>
      </c>
      <c r="Q138" s="238">
        <v>0</v>
      </c>
      <c r="R138" s="238">
        <f>Q138*H138</f>
        <v>0</v>
      </c>
      <c r="S138" s="238">
        <v>0</v>
      </c>
      <c r="T138" s="239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40" t="s">
        <v>192</v>
      </c>
      <c r="AT138" s="240" t="s">
        <v>174</v>
      </c>
      <c r="AU138" s="240" t="s">
        <v>90</v>
      </c>
      <c r="AY138" s="18" t="s">
        <v>171</v>
      </c>
      <c r="BE138" s="241">
        <f>IF(N138="základní",J138,0)</f>
        <v>0</v>
      </c>
      <c r="BF138" s="241">
        <f>IF(N138="snížená",J138,0)</f>
        <v>0</v>
      </c>
      <c r="BG138" s="241">
        <f>IF(N138="zákl. přenesená",J138,0)</f>
        <v>0</v>
      </c>
      <c r="BH138" s="241">
        <f>IF(N138="sníž. přenesená",J138,0)</f>
        <v>0</v>
      </c>
      <c r="BI138" s="241">
        <f>IF(N138="nulová",J138,0)</f>
        <v>0</v>
      </c>
      <c r="BJ138" s="18" t="s">
        <v>90</v>
      </c>
      <c r="BK138" s="241">
        <f>ROUND(I138*H138,2)</f>
        <v>0</v>
      </c>
      <c r="BL138" s="18" t="s">
        <v>192</v>
      </c>
      <c r="BM138" s="240" t="s">
        <v>377</v>
      </c>
    </row>
    <row r="139" s="2" customFormat="1" ht="16.5" customHeight="1">
      <c r="A139" s="40"/>
      <c r="B139" s="41"/>
      <c r="C139" s="229" t="s">
        <v>327</v>
      </c>
      <c r="D139" s="229" t="s">
        <v>174</v>
      </c>
      <c r="E139" s="230" t="s">
        <v>4152</v>
      </c>
      <c r="F139" s="231" t="s">
        <v>4153</v>
      </c>
      <c r="G139" s="232" t="s">
        <v>1528</v>
      </c>
      <c r="H139" s="233">
        <v>1</v>
      </c>
      <c r="I139" s="234"/>
      <c r="J139" s="235">
        <f>ROUND(I139*H139,2)</f>
        <v>0</v>
      </c>
      <c r="K139" s="231" t="s">
        <v>331</v>
      </c>
      <c r="L139" s="46"/>
      <c r="M139" s="236" t="s">
        <v>1</v>
      </c>
      <c r="N139" s="237" t="s">
        <v>48</v>
      </c>
      <c r="O139" s="93"/>
      <c r="P139" s="238">
        <f>O139*H139</f>
        <v>0</v>
      </c>
      <c r="Q139" s="238">
        <v>0</v>
      </c>
      <c r="R139" s="238">
        <f>Q139*H139</f>
        <v>0</v>
      </c>
      <c r="S139" s="238">
        <v>0</v>
      </c>
      <c r="T139" s="239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40" t="s">
        <v>192</v>
      </c>
      <c r="AT139" s="240" t="s">
        <v>174</v>
      </c>
      <c r="AU139" s="240" t="s">
        <v>90</v>
      </c>
      <c r="AY139" s="18" t="s">
        <v>171</v>
      </c>
      <c r="BE139" s="241">
        <f>IF(N139="základní",J139,0)</f>
        <v>0</v>
      </c>
      <c r="BF139" s="241">
        <f>IF(N139="snížená",J139,0)</f>
        <v>0</v>
      </c>
      <c r="BG139" s="241">
        <f>IF(N139="zákl. přenesená",J139,0)</f>
        <v>0</v>
      </c>
      <c r="BH139" s="241">
        <f>IF(N139="sníž. přenesená",J139,0)</f>
        <v>0</v>
      </c>
      <c r="BI139" s="241">
        <f>IF(N139="nulová",J139,0)</f>
        <v>0</v>
      </c>
      <c r="BJ139" s="18" t="s">
        <v>90</v>
      </c>
      <c r="BK139" s="241">
        <f>ROUND(I139*H139,2)</f>
        <v>0</v>
      </c>
      <c r="BL139" s="18" t="s">
        <v>192</v>
      </c>
      <c r="BM139" s="240" t="s">
        <v>387</v>
      </c>
    </row>
    <row r="140" s="2" customFormat="1" ht="16.5" customHeight="1">
      <c r="A140" s="40"/>
      <c r="B140" s="41"/>
      <c r="C140" s="229" t="s">
        <v>334</v>
      </c>
      <c r="D140" s="229" t="s">
        <v>174</v>
      </c>
      <c r="E140" s="230" t="s">
        <v>4154</v>
      </c>
      <c r="F140" s="231" t="s">
        <v>4155</v>
      </c>
      <c r="G140" s="232" t="s">
        <v>1528</v>
      </c>
      <c r="H140" s="233">
        <v>1</v>
      </c>
      <c r="I140" s="234"/>
      <c r="J140" s="235">
        <f>ROUND(I140*H140,2)</f>
        <v>0</v>
      </c>
      <c r="K140" s="231" t="s">
        <v>331</v>
      </c>
      <c r="L140" s="46"/>
      <c r="M140" s="236" t="s">
        <v>1</v>
      </c>
      <c r="N140" s="237" t="s">
        <v>48</v>
      </c>
      <c r="O140" s="93"/>
      <c r="P140" s="238">
        <f>O140*H140</f>
        <v>0</v>
      </c>
      <c r="Q140" s="238">
        <v>0</v>
      </c>
      <c r="R140" s="238">
        <f>Q140*H140</f>
        <v>0</v>
      </c>
      <c r="S140" s="238">
        <v>0</v>
      </c>
      <c r="T140" s="239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40" t="s">
        <v>192</v>
      </c>
      <c r="AT140" s="240" t="s">
        <v>174</v>
      </c>
      <c r="AU140" s="240" t="s">
        <v>90</v>
      </c>
      <c r="AY140" s="18" t="s">
        <v>171</v>
      </c>
      <c r="BE140" s="241">
        <f>IF(N140="základní",J140,0)</f>
        <v>0</v>
      </c>
      <c r="BF140" s="241">
        <f>IF(N140="snížená",J140,0)</f>
        <v>0</v>
      </c>
      <c r="BG140" s="241">
        <f>IF(N140="zákl. přenesená",J140,0)</f>
        <v>0</v>
      </c>
      <c r="BH140" s="241">
        <f>IF(N140="sníž. přenesená",J140,0)</f>
        <v>0</v>
      </c>
      <c r="BI140" s="241">
        <f>IF(N140="nulová",J140,0)</f>
        <v>0</v>
      </c>
      <c r="BJ140" s="18" t="s">
        <v>90</v>
      </c>
      <c r="BK140" s="241">
        <f>ROUND(I140*H140,2)</f>
        <v>0</v>
      </c>
      <c r="BL140" s="18" t="s">
        <v>192</v>
      </c>
      <c r="BM140" s="240" t="s">
        <v>398</v>
      </c>
    </row>
    <row r="141" s="2" customFormat="1" ht="16.5" customHeight="1">
      <c r="A141" s="40"/>
      <c r="B141" s="41"/>
      <c r="C141" s="229" t="s">
        <v>339</v>
      </c>
      <c r="D141" s="229" t="s">
        <v>174</v>
      </c>
      <c r="E141" s="230" t="s">
        <v>4156</v>
      </c>
      <c r="F141" s="231" t="s">
        <v>4157</v>
      </c>
      <c r="G141" s="232" t="s">
        <v>1528</v>
      </c>
      <c r="H141" s="233">
        <v>1</v>
      </c>
      <c r="I141" s="234"/>
      <c r="J141" s="235">
        <f>ROUND(I141*H141,2)</f>
        <v>0</v>
      </c>
      <c r="K141" s="231" t="s">
        <v>331</v>
      </c>
      <c r="L141" s="46"/>
      <c r="M141" s="236" t="s">
        <v>1</v>
      </c>
      <c r="N141" s="237" t="s">
        <v>48</v>
      </c>
      <c r="O141" s="93"/>
      <c r="P141" s="238">
        <f>O141*H141</f>
        <v>0</v>
      </c>
      <c r="Q141" s="238">
        <v>0</v>
      </c>
      <c r="R141" s="238">
        <f>Q141*H141</f>
        <v>0</v>
      </c>
      <c r="S141" s="238">
        <v>0</v>
      </c>
      <c r="T141" s="239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40" t="s">
        <v>192</v>
      </c>
      <c r="AT141" s="240" t="s">
        <v>174</v>
      </c>
      <c r="AU141" s="240" t="s">
        <v>90</v>
      </c>
      <c r="AY141" s="18" t="s">
        <v>171</v>
      </c>
      <c r="BE141" s="241">
        <f>IF(N141="základní",J141,0)</f>
        <v>0</v>
      </c>
      <c r="BF141" s="241">
        <f>IF(N141="snížená",J141,0)</f>
        <v>0</v>
      </c>
      <c r="BG141" s="241">
        <f>IF(N141="zákl. přenesená",J141,0)</f>
        <v>0</v>
      </c>
      <c r="BH141" s="241">
        <f>IF(N141="sníž. přenesená",J141,0)</f>
        <v>0</v>
      </c>
      <c r="BI141" s="241">
        <f>IF(N141="nulová",J141,0)</f>
        <v>0</v>
      </c>
      <c r="BJ141" s="18" t="s">
        <v>90</v>
      </c>
      <c r="BK141" s="241">
        <f>ROUND(I141*H141,2)</f>
        <v>0</v>
      </c>
      <c r="BL141" s="18" t="s">
        <v>192</v>
      </c>
      <c r="BM141" s="240" t="s">
        <v>407</v>
      </c>
    </row>
    <row r="142" s="2" customFormat="1" ht="16.5" customHeight="1">
      <c r="A142" s="40"/>
      <c r="B142" s="41"/>
      <c r="C142" s="229" t="s">
        <v>8</v>
      </c>
      <c r="D142" s="229" t="s">
        <v>174</v>
      </c>
      <c r="E142" s="230" t="s">
        <v>4158</v>
      </c>
      <c r="F142" s="231" t="s">
        <v>4159</v>
      </c>
      <c r="G142" s="232" t="s">
        <v>1528</v>
      </c>
      <c r="H142" s="233">
        <v>1</v>
      </c>
      <c r="I142" s="234"/>
      <c r="J142" s="235">
        <f>ROUND(I142*H142,2)</f>
        <v>0</v>
      </c>
      <c r="K142" s="231" t="s">
        <v>331</v>
      </c>
      <c r="L142" s="46"/>
      <c r="M142" s="236" t="s">
        <v>1</v>
      </c>
      <c r="N142" s="237" t="s">
        <v>48</v>
      </c>
      <c r="O142" s="93"/>
      <c r="P142" s="238">
        <f>O142*H142</f>
        <v>0</v>
      </c>
      <c r="Q142" s="238">
        <v>0</v>
      </c>
      <c r="R142" s="238">
        <f>Q142*H142</f>
        <v>0</v>
      </c>
      <c r="S142" s="238">
        <v>0</v>
      </c>
      <c r="T142" s="239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40" t="s">
        <v>192</v>
      </c>
      <c r="AT142" s="240" t="s">
        <v>174</v>
      </c>
      <c r="AU142" s="240" t="s">
        <v>90</v>
      </c>
      <c r="AY142" s="18" t="s">
        <v>171</v>
      </c>
      <c r="BE142" s="241">
        <f>IF(N142="základní",J142,0)</f>
        <v>0</v>
      </c>
      <c r="BF142" s="241">
        <f>IF(N142="snížená",J142,0)</f>
        <v>0</v>
      </c>
      <c r="BG142" s="241">
        <f>IF(N142="zákl. přenesená",J142,0)</f>
        <v>0</v>
      </c>
      <c r="BH142" s="241">
        <f>IF(N142="sníž. přenesená",J142,0)</f>
        <v>0</v>
      </c>
      <c r="BI142" s="241">
        <f>IF(N142="nulová",J142,0)</f>
        <v>0</v>
      </c>
      <c r="BJ142" s="18" t="s">
        <v>90</v>
      </c>
      <c r="BK142" s="241">
        <f>ROUND(I142*H142,2)</f>
        <v>0</v>
      </c>
      <c r="BL142" s="18" t="s">
        <v>192</v>
      </c>
      <c r="BM142" s="240" t="s">
        <v>420</v>
      </c>
    </row>
    <row r="143" s="2" customFormat="1">
      <c r="A143" s="40"/>
      <c r="B143" s="41"/>
      <c r="C143" s="42"/>
      <c r="D143" s="242" t="s">
        <v>184</v>
      </c>
      <c r="E143" s="42"/>
      <c r="F143" s="243" t="s">
        <v>4160</v>
      </c>
      <c r="G143" s="42"/>
      <c r="H143" s="42"/>
      <c r="I143" s="244"/>
      <c r="J143" s="42"/>
      <c r="K143" s="42"/>
      <c r="L143" s="46"/>
      <c r="M143" s="245"/>
      <c r="N143" s="246"/>
      <c r="O143" s="93"/>
      <c r="P143" s="93"/>
      <c r="Q143" s="93"/>
      <c r="R143" s="93"/>
      <c r="S143" s="93"/>
      <c r="T143" s="94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8" t="s">
        <v>184</v>
      </c>
      <c r="AU143" s="18" t="s">
        <v>90</v>
      </c>
    </row>
    <row r="144" s="2" customFormat="1" ht="16.5" customHeight="1">
      <c r="A144" s="40"/>
      <c r="B144" s="41"/>
      <c r="C144" s="229" t="s">
        <v>347</v>
      </c>
      <c r="D144" s="229" t="s">
        <v>174</v>
      </c>
      <c r="E144" s="230" t="s">
        <v>4161</v>
      </c>
      <c r="F144" s="231" t="s">
        <v>4162</v>
      </c>
      <c r="G144" s="232" t="s">
        <v>458</v>
      </c>
      <c r="H144" s="233">
        <v>120</v>
      </c>
      <c r="I144" s="234"/>
      <c r="J144" s="235">
        <f>ROUND(I144*H144,2)</f>
        <v>0</v>
      </c>
      <c r="K144" s="231" t="s">
        <v>331</v>
      </c>
      <c r="L144" s="46"/>
      <c r="M144" s="236" t="s">
        <v>1</v>
      </c>
      <c r="N144" s="237" t="s">
        <v>48</v>
      </c>
      <c r="O144" s="93"/>
      <c r="P144" s="238">
        <f>O144*H144</f>
        <v>0</v>
      </c>
      <c r="Q144" s="238">
        <v>0</v>
      </c>
      <c r="R144" s="238">
        <f>Q144*H144</f>
        <v>0</v>
      </c>
      <c r="S144" s="238">
        <v>0</v>
      </c>
      <c r="T144" s="239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40" t="s">
        <v>192</v>
      </c>
      <c r="AT144" s="240" t="s">
        <v>174</v>
      </c>
      <c r="AU144" s="240" t="s">
        <v>90</v>
      </c>
      <c r="AY144" s="18" t="s">
        <v>171</v>
      </c>
      <c r="BE144" s="241">
        <f>IF(N144="základní",J144,0)</f>
        <v>0</v>
      </c>
      <c r="BF144" s="241">
        <f>IF(N144="snížená",J144,0)</f>
        <v>0</v>
      </c>
      <c r="BG144" s="241">
        <f>IF(N144="zákl. přenesená",J144,0)</f>
        <v>0</v>
      </c>
      <c r="BH144" s="241">
        <f>IF(N144="sníž. přenesená",J144,0)</f>
        <v>0</v>
      </c>
      <c r="BI144" s="241">
        <f>IF(N144="nulová",J144,0)</f>
        <v>0</v>
      </c>
      <c r="BJ144" s="18" t="s">
        <v>90</v>
      </c>
      <c r="BK144" s="241">
        <f>ROUND(I144*H144,2)</f>
        <v>0</v>
      </c>
      <c r="BL144" s="18" t="s">
        <v>192</v>
      </c>
      <c r="BM144" s="240" t="s">
        <v>430</v>
      </c>
    </row>
    <row r="145" s="2" customFormat="1" ht="16.5" customHeight="1">
      <c r="A145" s="40"/>
      <c r="B145" s="41"/>
      <c r="C145" s="229" t="s">
        <v>353</v>
      </c>
      <c r="D145" s="229" t="s">
        <v>174</v>
      </c>
      <c r="E145" s="230" t="s">
        <v>4163</v>
      </c>
      <c r="F145" s="231" t="s">
        <v>4164</v>
      </c>
      <c r="G145" s="232" t="s">
        <v>458</v>
      </c>
      <c r="H145" s="233">
        <v>20</v>
      </c>
      <c r="I145" s="234"/>
      <c r="J145" s="235">
        <f>ROUND(I145*H145,2)</f>
        <v>0</v>
      </c>
      <c r="K145" s="231" t="s">
        <v>331</v>
      </c>
      <c r="L145" s="46"/>
      <c r="M145" s="236" t="s">
        <v>1</v>
      </c>
      <c r="N145" s="237" t="s">
        <v>48</v>
      </c>
      <c r="O145" s="93"/>
      <c r="P145" s="238">
        <f>O145*H145</f>
        <v>0</v>
      </c>
      <c r="Q145" s="238">
        <v>0</v>
      </c>
      <c r="R145" s="238">
        <f>Q145*H145</f>
        <v>0</v>
      </c>
      <c r="S145" s="238">
        <v>0</v>
      </c>
      <c r="T145" s="239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40" t="s">
        <v>192</v>
      </c>
      <c r="AT145" s="240" t="s">
        <v>174</v>
      </c>
      <c r="AU145" s="240" t="s">
        <v>90</v>
      </c>
      <c r="AY145" s="18" t="s">
        <v>171</v>
      </c>
      <c r="BE145" s="241">
        <f>IF(N145="základní",J145,0)</f>
        <v>0</v>
      </c>
      <c r="BF145" s="241">
        <f>IF(N145="snížená",J145,0)</f>
        <v>0</v>
      </c>
      <c r="BG145" s="241">
        <f>IF(N145="zákl. přenesená",J145,0)</f>
        <v>0</v>
      </c>
      <c r="BH145" s="241">
        <f>IF(N145="sníž. přenesená",J145,0)</f>
        <v>0</v>
      </c>
      <c r="BI145" s="241">
        <f>IF(N145="nulová",J145,0)</f>
        <v>0</v>
      </c>
      <c r="BJ145" s="18" t="s">
        <v>90</v>
      </c>
      <c r="BK145" s="241">
        <f>ROUND(I145*H145,2)</f>
        <v>0</v>
      </c>
      <c r="BL145" s="18" t="s">
        <v>192</v>
      </c>
      <c r="BM145" s="240" t="s">
        <v>440</v>
      </c>
    </row>
    <row r="146" s="2" customFormat="1" ht="16.5" customHeight="1">
      <c r="A146" s="40"/>
      <c r="B146" s="41"/>
      <c r="C146" s="229" t="s">
        <v>357</v>
      </c>
      <c r="D146" s="229" t="s">
        <v>174</v>
      </c>
      <c r="E146" s="230" t="s">
        <v>4165</v>
      </c>
      <c r="F146" s="231" t="s">
        <v>4166</v>
      </c>
      <c r="G146" s="232" t="s">
        <v>458</v>
      </c>
      <c r="H146" s="233">
        <v>40</v>
      </c>
      <c r="I146" s="234"/>
      <c r="J146" s="235">
        <f>ROUND(I146*H146,2)</f>
        <v>0</v>
      </c>
      <c r="K146" s="231" t="s">
        <v>331</v>
      </c>
      <c r="L146" s="46"/>
      <c r="M146" s="236" t="s">
        <v>1</v>
      </c>
      <c r="N146" s="237" t="s">
        <v>48</v>
      </c>
      <c r="O146" s="93"/>
      <c r="P146" s="238">
        <f>O146*H146</f>
        <v>0</v>
      </c>
      <c r="Q146" s="238">
        <v>0</v>
      </c>
      <c r="R146" s="238">
        <f>Q146*H146</f>
        <v>0</v>
      </c>
      <c r="S146" s="238">
        <v>0</v>
      </c>
      <c r="T146" s="239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40" t="s">
        <v>192</v>
      </c>
      <c r="AT146" s="240" t="s">
        <v>174</v>
      </c>
      <c r="AU146" s="240" t="s">
        <v>90</v>
      </c>
      <c r="AY146" s="18" t="s">
        <v>171</v>
      </c>
      <c r="BE146" s="241">
        <f>IF(N146="základní",J146,0)</f>
        <v>0</v>
      </c>
      <c r="BF146" s="241">
        <f>IF(N146="snížená",J146,0)</f>
        <v>0</v>
      </c>
      <c r="BG146" s="241">
        <f>IF(N146="zákl. přenesená",J146,0)</f>
        <v>0</v>
      </c>
      <c r="BH146" s="241">
        <f>IF(N146="sníž. přenesená",J146,0)</f>
        <v>0</v>
      </c>
      <c r="BI146" s="241">
        <f>IF(N146="nulová",J146,0)</f>
        <v>0</v>
      </c>
      <c r="BJ146" s="18" t="s">
        <v>90</v>
      </c>
      <c r="BK146" s="241">
        <f>ROUND(I146*H146,2)</f>
        <v>0</v>
      </c>
      <c r="BL146" s="18" t="s">
        <v>192</v>
      </c>
      <c r="BM146" s="240" t="s">
        <v>450</v>
      </c>
    </row>
    <row r="147" s="2" customFormat="1" ht="16.5" customHeight="1">
      <c r="A147" s="40"/>
      <c r="B147" s="41"/>
      <c r="C147" s="229" t="s">
        <v>362</v>
      </c>
      <c r="D147" s="229" t="s">
        <v>174</v>
      </c>
      <c r="E147" s="230" t="s">
        <v>4167</v>
      </c>
      <c r="F147" s="231" t="s">
        <v>4168</v>
      </c>
      <c r="G147" s="232" t="s">
        <v>458</v>
      </c>
      <c r="H147" s="233">
        <v>85</v>
      </c>
      <c r="I147" s="234"/>
      <c r="J147" s="235">
        <f>ROUND(I147*H147,2)</f>
        <v>0</v>
      </c>
      <c r="K147" s="231" t="s">
        <v>331</v>
      </c>
      <c r="L147" s="46"/>
      <c r="M147" s="236" t="s">
        <v>1</v>
      </c>
      <c r="N147" s="237" t="s">
        <v>48</v>
      </c>
      <c r="O147" s="93"/>
      <c r="P147" s="238">
        <f>O147*H147</f>
        <v>0</v>
      </c>
      <c r="Q147" s="238">
        <v>0</v>
      </c>
      <c r="R147" s="238">
        <f>Q147*H147</f>
        <v>0</v>
      </c>
      <c r="S147" s="238">
        <v>0</v>
      </c>
      <c r="T147" s="239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40" t="s">
        <v>192</v>
      </c>
      <c r="AT147" s="240" t="s">
        <v>174</v>
      </c>
      <c r="AU147" s="240" t="s">
        <v>90</v>
      </c>
      <c r="AY147" s="18" t="s">
        <v>171</v>
      </c>
      <c r="BE147" s="241">
        <f>IF(N147="základní",J147,0)</f>
        <v>0</v>
      </c>
      <c r="BF147" s="241">
        <f>IF(N147="snížená",J147,0)</f>
        <v>0</v>
      </c>
      <c r="BG147" s="241">
        <f>IF(N147="zákl. přenesená",J147,0)</f>
        <v>0</v>
      </c>
      <c r="BH147" s="241">
        <f>IF(N147="sníž. přenesená",J147,0)</f>
        <v>0</v>
      </c>
      <c r="BI147" s="241">
        <f>IF(N147="nulová",J147,0)</f>
        <v>0</v>
      </c>
      <c r="BJ147" s="18" t="s">
        <v>90</v>
      </c>
      <c r="BK147" s="241">
        <f>ROUND(I147*H147,2)</f>
        <v>0</v>
      </c>
      <c r="BL147" s="18" t="s">
        <v>192</v>
      </c>
      <c r="BM147" s="240" t="s">
        <v>460</v>
      </c>
    </row>
    <row r="148" s="2" customFormat="1" ht="16.5" customHeight="1">
      <c r="A148" s="40"/>
      <c r="B148" s="41"/>
      <c r="C148" s="229" t="s">
        <v>367</v>
      </c>
      <c r="D148" s="229" t="s">
        <v>174</v>
      </c>
      <c r="E148" s="230" t="s">
        <v>4169</v>
      </c>
      <c r="F148" s="231" t="s">
        <v>4170</v>
      </c>
      <c r="G148" s="232" t="s">
        <v>458</v>
      </c>
      <c r="H148" s="233">
        <v>55</v>
      </c>
      <c r="I148" s="234"/>
      <c r="J148" s="235">
        <f>ROUND(I148*H148,2)</f>
        <v>0</v>
      </c>
      <c r="K148" s="231" t="s">
        <v>331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0</v>
      </c>
      <c r="R148" s="238">
        <f>Q148*H148</f>
        <v>0</v>
      </c>
      <c r="S148" s="238">
        <v>0</v>
      </c>
      <c r="T148" s="239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192</v>
      </c>
      <c r="AT148" s="240" t="s">
        <v>174</v>
      </c>
      <c r="AU148" s="240" t="s">
        <v>90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192</v>
      </c>
      <c r="BM148" s="240" t="s">
        <v>470</v>
      </c>
    </row>
    <row r="149" s="2" customFormat="1" ht="16.5" customHeight="1">
      <c r="A149" s="40"/>
      <c r="B149" s="41"/>
      <c r="C149" s="229" t="s">
        <v>7</v>
      </c>
      <c r="D149" s="229" t="s">
        <v>174</v>
      </c>
      <c r="E149" s="230" t="s">
        <v>4171</v>
      </c>
      <c r="F149" s="231" t="s">
        <v>4172</v>
      </c>
      <c r="G149" s="232" t="s">
        <v>458</v>
      </c>
      <c r="H149" s="233">
        <v>95</v>
      </c>
      <c r="I149" s="234"/>
      <c r="J149" s="235">
        <f>ROUND(I149*H149,2)</f>
        <v>0</v>
      </c>
      <c r="K149" s="231" t="s">
        <v>331</v>
      </c>
      <c r="L149" s="46"/>
      <c r="M149" s="236" t="s">
        <v>1</v>
      </c>
      <c r="N149" s="237" t="s">
        <v>48</v>
      </c>
      <c r="O149" s="93"/>
      <c r="P149" s="238">
        <f>O149*H149</f>
        <v>0</v>
      </c>
      <c r="Q149" s="238">
        <v>0</v>
      </c>
      <c r="R149" s="238">
        <f>Q149*H149</f>
        <v>0</v>
      </c>
      <c r="S149" s="238">
        <v>0</v>
      </c>
      <c r="T149" s="239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40" t="s">
        <v>192</v>
      </c>
      <c r="AT149" s="240" t="s">
        <v>174</v>
      </c>
      <c r="AU149" s="240" t="s">
        <v>90</v>
      </c>
      <c r="AY149" s="18" t="s">
        <v>171</v>
      </c>
      <c r="BE149" s="241">
        <f>IF(N149="základní",J149,0)</f>
        <v>0</v>
      </c>
      <c r="BF149" s="241">
        <f>IF(N149="snížená",J149,0)</f>
        <v>0</v>
      </c>
      <c r="BG149" s="241">
        <f>IF(N149="zákl. přenesená",J149,0)</f>
        <v>0</v>
      </c>
      <c r="BH149" s="241">
        <f>IF(N149="sníž. přenesená",J149,0)</f>
        <v>0</v>
      </c>
      <c r="BI149" s="241">
        <f>IF(N149="nulová",J149,0)</f>
        <v>0</v>
      </c>
      <c r="BJ149" s="18" t="s">
        <v>90</v>
      </c>
      <c r="BK149" s="241">
        <f>ROUND(I149*H149,2)</f>
        <v>0</v>
      </c>
      <c r="BL149" s="18" t="s">
        <v>192</v>
      </c>
      <c r="BM149" s="240" t="s">
        <v>479</v>
      </c>
    </row>
    <row r="150" s="2" customFormat="1" ht="16.5" customHeight="1">
      <c r="A150" s="40"/>
      <c r="B150" s="41"/>
      <c r="C150" s="229" t="s">
        <v>377</v>
      </c>
      <c r="D150" s="229" t="s">
        <v>174</v>
      </c>
      <c r="E150" s="230" t="s">
        <v>4173</v>
      </c>
      <c r="F150" s="231" t="s">
        <v>4174</v>
      </c>
      <c r="G150" s="232" t="s">
        <v>458</v>
      </c>
      <c r="H150" s="233">
        <v>680</v>
      </c>
      <c r="I150" s="234"/>
      <c r="J150" s="235">
        <f>ROUND(I150*H150,2)</f>
        <v>0</v>
      </c>
      <c r="K150" s="231" t="s">
        <v>331</v>
      </c>
      <c r="L150" s="46"/>
      <c r="M150" s="236" t="s">
        <v>1</v>
      </c>
      <c r="N150" s="237" t="s">
        <v>48</v>
      </c>
      <c r="O150" s="93"/>
      <c r="P150" s="238">
        <f>O150*H150</f>
        <v>0</v>
      </c>
      <c r="Q150" s="238">
        <v>0</v>
      </c>
      <c r="R150" s="238">
        <f>Q150*H150</f>
        <v>0</v>
      </c>
      <c r="S150" s="238">
        <v>0</v>
      </c>
      <c r="T150" s="239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40" t="s">
        <v>192</v>
      </c>
      <c r="AT150" s="240" t="s">
        <v>174</v>
      </c>
      <c r="AU150" s="240" t="s">
        <v>90</v>
      </c>
      <c r="AY150" s="18" t="s">
        <v>171</v>
      </c>
      <c r="BE150" s="241">
        <f>IF(N150="základní",J150,0)</f>
        <v>0</v>
      </c>
      <c r="BF150" s="241">
        <f>IF(N150="snížená",J150,0)</f>
        <v>0</v>
      </c>
      <c r="BG150" s="241">
        <f>IF(N150="zákl. přenesená",J150,0)</f>
        <v>0</v>
      </c>
      <c r="BH150" s="241">
        <f>IF(N150="sníž. přenesená",J150,0)</f>
        <v>0</v>
      </c>
      <c r="BI150" s="241">
        <f>IF(N150="nulová",J150,0)</f>
        <v>0</v>
      </c>
      <c r="BJ150" s="18" t="s">
        <v>90</v>
      </c>
      <c r="BK150" s="241">
        <f>ROUND(I150*H150,2)</f>
        <v>0</v>
      </c>
      <c r="BL150" s="18" t="s">
        <v>192</v>
      </c>
      <c r="BM150" s="240" t="s">
        <v>487</v>
      </c>
    </row>
    <row r="151" s="2" customFormat="1" ht="16.5" customHeight="1">
      <c r="A151" s="40"/>
      <c r="B151" s="41"/>
      <c r="C151" s="229" t="s">
        <v>382</v>
      </c>
      <c r="D151" s="229" t="s">
        <v>174</v>
      </c>
      <c r="E151" s="230" t="s">
        <v>4175</v>
      </c>
      <c r="F151" s="231" t="s">
        <v>4176</v>
      </c>
      <c r="G151" s="232" t="s">
        <v>458</v>
      </c>
      <c r="H151" s="233">
        <v>720</v>
      </c>
      <c r="I151" s="234"/>
      <c r="J151" s="235">
        <f>ROUND(I151*H151,2)</f>
        <v>0</v>
      </c>
      <c r="K151" s="231" t="s">
        <v>331</v>
      </c>
      <c r="L151" s="46"/>
      <c r="M151" s="236" t="s">
        <v>1</v>
      </c>
      <c r="N151" s="237" t="s">
        <v>48</v>
      </c>
      <c r="O151" s="93"/>
      <c r="P151" s="238">
        <f>O151*H151</f>
        <v>0</v>
      </c>
      <c r="Q151" s="238">
        <v>0</v>
      </c>
      <c r="R151" s="238">
        <f>Q151*H151</f>
        <v>0</v>
      </c>
      <c r="S151" s="238">
        <v>0</v>
      </c>
      <c r="T151" s="239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40" t="s">
        <v>192</v>
      </c>
      <c r="AT151" s="240" t="s">
        <v>174</v>
      </c>
      <c r="AU151" s="240" t="s">
        <v>90</v>
      </c>
      <c r="AY151" s="18" t="s">
        <v>171</v>
      </c>
      <c r="BE151" s="241">
        <f>IF(N151="základní",J151,0)</f>
        <v>0</v>
      </c>
      <c r="BF151" s="241">
        <f>IF(N151="snížená",J151,0)</f>
        <v>0</v>
      </c>
      <c r="BG151" s="241">
        <f>IF(N151="zákl. přenesená",J151,0)</f>
        <v>0</v>
      </c>
      <c r="BH151" s="241">
        <f>IF(N151="sníž. přenesená",J151,0)</f>
        <v>0</v>
      </c>
      <c r="BI151" s="241">
        <f>IF(N151="nulová",J151,0)</f>
        <v>0</v>
      </c>
      <c r="BJ151" s="18" t="s">
        <v>90</v>
      </c>
      <c r="BK151" s="241">
        <f>ROUND(I151*H151,2)</f>
        <v>0</v>
      </c>
      <c r="BL151" s="18" t="s">
        <v>192</v>
      </c>
      <c r="BM151" s="240" t="s">
        <v>496</v>
      </c>
    </row>
    <row r="152" s="2" customFormat="1" ht="16.5" customHeight="1">
      <c r="A152" s="40"/>
      <c r="B152" s="41"/>
      <c r="C152" s="229" t="s">
        <v>387</v>
      </c>
      <c r="D152" s="229" t="s">
        <v>174</v>
      </c>
      <c r="E152" s="230" t="s">
        <v>4177</v>
      </c>
      <c r="F152" s="231" t="s">
        <v>4178</v>
      </c>
      <c r="G152" s="232" t="s">
        <v>458</v>
      </c>
      <c r="H152" s="233">
        <v>120</v>
      </c>
      <c r="I152" s="234"/>
      <c r="J152" s="235">
        <f>ROUND(I152*H152,2)</f>
        <v>0</v>
      </c>
      <c r="K152" s="231" t="s">
        <v>331</v>
      </c>
      <c r="L152" s="46"/>
      <c r="M152" s="236" t="s">
        <v>1</v>
      </c>
      <c r="N152" s="237" t="s">
        <v>48</v>
      </c>
      <c r="O152" s="93"/>
      <c r="P152" s="238">
        <f>O152*H152</f>
        <v>0</v>
      </c>
      <c r="Q152" s="238">
        <v>0</v>
      </c>
      <c r="R152" s="238">
        <f>Q152*H152</f>
        <v>0</v>
      </c>
      <c r="S152" s="238">
        <v>0</v>
      </c>
      <c r="T152" s="239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40" t="s">
        <v>192</v>
      </c>
      <c r="AT152" s="240" t="s">
        <v>174</v>
      </c>
      <c r="AU152" s="240" t="s">
        <v>90</v>
      </c>
      <c r="AY152" s="18" t="s">
        <v>171</v>
      </c>
      <c r="BE152" s="241">
        <f>IF(N152="základní",J152,0)</f>
        <v>0</v>
      </c>
      <c r="BF152" s="241">
        <f>IF(N152="snížená",J152,0)</f>
        <v>0</v>
      </c>
      <c r="BG152" s="241">
        <f>IF(N152="zákl. přenesená",J152,0)</f>
        <v>0</v>
      </c>
      <c r="BH152" s="241">
        <f>IF(N152="sníž. přenesená",J152,0)</f>
        <v>0</v>
      </c>
      <c r="BI152" s="241">
        <f>IF(N152="nulová",J152,0)</f>
        <v>0</v>
      </c>
      <c r="BJ152" s="18" t="s">
        <v>90</v>
      </c>
      <c r="BK152" s="241">
        <f>ROUND(I152*H152,2)</f>
        <v>0</v>
      </c>
      <c r="BL152" s="18" t="s">
        <v>192</v>
      </c>
      <c r="BM152" s="240" t="s">
        <v>506</v>
      </c>
    </row>
    <row r="153" s="2" customFormat="1" ht="16.5" customHeight="1">
      <c r="A153" s="40"/>
      <c r="B153" s="41"/>
      <c r="C153" s="229" t="s">
        <v>393</v>
      </c>
      <c r="D153" s="229" t="s">
        <v>174</v>
      </c>
      <c r="E153" s="230" t="s">
        <v>4179</v>
      </c>
      <c r="F153" s="231" t="s">
        <v>4180</v>
      </c>
      <c r="G153" s="232" t="s">
        <v>458</v>
      </c>
      <c r="H153" s="233">
        <v>10</v>
      </c>
      <c r="I153" s="234"/>
      <c r="J153" s="235">
        <f>ROUND(I153*H153,2)</f>
        <v>0</v>
      </c>
      <c r="K153" s="231" t="s">
        <v>331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</v>
      </c>
      <c r="R153" s="238">
        <f>Q153*H153</f>
        <v>0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192</v>
      </c>
      <c r="AT153" s="240" t="s">
        <v>174</v>
      </c>
      <c r="AU153" s="240" t="s">
        <v>90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192</v>
      </c>
      <c r="BM153" s="240" t="s">
        <v>515</v>
      </c>
    </row>
    <row r="154" s="2" customFormat="1" ht="16.5" customHeight="1">
      <c r="A154" s="40"/>
      <c r="B154" s="41"/>
      <c r="C154" s="229" t="s">
        <v>398</v>
      </c>
      <c r="D154" s="229" t="s">
        <v>174</v>
      </c>
      <c r="E154" s="230" t="s">
        <v>4181</v>
      </c>
      <c r="F154" s="231" t="s">
        <v>4182</v>
      </c>
      <c r="G154" s="232" t="s">
        <v>458</v>
      </c>
      <c r="H154" s="233">
        <v>95</v>
      </c>
      <c r="I154" s="234"/>
      <c r="J154" s="235">
        <f>ROUND(I154*H154,2)</f>
        <v>0</v>
      </c>
      <c r="K154" s="231" t="s">
        <v>331</v>
      </c>
      <c r="L154" s="46"/>
      <c r="M154" s="236" t="s">
        <v>1</v>
      </c>
      <c r="N154" s="237" t="s">
        <v>48</v>
      </c>
      <c r="O154" s="93"/>
      <c r="P154" s="238">
        <f>O154*H154</f>
        <v>0</v>
      </c>
      <c r="Q154" s="238">
        <v>0</v>
      </c>
      <c r="R154" s="238">
        <f>Q154*H154</f>
        <v>0</v>
      </c>
      <c r="S154" s="238">
        <v>0</v>
      </c>
      <c r="T154" s="239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40" t="s">
        <v>192</v>
      </c>
      <c r="AT154" s="240" t="s">
        <v>174</v>
      </c>
      <c r="AU154" s="240" t="s">
        <v>90</v>
      </c>
      <c r="AY154" s="18" t="s">
        <v>171</v>
      </c>
      <c r="BE154" s="241">
        <f>IF(N154="základní",J154,0)</f>
        <v>0</v>
      </c>
      <c r="BF154" s="241">
        <f>IF(N154="snížená",J154,0)</f>
        <v>0</v>
      </c>
      <c r="BG154" s="241">
        <f>IF(N154="zákl. přenesená",J154,0)</f>
        <v>0</v>
      </c>
      <c r="BH154" s="241">
        <f>IF(N154="sníž. přenesená",J154,0)</f>
        <v>0</v>
      </c>
      <c r="BI154" s="241">
        <f>IF(N154="nulová",J154,0)</f>
        <v>0</v>
      </c>
      <c r="BJ154" s="18" t="s">
        <v>90</v>
      </c>
      <c r="BK154" s="241">
        <f>ROUND(I154*H154,2)</f>
        <v>0</v>
      </c>
      <c r="BL154" s="18" t="s">
        <v>192</v>
      </c>
      <c r="BM154" s="240" t="s">
        <v>523</v>
      </c>
    </row>
    <row r="155" s="2" customFormat="1" ht="16.5" customHeight="1">
      <c r="A155" s="40"/>
      <c r="B155" s="41"/>
      <c r="C155" s="229" t="s">
        <v>403</v>
      </c>
      <c r="D155" s="229" t="s">
        <v>174</v>
      </c>
      <c r="E155" s="230" t="s">
        <v>4183</v>
      </c>
      <c r="F155" s="231" t="s">
        <v>4184</v>
      </c>
      <c r="G155" s="232" t="s">
        <v>458</v>
      </c>
      <c r="H155" s="233">
        <v>115</v>
      </c>
      <c r="I155" s="234"/>
      <c r="J155" s="235">
        <f>ROUND(I155*H155,2)</f>
        <v>0</v>
      </c>
      <c r="K155" s="231" t="s">
        <v>331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</v>
      </c>
      <c r="T155" s="239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192</v>
      </c>
      <c r="AT155" s="240" t="s">
        <v>174</v>
      </c>
      <c r="AU155" s="240" t="s">
        <v>90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192</v>
      </c>
      <c r="BM155" s="240" t="s">
        <v>538</v>
      </c>
    </row>
    <row r="156" s="2" customFormat="1" ht="16.5" customHeight="1">
      <c r="A156" s="40"/>
      <c r="B156" s="41"/>
      <c r="C156" s="229" t="s">
        <v>407</v>
      </c>
      <c r="D156" s="229" t="s">
        <v>174</v>
      </c>
      <c r="E156" s="230" t="s">
        <v>4185</v>
      </c>
      <c r="F156" s="231" t="s">
        <v>4186</v>
      </c>
      <c r="G156" s="232" t="s">
        <v>458</v>
      </c>
      <c r="H156" s="233">
        <v>840</v>
      </c>
      <c r="I156" s="234"/>
      <c r="J156" s="235">
        <f>ROUND(I156*H156,2)</f>
        <v>0</v>
      </c>
      <c r="K156" s="231" t="s">
        <v>331</v>
      </c>
      <c r="L156" s="46"/>
      <c r="M156" s="236" t="s">
        <v>1</v>
      </c>
      <c r="N156" s="237" t="s">
        <v>48</v>
      </c>
      <c r="O156" s="93"/>
      <c r="P156" s="238">
        <f>O156*H156</f>
        <v>0</v>
      </c>
      <c r="Q156" s="238">
        <v>0</v>
      </c>
      <c r="R156" s="238">
        <f>Q156*H156</f>
        <v>0</v>
      </c>
      <c r="S156" s="238">
        <v>0</v>
      </c>
      <c r="T156" s="239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40" t="s">
        <v>192</v>
      </c>
      <c r="AT156" s="240" t="s">
        <v>174</v>
      </c>
      <c r="AU156" s="240" t="s">
        <v>90</v>
      </c>
      <c r="AY156" s="18" t="s">
        <v>171</v>
      </c>
      <c r="BE156" s="241">
        <f>IF(N156="základní",J156,0)</f>
        <v>0</v>
      </c>
      <c r="BF156" s="241">
        <f>IF(N156="snížená",J156,0)</f>
        <v>0</v>
      </c>
      <c r="BG156" s="241">
        <f>IF(N156="zákl. přenesená",J156,0)</f>
        <v>0</v>
      </c>
      <c r="BH156" s="241">
        <f>IF(N156="sníž. přenesená",J156,0)</f>
        <v>0</v>
      </c>
      <c r="BI156" s="241">
        <f>IF(N156="nulová",J156,0)</f>
        <v>0</v>
      </c>
      <c r="BJ156" s="18" t="s">
        <v>90</v>
      </c>
      <c r="BK156" s="241">
        <f>ROUND(I156*H156,2)</f>
        <v>0</v>
      </c>
      <c r="BL156" s="18" t="s">
        <v>192</v>
      </c>
      <c r="BM156" s="240" t="s">
        <v>546</v>
      </c>
    </row>
    <row r="157" s="2" customFormat="1" ht="16.5" customHeight="1">
      <c r="A157" s="40"/>
      <c r="B157" s="41"/>
      <c r="C157" s="229" t="s">
        <v>413</v>
      </c>
      <c r="D157" s="229" t="s">
        <v>174</v>
      </c>
      <c r="E157" s="230" t="s">
        <v>4187</v>
      </c>
      <c r="F157" s="231" t="s">
        <v>4188</v>
      </c>
      <c r="G157" s="232" t="s">
        <v>458</v>
      </c>
      <c r="H157" s="233">
        <v>120</v>
      </c>
      <c r="I157" s="234"/>
      <c r="J157" s="235">
        <f>ROUND(I157*H157,2)</f>
        <v>0</v>
      </c>
      <c r="K157" s="231" t="s">
        <v>331</v>
      </c>
      <c r="L157" s="46"/>
      <c r="M157" s="236" t="s">
        <v>1</v>
      </c>
      <c r="N157" s="237" t="s">
        <v>48</v>
      </c>
      <c r="O157" s="93"/>
      <c r="P157" s="238">
        <f>O157*H157</f>
        <v>0</v>
      </c>
      <c r="Q157" s="238">
        <v>0</v>
      </c>
      <c r="R157" s="238">
        <f>Q157*H157</f>
        <v>0</v>
      </c>
      <c r="S157" s="238">
        <v>0</v>
      </c>
      <c r="T157" s="239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40" t="s">
        <v>192</v>
      </c>
      <c r="AT157" s="240" t="s">
        <v>174</v>
      </c>
      <c r="AU157" s="240" t="s">
        <v>90</v>
      </c>
      <c r="AY157" s="18" t="s">
        <v>171</v>
      </c>
      <c r="BE157" s="241">
        <f>IF(N157="základní",J157,0)</f>
        <v>0</v>
      </c>
      <c r="BF157" s="241">
        <f>IF(N157="snížená",J157,0)</f>
        <v>0</v>
      </c>
      <c r="BG157" s="241">
        <f>IF(N157="zákl. přenesená",J157,0)</f>
        <v>0</v>
      </c>
      <c r="BH157" s="241">
        <f>IF(N157="sníž. přenesená",J157,0)</f>
        <v>0</v>
      </c>
      <c r="BI157" s="241">
        <f>IF(N157="nulová",J157,0)</f>
        <v>0</v>
      </c>
      <c r="BJ157" s="18" t="s">
        <v>90</v>
      </c>
      <c r="BK157" s="241">
        <f>ROUND(I157*H157,2)</f>
        <v>0</v>
      </c>
      <c r="BL157" s="18" t="s">
        <v>192</v>
      </c>
      <c r="BM157" s="240" t="s">
        <v>555</v>
      </c>
    </row>
    <row r="158" s="2" customFormat="1" ht="16.5" customHeight="1">
      <c r="A158" s="40"/>
      <c r="B158" s="41"/>
      <c r="C158" s="229" t="s">
        <v>420</v>
      </c>
      <c r="D158" s="229" t="s">
        <v>174</v>
      </c>
      <c r="E158" s="230" t="s">
        <v>4189</v>
      </c>
      <c r="F158" s="231" t="s">
        <v>4190</v>
      </c>
      <c r="G158" s="232" t="s">
        <v>458</v>
      </c>
      <c r="H158" s="233">
        <v>95</v>
      </c>
      <c r="I158" s="234"/>
      <c r="J158" s="235">
        <f>ROUND(I158*H158,2)</f>
        <v>0</v>
      </c>
      <c r="K158" s="231" t="s">
        <v>331</v>
      </c>
      <c r="L158" s="46"/>
      <c r="M158" s="236" t="s">
        <v>1</v>
      </c>
      <c r="N158" s="237" t="s">
        <v>48</v>
      </c>
      <c r="O158" s="93"/>
      <c r="P158" s="238">
        <f>O158*H158</f>
        <v>0</v>
      </c>
      <c r="Q158" s="238">
        <v>0</v>
      </c>
      <c r="R158" s="238">
        <f>Q158*H158</f>
        <v>0</v>
      </c>
      <c r="S158" s="238">
        <v>0</v>
      </c>
      <c r="T158" s="239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40" t="s">
        <v>192</v>
      </c>
      <c r="AT158" s="240" t="s">
        <v>174</v>
      </c>
      <c r="AU158" s="240" t="s">
        <v>90</v>
      </c>
      <c r="AY158" s="18" t="s">
        <v>171</v>
      </c>
      <c r="BE158" s="241">
        <f>IF(N158="základní",J158,0)</f>
        <v>0</v>
      </c>
      <c r="BF158" s="241">
        <f>IF(N158="snížená",J158,0)</f>
        <v>0</v>
      </c>
      <c r="BG158" s="241">
        <f>IF(N158="zákl. přenesená",J158,0)</f>
        <v>0</v>
      </c>
      <c r="BH158" s="241">
        <f>IF(N158="sníž. přenesená",J158,0)</f>
        <v>0</v>
      </c>
      <c r="BI158" s="241">
        <f>IF(N158="nulová",J158,0)</f>
        <v>0</v>
      </c>
      <c r="BJ158" s="18" t="s">
        <v>90</v>
      </c>
      <c r="BK158" s="241">
        <f>ROUND(I158*H158,2)</f>
        <v>0</v>
      </c>
      <c r="BL158" s="18" t="s">
        <v>192</v>
      </c>
      <c r="BM158" s="240" t="s">
        <v>563</v>
      </c>
    </row>
    <row r="159" s="2" customFormat="1" ht="16.5" customHeight="1">
      <c r="A159" s="40"/>
      <c r="B159" s="41"/>
      <c r="C159" s="229" t="s">
        <v>425</v>
      </c>
      <c r="D159" s="229" t="s">
        <v>174</v>
      </c>
      <c r="E159" s="230" t="s">
        <v>4191</v>
      </c>
      <c r="F159" s="231" t="s">
        <v>4192</v>
      </c>
      <c r="G159" s="232" t="s">
        <v>458</v>
      </c>
      <c r="H159" s="233">
        <v>165</v>
      </c>
      <c r="I159" s="234"/>
      <c r="J159" s="235">
        <f>ROUND(I159*H159,2)</f>
        <v>0</v>
      </c>
      <c r="K159" s="231" t="s">
        <v>331</v>
      </c>
      <c r="L159" s="46"/>
      <c r="M159" s="236" t="s">
        <v>1</v>
      </c>
      <c r="N159" s="237" t="s">
        <v>48</v>
      </c>
      <c r="O159" s="93"/>
      <c r="P159" s="238">
        <f>O159*H159</f>
        <v>0</v>
      </c>
      <c r="Q159" s="238">
        <v>0</v>
      </c>
      <c r="R159" s="238">
        <f>Q159*H159</f>
        <v>0</v>
      </c>
      <c r="S159" s="238">
        <v>0</v>
      </c>
      <c r="T159" s="239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40" t="s">
        <v>192</v>
      </c>
      <c r="AT159" s="240" t="s">
        <v>174</v>
      </c>
      <c r="AU159" s="240" t="s">
        <v>90</v>
      </c>
      <c r="AY159" s="18" t="s">
        <v>171</v>
      </c>
      <c r="BE159" s="241">
        <f>IF(N159="základní",J159,0)</f>
        <v>0</v>
      </c>
      <c r="BF159" s="241">
        <f>IF(N159="snížená",J159,0)</f>
        <v>0</v>
      </c>
      <c r="BG159" s="241">
        <f>IF(N159="zákl. přenesená",J159,0)</f>
        <v>0</v>
      </c>
      <c r="BH159" s="241">
        <f>IF(N159="sníž. přenesená",J159,0)</f>
        <v>0</v>
      </c>
      <c r="BI159" s="241">
        <f>IF(N159="nulová",J159,0)</f>
        <v>0</v>
      </c>
      <c r="BJ159" s="18" t="s">
        <v>90</v>
      </c>
      <c r="BK159" s="241">
        <f>ROUND(I159*H159,2)</f>
        <v>0</v>
      </c>
      <c r="BL159" s="18" t="s">
        <v>192</v>
      </c>
      <c r="BM159" s="240" t="s">
        <v>574</v>
      </c>
    </row>
    <row r="160" s="2" customFormat="1" ht="16.5" customHeight="1">
      <c r="A160" s="40"/>
      <c r="B160" s="41"/>
      <c r="C160" s="229" t="s">
        <v>430</v>
      </c>
      <c r="D160" s="229" t="s">
        <v>174</v>
      </c>
      <c r="E160" s="230" t="s">
        <v>4193</v>
      </c>
      <c r="F160" s="231" t="s">
        <v>4194</v>
      </c>
      <c r="G160" s="232" t="s">
        <v>458</v>
      </c>
      <c r="H160" s="233">
        <v>115</v>
      </c>
      <c r="I160" s="234"/>
      <c r="J160" s="235">
        <f>ROUND(I160*H160,2)</f>
        <v>0</v>
      </c>
      <c r="K160" s="231" t="s">
        <v>331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192</v>
      </c>
      <c r="AT160" s="240" t="s">
        <v>174</v>
      </c>
      <c r="AU160" s="240" t="s">
        <v>90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192</v>
      </c>
      <c r="BM160" s="240" t="s">
        <v>582</v>
      </c>
    </row>
    <row r="161" s="2" customFormat="1" ht="16.5" customHeight="1">
      <c r="A161" s="40"/>
      <c r="B161" s="41"/>
      <c r="C161" s="229" t="s">
        <v>434</v>
      </c>
      <c r="D161" s="229" t="s">
        <v>174</v>
      </c>
      <c r="E161" s="230" t="s">
        <v>4195</v>
      </c>
      <c r="F161" s="231" t="s">
        <v>4196</v>
      </c>
      <c r="G161" s="232" t="s">
        <v>458</v>
      </c>
      <c r="H161" s="233">
        <v>80</v>
      </c>
      <c r="I161" s="234"/>
      <c r="J161" s="235">
        <f>ROUND(I161*H161,2)</f>
        <v>0</v>
      </c>
      <c r="K161" s="231" t="s">
        <v>331</v>
      </c>
      <c r="L161" s="46"/>
      <c r="M161" s="236" t="s">
        <v>1</v>
      </c>
      <c r="N161" s="237" t="s">
        <v>48</v>
      </c>
      <c r="O161" s="93"/>
      <c r="P161" s="238">
        <f>O161*H161</f>
        <v>0</v>
      </c>
      <c r="Q161" s="238">
        <v>0</v>
      </c>
      <c r="R161" s="238">
        <f>Q161*H161</f>
        <v>0</v>
      </c>
      <c r="S161" s="238">
        <v>0</v>
      </c>
      <c r="T161" s="239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40" t="s">
        <v>192</v>
      </c>
      <c r="AT161" s="240" t="s">
        <v>174</v>
      </c>
      <c r="AU161" s="240" t="s">
        <v>90</v>
      </c>
      <c r="AY161" s="18" t="s">
        <v>171</v>
      </c>
      <c r="BE161" s="241">
        <f>IF(N161="základní",J161,0)</f>
        <v>0</v>
      </c>
      <c r="BF161" s="241">
        <f>IF(N161="snížená",J161,0)</f>
        <v>0</v>
      </c>
      <c r="BG161" s="241">
        <f>IF(N161="zákl. přenesená",J161,0)</f>
        <v>0</v>
      </c>
      <c r="BH161" s="241">
        <f>IF(N161="sníž. přenesená",J161,0)</f>
        <v>0</v>
      </c>
      <c r="BI161" s="241">
        <f>IF(N161="nulová",J161,0)</f>
        <v>0</v>
      </c>
      <c r="BJ161" s="18" t="s">
        <v>90</v>
      </c>
      <c r="BK161" s="241">
        <f>ROUND(I161*H161,2)</f>
        <v>0</v>
      </c>
      <c r="BL161" s="18" t="s">
        <v>192</v>
      </c>
      <c r="BM161" s="240" t="s">
        <v>592</v>
      </c>
    </row>
    <row r="162" s="2" customFormat="1" ht="16.5" customHeight="1">
      <c r="A162" s="40"/>
      <c r="B162" s="41"/>
      <c r="C162" s="229" t="s">
        <v>440</v>
      </c>
      <c r="D162" s="229" t="s">
        <v>174</v>
      </c>
      <c r="E162" s="230" t="s">
        <v>4197</v>
      </c>
      <c r="F162" s="231" t="s">
        <v>4198</v>
      </c>
      <c r="G162" s="232" t="s">
        <v>458</v>
      </c>
      <c r="H162" s="233">
        <v>65</v>
      </c>
      <c r="I162" s="234"/>
      <c r="J162" s="235">
        <f>ROUND(I162*H162,2)</f>
        <v>0</v>
      </c>
      <c r="K162" s="231" t="s">
        <v>331</v>
      </c>
      <c r="L162" s="46"/>
      <c r="M162" s="236" t="s">
        <v>1</v>
      </c>
      <c r="N162" s="237" t="s">
        <v>48</v>
      </c>
      <c r="O162" s="93"/>
      <c r="P162" s="238">
        <f>O162*H162</f>
        <v>0</v>
      </c>
      <c r="Q162" s="238">
        <v>0</v>
      </c>
      <c r="R162" s="238">
        <f>Q162*H162</f>
        <v>0</v>
      </c>
      <c r="S162" s="238">
        <v>0</v>
      </c>
      <c r="T162" s="239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40" t="s">
        <v>192</v>
      </c>
      <c r="AT162" s="240" t="s">
        <v>174</v>
      </c>
      <c r="AU162" s="240" t="s">
        <v>90</v>
      </c>
      <c r="AY162" s="18" t="s">
        <v>171</v>
      </c>
      <c r="BE162" s="241">
        <f>IF(N162="základní",J162,0)</f>
        <v>0</v>
      </c>
      <c r="BF162" s="241">
        <f>IF(N162="snížená",J162,0)</f>
        <v>0</v>
      </c>
      <c r="BG162" s="241">
        <f>IF(N162="zákl. přenesená",J162,0)</f>
        <v>0</v>
      </c>
      <c r="BH162" s="241">
        <f>IF(N162="sníž. přenesená",J162,0)</f>
        <v>0</v>
      </c>
      <c r="BI162" s="241">
        <f>IF(N162="nulová",J162,0)</f>
        <v>0</v>
      </c>
      <c r="BJ162" s="18" t="s">
        <v>90</v>
      </c>
      <c r="BK162" s="241">
        <f>ROUND(I162*H162,2)</f>
        <v>0</v>
      </c>
      <c r="BL162" s="18" t="s">
        <v>192</v>
      </c>
      <c r="BM162" s="240" t="s">
        <v>601</v>
      </c>
    </row>
    <row r="163" s="2" customFormat="1" ht="16.5" customHeight="1">
      <c r="A163" s="40"/>
      <c r="B163" s="41"/>
      <c r="C163" s="229" t="s">
        <v>445</v>
      </c>
      <c r="D163" s="229" t="s">
        <v>174</v>
      </c>
      <c r="E163" s="230" t="s">
        <v>4199</v>
      </c>
      <c r="F163" s="231" t="s">
        <v>4200</v>
      </c>
      <c r="G163" s="232" t="s">
        <v>458</v>
      </c>
      <c r="H163" s="233">
        <v>12450</v>
      </c>
      <c r="I163" s="234"/>
      <c r="J163" s="235">
        <f>ROUND(I163*H163,2)</f>
        <v>0</v>
      </c>
      <c r="K163" s="231" t="s">
        <v>331</v>
      </c>
      <c r="L163" s="46"/>
      <c r="M163" s="236" t="s">
        <v>1</v>
      </c>
      <c r="N163" s="237" t="s">
        <v>48</v>
      </c>
      <c r="O163" s="93"/>
      <c r="P163" s="238">
        <f>O163*H163</f>
        <v>0</v>
      </c>
      <c r="Q163" s="238">
        <v>0</v>
      </c>
      <c r="R163" s="238">
        <f>Q163*H163</f>
        <v>0</v>
      </c>
      <c r="S163" s="238">
        <v>0</v>
      </c>
      <c r="T163" s="239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40" t="s">
        <v>192</v>
      </c>
      <c r="AT163" s="240" t="s">
        <v>174</v>
      </c>
      <c r="AU163" s="240" t="s">
        <v>90</v>
      </c>
      <c r="AY163" s="18" t="s">
        <v>171</v>
      </c>
      <c r="BE163" s="241">
        <f>IF(N163="základní",J163,0)</f>
        <v>0</v>
      </c>
      <c r="BF163" s="241">
        <f>IF(N163="snížená",J163,0)</f>
        <v>0</v>
      </c>
      <c r="BG163" s="241">
        <f>IF(N163="zákl. přenesená",J163,0)</f>
        <v>0</v>
      </c>
      <c r="BH163" s="241">
        <f>IF(N163="sníž. přenesená",J163,0)</f>
        <v>0</v>
      </c>
      <c r="BI163" s="241">
        <f>IF(N163="nulová",J163,0)</f>
        <v>0</v>
      </c>
      <c r="BJ163" s="18" t="s">
        <v>90</v>
      </c>
      <c r="BK163" s="241">
        <f>ROUND(I163*H163,2)</f>
        <v>0</v>
      </c>
      <c r="BL163" s="18" t="s">
        <v>192</v>
      </c>
      <c r="BM163" s="240" t="s">
        <v>609</v>
      </c>
    </row>
    <row r="164" s="2" customFormat="1" ht="16.5" customHeight="1">
      <c r="A164" s="40"/>
      <c r="B164" s="41"/>
      <c r="C164" s="229" t="s">
        <v>450</v>
      </c>
      <c r="D164" s="229" t="s">
        <v>174</v>
      </c>
      <c r="E164" s="230" t="s">
        <v>4201</v>
      </c>
      <c r="F164" s="231" t="s">
        <v>4202</v>
      </c>
      <c r="G164" s="232" t="s">
        <v>458</v>
      </c>
      <c r="H164" s="233">
        <v>280</v>
      </c>
      <c r="I164" s="234"/>
      <c r="J164" s="235">
        <f>ROUND(I164*H164,2)</f>
        <v>0</v>
      </c>
      <c r="K164" s="231" t="s">
        <v>331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</v>
      </c>
      <c r="R164" s="238">
        <f>Q164*H164</f>
        <v>0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90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618</v>
      </c>
    </row>
    <row r="165" s="2" customFormat="1" ht="16.5" customHeight="1">
      <c r="A165" s="40"/>
      <c r="B165" s="41"/>
      <c r="C165" s="229" t="s">
        <v>455</v>
      </c>
      <c r="D165" s="229" t="s">
        <v>174</v>
      </c>
      <c r="E165" s="230" t="s">
        <v>4203</v>
      </c>
      <c r="F165" s="231" t="s">
        <v>4204</v>
      </c>
      <c r="G165" s="232" t="s">
        <v>458</v>
      </c>
      <c r="H165" s="233">
        <v>650</v>
      </c>
      <c r="I165" s="234"/>
      <c r="J165" s="235">
        <f>ROUND(I165*H165,2)</f>
        <v>0</v>
      </c>
      <c r="K165" s="231" t="s">
        <v>331</v>
      </c>
      <c r="L165" s="46"/>
      <c r="M165" s="236" t="s">
        <v>1</v>
      </c>
      <c r="N165" s="237" t="s">
        <v>48</v>
      </c>
      <c r="O165" s="93"/>
      <c r="P165" s="238">
        <f>O165*H165</f>
        <v>0</v>
      </c>
      <c r="Q165" s="238">
        <v>0</v>
      </c>
      <c r="R165" s="238">
        <f>Q165*H165</f>
        <v>0</v>
      </c>
      <c r="S165" s="238">
        <v>0</v>
      </c>
      <c r="T165" s="239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40" t="s">
        <v>192</v>
      </c>
      <c r="AT165" s="240" t="s">
        <v>174</v>
      </c>
      <c r="AU165" s="240" t="s">
        <v>90</v>
      </c>
      <c r="AY165" s="18" t="s">
        <v>171</v>
      </c>
      <c r="BE165" s="241">
        <f>IF(N165="základní",J165,0)</f>
        <v>0</v>
      </c>
      <c r="BF165" s="241">
        <f>IF(N165="snížená",J165,0)</f>
        <v>0</v>
      </c>
      <c r="BG165" s="241">
        <f>IF(N165="zákl. přenesená",J165,0)</f>
        <v>0</v>
      </c>
      <c r="BH165" s="241">
        <f>IF(N165="sníž. přenesená",J165,0)</f>
        <v>0</v>
      </c>
      <c r="BI165" s="241">
        <f>IF(N165="nulová",J165,0)</f>
        <v>0</v>
      </c>
      <c r="BJ165" s="18" t="s">
        <v>90</v>
      </c>
      <c r="BK165" s="241">
        <f>ROUND(I165*H165,2)</f>
        <v>0</v>
      </c>
      <c r="BL165" s="18" t="s">
        <v>192</v>
      </c>
      <c r="BM165" s="240" t="s">
        <v>627</v>
      </c>
    </row>
    <row r="166" s="2" customFormat="1" ht="16.5" customHeight="1">
      <c r="A166" s="40"/>
      <c r="B166" s="41"/>
      <c r="C166" s="229" t="s">
        <v>460</v>
      </c>
      <c r="D166" s="229" t="s">
        <v>174</v>
      </c>
      <c r="E166" s="230" t="s">
        <v>4205</v>
      </c>
      <c r="F166" s="231" t="s">
        <v>4206</v>
      </c>
      <c r="G166" s="232" t="s">
        <v>458</v>
      </c>
      <c r="H166" s="233">
        <v>8595</v>
      </c>
      <c r="I166" s="234"/>
      <c r="J166" s="235">
        <f>ROUND(I166*H166,2)</f>
        <v>0</v>
      </c>
      <c r="K166" s="231" t="s">
        <v>331</v>
      </c>
      <c r="L166" s="46"/>
      <c r="M166" s="236" t="s">
        <v>1</v>
      </c>
      <c r="N166" s="237" t="s">
        <v>48</v>
      </c>
      <c r="O166" s="93"/>
      <c r="P166" s="238">
        <f>O166*H166</f>
        <v>0</v>
      </c>
      <c r="Q166" s="238">
        <v>0</v>
      </c>
      <c r="R166" s="238">
        <f>Q166*H166</f>
        <v>0</v>
      </c>
      <c r="S166" s="238">
        <v>0</v>
      </c>
      <c r="T166" s="239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40" t="s">
        <v>192</v>
      </c>
      <c r="AT166" s="240" t="s">
        <v>174</v>
      </c>
      <c r="AU166" s="240" t="s">
        <v>90</v>
      </c>
      <c r="AY166" s="18" t="s">
        <v>171</v>
      </c>
      <c r="BE166" s="241">
        <f>IF(N166="základní",J166,0)</f>
        <v>0</v>
      </c>
      <c r="BF166" s="241">
        <f>IF(N166="snížená",J166,0)</f>
        <v>0</v>
      </c>
      <c r="BG166" s="241">
        <f>IF(N166="zákl. přenesená",J166,0)</f>
        <v>0</v>
      </c>
      <c r="BH166" s="241">
        <f>IF(N166="sníž. přenesená",J166,0)</f>
        <v>0</v>
      </c>
      <c r="BI166" s="241">
        <f>IF(N166="nulová",J166,0)</f>
        <v>0</v>
      </c>
      <c r="BJ166" s="18" t="s">
        <v>90</v>
      </c>
      <c r="BK166" s="241">
        <f>ROUND(I166*H166,2)</f>
        <v>0</v>
      </c>
      <c r="BL166" s="18" t="s">
        <v>192</v>
      </c>
      <c r="BM166" s="240" t="s">
        <v>636</v>
      </c>
    </row>
    <row r="167" s="2" customFormat="1" ht="16.5" customHeight="1">
      <c r="A167" s="40"/>
      <c r="B167" s="41"/>
      <c r="C167" s="229" t="s">
        <v>465</v>
      </c>
      <c r="D167" s="229" t="s">
        <v>174</v>
      </c>
      <c r="E167" s="230" t="s">
        <v>4207</v>
      </c>
      <c r="F167" s="231" t="s">
        <v>4208</v>
      </c>
      <c r="G167" s="232" t="s">
        <v>458</v>
      </c>
      <c r="H167" s="233">
        <v>125</v>
      </c>
      <c r="I167" s="234"/>
      <c r="J167" s="235">
        <f>ROUND(I167*H167,2)</f>
        <v>0</v>
      </c>
      <c r="K167" s="231" t="s">
        <v>331</v>
      </c>
      <c r="L167" s="46"/>
      <c r="M167" s="236" t="s">
        <v>1</v>
      </c>
      <c r="N167" s="237" t="s">
        <v>48</v>
      </c>
      <c r="O167" s="93"/>
      <c r="P167" s="238">
        <f>O167*H167</f>
        <v>0</v>
      </c>
      <c r="Q167" s="238">
        <v>0</v>
      </c>
      <c r="R167" s="238">
        <f>Q167*H167</f>
        <v>0</v>
      </c>
      <c r="S167" s="238">
        <v>0</v>
      </c>
      <c r="T167" s="239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40" t="s">
        <v>192</v>
      </c>
      <c r="AT167" s="240" t="s">
        <v>174</v>
      </c>
      <c r="AU167" s="240" t="s">
        <v>90</v>
      </c>
      <c r="AY167" s="18" t="s">
        <v>171</v>
      </c>
      <c r="BE167" s="241">
        <f>IF(N167="základní",J167,0)</f>
        <v>0</v>
      </c>
      <c r="BF167" s="241">
        <f>IF(N167="snížená",J167,0)</f>
        <v>0</v>
      </c>
      <c r="BG167" s="241">
        <f>IF(N167="zákl. přenesená",J167,0)</f>
        <v>0</v>
      </c>
      <c r="BH167" s="241">
        <f>IF(N167="sníž. přenesená",J167,0)</f>
        <v>0</v>
      </c>
      <c r="BI167" s="241">
        <f>IF(N167="nulová",J167,0)</f>
        <v>0</v>
      </c>
      <c r="BJ167" s="18" t="s">
        <v>90</v>
      </c>
      <c r="BK167" s="241">
        <f>ROUND(I167*H167,2)</f>
        <v>0</v>
      </c>
      <c r="BL167" s="18" t="s">
        <v>192</v>
      </c>
      <c r="BM167" s="240" t="s">
        <v>645</v>
      </c>
    </row>
    <row r="168" s="2" customFormat="1" ht="16.5" customHeight="1">
      <c r="A168" s="40"/>
      <c r="B168" s="41"/>
      <c r="C168" s="229" t="s">
        <v>470</v>
      </c>
      <c r="D168" s="229" t="s">
        <v>174</v>
      </c>
      <c r="E168" s="230" t="s">
        <v>4209</v>
      </c>
      <c r="F168" s="231" t="s">
        <v>4210</v>
      </c>
      <c r="G168" s="232" t="s">
        <v>458</v>
      </c>
      <c r="H168" s="233">
        <v>140</v>
      </c>
      <c r="I168" s="234"/>
      <c r="J168" s="235">
        <f>ROUND(I168*H168,2)</f>
        <v>0</v>
      </c>
      <c r="K168" s="231" t="s">
        <v>331</v>
      </c>
      <c r="L168" s="46"/>
      <c r="M168" s="236" t="s">
        <v>1</v>
      </c>
      <c r="N168" s="237" t="s">
        <v>48</v>
      </c>
      <c r="O168" s="93"/>
      <c r="P168" s="238">
        <f>O168*H168</f>
        <v>0</v>
      </c>
      <c r="Q168" s="238">
        <v>0</v>
      </c>
      <c r="R168" s="238">
        <f>Q168*H168</f>
        <v>0</v>
      </c>
      <c r="S168" s="238">
        <v>0</v>
      </c>
      <c r="T168" s="239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40" t="s">
        <v>192</v>
      </c>
      <c r="AT168" s="240" t="s">
        <v>174</v>
      </c>
      <c r="AU168" s="240" t="s">
        <v>90</v>
      </c>
      <c r="AY168" s="18" t="s">
        <v>171</v>
      </c>
      <c r="BE168" s="241">
        <f>IF(N168="základní",J168,0)</f>
        <v>0</v>
      </c>
      <c r="BF168" s="241">
        <f>IF(N168="snížená",J168,0)</f>
        <v>0</v>
      </c>
      <c r="BG168" s="241">
        <f>IF(N168="zákl. přenesená",J168,0)</f>
        <v>0</v>
      </c>
      <c r="BH168" s="241">
        <f>IF(N168="sníž. přenesená",J168,0)</f>
        <v>0</v>
      </c>
      <c r="BI168" s="241">
        <f>IF(N168="nulová",J168,0)</f>
        <v>0</v>
      </c>
      <c r="BJ168" s="18" t="s">
        <v>90</v>
      </c>
      <c r="BK168" s="241">
        <f>ROUND(I168*H168,2)</f>
        <v>0</v>
      </c>
      <c r="BL168" s="18" t="s">
        <v>192</v>
      </c>
      <c r="BM168" s="240" t="s">
        <v>654</v>
      </c>
    </row>
    <row r="169" s="2" customFormat="1" ht="16.5" customHeight="1">
      <c r="A169" s="40"/>
      <c r="B169" s="41"/>
      <c r="C169" s="229" t="s">
        <v>475</v>
      </c>
      <c r="D169" s="229" t="s">
        <v>174</v>
      </c>
      <c r="E169" s="230" t="s">
        <v>4211</v>
      </c>
      <c r="F169" s="231" t="s">
        <v>4212</v>
      </c>
      <c r="G169" s="232" t="s">
        <v>458</v>
      </c>
      <c r="H169" s="233">
        <v>325</v>
      </c>
      <c r="I169" s="234"/>
      <c r="J169" s="235">
        <f>ROUND(I169*H169,2)</f>
        <v>0</v>
      </c>
      <c r="K169" s="231" t="s">
        <v>331</v>
      </c>
      <c r="L169" s="46"/>
      <c r="M169" s="236" t="s">
        <v>1</v>
      </c>
      <c r="N169" s="237" t="s">
        <v>48</v>
      </c>
      <c r="O169" s="93"/>
      <c r="P169" s="238">
        <f>O169*H169</f>
        <v>0</v>
      </c>
      <c r="Q169" s="238">
        <v>0</v>
      </c>
      <c r="R169" s="238">
        <f>Q169*H169</f>
        <v>0</v>
      </c>
      <c r="S169" s="238">
        <v>0</v>
      </c>
      <c r="T169" s="239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40" t="s">
        <v>192</v>
      </c>
      <c r="AT169" s="240" t="s">
        <v>174</v>
      </c>
      <c r="AU169" s="240" t="s">
        <v>90</v>
      </c>
      <c r="AY169" s="18" t="s">
        <v>171</v>
      </c>
      <c r="BE169" s="241">
        <f>IF(N169="základní",J169,0)</f>
        <v>0</v>
      </c>
      <c r="BF169" s="241">
        <f>IF(N169="snížená",J169,0)</f>
        <v>0</v>
      </c>
      <c r="BG169" s="241">
        <f>IF(N169="zákl. přenesená",J169,0)</f>
        <v>0</v>
      </c>
      <c r="BH169" s="241">
        <f>IF(N169="sníž. přenesená",J169,0)</f>
        <v>0</v>
      </c>
      <c r="BI169" s="241">
        <f>IF(N169="nulová",J169,0)</f>
        <v>0</v>
      </c>
      <c r="BJ169" s="18" t="s">
        <v>90</v>
      </c>
      <c r="BK169" s="241">
        <f>ROUND(I169*H169,2)</f>
        <v>0</v>
      </c>
      <c r="BL169" s="18" t="s">
        <v>192</v>
      </c>
      <c r="BM169" s="240" t="s">
        <v>667</v>
      </c>
    </row>
    <row r="170" s="2" customFormat="1" ht="16.5" customHeight="1">
      <c r="A170" s="40"/>
      <c r="B170" s="41"/>
      <c r="C170" s="229" t="s">
        <v>479</v>
      </c>
      <c r="D170" s="229" t="s">
        <v>174</v>
      </c>
      <c r="E170" s="230" t="s">
        <v>4213</v>
      </c>
      <c r="F170" s="231" t="s">
        <v>4214</v>
      </c>
      <c r="G170" s="232" t="s">
        <v>458</v>
      </c>
      <c r="H170" s="233">
        <v>45</v>
      </c>
      <c r="I170" s="234"/>
      <c r="J170" s="235">
        <f>ROUND(I170*H170,2)</f>
        <v>0</v>
      </c>
      <c r="K170" s="231" t="s">
        <v>331</v>
      </c>
      <c r="L170" s="46"/>
      <c r="M170" s="236" t="s">
        <v>1</v>
      </c>
      <c r="N170" s="237" t="s">
        <v>48</v>
      </c>
      <c r="O170" s="93"/>
      <c r="P170" s="238">
        <f>O170*H170</f>
        <v>0</v>
      </c>
      <c r="Q170" s="238">
        <v>0</v>
      </c>
      <c r="R170" s="238">
        <f>Q170*H170</f>
        <v>0</v>
      </c>
      <c r="S170" s="238">
        <v>0</v>
      </c>
      <c r="T170" s="239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40" t="s">
        <v>192</v>
      </c>
      <c r="AT170" s="240" t="s">
        <v>174</v>
      </c>
      <c r="AU170" s="240" t="s">
        <v>90</v>
      </c>
      <c r="AY170" s="18" t="s">
        <v>171</v>
      </c>
      <c r="BE170" s="241">
        <f>IF(N170="základní",J170,0)</f>
        <v>0</v>
      </c>
      <c r="BF170" s="241">
        <f>IF(N170="snížená",J170,0)</f>
        <v>0</v>
      </c>
      <c r="BG170" s="241">
        <f>IF(N170="zákl. přenesená",J170,0)</f>
        <v>0</v>
      </c>
      <c r="BH170" s="241">
        <f>IF(N170="sníž. přenesená",J170,0)</f>
        <v>0</v>
      </c>
      <c r="BI170" s="241">
        <f>IF(N170="nulová",J170,0)</f>
        <v>0</v>
      </c>
      <c r="BJ170" s="18" t="s">
        <v>90</v>
      </c>
      <c r="BK170" s="241">
        <f>ROUND(I170*H170,2)</f>
        <v>0</v>
      </c>
      <c r="BL170" s="18" t="s">
        <v>192</v>
      </c>
      <c r="BM170" s="240" t="s">
        <v>677</v>
      </c>
    </row>
    <row r="171" s="2" customFormat="1" ht="16.5" customHeight="1">
      <c r="A171" s="40"/>
      <c r="B171" s="41"/>
      <c r="C171" s="229" t="s">
        <v>483</v>
      </c>
      <c r="D171" s="229" t="s">
        <v>174</v>
      </c>
      <c r="E171" s="230" t="s">
        <v>4215</v>
      </c>
      <c r="F171" s="231" t="s">
        <v>4216</v>
      </c>
      <c r="G171" s="232" t="s">
        <v>458</v>
      </c>
      <c r="H171" s="233">
        <v>115</v>
      </c>
      <c r="I171" s="234"/>
      <c r="J171" s="235">
        <f>ROUND(I171*H171,2)</f>
        <v>0</v>
      </c>
      <c r="K171" s="231" t="s">
        <v>331</v>
      </c>
      <c r="L171" s="46"/>
      <c r="M171" s="236" t="s">
        <v>1</v>
      </c>
      <c r="N171" s="237" t="s">
        <v>48</v>
      </c>
      <c r="O171" s="93"/>
      <c r="P171" s="238">
        <f>O171*H171</f>
        <v>0</v>
      </c>
      <c r="Q171" s="238">
        <v>0</v>
      </c>
      <c r="R171" s="238">
        <f>Q171*H171</f>
        <v>0</v>
      </c>
      <c r="S171" s="238">
        <v>0</v>
      </c>
      <c r="T171" s="239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40" t="s">
        <v>192</v>
      </c>
      <c r="AT171" s="240" t="s">
        <v>174</v>
      </c>
      <c r="AU171" s="240" t="s">
        <v>90</v>
      </c>
      <c r="AY171" s="18" t="s">
        <v>171</v>
      </c>
      <c r="BE171" s="241">
        <f>IF(N171="základní",J171,0)</f>
        <v>0</v>
      </c>
      <c r="BF171" s="241">
        <f>IF(N171="snížená",J171,0)</f>
        <v>0</v>
      </c>
      <c r="BG171" s="241">
        <f>IF(N171="zákl. přenesená",J171,0)</f>
        <v>0</v>
      </c>
      <c r="BH171" s="241">
        <f>IF(N171="sníž. přenesená",J171,0)</f>
        <v>0</v>
      </c>
      <c r="BI171" s="241">
        <f>IF(N171="nulová",J171,0)</f>
        <v>0</v>
      </c>
      <c r="BJ171" s="18" t="s">
        <v>90</v>
      </c>
      <c r="BK171" s="241">
        <f>ROUND(I171*H171,2)</f>
        <v>0</v>
      </c>
      <c r="BL171" s="18" t="s">
        <v>192</v>
      </c>
      <c r="BM171" s="240" t="s">
        <v>688</v>
      </c>
    </row>
    <row r="172" s="2" customFormat="1" ht="16.5" customHeight="1">
      <c r="A172" s="40"/>
      <c r="B172" s="41"/>
      <c r="C172" s="229" t="s">
        <v>487</v>
      </c>
      <c r="D172" s="229" t="s">
        <v>174</v>
      </c>
      <c r="E172" s="230" t="s">
        <v>4217</v>
      </c>
      <c r="F172" s="231" t="s">
        <v>4218</v>
      </c>
      <c r="G172" s="232" t="s">
        <v>458</v>
      </c>
      <c r="H172" s="233">
        <v>115</v>
      </c>
      <c r="I172" s="234"/>
      <c r="J172" s="235">
        <f>ROUND(I172*H172,2)</f>
        <v>0</v>
      </c>
      <c r="K172" s="231" t="s">
        <v>331</v>
      </c>
      <c r="L172" s="46"/>
      <c r="M172" s="236" t="s">
        <v>1</v>
      </c>
      <c r="N172" s="237" t="s">
        <v>48</v>
      </c>
      <c r="O172" s="93"/>
      <c r="P172" s="238">
        <f>O172*H172</f>
        <v>0</v>
      </c>
      <c r="Q172" s="238">
        <v>0</v>
      </c>
      <c r="R172" s="238">
        <f>Q172*H172</f>
        <v>0</v>
      </c>
      <c r="S172" s="238">
        <v>0</v>
      </c>
      <c r="T172" s="239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40" t="s">
        <v>192</v>
      </c>
      <c r="AT172" s="240" t="s">
        <v>174</v>
      </c>
      <c r="AU172" s="240" t="s">
        <v>90</v>
      </c>
      <c r="AY172" s="18" t="s">
        <v>171</v>
      </c>
      <c r="BE172" s="241">
        <f>IF(N172="základní",J172,0)</f>
        <v>0</v>
      </c>
      <c r="BF172" s="241">
        <f>IF(N172="snížená",J172,0)</f>
        <v>0</v>
      </c>
      <c r="BG172" s="241">
        <f>IF(N172="zákl. přenesená",J172,0)</f>
        <v>0</v>
      </c>
      <c r="BH172" s="241">
        <f>IF(N172="sníž. přenesená",J172,0)</f>
        <v>0</v>
      </c>
      <c r="BI172" s="241">
        <f>IF(N172="nulová",J172,0)</f>
        <v>0</v>
      </c>
      <c r="BJ172" s="18" t="s">
        <v>90</v>
      </c>
      <c r="BK172" s="241">
        <f>ROUND(I172*H172,2)</f>
        <v>0</v>
      </c>
      <c r="BL172" s="18" t="s">
        <v>192</v>
      </c>
      <c r="BM172" s="240" t="s">
        <v>702</v>
      </c>
    </row>
    <row r="173" s="2" customFormat="1" ht="16.5" customHeight="1">
      <c r="A173" s="40"/>
      <c r="B173" s="41"/>
      <c r="C173" s="229" t="s">
        <v>492</v>
      </c>
      <c r="D173" s="229" t="s">
        <v>174</v>
      </c>
      <c r="E173" s="230" t="s">
        <v>4219</v>
      </c>
      <c r="F173" s="231" t="s">
        <v>4220</v>
      </c>
      <c r="G173" s="232" t="s">
        <v>458</v>
      </c>
      <c r="H173" s="233">
        <v>245</v>
      </c>
      <c r="I173" s="234"/>
      <c r="J173" s="235">
        <f>ROUND(I173*H173,2)</f>
        <v>0</v>
      </c>
      <c r="K173" s="231" t="s">
        <v>331</v>
      </c>
      <c r="L173" s="46"/>
      <c r="M173" s="236" t="s">
        <v>1</v>
      </c>
      <c r="N173" s="237" t="s">
        <v>48</v>
      </c>
      <c r="O173" s="93"/>
      <c r="P173" s="238">
        <f>O173*H173</f>
        <v>0</v>
      </c>
      <c r="Q173" s="238">
        <v>0</v>
      </c>
      <c r="R173" s="238">
        <f>Q173*H173</f>
        <v>0</v>
      </c>
      <c r="S173" s="238">
        <v>0</v>
      </c>
      <c r="T173" s="239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40" t="s">
        <v>192</v>
      </c>
      <c r="AT173" s="240" t="s">
        <v>174</v>
      </c>
      <c r="AU173" s="240" t="s">
        <v>90</v>
      </c>
      <c r="AY173" s="18" t="s">
        <v>171</v>
      </c>
      <c r="BE173" s="241">
        <f>IF(N173="základní",J173,0)</f>
        <v>0</v>
      </c>
      <c r="BF173" s="241">
        <f>IF(N173="snížená",J173,0)</f>
        <v>0</v>
      </c>
      <c r="BG173" s="241">
        <f>IF(N173="zákl. přenesená",J173,0)</f>
        <v>0</v>
      </c>
      <c r="BH173" s="241">
        <f>IF(N173="sníž. přenesená",J173,0)</f>
        <v>0</v>
      </c>
      <c r="BI173" s="241">
        <f>IF(N173="nulová",J173,0)</f>
        <v>0</v>
      </c>
      <c r="BJ173" s="18" t="s">
        <v>90</v>
      </c>
      <c r="BK173" s="241">
        <f>ROUND(I173*H173,2)</f>
        <v>0</v>
      </c>
      <c r="BL173" s="18" t="s">
        <v>192</v>
      </c>
      <c r="BM173" s="240" t="s">
        <v>712</v>
      </c>
    </row>
    <row r="174" s="2" customFormat="1" ht="16.5" customHeight="1">
      <c r="A174" s="40"/>
      <c r="B174" s="41"/>
      <c r="C174" s="229" t="s">
        <v>496</v>
      </c>
      <c r="D174" s="229" t="s">
        <v>174</v>
      </c>
      <c r="E174" s="230" t="s">
        <v>4221</v>
      </c>
      <c r="F174" s="231" t="s">
        <v>4222</v>
      </c>
      <c r="G174" s="232" t="s">
        <v>458</v>
      </c>
      <c r="H174" s="233">
        <v>345</v>
      </c>
      <c r="I174" s="234"/>
      <c r="J174" s="235">
        <f>ROUND(I174*H174,2)</f>
        <v>0</v>
      </c>
      <c r="K174" s="231" t="s">
        <v>331</v>
      </c>
      <c r="L174" s="46"/>
      <c r="M174" s="236" t="s">
        <v>1</v>
      </c>
      <c r="N174" s="237" t="s">
        <v>48</v>
      </c>
      <c r="O174" s="93"/>
      <c r="P174" s="238">
        <f>O174*H174</f>
        <v>0</v>
      </c>
      <c r="Q174" s="238">
        <v>0</v>
      </c>
      <c r="R174" s="238">
        <f>Q174*H174</f>
        <v>0</v>
      </c>
      <c r="S174" s="238">
        <v>0</v>
      </c>
      <c r="T174" s="239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40" t="s">
        <v>192</v>
      </c>
      <c r="AT174" s="240" t="s">
        <v>174</v>
      </c>
      <c r="AU174" s="240" t="s">
        <v>90</v>
      </c>
      <c r="AY174" s="18" t="s">
        <v>171</v>
      </c>
      <c r="BE174" s="241">
        <f>IF(N174="základní",J174,0)</f>
        <v>0</v>
      </c>
      <c r="BF174" s="241">
        <f>IF(N174="snížená",J174,0)</f>
        <v>0</v>
      </c>
      <c r="BG174" s="241">
        <f>IF(N174="zákl. přenesená",J174,0)</f>
        <v>0</v>
      </c>
      <c r="BH174" s="241">
        <f>IF(N174="sníž. přenesená",J174,0)</f>
        <v>0</v>
      </c>
      <c r="BI174" s="241">
        <f>IF(N174="nulová",J174,0)</f>
        <v>0</v>
      </c>
      <c r="BJ174" s="18" t="s">
        <v>90</v>
      </c>
      <c r="BK174" s="241">
        <f>ROUND(I174*H174,2)</f>
        <v>0</v>
      </c>
      <c r="BL174" s="18" t="s">
        <v>192</v>
      </c>
      <c r="BM174" s="240" t="s">
        <v>722</v>
      </c>
    </row>
    <row r="175" s="2" customFormat="1" ht="16.5" customHeight="1">
      <c r="A175" s="40"/>
      <c r="B175" s="41"/>
      <c r="C175" s="229" t="s">
        <v>501</v>
      </c>
      <c r="D175" s="229" t="s">
        <v>174</v>
      </c>
      <c r="E175" s="230" t="s">
        <v>4223</v>
      </c>
      <c r="F175" s="231" t="s">
        <v>4224</v>
      </c>
      <c r="G175" s="232" t="s">
        <v>458</v>
      </c>
      <c r="H175" s="233">
        <v>3250</v>
      </c>
      <c r="I175" s="234"/>
      <c r="J175" s="235">
        <f>ROUND(I175*H175,2)</f>
        <v>0</v>
      </c>
      <c r="K175" s="231" t="s">
        <v>331</v>
      </c>
      <c r="L175" s="46"/>
      <c r="M175" s="236" t="s">
        <v>1</v>
      </c>
      <c r="N175" s="237" t="s">
        <v>48</v>
      </c>
      <c r="O175" s="93"/>
      <c r="P175" s="238">
        <f>O175*H175</f>
        <v>0</v>
      </c>
      <c r="Q175" s="238">
        <v>0</v>
      </c>
      <c r="R175" s="238">
        <f>Q175*H175</f>
        <v>0</v>
      </c>
      <c r="S175" s="238">
        <v>0</v>
      </c>
      <c r="T175" s="239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40" t="s">
        <v>192</v>
      </c>
      <c r="AT175" s="240" t="s">
        <v>174</v>
      </c>
      <c r="AU175" s="240" t="s">
        <v>90</v>
      </c>
      <c r="AY175" s="18" t="s">
        <v>171</v>
      </c>
      <c r="BE175" s="241">
        <f>IF(N175="základní",J175,0)</f>
        <v>0</v>
      </c>
      <c r="BF175" s="241">
        <f>IF(N175="snížená",J175,0)</f>
        <v>0</v>
      </c>
      <c r="BG175" s="241">
        <f>IF(N175="zákl. přenesená",J175,0)</f>
        <v>0</v>
      </c>
      <c r="BH175" s="241">
        <f>IF(N175="sníž. přenesená",J175,0)</f>
        <v>0</v>
      </c>
      <c r="BI175" s="241">
        <f>IF(N175="nulová",J175,0)</f>
        <v>0</v>
      </c>
      <c r="BJ175" s="18" t="s">
        <v>90</v>
      </c>
      <c r="BK175" s="241">
        <f>ROUND(I175*H175,2)</f>
        <v>0</v>
      </c>
      <c r="BL175" s="18" t="s">
        <v>192</v>
      </c>
      <c r="BM175" s="240" t="s">
        <v>734</v>
      </c>
    </row>
    <row r="176" s="2" customFormat="1" ht="16.5" customHeight="1">
      <c r="A176" s="40"/>
      <c r="B176" s="41"/>
      <c r="C176" s="229" t="s">
        <v>506</v>
      </c>
      <c r="D176" s="229" t="s">
        <v>174</v>
      </c>
      <c r="E176" s="230" t="s">
        <v>4225</v>
      </c>
      <c r="F176" s="231" t="s">
        <v>4226</v>
      </c>
      <c r="G176" s="232" t="s">
        <v>458</v>
      </c>
      <c r="H176" s="233">
        <v>95</v>
      </c>
      <c r="I176" s="234"/>
      <c r="J176" s="235">
        <f>ROUND(I176*H176,2)</f>
        <v>0</v>
      </c>
      <c r="K176" s="231" t="s">
        <v>331</v>
      </c>
      <c r="L176" s="46"/>
      <c r="M176" s="236" t="s">
        <v>1</v>
      </c>
      <c r="N176" s="237" t="s">
        <v>48</v>
      </c>
      <c r="O176" s="93"/>
      <c r="P176" s="238">
        <f>O176*H176</f>
        <v>0</v>
      </c>
      <c r="Q176" s="238">
        <v>0</v>
      </c>
      <c r="R176" s="238">
        <f>Q176*H176</f>
        <v>0</v>
      </c>
      <c r="S176" s="238">
        <v>0</v>
      </c>
      <c r="T176" s="239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40" t="s">
        <v>192</v>
      </c>
      <c r="AT176" s="240" t="s">
        <v>174</v>
      </c>
      <c r="AU176" s="240" t="s">
        <v>90</v>
      </c>
      <c r="AY176" s="18" t="s">
        <v>171</v>
      </c>
      <c r="BE176" s="241">
        <f>IF(N176="základní",J176,0)</f>
        <v>0</v>
      </c>
      <c r="BF176" s="241">
        <f>IF(N176="snížená",J176,0)</f>
        <v>0</v>
      </c>
      <c r="BG176" s="241">
        <f>IF(N176="zákl. přenesená",J176,0)</f>
        <v>0</v>
      </c>
      <c r="BH176" s="241">
        <f>IF(N176="sníž. přenesená",J176,0)</f>
        <v>0</v>
      </c>
      <c r="BI176" s="241">
        <f>IF(N176="nulová",J176,0)</f>
        <v>0</v>
      </c>
      <c r="BJ176" s="18" t="s">
        <v>90</v>
      </c>
      <c r="BK176" s="241">
        <f>ROUND(I176*H176,2)</f>
        <v>0</v>
      </c>
      <c r="BL176" s="18" t="s">
        <v>192</v>
      </c>
      <c r="BM176" s="240" t="s">
        <v>744</v>
      </c>
    </row>
    <row r="177" s="2" customFormat="1" ht="16.5" customHeight="1">
      <c r="A177" s="40"/>
      <c r="B177" s="41"/>
      <c r="C177" s="229" t="s">
        <v>510</v>
      </c>
      <c r="D177" s="229" t="s">
        <v>174</v>
      </c>
      <c r="E177" s="230" t="s">
        <v>4227</v>
      </c>
      <c r="F177" s="231" t="s">
        <v>4228</v>
      </c>
      <c r="G177" s="232" t="s">
        <v>458</v>
      </c>
      <c r="H177" s="233">
        <v>85</v>
      </c>
      <c r="I177" s="234"/>
      <c r="J177" s="235">
        <f>ROUND(I177*H177,2)</f>
        <v>0</v>
      </c>
      <c r="K177" s="231" t="s">
        <v>331</v>
      </c>
      <c r="L177" s="46"/>
      <c r="M177" s="236" t="s">
        <v>1</v>
      </c>
      <c r="N177" s="237" t="s">
        <v>48</v>
      </c>
      <c r="O177" s="93"/>
      <c r="P177" s="238">
        <f>O177*H177</f>
        <v>0</v>
      </c>
      <c r="Q177" s="238">
        <v>0</v>
      </c>
      <c r="R177" s="238">
        <f>Q177*H177</f>
        <v>0</v>
      </c>
      <c r="S177" s="238">
        <v>0</v>
      </c>
      <c r="T177" s="239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40" t="s">
        <v>192</v>
      </c>
      <c r="AT177" s="240" t="s">
        <v>174</v>
      </c>
      <c r="AU177" s="240" t="s">
        <v>90</v>
      </c>
      <c r="AY177" s="18" t="s">
        <v>171</v>
      </c>
      <c r="BE177" s="241">
        <f>IF(N177="základní",J177,0)</f>
        <v>0</v>
      </c>
      <c r="BF177" s="241">
        <f>IF(N177="snížená",J177,0)</f>
        <v>0</v>
      </c>
      <c r="BG177" s="241">
        <f>IF(N177="zákl. přenesená",J177,0)</f>
        <v>0</v>
      </c>
      <c r="BH177" s="241">
        <f>IF(N177="sníž. přenesená",J177,0)</f>
        <v>0</v>
      </c>
      <c r="BI177" s="241">
        <f>IF(N177="nulová",J177,0)</f>
        <v>0</v>
      </c>
      <c r="BJ177" s="18" t="s">
        <v>90</v>
      </c>
      <c r="BK177" s="241">
        <f>ROUND(I177*H177,2)</f>
        <v>0</v>
      </c>
      <c r="BL177" s="18" t="s">
        <v>192</v>
      </c>
      <c r="BM177" s="240" t="s">
        <v>754</v>
      </c>
    </row>
    <row r="178" s="2" customFormat="1" ht="16.5" customHeight="1">
      <c r="A178" s="40"/>
      <c r="B178" s="41"/>
      <c r="C178" s="229" t="s">
        <v>515</v>
      </c>
      <c r="D178" s="229" t="s">
        <v>174</v>
      </c>
      <c r="E178" s="230" t="s">
        <v>4229</v>
      </c>
      <c r="F178" s="231" t="s">
        <v>4230</v>
      </c>
      <c r="G178" s="232" t="s">
        <v>458</v>
      </c>
      <c r="H178" s="233">
        <v>245</v>
      </c>
      <c r="I178" s="234"/>
      <c r="J178" s="235">
        <f>ROUND(I178*H178,2)</f>
        <v>0</v>
      </c>
      <c r="K178" s="231" t="s">
        <v>331</v>
      </c>
      <c r="L178" s="46"/>
      <c r="M178" s="236" t="s">
        <v>1</v>
      </c>
      <c r="N178" s="237" t="s">
        <v>48</v>
      </c>
      <c r="O178" s="93"/>
      <c r="P178" s="238">
        <f>O178*H178</f>
        <v>0</v>
      </c>
      <c r="Q178" s="238">
        <v>0</v>
      </c>
      <c r="R178" s="238">
        <f>Q178*H178</f>
        <v>0</v>
      </c>
      <c r="S178" s="238">
        <v>0</v>
      </c>
      <c r="T178" s="239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40" t="s">
        <v>192</v>
      </c>
      <c r="AT178" s="240" t="s">
        <v>174</v>
      </c>
      <c r="AU178" s="240" t="s">
        <v>90</v>
      </c>
      <c r="AY178" s="18" t="s">
        <v>171</v>
      </c>
      <c r="BE178" s="241">
        <f>IF(N178="základní",J178,0)</f>
        <v>0</v>
      </c>
      <c r="BF178" s="241">
        <f>IF(N178="snížená",J178,0)</f>
        <v>0</v>
      </c>
      <c r="BG178" s="241">
        <f>IF(N178="zákl. přenesená",J178,0)</f>
        <v>0</v>
      </c>
      <c r="BH178" s="241">
        <f>IF(N178="sníž. přenesená",J178,0)</f>
        <v>0</v>
      </c>
      <c r="BI178" s="241">
        <f>IF(N178="nulová",J178,0)</f>
        <v>0</v>
      </c>
      <c r="BJ178" s="18" t="s">
        <v>90</v>
      </c>
      <c r="BK178" s="241">
        <f>ROUND(I178*H178,2)</f>
        <v>0</v>
      </c>
      <c r="BL178" s="18" t="s">
        <v>192</v>
      </c>
      <c r="BM178" s="240" t="s">
        <v>763</v>
      </c>
    </row>
    <row r="179" s="2" customFormat="1" ht="16.5" customHeight="1">
      <c r="A179" s="40"/>
      <c r="B179" s="41"/>
      <c r="C179" s="229" t="s">
        <v>519</v>
      </c>
      <c r="D179" s="229" t="s">
        <v>174</v>
      </c>
      <c r="E179" s="230" t="s">
        <v>4231</v>
      </c>
      <c r="F179" s="231" t="s">
        <v>4232</v>
      </c>
      <c r="G179" s="232" t="s">
        <v>458</v>
      </c>
      <c r="H179" s="233">
        <v>225</v>
      </c>
      <c r="I179" s="234"/>
      <c r="J179" s="235">
        <f>ROUND(I179*H179,2)</f>
        <v>0</v>
      </c>
      <c r="K179" s="231" t="s">
        <v>331</v>
      </c>
      <c r="L179" s="46"/>
      <c r="M179" s="236" t="s">
        <v>1</v>
      </c>
      <c r="N179" s="237" t="s">
        <v>48</v>
      </c>
      <c r="O179" s="93"/>
      <c r="P179" s="238">
        <f>O179*H179</f>
        <v>0</v>
      </c>
      <c r="Q179" s="238">
        <v>0</v>
      </c>
      <c r="R179" s="238">
        <f>Q179*H179</f>
        <v>0</v>
      </c>
      <c r="S179" s="238">
        <v>0</v>
      </c>
      <c r="T179" s="239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40" t="s">
        <v>192</v>
      </c>
      <c r="AT179" s="240" t="s">
        <v>174</v>
      </c>
      <c r="AU179" s="240" t="s">
        <v>90</v>
      </c>
      <c r="AY179" s="18" t="s">
        <v>171</v>
      </c>
      <c r="BE179" s="241">
        <f>IF(N179="základní",J179,0)</f>
        <v>0</v>
      </c>
      <c r="BF179" s="241">
        <f>IF(N179="snížená",J179,0)</f>
        <v>0</v>
      </c>
      <c r="BG179" s="241">
        <f>IF(N179="zákl. přenesená",J179,0)</f>
        <v>0</v>
      </c>
      <c r="BH179" s="241">
        <f>IF(N179="sníž. přenesená",J179,0)</f>
        <v>0</v>
      </c>
      <c r="BI179" s="241">
        <f>IF(N179="nulová",J179,0)</f>
        <v>0</v>
      </c>
      <c r="BJ179" s="18" t="s">
        <v>90</v>
      </c>
      <c r="BK179" s="241">
        <f>ROUND(I179*H179,2)</f>
        <v>0</v>
      </c>
      <c r="BL179" s="18" t="s">
        <v>192</v>
      </c>
      <c r="BM179" s="240" t="s">
        <v>772</v>
      </c>
    </row>
    <row r="180" s="2" customFormat="1" ht="16.5" customHeight="1">
      <c r="A180" s="40"/>
      <c r="B180" s="41"/>
      <c r="C180" s="229" t="s">
        <v>523</v>
      </c>
      <c r="D180" s="229" t="s">
        <v>174</v>
      </c>
      <c r="E180" s="230" t="s">
        <v>4233</v>
      </c>
      <c r="F180" s="231" t="s">
        <v>4234</v>
      </c>
      <c r="G180" s="232" t="s">
        <v>458</v>
      </c>
      <c r="H180" s="233">
        <v>4450</v>
      </c>
      <c r="I180" s="234"/>
      <c r="J180" s="235">
        <f>ROUND(I180*H180,2)</f>
        <v>0</v>
      </c>
      <c r="K180" s="231" t="s">
        <v>331</v>
      </c>
      <c r="L180" s="46"/>
      <c r="M180" s="236" t="s">
        <v>1</v>
      </c>
      <c r="N180" s="237" t="s">
        <v>48</v>
      </c>
      <c r="O180" s="93"/>
      <c r="P180" s="238">
        <f>O180*H180</f>
        <v>0</v>
      </c>
      <c r="Q180" s="238">
        <v>0</v>
      </c>
      <c r="R180" s="238">
        <f>Q180*H180</f>
        <v>0</v>
      </c>
      <c r="S180" s="238">
        <v>0</v>
      </c>
      <c r="T180" s="239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40" t="s">
        <v>192</v>
      </c>
      <c r="AT180" s="240" t="s">
        <v>174</v>
      </c>
      <c r="AU180" s="240" t="s">
        <v>90</v>
      </c>
      <c r="AY180" s="18" t="s">
        <v>171</v>
      </c>
      <c r="BE180" s="241">
        <f>IF(N180="základní",J180,0)</f>
        <v>0</v>
      </c>
      <c r="BF180" s="241">
        <f>IF(N180="snížená",J180,0)</f>
        <v>0</v>
      </c>
      <c r="BG180" s="241">
        <f>IF(N180="zákl. přenesená",J180,0)</f>
        <v>0</v>
      </c>
      <c r="BH180" s="241">
        <f>IF(N180="sníž. přenesená",J180,0)</f>
        <v>0</v>
      </c>
      <c r="BI180" s="241">
        <f>IF(N180="nulová",J180,0)</f>
        <v>0</v>
      </c>
      <c r="BJ180" s="18" t="s">
        <v>90</v>
      </c>
      <c r="BK180" s="241">
        <f>ROUND(I180*H180,2)</f>
        <v>0</v>
      </c>
      <c r="BL180" s="18" t="s">
        <v>192</v>
      </c>
      <c r="BM180" s="240" t="s">
        <v>780</v>
      </c>
    </row>
    <row r="181" s="2" customFormat="1" ht="16.5" customHeight="1">
      <c r="A181" s="40"/>
      <c r="B181" s="41"/>
      <c r="C181" s="229" t="s">
        <v>534</v>
      </c>
      <c r="D181" s="229" t="s">
        <v>174</v>
      </c>
      <c r="E181" s="230" t="s">
        <v>4235</v>
      </c>
      <c r="F181" s="231" t="s">
        <v>4236</v>
      </c>
      <c r="G181" s="232" t="s">
        <v>458</v>
      </c>
      <c r="H181" s="233">
        <v>120</v>
      </c>
      <c r="I181" s="234"/>
      <c r="J181" s="235">
        <f>ROUND(I181*H181,2)</f>
        <v>0</v>
      </c>
      <c r="K181" s="231" t="s">
        <v>331</v>
      </c>
      <c r="L181" s="46"/>
      <c r="M181" s="236" t="s">
        <v>1</v>
      </c>
      <c r="N181" s="237" t="s">
        <v>48</v>
      </c>
      <c r="O181" s="93"/>
      <c r="P181" s="238">
        <f>O181*H181</f>
        <v>0</v>
      </c>
      <c r="Q181" s="238">
        <v>0</v>
      </c>
      <c r="R181" s="238">
        <f>Q181*H181</f>
        <v>0</v>
      </c>
      <c r="S181" s="238">
        <v>0</v>
      </c>
      <c r="T181" s="239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40" t="s">
        <v>192</v>
      </c>
      <c r="AT181" s="240" t="s">
        <v>174</v>
      </c>
      <c r="AU181" s="240" t="s">
        <v>90</v>
      </c>
      <c r="AY181" s="18" t="s">
        <v>171</v>
      </c>
      <c r="BE181" s="241">
        <f>IF(N181="základní",J181,0)</f>
        <v>0</v>
      </c>
      <c r="BF181" s="241">
        <f>IF(N181="snížená",J181,0)</f>
        <v>0</v>
      </c>
      <c r="BG181" s="241">
        <f>IF(N181="zákl. přenesená",J181,0)</f>
        <v>0</v>
      </c>
      <c r="BH181" s="241">
        <f>IF(N181="sníž. přenesená",J181,0)</f>
        <v>0</v>
      </c>
      <c r="BI181" s="241">
        <f>IF(N181="nulová",J181,0)</f>
        <v>0</v>
      </c>
      <c r="BJ181" s="18" t="s">
        <v>90</v>
      </c>
      <c r="BK181" s="241">
        <f>ROUND(I181*H181,2)</f>
        <v>0</v>
      </c>
      <c r="BL181" s="18" t="s">
        <v>192</v>
      </c>
      <c r="BM181" s="240" t="s">
        <v>789</v>
      </c>
    </row>
    <row r="182" s="2" customFormat="1" ht="16.5" customHeight="1">
      <c r="A182" s="40"/>
      <c r="B182" s="41"/>
      <c r="C182" s="229" t="s">
        <v>538</v>
      </c>
      <c r="D182" s="229" t="s">
        <v>174</v>
      </c>
      <c r="E182" s="230" t="s">
        <v>4237</v>
      </c>
      <c r="F182" s="231" t="s">
        <v>4238</v>
      </c>
      <c r="G182" s="232" t="s">
        <v>458</v>
      </c>
      <c r="H182" s="233">
        <v>580</v>
      </c>
      <c r="I182" s="234"/>
      <c r="J182" s="235">
        <f>ROUND(I182*H182,2)</f>
        <v>0</v>
      </c>
      <c r="K182" s="231" t="s">
        <v>331</v>
      </c>
      <c r="L182" s="46"/>
      <c r="M182" s="236" t="s">
        <v>1</v>
      </c>
      <c r="N182" s="237" t="s">
        <v>48</v>
      </c>
      <c r="O182" s="93"/>
      <c r="P182" s="238">
        <f>O182*H182</f>
        <v>0</v>
      </c>
      <c r="Q182" s="238">
        <v>0</v>
      </c>
      <c r="R182" s="238">
        <f>Q182*H182</f>
        <v>0</v>
      </c>
      <c r="S182" s="238">
        <v>0</v>
      </c>
      <c r="T182" s="239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40" t="s">
        <v>192</v>
      </c>
      <c r="AT182" s="240" t="s">
        <v>174</v>
      </c>
      <c r="AU182" s="240" t="s">
        <v>90</v>
      </c>
      <c r="AY182" s="18" t="s">
        <v>171</v>
      </c>
      <c r="BE182" s="241">
        <f>IF(N182="základní",J182,0)</f>
        <v>0</v>
      </c>
      <c r="BF182" s="241">
        <f>IF(N182="snížená",J182,0)</f>
        <v>0</v>
      </c>
      <c r="BG182" s="241">
        <f>IF(N182="zákl. přenesená",J182,0)</f>
        <v>0</v>
      </c>
      <c r="BH182" s="241">
        <f>IF(N182="sníž. přenesená",J182,0)</f>
        <v>0</v>
      </c>
      <c r="BI182" s="241">
        <f>IF(N182="nulová",J182,0)</f>
        <v>0</v>
      </c>
      <c r="BJ182" s="18" t="s">
        <v>90</v>
      </c>
      <c r="BK182" s="241">
        <f>ROUND(I182*H182,2)</f>
        <v>0</v>
      </c>
      <c r="BL182" s="18" t="s">
        <v>192</v>
      </c>
      <c r="BM182" s="240" t="s">
        <v>800</v>
      </c>
    </row>
    <row r="183" s="2" customFormat="1" ht="16.5" customHeight="1">
      <c r="A183" s="40"/>
      <c r="B183" s="41"/>
      <c r="C183" s="229" t="s">
        <v>542</v>
      </c>
      <c r="D183" s="229" t="s">
        <v>174</v>
      </c>
      <c r="E183" s="230" t="s">
        <v>4239</v>
      </c>
      <c r="F183" s="231" t="s">
        <v>4240</v>
      </c>
      <c r="G183" s="232" t="s">
        <v>458</v>
      </c>
      <c r="H183" s="233">
        <v>965</v>
      </c>
      <c r="I183" s="234"/>
      <c r="J183" s="235">
        <f>ROUND(I183*H183,2)</f>
        <v>0</v>
      </c>
      <c r="K183" s="231" t="s">
        <v>331</v>
      </c>
      <c r="L183" s="46"/>
      <c r="M183" s="236" t="s">
        <v>1</v>
      </c>
      <c r="N183" s="237" t="s">
        <v>48</v>
      </c>
      <c r="O183" s="93"/>
      <c r="P183" s="238">
        <f>O183*H183</f>
        <v>0</v>
      </c>
      <c r="Q183" s="238">
        <v>0</v>
      </c>
      <c r="R183" s="238">
        <f>Q183*H183</f>
        <v>0</v>
      </c>
      <c r="S183" s="238">
        <v>0</v>
      </c>
      <c r="T183" s="239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40" t="s">
        <v>192</v>
      </c>
      <c r="AT183" s="240" t="s">
        <v>174</v>
      </c>
      <c r="AU183" s="240" t="s">
        <v>90</v>
      </c>
      <c r="AY183" s="18" t="s">
        <v>171</v>
      </c>
      <c r="BE183" s="241">
        <f>IF(N183="základní",J183,0)</f>
        <v>0</v>
      </c>
      <c r="BF183" s="241">
        <f>IF(N183="snížená",J183,0)</f>
        <v>0</v>
      </c>
      <c r="BG183" s="241">
        <f>IF(N183="zákl. přenesená",J183,0)</f>
        <v>0</v>
      </c>
      <c r="BH183" s="241">
        <f>IF(N183="sníž. přenesená",J183,0)</f>
        <v>0</v>
      </c>
      <c r="BI183" s="241">
        <f>IF(N183="nulová",J183,0)</f>
        <v>0</v>
      </c>
      <c r="BJ183" s="18" t="s">
        <v>90</v>
      </c>
      <c r="BK183" s="241">
        <f>ROUND(I183*H183,2)</f>
        <v>0</v>
      </c>
      <c r="BL183" s="18" t="s">
        <v>192</v>
      </c>
      <c r="BM183" s="240" t="s">
        <v>810</v>
      </c>
    </row>
    <row r="184" s="2" customFormat="1" ht="16.5" customHeight="1">
      <c r="A184" s="40"/>
      <c r="B184" s="41"/>
      <c r="C184" s="229" t="s">
        <v>546</v>
      </c>
      <c r="D184" s="229" t="s">
        <v>174</v>
      </c>
      <c r="E184" s="230" t="s">
        <v>4241</v>
      </c>
      <c r="F184" s="231" t="s">
        <v>4242</v>
      </c>
      <c r="G184" s="232" t="s">
        <v>458</v>
      </c>
      <c r="H184" s="233">
        <v>298</v>
      </c>
      <c r="I184" s="234"/>
      <c r="J184" s="235">
        <f>ROUND(I184*H184,2)</f>
        <v>0</v>
      </c>
      <c r="K184" s="231" t="s">
        <v>331</v>
      </c>
      <c r="L184" s="46"/>
      <c r="M184" s="236" t="s">
        <v>1</v>
      </c>
      <c r="N184" s="237" t="s">
        <v>48</v>
      </c>
      <c r="O184" s="93"/>
      <c r="P184" s="238">
        <f>O184*H184</f>
        <v>0</v>
      </c>
      <c r="Q184" s="238">
        <v>0</v>
      </c>
      <c r="R184" s="238">
        <f>Q184*H184</f>
        <v>0</v>
      </c>
      <c r="S184" s="238">
        <v>0</v>
      </c>
      <c r="T184" s="239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40" t="s">
        <v>192</v>
      </c>
      <c r="AT184" s="240" t="s">
        <v>174</v>
      </c>
      <c r="AU184" s="240" t="s">
        <v>90</v>
      </c>
      <c r="AY184" s="18" t="s">
        <v>171</v>
      </c>
      <c r="BE184" s="241">
        <f>IF(N184="základní",J184,0)</f>
        <v>0</v>
      </c>
      <c r="BF184" s="241">
        <f>IF(N184="snížená",J184,0)</f>
        <v>0</v>
      </c>
      <c r="BG184" s="241">
        <f>IF(N184="zákl. přenesená",J184,0)</f>
        <v>0</v>
      </c>
      <c r="BH184" s="241">
        <f>IF(N184="sníž. přenesená",J184,0)</f>
        <v>0</v>
      </c>
      <c r="BI184" s="241">
        <f>IF(N184="nulová",J184,0)</f>
        <v>0</v>
      </c>
      <c r="BJ184" s="18" t="s">
        <v>90</v>
      </c>
      <c r="BK184" s="241">
        <f>ROUND(I184*H184,2)</f>
        <v>0</v>
      </c>
      <c r="BL184" s="18" t="s">
        <v>192</v>
      </c>
      <c r="BM184" s="240" t="s">
        <v>822</v>
      </c>
    </row>
    <row r="185" s="2" customFormat="1" ht="16.5" customHeight="1">
      <c r="A185" s="40"/>
      <c r="B185" s="41"/>
      <c r="C185" s="229" t="s">
        <v>550</v>
      </c>
      <c r="D185" s="229" t="s">
        <v>174</v>
      </c>
      <c r="E185" s="230" t="s">
        <v>4243</v>
      </c>
      <c r="F185" s="231" t="s">
        <v>4244</v>
      </c>
      <c r="G185" s="232" t="s">
        <v>458</v>
      </c>
      <c r="H185" s="233">
        <v>325</v>
      </c>
      <c r="I185" s="234"/>
      <c r="J185" s="235">
        <f>ROUND(I185*H185,2)</f>
        <v>0</v>
      </c>
      <c r="K185" s="231" t="s">
        <v>331</v>
      </c>
      <c r="L185" s="46"/>
      <c r="M185" s="236" t="s">
        <v>1</v>
      </c>
      <c r="N185" s="237" t="s">
        <v>48</v>
      </c>
      <c r="O185" s="93"/>
      <c r="P185" s="238">
        <f>O185*H185</f>
        <v>0</v>
      </c>
      <c r="Q185" s="238">
        <v>0</v>
      </c>
      <c r="R185" s="238">
        <f>Q185*H185</f>
        <v>0</v>
      </c>
      <c r="S185" s="238">
        <v>0</v>
      </c>
      <c r="T185" s="239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40" t="s">
        <v>192</v>
      </c>
      <c r="AT185" s="240" t="s">
        <v>174</v>
      </c>
      <c r="AU185" s="240" t="s">
        <v>90</v>
      </c>
      <c r="AY185" s="18" t="s">
        <v>171</v>
      </c>
      <c r="BE185" s="241">
        <f>IF(N185="základní",J185,0)</f>
        <v>0</v>
      </c>
      <c r="BF185" s="241">
        <f>IF(N185="snížená",J185,0)</f>
        <v>0</v>
      </c>
      <c r="BG185" s="241">
        <f>IF(N185="zákl. přenesená",J185,0)</f>
        <v>0</v>
      </c>
      <c r="BH185" s="241">
        <f>IF(N185="sníž. přenesená",J185,0)</f>
        <v>0</v>
      </c>
      <c r="BI185" s="241">
        <f>IF(N185="nulová",J185,0)</f>
        <v>0</v>
      </c>
      <c r="BJ185" s="18" t="s">
        <v>90</v>
      </c>
      <c r="BK185" s="241">
        <f>ROUND(I185*H185,2)</f>
        <v>0</v>
      </c>
      <c r="BL185" s="18" t="s">
        <v>192</v>
      </c>
      <c r="BM185" s="240" t="s">
        <v>832</v>
      </c>
    </row>
    <row r="186" s="2" customFormat="1" ht="16.5" customHeight="1">
      <c r="A186" s="40"/>
      <c r="B186" s="41"/>
      <c r="C186" s="229" t="s">
        <v>555</v>
      </c>
      <c r="D186" s="229" t="s">
        <v>174</v>
      </c>
      <c r="E186" s="230" t="s">
        <v>4245</v>
      </c>
      <c r="F186" s="231" t="s">
        <v>4246</v>
      </c>
      <c r="G186" s="232" t="s">
        <v>458</v>
      </c>
      <c r="H186" s="233">
        <v>3440</v>
      </c>
      <c r="I186" s="234"/>
      <c r="J186" s="235">
        <f>ROUND(I186*H186,2)</f>
        <v>0</v>
      </c>
      <c r="K186" s="231" t="s">
        <v>331</v>
      </c>
      <c r="L186" s="46"/>
      <c r="M186" s="236" t="s">
        <v>1</v>
      </c>
      <c r="N186" s="237" t="s">
        <v>48</v>
      </c>
      <c r="O186" s="93"/>
      <c r="P186" s="238">
        <f>O186*H186</f>
        <v>0</v>
      </c>
      <c r="Q186" s="238">
        <v>0</v>
      </c>
      <c r="R186" s="238">
        <f>Q186*H186</f>
        <v>0</v>
      </c>
      <c r="S186" s="238">
        <v>0</v>
      </c>
      <c r="T186" s="239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40" t="s">
        <v>192</v>
      </c>
      <c r="AT186" s="240" t="s">
        <v>174</v>
      </c>
      <c r="AU186" s="240" t="s">
        <v>90</v>
      </c>
      <c r="AY186" s="18" t="s">
        <v>171</v>
      </c>
      <c r="BE186" s="241">
        <f>IF(N186="základní",J186,0)</f>
        <v>0</v>
      </c>
      <c r="BF186" s="241">
        <f>IF(N186="snížená",J186,0)</f>
        <v>0</v>
      </c>
      <c r="BG186" s="241">
        <f>IF(N186="zákl. přenesená",J186,0)</f>
        <v>0</v>
      </c>
      <c r="BH186" s="241">
        <f>IF(N186="sníž. přenesená",J186,0)</f>
        <v>0</v>
      </c>
      <c r="BI186" s="241">
        <f>IF(N186="nulová",J186,0)</f>
        <v>0</v>
      </c>
      <c r="BJ186" s="18" t="s">
        <v>90</v>
      </c>
      <c r="BK186" s="241">
        <f>ROUND(I186*H186,2)</f>
        <v>0</v>
      </c>
      <c r="BL186" s="18" t="s">
        <v>192</v>
      </c>
      <c r="BM186" s="240" t="s">
        <v>842</v>
      </c>
    </row>
    <row r="187" s="2" customFormat="1" ht="16.5" customHeight="1">
      <c r="A187" s="40"/>
      <c r="B187" s="41"/>
      <c r="C187" s="229" t="s">
        <v>559</v>
      </c>
      <c r="D187" s="229" t="s">
        <v>174</v>
      </c>
      <c r="E187" s="230" t="s">
        <v>4247</v>
      </c>
      <c r="F187" s="231" t="s">
        <v>4248</v>
      </c>
      <c r="G187" s="232" t="s">
        <v>1528</v>
      </c>
      <c r="H187" s="233">
        <v>345</v>
      </c>
      <c r="I187" s="234"/>
      <c r="J187" s="235">
        <f>ROUND(I187*H187,2)</f>
        <v>0</v>
      </c>
      <c r="K187" s="231" t="s">
        <v>331</v>
      </c>
      <c r="L187" s="46"/>
      <c r="M187" s="236" t="s">
        <v>1</v>
      </c>
      <c r="N187" s="237" t="s">
        <v>48</v>
      </c>
      <c r="O187" s="93"/>
      <c r="P187" s="238">
        <f>O187*H187</f>
        <v>0</v>
      </c>
      <c r="Q187" s="238">
        <v>0</v>
      </c>
      <c r="R187" s="238">
        <f>Q187*H187</f>
        <v>0</v>
      </c>
      <c r="S187" s="238">
        <v>0</v>
      </c>
      <c r="T187" s="239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40" t="s">
        <v>192</v>
      </c>
      <c r="AT187" s="240" t="s">
        <v>174</v>
      </c>
      <c r="AU187" s="240" t="s">
        <v>90</v>
      </c>
      <c r="AY187" s="18" t="s">
        <v>171</v>
      </c>
      <c r="BE187" s="241">
        <f>IF(N187="základní",J187,0)</f>
        <v>0</v>
      </c>
      <c r="BF187" s="241">
        <f>IF(N187="snížená",J187,0)</f>
        <v>0</v>
      </c>
      <c r="BG187" s="241">
        <f>IF(N187="zákl. přenesená",J187,0)</f>
        <v>0</v>
      </c>
      <c r="BH187" s="241">
        <f>IF(N187="sníž. přenesená",J187,0)</f>
        <v>0</v>
      </c>
      <c r="BI187" s="241">
        <f>IF(N187="nulová",J187,0)</f>
        <v>0</v>
      </c>
      <c r="BJ187" s="18" t="s">
        <v>90</v>
      </c>
      <c r="BK187" s="241">
        <f>ROUND(I187*H187,2)</f>
        <v>0</v>
      </c>
      <c r="BL187" s="18" t="s">
        <v>192</v>
      </c>
      <c r="BM187" s="240" t="s">
        <v>857</v>
      </c>
    </row>
    <row r="188" s="2" customFormat="1" ht="16.5" customHeight="1">
      <c r="A188" s="40"/>
      <c r="B188" s="41"/>
      <c r="C188" s="229" t="s">
        <v>563</v>
      </c>
      <c r="D188" s="229" t="s">
        <v>174</v>
      </c>
      <c r="E188" s="230" t="s">
        <v>4249</v>
      </c>
      <c r="F188" s="231" t="s">
        <v>4250</v>
      </c>
      <c r="G188" s="232" t="s">
        <v>458</v>
      </c>
      <c r="H188" s="233">
        <v>45</v>
      </c>
      <c r="I188" s="234"/>
      <c r="J188" s="235">
        <f>ROUND(I188*H188,2)</f>
        <v>0</v>
      </c>
      <c r="K188" s="231" t="s">
        <v>331</v>
      </c>
      <c r="L188" s="46"/>
      <c r="M188" s="236" t="s">
        <v>1</v>
      </c>
      <c r="N188" s="237" t="s">
        <v>48</v>
      </c>
      <c r="O188" s="93"/>
      <c r="P188" s="238">
        <f>O188*H188</f>
        <v>0</v>
      </c>
      <c r="Q188" s="238">
        <v>0</v>
      </c>
      <c r="R188" s="238">
        <f>Q188*H188</f>
        <v>0</v>
      </c>
      <c r="S188" s="238">
        <v>0</v>
      </c>
      <c r="T188" s="239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40" t="s">
        <v>192</v>
      </c>
      <c r="AT188" s="240" t="s">
        <v>174</v>
      </c>
      <c r="AU188" s="240" t="s">
        <v>90</v>
      </c>
      <c r="AY188" s="18" t="s">
        <v>171</v>
      </c>
      <c r="BE188" s="241">
        <f>IF(N188="základní",J188,0)</f>
        <v>0</v>
      </c>
      <c r="BF188" s="241">
        <f>IF(N188="snížená",J188,0)</f>
        <v>0</v>
      </c>
      <c r="BG188" s="241">
        <f>IF(N188="zákl. přenesená",J188,0)</f>
        <v>0</v>
      </c>
      <c r="BH188" s="241">
        <f>IF(N188="sníž. přenesená",J188,0)</f>
        <v>0</v>
      </c>
      <c r="BI188" s="241">
        <f>IF(N188="nulová",J188,0)</f>
        <v>0</v>
      </c>
      <c r="BJ188" s="18" t="s">
        <v>90</v>
      </c>
      <c r="BK188" s="241">
        <f>ROUND(I188*H188,2)</f>
        <v>0</v>
      </c>
      <c r="BL188" s="18" t="s">
        <v>192</v>
      </c>
      <c r="BM188" s="240" t="s">
        <v>868</v>
      </c>
    </row>
    <row r="189" s="2" customFormat="1" ht="16.5" customHeight="1">
      <c r="A189" s="40"/>
      <c r="B189" s="41"/>
      <c r="C189" s="229" t="s">
        <v>569</v>
      </c>
      <c r="D189" s="229" t="s">
        <v>174</v>
      </c>
      <c r="E189" s="230" t="s">
        <v>4251</v>
      </c>
      <c r="F189" s="231" t="s">
        <v>4252</v>
      </c>
      <c r="G189" s="232" t="s">
        <v>458</v>
      </c>
      <c r="H189" s="233">
        <v>25</v>
      </c>
      <c r="I189" s="234"/>
      <c r="J189" s="235">
        <f>ROUND(I189*H189,2)</f>
        <v>0</v>
      </c>
      <c r="K189" s="231" t="s">
        <v>331</v>
      </c>
      <c r="L189" s="46"/>
      <c r="M189" s="236" t="s">
        <v>1</v>
      </c>
      <c r="N189" s="237" t="s">
        <v>48</v>
      </c>
      <c r="O189" s="93"/>
      <c r="P189" s="238">
        <f>O189*H189</f>
        <v>0</v>
      </c>
      <c r="Q189" s="238">
        <v>0</v>
      </c>
      <c r="R189" s="238">
        <f>Q189*H189</f>
        <v>0</v>
      </c>
      <c r="S189" s="238">
        <v>0</v>
      </c>
      <c r="T189" s="239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40" t="s">
        <v>192</v>
      </c>
      <c r="AT189" s="240" t="s">
        <v>174</v>
      </c>
      <c r="AU189" s="240" t="s">
        <v>90</v>
      </c>
      <c r="AY189" s="18" t="s">
        <v>171</v>
      </c>
      <c r="BE189" s="241">
        <f>IF(N189="základní",J189,0)</f>
        <v>0</v>
      </c>
      <c r="BF189" s="241">
        <f>IF(N189="snížená",J189,0)</f>
        <v>0</v>
      </c>
      <c r="BG189" s="241">
        <f>IF(N189="zákl. přenesená",J189,0)</f>
        <v>0</v>
      </c>
      <c r="BH189" s="241">
        <f>IF(N189="sníž. přenesená",J189,0)</f>
        <v>0</v>
      </c>
      <c r="BI189" s="241">
        <f>IF(N189="nulová",J189,0)</f>
        <v>0</v>
      </c>
      <c r="BJ189" s="18" t="s">
        <v>90</v>
      </c>
      <c r="BK189" s="241">
        <f>ROUND(I189*H189,2)</f>
        <v>0</v>
      </c>
      <c r="BL189" s="18" t="s">
        <v>192</v>
      </c>
      <c r="BM189" s="240" t="s">
        <v>876</v>
      </c>
    </row>
    <row r="190" s="2" customFormat="1" ht="16.5" customHeight="1">
      <c r="A190" s="40"/>
      <c r="B190" s="41"/>
      <c r="C190" s="229" t="s">
        <v>574</v>
      </c>
      <c r="D190" s="229" t="s">
        <v>174</v>
      </c>
      <c r="E190" s="230" t="s">
        <v>4253</v>
      </c>
      <c r="F190" s="231" t="s">
        <v>4254</v>
      </c>
      <c r="G190" s="232" t="s">
        <v>458</v>
      </c>
      <c r="H190" s="233">
        <v>30</v>
      </c>
      <c r="I190" s="234"/>
      <c r="J190" s="235">
        <f>ROUND(I190*H190,2)</f>
        <v>0</v>
      </c>
      <c r="K190" s="231" t="s">
        <v>331</v>
      </c>
      <c r="L190" s="46"/>
      <c r="M190" s="236" t="s">
        <v>1</v>
      </c>
      <c r="N190" s="237" t="s">
        <v>48</v>
      </c>
      <c r="O190" s="93"/>
      <c r="P190" s="238">
        <f>O190*H190</f>
        <v>0</v>
      </c>
      <c r="Q190" s="238">
        <v>0</v>
      </c>
      <c r="R190" s="238">
        <f>Q190*H190</f>
        <v>0</v>
      </c>
      <c r="S190" s="238">
        <v>0</v>
      </c>
      <c r="T190" s="239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40" t="s">
        <v>192</v>
      </c>
      <c r="AT190" s="240" t="s">
        <v>174</v>
      </c>
      <c r="AU190" s="240" t="s">
        <v>90</v>
      </c>
      <c r="AY190" s="18" t="s">
        <v>171</v>
      </c>
      <c r="BE190" s="241">
        <f>IF(N190="základní",J190,0)</f>
        <v>0</v>
      </c>
      <c r="BF190" s="241">
        <f>IF(N190="snížená",J190,0)</f>
        <v>0</v>
      </c>
      <c r="BG190" s="241">
        <f>IF(N190="zákl. přenesená",J190,0)</f>
        <v>0</v>
      </c>
      <c r="BH190" s="241">
        <f>IF(N190="sníž. přenesená",J190,0)</f>
        <v>0</v>
      </c>
      <c r="BI190" s="241">
        <f>IF(N190="nulová",J190,0)</f>
        <v>0</v>
      </c>
      <c r="BJ190" s="18" t="s">
        <v>90</v>
      </c>
      <c r="BK190" s="241">
        <f>ROUND(I190*H190,2)</f>
        <v>0</v>
      </c>
      <c r="BL190" s="18" t="s">
        <v>192</v>
      </c>
      <c r="BM190" s="240" t="s">
        <v>893</v>
      </c>
    </row>
    <row r="191" s="2" customFormat="1" ht="16.5" customHeight="1">
      <c r="A191" s="40"/>
      <c r="B191" s="41"/>
      <c r="C191" s="229" t="s">
        <v>578</v>
      </c>
      <c r="D191" s="229" t="s">
        <v>174</v>
      </c>
      <c r="E191" s="230" t="s">
        <v>4255</v>
      </c>
      <c r="F191" s="231" t="s">
        <v>4256</v>
      </c>
      <c r="G191" s="232" t="s">
        <v>458</v>
      </c>
      <c r="H191" s="233">
        <v>325</v>
      </c>
      <c r="I191" s="234"/>
      <c r="J191" s="235">
        <f>ROUND(I191*H191,2)</f>
        <v>0</v>
      </c>
      <c r="K191" s="231" t="s">
        <v>331</v>
      </c>
      <c r="L191" s="46"/>
      <c r="M191" s="236" t="s">
        <v>1</v>
      </c>
      <c r="N191" s="237" t="s">
        <v>48</v>
      </c>
      <c r="O191" s="93"/>
      <c r="P191" s="238">
        <f>O191*H191</f>
        <v>0</v>
      </c>
      <c r="Q191" s="238">
        <v>0</v>
      </c>
      <c r="R191" s="238">
        <f>Q191*H191</f>
        <v>0</v>
      </c>
      <c r="S191" s="238">
        <v>0</v>
      </c>
      <c r="T191" s="239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40" t="s">
        <v>192</v>
      </c>
      <c r="AT191" s="240" t="s">
        <v>174</v>
      </c>
      <c r="AU191" s="240" t="s">
        <v>90</v>
      </c>
      <c r="AY191" s="18" t="s">
        <v>171</v>
      </c>
      <c r="BE191" s="241">
        <f>IF(N191="základní",J191,0)</f>
        <v>0</v>
      </c>
      <c r="BF191" s="241">
        <f>IF(N191="snížená",J191,0)</f>
        <v>0</v>
      </c>
      <c r="BG191" s="241">
        <f>IF(N191="zákl. přenesená",J191,0)</f>
        <v>0</v>
      </c>
      <c r="BH191" s="241">
        <f>IF(N191="sníž. přenesená",J191,0)</f>
        <v>0</v>
      </c>
      <c r="BI191" s="241">
        <f>IF(N191="nulová",J191,0)</f>
        <v>0</v>
      </c>
      <c r="BJ191" s="18" t="s">
        <v>90</v>
      </c>
      <c r="BK191" s="241">
        <f>ROUND(I191*H191,2)</f>
        <v>0</v>
      </c>
      <c r="BL191" s="18" t="s">
        <v>192</v>
      </c>
      <c r="BM191" s="240" t="s">
        <v>905</v>
      </c>
    </row>
    <row r="192" s="2" customFormat="1" ht="16.5" customHeight="1">
      <c r="A192" s="40"/>
      <c r="B192" s="41"/>
      <c r="C192" s="229" t="s">
        <v>582</v>
      </c>
      <c r="D192" s="229" t="s">
        <v>174</v>
      </c>
      <c r="E192" s="230" t="s">
        <v>4257</v>
      </c>
      <c r="F192" s="231" t="s">
        <v>4258</v>
      </c>
      <c r="G192" s="232" t="s">
        <v>458</v>
      </c>
      <c r="H192" s="233">
        <v>85</v>
      </c>
      <c r="I192" s="234"/>
      <c r="J192" s="235">
        <f>ROUND(I192*H192,2)</f>
        <v>0</v>
      </c>
      <c r="K192" s="231" t="s">
        <v>331</v>
      </c>
      <c r="L192" s="46"/>
      <c r="M192" s="236" t="s">
        <v>1</v>
      </c>
      <c r="N192" s="237" t="s">
        <v>48</v>
      </c>
      <c r="O192" s="93"/>
      <c r="P192" s="238">
        <f>O192*H192</f>
        <v>0</v>
      </c>
      <c r="Q192" s="238">
        <v>0</v>
      </c>
      <c r="R192" s="238">
        <f>Q192*H192</f>
        <v>0</v>
      </c>
      <c r="S192" s="238">
        <v>0</v>
      </c>
      <c r="T192" s="239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40" t="s">
        <v>192</v>
      </c>
      <c r="AT192" s="240" t="s">
        <v>174</v>
      </c>
      <c r="AU192" s="240" t="s">
        <v>90</v>
      </c>
      <c r="AY192" s="18" t="s">
        <v>171</v>
      </c>
      <c r="BE192" s="241">
        <f>IF(N192="základní",J192,0)</f>
        <v>0</v>
      </c>
      <c r="BF192" s="241">
        <f>IF(N192="snížená",J192,0)</f>
        <v>0</v>
      </c>
      <c r="BG192" s="241">
        <f>IF(N192="zákl. přenesená",J192,0)</f>
        <v>0</v>
      </c>
      <c r="BH192" s="241">
        <f>IF(N192="sníž. přenesená",J192,0)</f>
        <v>0</v>
      </c>
      <c r="BI192" s="241">
        <f>IF(N192="nulová",J192,0)</f>
        <v>0</v>
      </c>
      <c r="BJ192" s="18" t="s">
        <v>90</v>
      </c>
      <c r="BK192" s="241">
        <f>ROUND(I192*H192,2)</f>
        <v>0</v>
      </c>
      <c r="BL192" s="18" t="s">
        <v>192</v>
      </c>
      <c r="BM192" s="240" t="s">
        <v>916</v>
      </c>
    </row>
    <row r="193" s="2" customFormat="1">
      <c r="A193" s="40"/>
      <c r="B193" s="41"/>
      <c r="C193" s="229" t="s">
        <v>586</v>
      </c>
      <c r="D193" s="229" t="s">
        <v>174</v>
      </c>
      <c r="E193" s="230" t="s">
        <v>4259</v>
      </c>
      <c r="F193" s="231" t="s">
        <v>4260</v>
      </c>
      <c r="G193" s="232" t="s">
        <v>458</v>
      </c>
      <c r="H193" s="233">
        <v>145</v>
      </c>
      <c r="I193" s="234"/>
      <c r="J193" s="235">
        <f>ROUND(I193*H193,2)</f>
        <v>0</v>
      </c>
      <c r="K193" s="231" t="s">
        <v>331</v>
      </c>
      <c r="L193" s="46"/>
      <c r="M193" s="236" t="s">
        <v>1</v>
      </c>
      <c r="N193" s="237" t="s">
        <v>48</v>
      </c>
      <c r="O193" s="93"/>
      <c r="P193" s="238">
        <f>O193*H193</f>
        <v>0</v>
      </c>
      <c r="Q193" s="238">
        <v>0</v>
      </c>
      <c r="R193" s="238">
        <f>Q193*H193</f>
        <v>0</v>
      </c>
      <c r="S193" s="238">
        <v>0</v>
      </c>
      <c r="T193" s="239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40" t="s">
        <v>192</v>
      </c>
      <c r="AT193" s="240" t="s">
        <v>174</v>
      </c>
      <c r="AU193" s="240" t="s">
        <v>90</v>
      </c>
      <c r="AY193" s="18" t="s">
        <v>171</v>
      </c>
      <c r="BE193" s="241">
        <f>IF(N193="základní",J193,0)</f>
        <v>0</v>
      </c>
      <c r="BF193" s="241">
        <f>IF(N193="snížená",J193,0)</f>
        <v>0</v>
      </c>
      <c r="BG193" s="241">
        <f>IF(N193="zákl. přenesená",J193,0)</f>
        <v>0</v>
      </c>
      <c r="BH193" s="241">
        <f>IF(N193="sníž. přenesená",J193,0)</f>
        <v>0</v>
      </c>
      <c r="BI193" s="241">
        <f>IF(N193="nulová",J193,0)</f>
        <v>0</v>
      </c>
      <c r="BJ193" s="18" t="s">
        <v>90</v>
      </c>
      <c r="BK193" s="241">
        <f>ROUND(I193*H193,2)</f>
        <v>0</v>
      </c>
      <c r="BL193" s="18" t="s">
        <v>192</v>
      </c>
      <c r="BM193" s="240" t="s">
        <v>924</v>
      </c>
    </row>
    <row r="194" s="2" customFormat="1" ht="16.5" customHeight="1">
      <c r="A194" s="40"/>
      <c r="B194" s="41"/>
      <c r="C194" s="229" t="s">
        <v>592</v>
      </c>
      <c r="D194" s="229" t="s">
        <v>174</v>
      </c>
      <c r="E194" s="230" t="s">
        <v>4261</v>
      </c>
      <c r="F194" s="231" t="s">
        <v>4262</v>
      </c>
      <c r="G194" s="232" t="s">
        <v>1528</v>
      </c>
      <c r="H194" s="233">
        <v>950</v>
      </c>
      <c r="I194" s="234"/>
      <c r="J194" s="235">
        <f>ROUND(I194*H194,2)</f>
        <v>0</v>
      </c>
      <c r="K194" s="231" t="s">
        <v>331</v>
      </c>
      <c r="L194" s="46"/>
      <c r="M194" s="236" t="s">
        <v>1</v>
      </c>
      <c r="N194" s="237" t="s">
        <v>48</v>
      </c>
      <c r="O194" s="93"/>
      <c r="P194" s="238">
        <f>O194*H194</f>
        <v>0</v>
      </c>
      <c r="Q194" s="238">
        <v>0</v>
      </c>
      <c r="R194" s="238">
        <f>Q194*H194</f>
        <v>0</v>
      </c>
      <c r="S194" s="238">
        <v>0</v>
      </c>
      <c r="T194" s="239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40" t="s">
        <v>192</v>
      </c>
      <c r="AT194" s="240" t="s">
        <v>174</v>
      </c>
      <c r="AU194" s="240" t="s">
        <v>90</v>
      </c>
      <c r="AY194" s="18" t="s">
        <v>171</v>
      </c>
      <c r="BE194" s="241">
        <f>IF(N194="základní",J194,0)</f>
        <v>0</v>
      </c>
      <c r="BF194" s="241">
        <f>IF(N194="snížená",J194,0)</f>
        <v>0</v>
      </c>
      <c r="BG194" s="241">
        <f>IF(N194="zákl. přenesená",J194,0)</f>
        <v>0</v>
      </c>
      <c r="BH194" s="241">
        <f>IF(N194="sníž. přenesená",J194,0)</f>
        <v>0</v>
      </c>
      <c r="BI194" s="241">
        <f>IF(N194="nulová",J194,0)</f>
        <v>0</v>
      </c>
      <c r="BJ194" s="18" t="s">
        <v>90</v>
      </c>
      <c r="BK194" s="241">
        <f>ROUND(I194*H194,2)</f>
        <v>0</v>
      </c>
      <c r="BL194" s="18" t="s">
        <v>192</v>
      </c>
      <c r="BM194" s="240" t="s">
        <v>932</v>
      </c>
    </row>
    <row r="195" s="2" customFormat="1" ht="16.5" customHeight="1">
      <c r="A195" s="40"/>
      <c r="B195" s="41"/>
      <c r="C195" s="229" t="s">
        <v>596</v>
      </c>
      <c r="D195" s="229" t="s">
        <v>174</v>
      </c>
      <c r="E195" s="230" t="s">
        <v>4263</v>
      </c>
      <c r="F195" s="231" t="s">
        <v>4264</v>
      </c>
      <c r="G195" s="232" t="s">
        <v>1528</v>
      </c>
      <c r="H195" s="233">
        <v>120</v>
      </c>
      <c r="I195" s="234"/>
      <c r="J195" s="235">
        <f>ROUND(I195*H195,2)</f>
        <v>0</v>
      </c>
      <c r="K195" s="231" t="s">
        <v>331</v>
      </c>
      <c r="L195" s="46"/>
      <c r="M195" s="236" t="s">
        <v>1</v>
      </c>
      <c r="N195" s="237" t="s">
        <v>48</v>
      </c>
      <c r="O195" s="93"/>
      <c r="P195" s="238">
        <f>O195*H195</f>
        <v>0</v>
      </c>
      <c r="Q195" s="238">
        <v>0</v>
      </c>
      <c r="R195" s="238">
        <f>Q195*H195</f>
        <v>0</v>
      </c>
      <c r="S195" s="238">
        <v>0</v>
      </c>
      <c r="T195" s="239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40" t="s">
        <v>192</v>
      </c>
      <c r="AT195" s="240" t="s">
        <v>174</v>
      </c>
      <c r="AU195" s="240" t="s">
        <v>90</v>
      </c>
      <c r="AY195" s="18" t="s">
        <v>171</v>
      </c>
      <c r="BE195" s="241">
        <f>IF(N195="základní",J195,0)</f>
        <v>0</v>
      </c>
      <c r="BF195" s="241">
        <f>IF(N195="snížená",J195,0)</f>
        <v>0</v>
      </c>
      <c r="BG195" s="241">
        <f>IF(N195="zákl. přenesená",J195,0)</f>
        <v>0</v>
      </c>
      <c r="BH195" s="241">
        <f>IF(N195="sníž. přenesená",J195,0)</f>
        <v>0</v>
      </c>
      <c r="BI195" s="241">
        <f>IF(N195="nulová",J195,0)</f>
        <v>0</v>
      </c>
      <c r="BJ195" s="18" t="s">
        <v>90</v>
      </c>
      <c r="BK195" s="241">
        <f>ROUND(I195*H195,2)</f>
        <v>0</v>
      </c>
      <c r="BL195" s="18" t="s">
        <v>192</v>
      </c>
      <c r="BM195" s="240" t="s">
        <v>940</v>
      </c>
    </row>
    <row r="196" s="12" customFormat="1" ht="25.92" customHeight="1">
      <c r="A196" s="12"/>
      <c r="B196" s="213"/>
      <c r="C196" s="214"/>
      <c r="D196" s="215" t="s">
        <v>82</v>
      </c>
      <c r="E196" s="216" t="s">
        <v>3304</v>
      </c>
      <c r="F196" s="216" t="s">
        <v>4265</v>
      </c>
      <c r="G196" s="214"/>
      <c r="H196" s="214"/>
      <c r="I196" s="217"/>
      <c r="J196" s="218">
        <f>BK196</f>
        <v>0</v>
      </c>
      <c r="K196" s="214"/>
      <c r="L196" s="219"/>
      <c r="M196" s="220"/>
      <c r="N196" s="221"/>
      <c r="O196" s="221"/>
      <c r="P196" s="222">
        <f>SUM(P197:P259)</f>
        <v>0</v>
      </c>
      <c r="Q196" s="221"/>
      <c r="R196" s="222">
        <f>SUM(R197:R259)</f>
        <v>0</v>
      </c>
      <c r="S196" s="221"/>
      <c r="T196" s="223">
        <f>SUM(T197:T259)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90</v>
      </c>
      <c r="AT196" s="225" t="s">
        <v>82</v>
      </c>
      <c r="AU196" s="225" t="s">
        <v>83</v>
      </c>
      <c r="AY196" s="224" t="s">
        <v>171</v>
      </c>
      <c r="BK196" s="226">
        <f>SUM(BK197:BK259)</f>
        <v>0</v>
      </c>
    </row>
    <row r="197" s="2" customFormat="1" ht="16.5" customHeight="1">
      <c r="A197" s="40"/>
      <c r="B197" s="41"/>
      <c r="C197" s="229" t="s">
        <v>601</v>
      </c>
      <c r="D197" s="229" t="s">
        <v>174</v>
      </c>
      <c r="E197" s="230" t="s">
        <v>4266</v>
      </c>
      <c r="F197" s="231" t="s">
        <v>4267</v>
      </c>
      <c r="G197" s="232" t="s">
        <v>1528</v>
      </c>
      <c r="H197" s="233">
        <v>335</v>
      </c>
      <c r="I197" s="234"/>
      <c r="J197" s="235">
        <f>ROUND(I197*H197,2)</f>
        <v>0</v>
      </c>
      <c r="K197" s="231" t="s">
        <v>331</v>
      </c>
      <c r="L197" s="46"/>
      <c r="M197" s="236" t="s">
        <v>1</v>
      </c>
      <c r="N197" s="237" t="s">
        <v>48</v>
      </c>
      <c r="O197" s="93"/>
      <c r="P197" s="238">
        <f>O197*H197</f>
        <v>0</v>
      </c>
      <c r="Q197" s="238">
        <v>0</v>
      </c>
      <c r="R197" s="238">
        <f>Q197*H197</f>
        <v>0</v>
      </c>
      <c r="S197" s="238">
        <v>0</v>
      </c>
      <c r="T197" s="239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40" t="s">
        <v>192</v>
      </c>
      <c r="AT197" s="240" t="s">
        <v>174</v>
      </c>
      <c r="AU197" s="240" t="s">
        <v>90</v>
      </c>
      <c r="AY197" s="18" t="s">
        <v>171</v>
      </c>
      <c r="BE197" s="241">
        <f>IF(N197="základní",J197,0)</f>
        <v>0</v>
      </c>
      <c r="BF197" s="241">
        <f>IF(N197="snížená",J197,0)</f>
        <v>0</v>
      </c>
      <c r="BG197" s="241">
        <f>IF(N197="zákl. přenesená",J197,0)</f>
        <v>0</v>
      </c>
      <c r="BH197" s="241">
        <f>IF(N197="sníž. přenesená",J197,0)</f>
        <v>0</v>
      </c>
      <c r="BI197" s="241">
        <f>IF(N197="nulová",J197,0)</f>
        <v>0</v>
      </c>
      <c r="BJ197" s="18" t="s">
        <v>90</v>
      </c>
      <c r="BK197" s="241">
        <f>ROUND(I197*H197,2)</f>
        <v>0</v>
      </c>
      <c r="BL197" s="18" t="s">
        <v>192</v>
      </c>
      <c r="BM197" s="240" t="s">
        <v>948</v>
      </c>
    </row>
    <row r="198" s="2" customFormat="1" ht="16.5" customHeight="1">
      <c r="A198" s="40"/>
      <c r="B198" s="41"/>
      <c r="C198" s="229" t="s">
        <v>605</v>
      </c>
      <c r="D198" s="229" t="s">
        <v>174</v>
      </c>
      <c r="E198" s="230" t="s">
        <v>4268</v>
      </c>
      <c r="F198" s="231" t="s">
        <v>4269</v>
      </c>
      <c r="G198" s="232" t="s">
        <v>1528</v>
      </c>
      <c r="H198" s="233">
        <v>211</v>
      </c>
      <c r="I198" s="234"/>
      <c r="J198" s="235">
        <f>ROUND(I198*H198,2)</f>
        <v>0</v>
      </c>
      <c r="K198" s="231" t="s">
        <v>331</v>
      </c>
      <c r="L198" s="46"/>
      <c r="M198" s="236" t="s">
        <v>1</v>
      </c>
      <c r="N198" s="237" t="s">
        <v>48</v>
      </c>
      <c r="O198" s="93"/>
      <c r="P198" s="238">
        <f>O198*H198</f>
        <v>0</v>
      </c>
      <c r="Q198" s="238">
        <v>0</v>
      </c>
      <c r="R198" s="238">
        <f>Q198*H198</f>
        <v>0</v>
      </c>
      <c r="S198" s="238">
        <v>0</v>
      </c>
      <c r="T198" s="239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40" t="s">
        <v>192</v>
      </c>
      <c r="AT198" s="240" t="s">
        <v>174</v>
      </c>
      <c r="AU198" s="240" t="s">
        <v>90</v>
      </c>
      <c r="AY198" s="18" t="s">
        <v>171</v>
      </c>
      <c r="BE198" s="241">
        <f>IF(N198="základní",J198,0)</f>
        <v>0</v>
      </c>
      <c r="BF198" s="241">
        <f>IF(N198="snížená",J198,0)</f>
        <v>0</v>
      </c>
      <c r="BG198" s="241">
        <f>IF(N198="zákl. přenesená",J198,0)</f>
        <v>0</v>
      </c>
      <c r="BH198" s="241">
        <f>IF(N198="sníž. přenesená",J198,0)</f>
        <v>0</v>
      </c>
      <c r="BI198" s="241">
        <f>IF(N198="nulová",J198,0)</f>
        <v>0</v>
      </c>
      <c r="BJ198" s="18" t="s">
        <v>90</v>
      </c>
      <c r="BK198" s="241">
        <f>ROUND(I198*H198,2)</f>
        <v>0</v>
      </c>
      <c r="BL198" s="18" t="s">
        <v>192</v>
      </c>
      <c r="BM198" s="240" t="s">
        <v>956</v>
      </c>
    </row>
    <row r="199" s="2" customFormat="1" ht="16.5" customHeight="1">
      <c r="A199" s="40"/>
      <c r="B199" s="41"/>
      <c r="C199" s="229" t="s">
        <v>609</v>
      </c>
      <c r="D199" s="229" t="s">
        <v>174</v>
      </c>
      <c r="E199" s="230" t="s">
        <v>4270</v>
      </c>
      <c r="F199" s="231" t="s">
        <v>4271</v>
      </c>
      <c r="G199" s="232" t="s">
        <v>1528</v>
      </c>
      <c r="H199" s="233">
        <v>18</v>
      </c>
      <c r="I199" s="234"/>
      <c r="J199" s="235">
        <f>ROUND(I199*H199,2)</f>
        <v>0</v>
      </c>
      <c r="K199" s="231" t="s">
        <v>331</v>
      </c>
      <c r="L199" s="46"/>
      <c r="M199" s="236" t="s">
        <v>1</v>
      </c>
      <c r="N199" s="237" t="s">
        <v>48</v>
      </c>
      <c r="O199" s="93"/>
      <c r="P199" s="238">
        <f>O199*H199</f>
        <v>0</v>
      </c>
      <c r="Q199" s="238">
        <v>0</v>
      </c>
      <c r="R199" s="238">
        <f>Q199*H199</f>
        <v>0</v>
      </c>
      <c r="S199" s="238">
        <v>0</v>
      </c>
      <c r="T199" s="239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40" t="s">
        <v>192</v>
      </c>
      <c r="AT199" s="240" t="s">
        <v>174</v>
      </c>
      <c r="AU199" s="240" t="s">
        <v>90</v>
      </c>
      <c r="AY199" s="18" t="s">
        <v>171</v>
      </c>
      <c r="BE199" s="241">
        <f>IF(N199="základní",J199,0)</f>
        <v>0</v>
      </c>
      <c r="BF199" s="241">
        <f>IF(N199="snížená",J199,0)</f>
        <v>0</v>
      </c>
      <c r="BG199" s="241">
        <f>IF(N199="zákl. přenesená",J199,0)</f>
        <v>0</v>
      </c>
      <c r="BH199" s="241">
        <f>IF(N199="sníž. přenesená",J199,0)</f>
        <v>0</v>
      </c>
      <c r="BI199" s="241">
        <f>IF(N199="nulová",J199,0)</f>
        <v>0</v>
      </c>
      <c r="BJ199" s="18" t="s">
        <v>90</v>
      </c>
      <c r="BK199" s="241">
        <f>ROUND(I199*H199,2)</f>
        <v>0</v>
      </c>
      <c r="BL199" s="18" t="s">
        <v>192</v>
      </c>
      <c r="BM199" s="240" t="s">
        <v>964</v>
      </c>
    </row>
    <row r="200" s="2" customFormat="1" ht="16.5" customHeight="1">
      <c r="A200" s="40"/>
      <c r="B200" s="41"/>
      <c r="C200" s="229" t="s">
        <v>613</v>
      </c>
      <c r="D200" s="229" t="s">
        <v>174</v>
      </c>
      <c r="E200" s="230" t="s">
        <v>4272</v>
      </c>
      <c r="F200" s="231" t="s">
        <v>4273</v>
      </c>
      <c r="G200" s="232" t="s">
        <v>1528</v>
      </c>
      <c r="H200" s="233">
        <v>11</v>
      </c>
      <c r="I200" s="234"/>
      <c r="J200" s="235">
        <f>ROUND(I200*H200,2)</f>
        <v>0</v>
      </c>
      <c r="K200" s="231" t="s">
        <v>331</v>
      </c>
      <c r="L200" s="46"/>
      <c r="M200" s="236" t="s">
        <v>1</v>
      </c>
      <c r="N200" s="237" t="s">
        <v>48</v>
      </c>
      <c r="O200" s="93"/>
      <c r="P200" s="238">
        <f>O200*H200</f>
        <v>0</v>
      </c>
      <c r="Q200" s="238">
        <v>0</v>
      </c>
      <c r="R200" s="238">
        <f>Q200*H200</f>
        <v>0</v>
      </c>
      <c r="S200" s="238">
        <v>0</v>
      </c>
      <c r="T200" s="239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40" t="s">
        <v>192</v>
      </c>
      <c r="AT200" s="240" t="s">
        <v>174</v>
      </c>
      <c r="AU200" s="240" t="s">
        <v>90</v>
      </c>
      <c r="AY200" s="18" t="s">
        <v>171</v>
      </c>
      <c r="BE200" s="241">
        <f>IF(N200="základní",J200,0)</f>
        <v>0</v>
      </c>
      <c r="BF200" s="241">
        <f>IF(N200="snížená",J200,0)</f>
        <v>0</v>
      </c>
      <c r="BG200" s="241">
        <f>IF(N200="zákl. přenesená",J200,0)</f>
        <v>0</v>
      </c>
      <c r="BH200" s="241">
        <f>IF(N200="sníž. přenesená",J200,0)</f>
        <v>0</v>
      </c>
      <c r="BI200" s="241">
        <f>IF(N200="nulová",J200,0)</f>
        <v>0</v>
      </c>
      <c r="BJ200" s="18" t="s">
        <v>90</v>
      </c>
      <c r="BK200" s="241">
        <f>ROUND(I200*H200,2)</f>
        <v>0</v>
      </c>
      <c r="BL200" s="18" t="s">
        <v>192</v>
      </c>
      <c r="BM200" s="240" t="s">
        <v>973</v>
      </c>
    </row>
    <row r="201" s="2" customFormat="1" ht="16.5" customHeight="1">
      <c r="A201" s="40"/>
      <c r="B201" s="41"/>
      <c r="C201" s="229" t="s">
        <v>618</v>
      </c>
      <c r="D201" s="229" t="s">
        <v>174</v>
      </c>
      <c r="E201" s="230" t="s">
        <v>4274</v>
      </c>
      <c r="F201" s="231" t="s">
        <v>4275</v>
      </c>
      <c r="G201" s="232" t="s">
        <v>1528</v>
      </c>
      <c r="H201" s="233">
        <v>71</v>
      </c>
      <c r="I201" s="234"/>
      <c r="J201" s="235">
        <f>ROUND(I201*H201,2)</f>
        <v>0</v>
      </c>
      <c r="K201" s="231" t="s">
        <v>331</v>
      </c>
      <c r="L201" s="46"/>
      <c r="M201" s="236" t="s">
        <v>1</v>
      </c>
      <c r="N201" s="237" t="s">
        <v>48</v>
      </c>
      <c r="O201" s="93"/>
      <c r="P201" s="238">
        <f>O201*H201</f>
        <v>0</v>
      </c>
      <c r="Q201" s="238">
        <v>0</v>
      </c>
      <c r="R201" s="238">
        <f>Q201*H201</f>
        <v>0</v>
      </c>
      <c r="S201" s="238">
        <v>0</v>
      </c>
      <c r="T201" s="239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40" t="s">
        <v>192</v>
      </c>
      <c r="AT201" s="240" t="s">
        <v>174</v>
      </c>
      <c r="AU201" s="240" t="s">
        <v>90</v>
      </c>
      <c r="AY201" s="18" t="s">
        <v>171</v>
      </c>
      <c r="BE201" s="241">
        <f>IF(N201="základní",J201,0)</f>
        <v>0</v>
      </c>
      <c r="BF201" s="241">
        <f>IF(N201="snížená",J201,0)</f>
        <v>0</v>
      </c>
      <c r="BG201" s="241">
        <f>IF(N201="zákl. přenesená",J201,0)</f>
        <v>0</v>
      </c>
      <c r="BH201" s="241">
        <f>IF(N201="sníž. přenesená",J201,0)</f>
        <v>0</v>
      </c>
      <c r="BI201" s="241">
        <f>IF(N201="nulová",J201,0)</f>
        <v>0</v>
      </c>
      <c r="BJ201" s="18" t="s">
        <v>90</v>
      </c>
      <c r="BK201" s="241">
        <f>ROUND(I201*H201,2)</f>
        <v>0</v>
      </c>
      <c r="BL201" s="18" t="s">
        <v>192</v>
      </c>
      <c r="BM201" s="240" t="s">
        <v>987</v>
      </c>
    </row>
    <row r="202" s="2" customFormat="1" ht="16.5" customHeight="1">
      <c r="A202" s="40"/>
      <c r="B202" s="41"/>
      <c r="C202" s="229" t="s">
        <v>623</v>
      </c>
      <c r="D202" s="229" t="s">
        <v>174</v>
      </c>
      <c r="E202" s="230" t="s">
        <v>4276</v>
      </c>
      <c r="F202" s="231" t="s">
        <v>4277</v>
      </c>
      <c r="G202" s="232" t="s">
        <v>1528</v>
      </c>
      <c r="H202" s="233">
        <v>31</v>
      </c>
      <c r="I202" s="234"/>
      <c r="J202" s="235">
        <f>ROUND(I202*H202,2)</f>
        <v>0</v>
      </c>
      <c r="K202" s="231" t="s">
        <v>331</v>
      </c>
      <c r="L202" s="46"/>
      <c r="M202" s="236" t="s">
        <v>1</v>
      </c>
      <c r="N202" s="237" t="s">
        <v>48</v>
      </c>
      <c r="O202" s="93"/>
      <c r="P202" s="238">
        <f>O202*H202</f>
        <v>0</v>
      </c>
      <c r="Q202" s="238">
        <v>0</v>
      </c>
      <c r="R202" s="238">
        <f>Q202*H202</f>
        <v>0</v>
      </c>
      <c r="S202" s="238">
        <v>0</v>
      </c>
      <c r="T202" s="239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40" t="s">
        <v>192</v>
      </c>
      <c r="AT202" s="240" t="s">
        <v>174</v>
      </c>
      <c r="AU202" s="240" t="s">
        <v>90</v>
      </c>
      <c r="AY202" s="18" t="s">
        <v>171</v>
      </c>
      <c r="BE202" s="241">
        <f>IF(N202="základní",J202,0)</f>
        <v>0</v>
      </c>
      <c r="BF202" s="241">
        <f>IF(N202="snížená",J202,0)</f>
        <v>0</v>
      </c>
      <c r="BG202" s="241">
        <f>IF(N202="zákl. přenesená",J202,0)</f>
        <v>0</v>
      </c>
      <c r="BH202" s="241">
        <f>IF(N202="sníž. přenesená",J202,0)</f>
        <v>0</v>
      </c>
      <c r="BI202" s="241">
        <f>IF(N202="nulová",J202,0)</f>
        <v>0</v>
      </c>
      <c r="BJ202" s="18" t="s">
        <v>90</v>
      </c>
      <c r="BK202" s="241">
        <f>ROUND(I202*H202,2)</f>
        <v>0</v>
      </c>
      <c r="BL202" s="18" t="s">
        <v>192</v>
      </c>
      <c r="BM202" s="240" t="s">
        <v>997</v>
      </c>
    </row>
    <row r="203" s="2" customFormat="1" ht="16.5" customHeight="1">
      <c r="A203" s="40"/>
      <c r="B203" s="41"/>
      <c r="C203" s="229" t="s">
        <v>627</v>
      </c>
      <c r="D203" s="229" t="s">
        <v>174</v>
      </c>
      <c r="E203" s="230" t="s">
        <v>4278</v>
      </c>
      <c r="F203" s="231" t="s">
        <v>4279</v>
      </c>
      <c r="G203" s="232" t="s">
        <v>1528</v>
      </c>
      <c r="H203" s="233">
        <v>7</v>
      </c>
      <c r="I203" s="234"/>
      <c r="J203" s="235">
        <f>ROUND(I203*H203,2)</f>
        <v>0</v>
      </c>
      <c r="K203" s="231" t="s">
        <v>331</v>
      </c>
      <c r="L203" s="46"/>
      <c r="M203" s="236" t="s">
        <v>1</v>
      </c>
      <c r="N203" s="237" t="s">
        <v>48</v>
      </c>
      <c r="O203" s="93"/>
      <c r="P203" s="238">
        <f>O203*H203</f>
        <v>0</v>
      </c>
      <c r="Q203" s="238">
        <v>0</v>
      </c>
      <c r="R203" s="238">
        <f>Q203*H203</f>
        <v>0</v>
      </c>
      <c r="S203" s="238">
        <v>0</v>
      </c>
      <c r="T203" s="239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40" t="s">
        <v>192</v>
      </c>
      <c r="AT203" s="240" t="s">
        <v>174</v>
      </c>
      <c r="AU203" s="240" t="s">
        <v>90</v>
      </c>
      <c r="AY203" s="18" t="s">
        <v>171</v>
      </c>
      <c r="BE203" s="241">
        <f>IF(N203="základní",J203,0)</f>
        <v>0</v>
      </c>
      <c r="BF203" s="241">
        <f>IF(N203="snížená",J203,0)</f>
        <v>0</v>
      </c>
      <c r="BG203" s="241">
        <f>IF(N203="zákl. přenesená",J203,0)</f>
        <v>0</v>
      </c>
      <c r="BH203" s="241">
        <f>IF(N203="sníž. přenesená",J203,0)</f>
        <v>0</v>
      </c>
      <c r="BI203" s="241">
        <f>IF(N203="nulová",J203,0)</f>
        <v>0</v>
      </c>
      <c r="BJ203" s="18" t="s">
        <v>90</v>
      </c>
      <c r="BK203" s="241">
        <f>ROUND(I203*H203,2)</f>
        <v>0</v>
      </c>
      <c r="BL203" s="18" t="s">
        <v>192</v>
      </c>
      <c r="BM203" s="240" t="s">
        <v>1022</v>
      </c>
    </row>
    <row r="204" s="2" customFormat="1" ht="16.5" customHeight="1">
      <c r="A204" s="40"/>
      <c r="B204" s="41"/>
      <c r="C204" s="229" t="s">
        <v>632</v>
      </c>
      <c r="D204" s="229" t="s">
        <v>174</v>
      </c>
      <c r="E204" s="230" t="s">
        <v>4280</v>
      </c>
      <c r="F204" s="231" t="s">
        <v>4281</v>
      </c>
      <c r="G204" s="232" t="s">
        <v>1528</v>
      </c>
      <c r="H204" s="233">
        <v>15</v>
      </c>
      <c r="I204" s="234"/>
      <c r="J204" s="235">
        <f>ROUND(I204*H204,2)</f>
        <v>0</v>
      </c>
      <c r="K204" s="231" t="s">
        <v>331</v>
      </c>
      <c r="L204" s="46"/>
      <c r="M204" s="236" t="s">
        <v>1</v>
      </c>
      <c r="N204" s="237" t="s">
        <v>48</v>
      </c>
      <c r="O204" s="93"/>
      <c r="P204" s="238">
        <f>O204*H204</f>
        <v>0</v>
      </c>
      <c r="Q204" s="238">
        <v>0</v>
      </c>
      <c r="R204" s="238">
        <f>Q204*H204</f>
        <v>0</v>
      </c>
      <c r="S204" s="238">
        <v>0</v>
      </c>
      <c r="T204" s="239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40" t="s">
        <v>192</v>
      </c>
      <c r="AT204" s="240" t="s">
        <v>174</v>
      </c>
      <c r="AU204" s="240" t="s">
        <v>90</v>
      </c>
      <c r="AY204" s="18" t="s">
        <v>171</v>
      </c>
      <c r="BE204" s="241">
        <f>IF(N204="základní",J204,0)</f>
        <v>0</v>
      </c>
      <c r="BF204" s="241">
        <f>IF(N204="snížená",J204,0)</f>
        <v>0</v>
      </c>
      <c r="BG204" s="241">
        <f>IF(N204="zákl. přenesená",J204,0)</f>
        <v>0</v>
      </c>
      <c r="BH204" s="241">
        <f>IF(N204="sníž. přenesená",J204,0)</f>
        <v>0</v>
      </c>
      <c r="BI204" s="241">
        <f>IF(N204="nulová",J204,0)</f>
        <v>0</v>
      </c>
      <c r="BJ204" s="18" t="s">
        <v>90</v>
      </c>
      <c r="BK204" s="241">
        <f>ROUND(I204*H204,2)</f>
        <v>0</v>
      </c>
      <c r="BL204" s="18" t="s">
        <v>192</v>
      </c>
      <c r="BM204" s="240" t="s">
        <v>1031</v>
      </c>
    </row>
    <row r="205" s="2" customFormat="1" ht="16.5" customHeight="1">
      <c r="A205" s="40"/>
      <c r="B205" s="41"/>
      <c r="C205" s="229" t="s">
        <v>636</v>
      </c>
      <c r="D205" s="229" t="s">
        <v>174</v>
      </c>
      <c r="E205" s="230" t="s">
        <v>4282</v>
      </c>
      <c r="F205" s="231" t="s">
        <v>4283</v>
      </c>
      <c r="G205" s="232" t="s">
        <v>1528</v>
      </c>
      <c r="H205" s="233">
        <v>97</v>
      </c>
      <c r="I205" s="234"/>
      <c r="J205" s="235">
        <f>ROUND(I205*H205,2)</f>
        <v>0</v>
      </c>
      <c r="K205" s="231" t="s">
        <v>331</v>
      </c>
      <c r="L205" s="46"/>
      <c r="M205" s="236" t="s">
        <v>1</v>
      </c>
      <c r="N205" s="237" t="s">
        <v>48</v>
      </c>
      <c r="O205" s="93"/>
      <c r="P205" s="238">
        <f>O205*H205</f>
        <v>0</v>
      </c>
      <c r="Q205" s="238">
        <v>0</v>
      </c>
      <c r="R205" s="238">
        <f>Q205*H205</f>
        <v>0</v>
      </c>
      <c r="S205" s="238">
        <v>0</v>
      </c>
      <c r="T205" s="239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40" t="s">
        <v>192</v>
      </c>
      <c r="AT205" s="240" t="s">
        <v>174</v>
      </c>
      <c r="AU205" s="240" t="s">
        <v>90</v>
      </c>
      <c r="AY205" s="18" t="s">
        <v>171</v>
      </c>
      <c r="BE205" s="241">
        <f>IF(N205="základní",J205,0)</f>
        <v>0</v>
      </c>
      <c r="BF205" s="241">
        <f>IF(N205="snížená",J205,0)</f>
        <v>0</v>
      </c>
      <c r="BG205" s="241">
        <f>IF(N205="zákl. přenesená",J205,0)</f>
        <v>0</v>
      </c>
      <c r="BH205" s="241">
        <f>IF(N205="sníž. přenesená",J205,0)</f>
        <v>0</v>
      </c>
      <c r="BI205" s="241">
        <f>IF(N205="nulová",J205,0)</f>
        <v>0</v>
      </c>
      <c r="BJ205" s="18" t="s">
        <v>90</v>
      </c>
      <c r="BK205" s="241">
        <f>ROUND(I205*H205,2)</f>
        <v>0</v>
      </c>
      <c r="BL205" s="18" t="s">
        <v>192</v>
      </c>
      <c r="BM205" s="240" t="s">
        <v>1041</v>
      </c>
    </row>
    <row r="206" s="2" customFormat="1" ht="21.75" customHeight="1">
      <c r="A206" s="40"/>
      <c r="B206" s="41"/>
      <c r="C206" s="229" t="s">
        <v>640</v>
      </c>
      <c r="D206" s="229" t="s">
        <v>174</v>
      </c>
      <c r="E206" s="230" t="s">
        <v>4284</v>
      </c>
      <c r="F206" s="231" t="s">
        <v>4285</v>
      </c>
      <c r="G206" s="232" t="s">
        <v>1528</v>
      </c>
      <c r="H206" s="233">
        <v>51</v>
      </c>
      <c r="I206" s="234"/>
      <c r="J206" s="235">
        <f>ROUND(I206*H206,2)</f>
        <v>0</v>
      </c>
      <c r="K206" s="231" t="s">
        <v>331</v>
      </c>
      <c r="L206" s="46"/>
      <c r="M206" s="236" t="s">
        <v>1</v>
      </c>
      <c r="N206" s="237" t="s">
        <v>48</v>
      </c>
      <c r="O206" s="93"/>
      <c r="P206" s="238">
        <f>O206*H206</f>
        <v>0</v>
      </c>
      <c r="Q206" s="238">
        <v>0</v>
      </c>
      <c r="R206" s="238">
        <f>Q206*H206</f>
        <v>0</v>
      </c>
      <c r="S206" s="238">
        <v>0</v>
      </c>
      <c r="T206" s="239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40" t="s">
        <v>192</v>
      </c>
      <c r="AT206" s="240" t="s">
        <v>174</v>
      </c>
      <c r="AU206" s="240" t="s">
        <v>90</v>
      </c>
      <c r="AY206" s="18" t="s">
        <v>171</v>
      </c>
      <c r="BE206" s="241">
        <f>IF(N206="základní",J206,0)</f>
        <v>0</v>
      </c>
      <c r="BF206" s="241">
        <f>IF(N206="snížená",J206,0)</f>
        <v>0</v>
      </c>
      <c r="BG206" s="241">
        <f>IF(N206="zákl. přenesená",J206,0)</f>
        <v>0</v>
      </c>
      <c r="BH206" s="241">
        <f>IF(N206="sníž. přenesená",J206,0)</f>
        <v>0</v>
      </c>
      <c r="BI206" s="241">
        <f>IF(N206="nulová",J206,0)</f>
        <v>0</v>
      </c>
      <c r="BJ206" s="18" t="s">
        <v>90</v>
      </c>
      <c r="BK206" s="241">
        <f>ROUND(I206*H206,2)</f>
        <v>0</v>
      </c>
      <c r="BL206" s="18" t="s">
        <v>192</v>
      </c>
      <c r="BM206" s="240" t="s">
        <v>1051</v>
      </c>
    </row>
    <row r="207" s="2" customFormat="1">
      <c r="A207" s="40"/>
      <c r="B207" s="41"/>
      <c r="C207" s="229" t="s">
        <v>645</v>
      </c>
      <c r="D207" s="229" t="s">
        <v>174</v>
      </c>
      <c r="E207" s="230" t="s">
        <v>4286</v>
      </c>
      <c r="F207" s="231" t="s">
        <v>4287</v>
      </c>
      <c r="G207" s="232" t="s">
        <v>1528</v>
      </c>
      <c r="H207" s="233">
        <v>92</v>
      </c>
      <c r="I207" s="234"/>
      <c r="J207" s="235">
        <f>ROUND(I207*H207,2)</f>
        <v>0</v>
      </c>
      <c r="K207" s="231" t="s">
        <v>331</v>
      </c>
      <c r="L207" s="46"/>
      <c r="M207" s="236" t="s">
        <v>1</v>
      </c>
      <c r="N207" s="237" t="s">
        <v>48</v>
      </c>
      <c r="O207" s="93"/>
      <c r="P207" s="238">
        <f>O207*H207</f>
        <v>0</v>
      </c>
      <c r="Q207" s="238">
        <v>0</v>
      </c>
      <c r="R207" s="238">
        <f>Q207*H207</f>
        <v>0</v>
      </c>
      <c r="S207" s="238">
        <v>0</v>
      </c>
      <c r="T207" s="239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40" t="s">
        <v>192</v>
      </c>
      <c r="AT207" s="240" t="s">
        <v>174</v>
      </c>
      <c r="AU207" s="240" t="s">
        <v>90</v>
      </c>
      <c r="AY207" s="18" t="s">
        <v>171</v>
      </c>
      <c r="BE207" s="241">
        <f>IF(N207="základní",J207,0)</f>
        <v>0</v>
      </c>
      <c r="BF207" s="241">
        <f>IF(N207="snížená",J207,0)</f>
        <v>0</v>
      </c>
      <c r="BG207" s="241">
        <f>IF(N207="zákl. přenesená",J207,0)</f>
        <v>0</v>
      </c>
      <c r="BH207" s="241">
        <f>IF(N207="sníž. přenesená",J207,0)</f>
        <v>0</v>
      </c>
      <c r="BI207" s="241">
        <f>IF(N207="nulová",J207,0)</f>
        <v>0</v>
      </c>
      <c r="BJ207" s="18" t="s">
        <v>90</v>
      </c>
      <c r="BK207" s="241">
        <f>ROUND(I207*H207,2)</f>
        <v>0</v>
      </c>
      <c r="BL207" s="18" t="s">
        <v>192</v>
      </c>
      <c r="BM207" s="240" t="s">
        <v>1060</v>
      </c>
    </row>
    <row r="208" s="2" customFormat="1" ht="21.75" customHeight="1">
      <c r="A208" s="40"/>
      <c r="B208" s="41"/>
      <c r="C208" s="229" t="s">
        <v>649</v>
      </c>
      <c r="D208" s="229" t="s">
        <v>174</v>
      </c>
      <c r="E208" s="230" t="s">
        <v>4288</v>
      </c>
      <c r="F208" s="231" t="s">
        <v>4289</v>
      </c>
      <c r="G208" s="232" t="s">
        <v>1528</v>
      </c>
      <c r="H208" s="233">
        <v>11</v>
      </c>
      <c r="I208" s="234"/>
      <c r="J208" s="235">
        <f>ROUND(I208*H208,2)</f>
        <v>0</v>
      </c>
      <c r="K208" s="231" t="s">
        <v>331</v>
      </c>
      <c r="L208" s="46"/>
      <c r="M208" s="236" t="s">
        <v>1</v>
      </c>
      <c r="N208" s="237" t="s">
        <v>48</v>
      </c>
      <c r="O208" s="93"/>
      <c r="P208" s="238">
        <f>O208*H208</f>
        <v>0</v>
      </c>
      <c r="Q208" s="238">
        <v>0</v>
      </c>
      <c r="R208" s="238">
        <f>Q208*H208</f>
        <v>0</v>
      </c>
      <c r="S208" s="238">
        <v>0</v>
      </c>
      <c r="T208" s="239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40" t="s">
        <v>192</v>
      </c>
      <c r="AT208" s="240" t="s">
        <v>174</v>
      </c>
      <c r="AU208" s="240" t="s">
        <v>90</v>
      </c>
      <c r="AY208" s="18" t="s">
        <v>171</v>
      </c>
      <c r="BE208" s="241">
        <f>IF(N208="základní",J208,0)</f>
        <v>0</v>
      </c>
      <c r="BF208" s="241">
        <f>IF(N208="snížená",J208,0)</f>
        <v>0</v>
      </c>
      <c r="BG208" s="241">
        <f>IF(N208="zákl. přenesená",J208,0)</f>
        <v>0</v>
      </c>
      <c r="BH208" s="241">
        <f>IF(N208="sníž. přenesená",J208,0)</f>
        <v>0</v>
      </c>
      <c r="BI208" s="241">
        <f>IF(N208="nulová",J208,0)</f>
        <v>0</v>
      </c>
      <c r="BJ208" s="18" t="s">
        <v>90</v>
      </c>
      <c r="BK208" s="241">
        <f>ROUND(I208*H208,2)</f>
        <v>0</v>
      </c>
      <c r="BL208" s="18" t="s">
        <v>192</v>
      </c>
      <c r="BM208" s="240" t="s">
        <v>1071</v>
      </c>
    </row>
    <row r="209" s="2" customFormat="1" ht="33" customHeight="1">
      <c r="A209" s="40"/>
      <c r="B209" s="41"/>
      <c r="C209" s="229" t="s">
        <v>654</v>
      </c>
      <c r="D209" s="229" t="s">
        <v>174</v>
      </c>
      <c r="E209" s="230" t="s">
        <v>4290</v>
      </c>
      <c r="F209" s="231" t="s">
        <v>4291</v>
      </c>
      <c r="G209" s="232" t="s">
        <v>1528</v>
      </c>
      <c r="H209" s="233">
        <v>1</v>
      </c>
      <c r="I209" s="234"/>
      <c r="J209" s="235">
        <f>ROUND(I209*H209,2)</f>
        <v>0</v>
      </c>
      <c r="K209" s="231" t="s">
        <v>331</v>
      </c>
      <c r="L209" s="46"/>
      <c r="M209" s="236" t="s">
        <v>1</v>
      </c>
      <c r="N209" s="237" t="s">
        <v>48</v>
      </c>
      <c r="O209" s="93"/>
      <c r="P209" s="238">
        <f>O209*H209</f>
        <v>0</v>
      </c>
      <c r="Q209" s="238">
        <v>0</v>
      </c>
      <c r="R209" s="238">
        <f>Q209*H209</f>
        <v>0</v>
      </c>
      <c r="S209" s="238">
        <v>0</v>
      </c>
      <c r="T209" s="239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40" t="s">
        <v>192</v>
      </c>
      <c r="AT209" s="240" t="s">
        <v>174</v>
      </c>
      <c r="AU209" s="240" t="s">
        <v>90</v>
      </c>
      <c r="AY209" s="18" t="s">
        <v>171</v>
      </c>
      <c r="BE209" s="241">
        <f>IF(N209="základní",J209,0)</f>
        <v>0</v>
      </c>
      <c r="BF209" s="241">
        <f>IF(N209="snížená",J209,0)</f>
        <v>0</v>
      </c>
      <c r="BG209" s="241">
        <f>IF(N209="zákl. přenesená",J209,0)</f>
        <v>0</v>
      </c>
      <c r="BH209" s="241">
        <f>IF(N209="sníž. přenesená",J209,0)</f>
        <v>0</v>
      </c>
      <c r="BI209" s="241">
        <f>IF(N209="nulová",J209,0)</f>
        <v>0</v>
      </c>
      <c r="BJ209" s="18" t="s">
        <v>90</v>
      </c>
      <c r="BK209" s="241">
        <f>ROUND(I209*H209,2)</f>
        <v>0</v>
      </c>
      <c r="BL209" s="18" t="s">
        <v>192</v>
      </c>
      <c r="BM209" s="240" t="s">
        <v>1085</v>
      </c>
    </row>
    <row r="210" s="2" customFormat="1" ht="16.5" customHeight="1">
      <c r="A210" s="40"/>
      <c r="B210" s="41"/>
      <c r="C210" s="229" t="s">
        <v>658</v>
      </c>
      <c r="D210" s="229" t="s">
        <v>174</v>
      </c>
      <c r="E210" s="230" t="s">
        <v>4292</v>
      </c>
      <c r="F210" s="231" t="s">
        <v>4293</v>
      </c>
      <c r="G210" s="232" t="s">
        <v>1528</v>
      </c>
      <c r="H210" s="233">
        <v>15</v>
      </c>
      <c r="I210" s="234"/>
      <c r="J210" s="235">
        <f>ROUND(I210*H210,2)</f>
        <v>0</v>
      </c>
      <c r="K210" s="231" t="s">
        <v>331</v>
      </c>
      <c r="L210" s="46"/>
      <c r="M210" s="236" t="s">
        <v>1</v>
      </c>
      <c r="N210" s="237" t="s">
        <v>48</v>
      </c>
      <c r="O210" s="93"/>
      <c r="P210" s="238">
        <f>O210*H210</f>
        <v>0</v>
      </c>
      <c r="Q210" s="238">
        <v>0</v>
      </c>
      <c r="R210" s="238">
        <f>Q210*H210</f>
        <v>0</v>
      </c>
      <c r="S210" s="238">
        <v>0</v>
      </c>
      <c r="T210" s="239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40" t="s">
        <v>192</v>
      </c>
      <c r="AT210" s="240" t="s">
        <v>174</v>
      </c>
      <c r="AU210" s="240" t="s">
        <v>90</v>
      </c>
      <c r="AY210" s="18" t="s">
        <v>171</v>
      </c>
      <c r="BE210" s="241">
        <f>IF(N210="základní",J210,0)</f>
        <v>0</v>
      </c>
      <c r="BF210" s="241">
        <f>IF(N210="snížená",J210,0)</f>
        <v>0</v>
      </c>
      <c r="BG210" s="241">
        <f>IF(N210="zákl. přenesená",J210,0)</f>
        <v>0</v>
      </c>
      <c r="BH210" s="241">
        <f>IF(N210="sníž. přenesená",J210,0)</f>
        <v>0</v>
      </c>
      <c r="BI210" s="241">
        <f>IF(N210="nulová",J210,0)</f>
        <v>0</v>
      </c>
      <c r="BJ210" s="18" t="s">
        <v>90</v>
      </c>
      <c r="BK210" s="241">
        <f>ROUND(I210*H210,2)</f>
        <v>0</v>
      </c>
      <c r="BL210" s="18" t="s">
        <v>192</v>
      </c>
      <c r="BM210" s="240" t="s">
        <v>1094</v>
      </c>
    </row>
    <row r="211" s="2" customFormat="1" ht="16.5" customHeight="1">
      <c r="A211" s="40"/>
      <c r="B211" s="41"/>
      <c r="C211" s="229" t="s">
        <v>667</v>
      </c>
      <c r="D211" s="229" t="s">
        <v>174</v>
      </c>
      <c r="E211" s="230" t="s">
        <v>4294</v>
      </c>
      <c r="F211" s="231" t="s">
        <v>4295</v>
      </c>
      <c r="G211" s="232" t="s">
        <v>1528</v>
      </c>
      <c r="H211" s="233">
        <v>1</v>
      </c>
      <c r="I211" s="234"/>
      <c r="J211" s="235">
        <f>ROUND(I211*H211,2)</f>
        <v>0</v>
      </c>
      <c r="K211" s="231" t="s">
        <v>331</v>
      </c>
      <c r="L211" s="46"/>
      <c r="M211" s="236" t="s">
        <v>1</v>
      </c>
      <c r="N211" s="237" t="s">
        <v>48</v>
      </c>
      <c r="O211" s="93"/>
      <c r="P211" s="238">
        <f>O211*H211</f>
        <v>0</v>
      </c>
      <c r="Q211" s="238">
        <v>0</v>
      </c>
      <c r="R211" s="238">
        <f>Q211*H211</f>
        <v>0</v>
      </c>
      <c r="S211" s="238">
        <v>0</v>
      </c>
      <c r="T211" s="239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40" t="s">
        <v>192</v>
      </c>
      <c r="AT211" s="240" t="s">
        <v>174</v>
      </c>
      <c r="AU211" s="240" t="s">
        <v>90</v>
      </c>
      <c r="AY211" s="18" t="s">
        <v>171</v>
      </c>
      <c r="BE211" s="241">
        <f>IF(N211="základní",J211,0)</f>
        <v>0</v>
      </c>
      <c r="BF211" s="241">
        <f>IF(N211="snížená",J211,0)</f>
        <v>0</v>
      </c>
      <c r="BG211" s="241">
        <f>IF(N211="zákl. přenesená",J211,0)</f>
        <v>0</v>
      </c>
      <c r="BH211" s="241">
        <f>IF(N211="sníž. přenesená",J211,0)</f>
        <v>0</v>
      </c>
      <c r="BI211" s="241">
        <f>IF(N211="nulová",J211,0)</f>
        <v>0</v>
      </c>
      <c r="BJ211" s="18" t="s">
        <v>90</v>
      </c>
      <c r="BK211" s="241">
        <f>ROUND(I211*H211,2)</f>
        <v>0</v>
      </c>
      <c r="BL211" s="18" t="s">
        <v>192</v>
      </c>
      <c r="BM211" s="240" t="s">
        <v>1100</v>
      </c>
    </row>
    <row r="212" s="2" customFormat="1" ht="16.5" customHeight="1">
      <c r="A212" s="40"/>
      <c r="B212" s="41"/>
      <c r="C212" s="229" t="s">
        <v>672</v>
      </c>
      <c r="D212" s="229" t="s">
        <v>174</v>
      </c>
      <c r="E212" s="230" t="s">
        <v>4296</v>
      </c>
      <c r="F212" s="231" t="s">
        <v>4297</v>
      </c>
      <c r="G212" s="232" t="s">
        <v>1528</v>
      </c>
      <c r="H212" s="233">
        <v>111</v>
      </c>
      <c r="I212" s="234"/>
      <c r="J212" s="235">
        <f>ROUND(I212*H212,2)</f>
        <v>0</v>
      </c>
      <c r="K212" s="231" t="s">
        <v>331</v>
      </c>
      <c r="L212" s="46"/>
      <c r="M212" s="236" t="s">
        <v>1</v>
      </c>
      <c r="N212" s="237" t="s">
        <v>48</v>
      </c>
      <c r="O212" s="93"/>
      <c r="P212" s="238">
        <f>O212*H212</f>
        <v>0</v>
      </c>
      <c r="Q212" s="238">
        <v>0</v>
      </c>
      <c r="R212" s="238">
        <f>Q212*H212</f>
        <v>0</v>
      </c>
      <c r="S212" s="238">
        <v>0</v>
      </c>
      <c r="T212" s="239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40" t="s">
        <v>192</v>
      </c>
      <c r="AT212" s="240" t="s">
        <v>174</v>
      </c>
      <c r="AU212" s="240" t="s">
        <v>90</v>
      </c>
      <c r="AY212" s="18" t="s">
        <v>171</v>
      </c>
      <c r="BE212" s="241">
        <f>IF(N212="základní",J212,0)</f>
        <v>0</v>
      </c>
      <c r="BF212" s="241">
        <f>IF(N212="snížená",J212,0)</f>
        <v>0</v>
      </c>
      <c r="BG212" s="241">
        <f>IF(N212="zákl. přenesená",J212,0)</f>
        <v>0</v>
      </c>
      <c r="BH212" s="241">
        <f>IF(N212="sníž. přenesená",J212,0)</f>
        <v>0</v>
      </c>
      <c r="BI212" s="241">
        <f>IF(N212="nulová",J212,0)</f>
        <v>0</v>
      </c>
      <c r="BJ212" s="18" t="s">
        <v>90</v>
      </c>
      <c r="BK212" s="241">
        <f>ROUND(I212*H212,2)</f>
        <v>0</v>
      </c>
      <c r="BL212" s="18" t="s">
        <v>192</v>
      </c>
      <c r="BM212" s="240" t="s">
        <v>1108</v>
      </c>
    </row>
    <row r="213" s="2" customFormat="1" ht="16.5" customHeight="1">
      <c r="A213" s="40"/>
      <c r="B213" s="41"/>
      <c r="C213" s="229" t="s">
        <v>677</v>
      </c>
      <c r="D213" s="229" t="s">
        <v>174</v>
      </c>
      <c r="E213" s="230" t="s">
        <v>4298</v>
      </c>
      <c r="F213" s="231" t="s">
        <v>4299</v>
      </c>
      <c r="G213" s="232" t="s">
        <v>1528</v>
      </c>
      <c r="H213" s="233">
        <v>65</v>
      </c>
      <c r="I213" s="234"/>
      <c r="J213" s="235">
        <f>ROUND(I213*H213,2)</f>
        <v>0</v>
      </c>
      <c r="K213" s="231" t="s">
        <v>331</v>
      </c>
      <c r="L213" s="46"/>
      <c r="M213" s="236" t="s">
        <v>1</v>
      </c>
      <c r="N213" s="237" t="s">
        <v>48</v>
      </c>
      <c r="O213" s="93"/>
      <c r="P213" s="238">
        <f>O213*H213</f>
        <v>0</v>
      </c>
      <c r="Q213" s="238">
        <v>0</v>
      </c>
      <c r="R213" s="238">
        <f>Q213*H213</f>
        <v>0</v>
      </c>
      <c r="S213" s="238">
        <v>0</v>
      </c>
      <c r="T213" s="239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40" t="s">
        <v>192</v>
      </c>
      <c r="AT213" s="240" t="s">
        <v>174</v>
      </c>
      <c r="AU213" s="240" t="s">
        <v>90</v>
      </c>
      <c r="AY213" s="18" t="s">
        <v>171</v>
      </c>
      <c r="BE213" s="241">
        <f>IF(N213="základní",J213,0)</f>
        <v>0</v>
      </c>
      <c r="BF213" s="241">
        <f>IF(N213="snížená",J213,0)</f>
        <v>0</v>
      </c>
      <c r="BG213" s="241">
        <f>IF(N213="zákl. přenesená",J213,0)</f>
        <v>0</v>
      </c>
      <c r="BH213" s="241">
        <f>IF(N213="sníž. přenesená",J213,0)</f>
        <v>0</v>
      </c>
      <c r="BI213" s="241">
        <f>IF(N213="nulová",J213,0)</f>
        <v>0</v>
      </c>
      <c r="BJ213" s="18" t="s">
        <v>90</v>
      </c>
      <c r="BK213" s="241">
        <f>ROUND(I213*H213,2)</f>
        <v>0</v>
      </c>
      <c r="BL213" s="18" t="s">
        <v>192</v>
      </c>
      <c r="BM213" s="240" t="s">
        <v>1117</v>
      </c>
    </row>
    <row r="214" s="2" customFormat="1" ht="16.5" customHeight="1">
      <c r="A214" s="40"/>
      <c r="B214" s="41"/>
      <c r="C214" s="229" t="s">
        <v>684</v>
      </c>
      <c r="D214" s="229" t="s">
        <v>174</v>
      </c>
      <c r="E214" s="230" t="s">
        <v>4300</v>
      </c>
      <c r="F214" s="231" t="s">
        <v>4301</v>
      </c>
      <c r="G214" s="232" t="s">
        <v>1528</v>
      </c>
      <c r="H214" s="233">
        <v>42</v>
      </c>
      <c r="I214" s="234"/>
      <c r="J214" s="235">
        <f>ROUND(I214*H214,2)</f>
        <v>0</v>
      </c>
      <c r="K214" s="231" t="s">
        <v>331</v>
      </c>
      <c r="L214" s="46"/>
      <c r="M214" s="236" t="s">
        <v>1</v>
      </c>
      <c r="N214" s="237" t="s">
        <v>48</v>
      </c>
      <c r="O214" s="93"/>
      <c r="P214" s="238">
        <f>O214*H214</f>
        <v>0</v>
      </c>
      <c r="Q214" s="238">
        <v>0</v>
      </c>
      <c r="R214" s="238">
        <f>Q214*H214</f>
        <v>0</v>
      </c>
      <c r="S214" s="238">
        <v>0</v>
      </c>
      <c r="T214" s="239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40" t="s">
        <v>192</v>
      </c>
      <c r="AT214" s="240" t="s">
        <v>174</v>
      </c>
      <c r="AU214" s="240" t="s">
        <v>90</v>
      </c>
      <c r="AY214" s="18" t="s">
        <v>171</v>
      </c>
      <c r="BE214" s="241">
        <f>IF(N214="základní",J214,0)</f>
        <v>0</v>
      </c>
      <c r="BF214" s="241">
        <f>IF(N214="snížená",J214,0)</f>
        <v>0</v>
      </c>
      <c r="BG214" s="241">
        <f>IF(N214="zákl. přenesená",J214,0)</f>
        <v>0</v>
      </c>
      <c r="BH214" s="241">
        <f>IF(N214="sníž. přenesená",J214,0)</f>
        <v>0</v>
      </c>
      <c r="BI214" s="241">
        <f>IF(N214="nulová",J214,0)</f>
        <v>0</v>
      </c>
      <c r="BJ214" s="18" t="s">
        <v>90</v>
      </c>
      <c r="BK214" s="241">
        <f>ROUND(I214*H214,2)</f>
        <v>0</v>
      </c>
      <c r="BL214" s="18" t="s">
        <v>192</v>
      </c>
      <c r="BM214" s="240" t="s">
        <v>1122</v>
      </c>
    </row>
    <row r="215" s="2" customFormat="1" ht="16.5" customHeight="1">
      <c r="A215" s="40"/>
      <c r="B215" s="41"/>
      <c r="C215" s="229" t="s">
        <v>688</v>
      </c>
      <c r="D215" s="229" t="s">
        <v>174</v>
      </c>
      <c r="E215" s="230" t="s">
        <v>4302</v>
      </c>
      <c r="F215" s="231" t="s">
        <v>4303</v>
      </c>
      <c r="G215" s="232" t="s">
        <v>1528</v>
      </c>
      <c r="H215" s="233">
        <v>8</v>
      </c>
      <c r="I215" s="234"/>
      <c r="J215" s="235">
        <f>ROUND(I215*H215,2)</f>
        <v>0</v>
      </c>
      <c r="K215" s="231" t="s">
        <v>331</v>
      </c>
      <c r="L215" s="46"/>
      <c r="M215" s="236" t="s">
        <v>1</v>
      </c>
      <c r="N215" s="237" t="s">
        <v>48</v>
      </c>
      <c r="O215" s="93"/>
      <c r="P215" s="238">
        <f>O215*H215</f>
        <v>0</v>
      </c>
      <c r="Q215" s="238">
        <v>0</v>
      </c>
      <c r="R215" s="238">
        <f>Q215*H215</f>
        <v>0</v>
      </c>
      <c r="S215" s="238">
        <v>0</v>
      </c>
      <c r="T215" s="239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40" t="s">
        <v>192</v>
      </c>
      <c r="AT215" s="240" t="s">
        <v>174</v>
      </c>
      <c r="AU215" s="240" t="s">
        <v>90</v>
      </c>
      <c r="AY215" s="18" t="s">
        <v>171</v>
      </c>
      <c r="BE215" s="241">
        <f>IF(N215="základní",J215,0)</f>
        <v>0</v>
      </c>
      <c r="BF215" s="241">
        <f>IF(N215="snížená",J215,0)</f>
        <v>0</v>
      </c>
      <c r="BG215" s="241">
        <f>IF(N215="zákl. přenesená",J215,0)</f>
        <v>0</v>
      </c>
      <c r="BH215" s="241">
        <f>IF(N215="sníž. přenesená",J215,0)</f>
        <v>0</v>
      </c>
      <c r="BI215" s="241">
        <f>IF(N215="nulová",J215,0)</f>
        <v>0</v>
      </c>
      <c r="BJ215" s="18" t="s">
        <v>90</v>
      </c>
      <c r="BK215" s="241">
        <f>ROUND(I215*H215,2)</f>
        <v>0</v>
      </c>
      <c r="BL215" s="18" t="s">
        <v>192</v>
      </c>
      <c r="BM215" s="240" t="s">
        <v>1130</v>
      </c>
    </row>
    <row r="216" s="2" customFormat="1" ht="16.5" customHeight="1">
      <c r="A216" s="40"/>
      <c r="B216" s="41"/>
      <c r="C216" s="229" t="s">
        <v>695</v>
      </c>
      <c r="D216" s="229" t="s">
        <v>174</v>
      </c>
      <c r="E216" s="230" t="s">
        <v>4304</v>
      </c>
      <c r="F216" s="231" t="s">
        <v>4305</v>
      </c>
      <c r="G216" s="232" t="s">
        <v>1528</v>
      </c>
      <c r="H216" s="233">
        <v>117</v>
      </c>
      <c r="I216" s="234"/>
      <c r="J216" s="235">
        <f>ROUND(I216*H216,2)</f>
        <v>0</v>
      </c>
      <c r="K216" s="231" t="s">
        <v>331</v>
      </c>
      <c r="L216" s="46"/>
      <c r="M216" s="236" t="s">
        <v>1</v>
      </c>
      <c r="N216" s="237" t="s">
        <v>48</v>
      </c>
      <c r="O216" s="93"/>
      <c r="P216" s="238">
        <f>O216*H216</f>
        <v>0</v>
      </c>
      <c r="Q216" s="238">
        <v>0</v>
      </c>
      <c r="R216" s="238">
        <f>Q216*H216</f>
        <v>0</v>
      </c>
      <c r="S216" s="238">
        <v>0</v>
      </c>
      <c r="T216" s="239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40" t="s">
        <v>192</v>
      </c>
      <c r="AT216" s="240" t="s">
        <v>174</v>
      </c>
      <c r="AU216" s="240" t="s">
        <v>90</v>
      </c>
      <c r="AY216" s="18" t="s">
        <v>171</v>
      </c>
      <c r="BE216" s="241">
        <f>IF(N216="základní",J216,0)</f>
        <v>0</v>
      </c>
      <c r="BF216" s="241">
        <f>IF(N216="snížená",J216,0)</f>
        <v>0</v>
      </c>
      <c r="BG216" s="241">
        <f>IF(N216="zákl. přenesená",J216,0)</f>
        <v>0</v>
      </c>
      <c r="BH216" s="241">
        <f>IF(N216="sníž. přenesená",J216,0)</f>
        <v>0</v>
      </c>
      <c r="BI216" s="241">
        <f>IF(N216="nulová",J216,0)</f>
        <v>0</v>
      </c>
      <c r="BJ216" s="18" t="s">
        <v>90</v>
      </c>
      <c r="BK216" s="241">
        <f>ROUND(I216*H216,2)</f>
        <v>0</v>
      </c>
      <c r="BL216" s="18" t="s">
        <v>192</v>
      </c>
      <c r="BM216" s="240" t="s">
        <v>1143</v>
      </c>
    </row>
    <row r="217" s="2" customFormat="1" ht="16.5" customHeight="1">
      <c r="A217" s="40"/>
      <c r="B217" s="41"/>
      <c r="C217" s="229" t="s">
        <v>702</v>
      </c>
      <c r="D217" s="229" t="s">
        <v>174</v>
      </c>
      <c r="E217" s="230" t="s">
        <v>4306</v>
      </c>
      <c r="F217" s="231" t="s">
        <v>4307</v>
      </c>
      <c r="G217" s="232" t="s">
        <v>1528</v>
      </c>
      <c r="H217" s="233">
        <v>68</v>
      </c>
      <c r="I217" s="234"/>
      <c r="J217" s="235">
        <f>ROUND(I217*H217,2)</f>
        <v>0</v>
      </c>
      <c r="K217" s="231" t="s">
        <v>331</v>
      </c>
      <c r="L217" s="46"/>
      <c r="M217" s="236" t="s">
        <v>1</v>
      </c>
      <c r="N217" s="237" t="s">
        <v>48</v>
      </c>
      <c r="O217" s="93"/>
      <c r="P217" s="238">
        <f>O217*H217</f>
        <v>0</v>
      </c>
      <c r="Q217" s="238">
        <v>0</v>
      </c>
      <c r="R217" s="238">
        <f>Q217*H217</f>
        <v>0</v>
      </c>
      <c r="S217" s="238">
        <v>0</v>
      </c>
      <c r="T217" s="239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40" t="s">
        <v>192</v>
      </c>
      <c r="AT217" s="240" t="s">
        <v>174</v>
      </c>
      <c r="AU217" s="240" t="s">
        <v>90</v>
      </c>
      <c r="AY217" s="18" t="s">
        <v>171</v>
      </c>
      <c r="BE217" s="241">
        <f>IF(N217="základní",J217,0)</f>
        <v>0</v>
      </c>
      <c r="BF217" s="241">
        <f>IF(N217="snížená",J217,0)</f>
        <v>0</v>
      </c>
      <c r="BG217" s="241">
        <f>IF(N217="zákl. přenesená",J217,0)</f>
        <v>0</v>
      </c>
      <c r="BH217" s="241">
        <f>IF(N217="sníž. přenesená",J217,0)</f>
        <v>0</v>
      </c>
      <c r="BI217" s="241">
        <f>IF(N217="nulová",J217,0)</f>
        <v>0</v>
      </c>
      <c r="BJ217" s="18" t="s">
        <v>90</v>
      </c>
      <c r="BK217" s="241">
        <f>ROUND(I217*H217,2)</f>
        <v>0</v>
      </c>
      <c r="BL217" s="18" t="s">
        <v>192</v>
      </c>
      <c r="BM217" s="240" t="s">
        <v>1155</v>
      </c>
    </row>
    <row r="218" s="2" customFormat="1" ht="16.5" customHeight="1">
      <c r="A218" s="40"/>
      <c r="B218" s="41"/>
      <c r="C218" s="229" t="s">
        <v>707</v>
      </c>
      <c r="D218" s="229" t="s">
        <v>174</v>
      </c>
      <c r="E218" s="230" t="s">
        <v>4308</v>
      </c>
      <c r="F218" s="231" t="s">
        <v>4309</v>
      </c>
      <c r="G218" s="232" t="s">
        <v>1528</v>
      </c>
      <c r="H218" s="233">
        <v>1016</v>
      </c>
      <c r="I218" s="234"/>
      <c r="J218" s="235">
        <f>ROUND(I218*H218,2)</f>
        <v>0</v>
      </c>
      <c r="K218" s="231" t="s">
        <v>331</v>
      </c>
      <c r="L218" s="46"/>
      <c r="M218" s="236" t="s">
        <v>1</v>
      </c>
      <c r="N218" s="237" t="s">
        <v>48</v>
      </c>
      <c r="O218" s="93"/>
      <c r="P218" s="238">
        <f>O218*H218</f>
        <v>0</v>
      </c>
      <c r="Q218" s="238">
        <v>0</v>
      </c>
      <c r="R218" s="238">
        <f>Q218*H218</f>
        <v>0</v>
      </c>
      <c r="S218" s="238">
        <v>0</v>
      </c>
      <c r="T218" s="239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40" t="s">
        <v>192</v>
      </c>
      <c r="AT218" s="240" t="s">
        <v>174</v>
      </c>
      <c r="AU218" s="240" t="s">
        <v>90</v>
      </c>
      <c r="AY218" s="18" t="s">
        <v>171</v>
      </c>
      <c r="BE218" s="241">
        <f>IF(N218="základní",J218,0)</f>
        <v>0</v>
      </c>
      <c r="BF218" s="241">
        <f>IF(N218="snížená",J218,0)</f>
        <v>0</v>
      </c>
      <c r="BG218" s="241">
        <f>IF(N218="zákl. přenesená",J218,0)</f>
        <v>0</v>
      </c>
      <c r="BH218" s="241">
        <f>IF(N218="sníž. přenesená",J218,0)</f>
        <v>0</v>
      </c>
      <c r="BI218" s="241">
        <f>IF(N218="nulová",J218,0)</f>
        <v>0</v>
      </c>
      <c r="BJ218" s="18" t="s">
        <v>90</v>
      </c>
      <c r="BK218" s="241">
        <f>ROUND(I218*H218,2)</f>
        <v>0</v>
      </c>
      <c r="BL218" s="18" t="s">
        <v>192</v>
      </c>
      <c r="BM218" s="240" t="s">
        <v>1161</v>
      </c>
    </row>
    <row r="219" s="2" customFormat="1" ht="16.5" customHeight="1">
      <c r="A219" s="40"/>
      <c r="B219" s="41"/>
      <c r="C219" s="229" t="s">
        <v>712</v>
      </c>
      <c r="D219" s="229" t="s">
        <v>174</v>
      </c>
      <c r="E219" s="230" t="s">
        <v>4310</v>
      </c>
      <c r="F219" s="231" t="s">
        <v>4311</v>
      </c>
      <c r="G219" s="232" t="s">
        <v>1528</v>
      </c>
      <c r="H219" s="233">
        <v>20</v>
      </c>
      <c r="I219" s="234"/>
      <c r="J219" s="235">
        <f>ROUND(I219*H219,2)</f>
        <v>0</v>
      </c>
      <c r="K219" s="231" t="s">
        <v>331</v>
      </c>
      <c r="L219" s="46"/>
      <c r="M219" s="236" t="s">
        <v>1</v>
      </c>
      <c r="N219" s="237" t="s">
        <v>48</v>
      </c>
      <c r="O219" s="93"/>
      <c r="P219" s="238">
        <f>O219*H219</f>
        <v>0</v>
      </c>
      <c r="Q219" s="238">
        <v>0</v>
      </c>
      <c r="R219" s="238">
        <f>Q219*H219</f>
        <v>0</v>
      </c>
      <c r="S219" s="238">
        <v>0</v>
      </c>
      <c r="T219" s="239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40" t="s">
        <v>192</v>
      </c>
      <c r="AT219" s="240" t="s">
        <v>174</v>
      </c>
      <c r="AU219" s="240" t="s">
        <v>90</v>
      </c>
      <c r="AY219" s="18" t="s">
        <v>171</v>
      </c>
      <c r="BE219" s="241">
        <f>IF(N219="základní",J219,0)</f>
        <v>0</v>
      </c>
      <c r="BF219" s="241">
        <f>IF(N219="snížená",J219,0)</f>
        <v>0</v>
      </c>
      <c r="BG219" s="241">
        <f>IF(N219="zákl. přenesená",J219,0)</f>
        <v>0</v>
      </c>
      <c r="BH219" s="241">
        <f>IF(N219="sníž. přenesená",J219,0)</f>
        <v>0</v>
      </c>
      <c r="BI219" s="241">
        <f>IF(N219="nulová",J219,0)</f>
        <v>0</v>
      </c>
      <c r="BJ219" s="18" t="s">
        <v>90</v>
      </c>
      <c r="BK219" s="241">
        <f>ROUND(I219*H219,2)</f>
        <v>0</v>
      </c>
      <c r="BL219" s="18" t="s">
        <v>192</v>
      </c>
      <c r="BM219" s="240" t="s">
        <v>1169</v>
      </c>
    </row>
    <row r="220" s="2" customFormat="1" ht="16.5" customHeight="1">
      <c r="A220" s="40"/>
      <c r="B220" s="41"/>
      <c r="C220" s="229" t="s">
        <v>718</v>
      </c>
      <c r="D220" s="229" t="s">
        <v>174</v>
      </c>
      <c r="E220" s="230" t="s">
        <v>4312</v>
      </c>
      <c r="F220" s="231" t="s">
        <v>4313</v>
      </c>
      <c r="G220" s="232" t="s">
        <v>1528</v>
      </c>
      <c r="H220" s="233">
        <v>6</v>
      </c>
      <c r="I220" s="234"/>
      <c r="J220" s="235">
        <f>ROUND(I220*H220,2)</f>
        <v>0</v>
      </c>
      <c r="K220" s="231" t="s">
        <v>331</v>
      </c>
      <c r="L220" s="46"/>
      <c r="M220" s="236" t="s">
        <v>1</v>
      </c>
      <c r="N220" s="237" t="s">
        <v>48</v>
      </c>
      <c r="O220" s="93"/>
      <c r="P220" s="238">
        <f>O220*H220</f>
        <v>0</v>
      </c>
      <c r="Q220" s="238">
        <v>0</v>
      </c>
      <c r="R220" s="238">
        <f>Q220*H220</f>
        <v>0</v>
      </c>
      <c r="S220" s="238">
        <v>0</v>
      </c>
      <c r="T220" s="239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40" t="s">
        <v>192</v>
      </c>
      <c r="AT220" s="240" t="s">
        <v>174</v>
      </c>
      <c r="AU220" s="240" t="s">
        <v>90</v>
      </c>
      <c r="AY220" s="18" t="s">
        <v>171</v>
      </c>
      <c r="BE220" s="241">
        <f>IF(N220="základní",J220,0)</f>
        <v>0</v>
      </c>
      <c r="BF220" s="241">
        <f>IF(N220="snížená",J220,0)</f>
        <v>0</v>
      </c>
      <c r="BG220" s="241">
        <f>IF(N220="zákl. přenesená",J220,0)</f>
        <v>0</v>
      </c>
      <c r="BH220" s="241">
        <f>IF(N220="sníž. přenesená",J220,0)</f>
        <v>0</v>
      </c>
      <c r="BI220" s="241">
        <f>IF(N220="nulová",J220,0)</f>
        <v>0</v>
      </c>
      <c r="BJ220" s="18" t="s">
        <v>90</v>
      </c>
      <c r="BK220" s="241">
        <f>ROUND(I220*H220,2)</f>
        <v>0</v>
      </c>
      <c r="BL220" s="18" t="s">
        <v>192</v>
      </c>
      <c r="BM220" s="240" t="s">
        <v>1178</v>
      </c>
    </row>
    <row r="221" s="2" customFormat="1" ht="16.5" customHeight="1">
      <c r="A221" s="40"/>
      <c r="B221" s="41"/>
      <c r="C221" s="229" t="s">
        <v>722</v>
      </c>
      <c r="D221" s="229" t="s">
        <v>174</v>
      </c>
      <c r="E221" s="230" t="s">
        <v>4314</v>
      </c>
      <c r="F221" s="231" t="s">
        <v>4315</v>
      </c>
      <c r="G221" s="232" t="s">
        <v>1528</v>
      </c>
      <c r="H221" s="233">
        <v>6</v>
      </c>
      <c r="I221" s="234"/>
      <c r="J221" s="235">
        <f>ROUND(I221*H221,2)</f>
        <v>0</v>
      </c>
      <c r="K221" s="231" t="s">
        <v>331</v>
      </c>
      <c r="L221" s="46"/>
      <c r="M221" s="236" t="s">
        <v>1</v>
      </c>
      <c r="N221" s="237" t="s">
        <v>48</v>
      </c>
      <c r="O221" s="93"/>
      <c r="P221" s="238">
        <f>O221*H221</f>
        <v>0</v>
      </c>
      <c r="Q221" s="238">
        <v>0</v>
      </c>
      <c r="R221" s="238">
        <f>Q221*H221</f>
        <v>0</v>
      </c>
      <c r="S221" s="238">
        <v>0</v>
      </c>
      <c r="T221" s="239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40" t="s">
        <v>192</v>
      </c>
      <c r="AT221" s="240" t="s">
        <v>174</v>
      </c>
      <c r="AU221" s="240" t="s">
        <v>90</v>
      </c>
      <c r="AY221" s="18" t="s">
        <v>171</v>
      </c>
      <c r="BE221" s="241">
        <f>IF(N221="základní",J221,0)</f>
        <v>0</v>
      </c>
      <c r="BF221" s="241">
        <f>IF(N221="snížená",J221,0)</f>
        <v>0</v>
      </c>
      <c r="BG221" s="241">
        <f>IF(N221="zákl. přenesená",J221,0)</f>
        <v>0</v>
      </c>
      <c r="BH221" s="241">
        <f>IF(N221="sníž. přenesená",J221,0)</f>
        <v>0</v>
      </c>
      <c r="BI221" s="241">
        <f>IF(N221="nulová",J221,0)</f>
        <v>0</v>
      </c>
      <c r="BJ221" s="18" t="s">
        <v>90</v>
      </c>
      <c r="BK221" s="241">
        <f>ROUND(I221*H221,2)</f>
        <v>0</v>
      </c>
      <c r="BL221" s="18" t="s">
        <v>192</v>
      </c>
      <c r="BM221" s="240" t="s">
        <v>1191</v>
      </c>
    </row>
    <row r="222" s="2" customFormat="1" ht="16.5" customHeight="1">
      <c r="A222" s="40"/>
      <c r="B222" s="41"/>
      <c r="C222" s="229" t="s">
        <v>727</v>
      </c>
      <c r="D222" s="229" t="s">
        <v>174</v>
      </c>
      <c r="E222" s="230" t="s">
        <v>4316</v>
      </c>
      <c r="F222" s="231" t="s">
        <v>4317</v>
      </c>
      <c r="G222" s="232" t="s">
        <v>1528</v>
      </c>
      <c r="H222" s="233">
        <v>30</v>
      </c>
      <c r="I222" s="234"/>
      <c r="J222" s="235">
        <f>ROUND(I222*H222,2)</f>
        <v>0</v>
      </c>
      <c r="K222" s="231" t="s">
        <v>331</v>
      </c>
      <c r="L222" s="46"/>
      <c r="M222" s="236" t="s">
        <v>1</v>
      </c>
      <c r="N222" s="237" t="s">
        <v>48</v>
      </c>
      <c r="O222" s="93"/>
      <c r="P222" s="238">
        <f>O222*H222</f>
        <v>0</v>
      </c>
      <c r="Q222" s="238">
        <v>0</v>
      </c>
      <c r="R222" s="238">
        <f>Q222*H222</f>
        <v>0</v>
      </c>
      <c r="S222" s="238">
        <v>0</v>
      </c>
      <c r="T222" s="239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40" t="s">
        <v>192</v>
      </c>
      <c r="AT222" s="240" t="s">
        <v>174</v>
      </c>
      <c r="AU222" s="240" t="s">
        <v>90</v>
      </c>
      <c r="AY222" s="18" t="s">
        <v>171</v>
      </c>
      <c r="BE222" s="241">
        <f>IF(N222="základní",J222,0)</f>
        <v>0</v>
      </c>
      <c r="BF222" s="241">
        <f>IF(N222="snížená",J222,0)</f>
        <v>0</v>
      </c>
      <c r="BG222" s="241">
        <f>IF(N222="zákl. přenesená",J222,0)</f>
        <v>0</v>
      </c>
      <c r="BH222" s="241">
        <f>IF(N222="sníž. přenesená",J222,0)</f>
        <v>0</v>
      </c>
      <c r="BI222" s="241">
        <f>IF(N222="nulová",J222,0)</f>
        <v>0</v>
      </c>
      <c r="BJ222" s="18" t="s">
        <v>90</v>
      </c>
      <c r="BK222" s="241">
        <f>ROUND(I222*H222,2)</f>
        <v>0</v>
      </c>
      <c r="BL222" s="18" t="s">
        <v>192</v>
      </c>
      <c r="BM222" s="240" t="s">
        <v>1199</v>
      </c>
    </row>
    <row r="223" s="2" customFormat="1" ht="16.5" customHeight="1">
      <c r="A223" s="40"/>
      <c r="B223" s="41"/>
      <c r="C223" s="229" t="s">
        <v>734</v>
      </c>
      <c r="D223" s="229" t="s">
        <v>174</v>
      </c>
      <c r="E223" s="230" t="s">
        <v>4318</v>
      </c>
      <c r="F223" s="231" t="s">
        <v>4319</v>
      </c>
      <c r="G223" s="232" t="s">
        <v>1528</v>
      </c>
      <c r="H223" s="233">
        <v>40</v>
      </c>
      <c r="I223" s="234"/>
      <c r="J223" s="235">
        <f>ROUND(I223*H223,2)</f>
        <v>0</v>
      </c>
      <c r="K223" s="231" t="s">
        <v>331</v>
      </c>
      <c r="L223" s="46"/>
      <c r="M223" s="236" t="s">
        <v>1</v>
      </c>
      <c r="N223" s="237" t="s">
        <v>48</v>
      </c>
      <c r="O223" s="93"/>
      <c r="P223" s="238">
        <f>O223*H223</f>
        <v>0</v>
      </c>
      <c r="Q223" s="238">
        <v>0</v>
      </c>
      <c r="R223" s="238">
        <f>Q223*H223</f>
        <v>0</v>
      </c>
      <c r="S223" s="238">
        <v>0</v>
      </c>
      <c r="T223" s="239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40" t="s">
        <v>192</v>
      </c>
      <c r="AT223" s="240" t="s">
        <v>174</v>
      </c>
      <c r="AU223" s="240" t="s">
        <v>90</v>
      </c>
      <c r="AY223" s="18" t="s">
        <v>171</v>
      </c>
      <c r="BE223" s="241">
        <f>IF(N223="základní",J223,0)</f>
        <v>0</v>
      </c>
      <c r="BF223" s="241">
        <f>IF(N223="snížená",J223,0)</f>
        <v>0</v>
      </c>
      <c r="BG223" s="241">
        <f>IF(N223="zákl. přenesená",J223,0)</f>
        <v>0</v>
      </c>
      <c r="BH223" s="241">
        <f>IF(N223="sníž. přenesená",J223,0)</f>
        <v>0</v>
      </c>
      <c r="BI223" s="241">
        <f>IF(N223="nulová",J223,0)</f>
        <v>0</v>
      </c>
      <c r="BJ223" s="18" t="s">
        <v>90</v>
      </c>
      <c r="BK223" s="241">
        <f>ROUND(I223*H223,2)</f>
        <v>0</v>
      </c>
      <c r="BL223" s="18" t="s">
        <v>192</v>
      </c>
      <c r="BM223" s="240" t="s">
        <v>1206</v>
      </c>
    </row>
    <row r="224" s="2" customFormat="1" ht="16.5" customHeight="1">
      <c r="A224" s="40"/>
      <c r="B224" s="41"/>
      <c r="C224" s="229" t="s">
        <v>739</v>
      </c>
      <c r="D224" s="229" t="s">
        <v>174</v>
      </c>
      <c r="E224" s="230" t="s">
        <v>4320</v>
      </c>
      <c r="F224" s="231" t="s">
        <v>4321</v>
      </c>
      <c r="G224" s="232" t="s">
        <v>1528</v>
      </c>
      <c r="H224" s="233">
        <v>45</v>
      </c>
      <c r="I224" s="234"/>
      <c r="J224" s="235">
        <f>ROUND(I224*H224,2)</f>
        <v>0</v>
      </c>
      <c r="K224" s="231" t="s">
        <v>331</v>
      </c>
      <c r="L224" s="46"/>
      <c r="M224" s="236" t="s">
        <v>1</v>
      </c>
      <c r="N224" s="237" t="s">
        <v>48</v>
      </c>
      <c r="O224" s="93"/>
      <c r="P224" s="238">
        <f>O224*H224</f>
        <v>0</v>
      </c>
      <c r="Q224" s="238">
        <v>0</v>
      </c>
      <c r="R224" s="238">
        <f>Q224*H224</f>
        <v>0</v>
      </c>
      <c r="S224" s="238">
        <v>0</v>
      </c>
      <c r="T224" s="239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40" t="s">
        <v>192</v>
      </c>
      <c r="AT224" s="240" t="s">
        <v>174</v>
      </c>
      <c r="AU224" s="240" t="s">
        <v>90</v>
      </c>
      <c r="AY224" s="18" t="s">
        <v>171</v>
      </c>
      <c r="BE224" s="241">
        <f>IF(N224="základní",J224,0)</f>
        <v>0</v>
      </c>
      <c r="BF224" s="241">
        <f>IF(N224="snížená",J224,0)</f>
        <v>0</v>
      </c>
      <c r="BG224" s="241">
        <f>IF(N224="zákl. přenesená",J224,0)</f>
        <v>0</v>
      </c>
      <c r="BH224" s="241">
        <f>IF(N224="sníž. přenesená",J224,0)</f>
        <v>0</v>
      </c>
      <c r="BI224" s="241">
        <f>IF(N224="nulová",J224,0)</f>
        <v>0</v>
      </c>
      <c r="BJ224" s="18" t="s">
        <v>90</v>
      </c>
      <c r="BK224" s="241">
        <f>ROUND(I224*H224,2)</f>
        <v>0</v>
      </c>
      <c r="BL224" s="18" t="s">
        <v>192</v>
      </c>
      <c r="BM224" s="240" t="s">
        <v>1219</v>
      </c>
    </row>
    <row r="225" s="2" customFormat="1" ht="16.5" customHeight="1">
      <c r="A225" s="40"/>
      <c r="B225" s="41"/>
      <c r="C225" s="229" t="s">
        <v>744</v>
      </c>
      <c r="D225" s="229" t="s">
        <v>174</v>
      </c>
      <c r="E225" s="230" t="s">
        <v>4322</v>
      </c>
      <c r="F225" s="231" t="s">
        <v>4323</v>
      </c>
      <c r="G225" s="232" t="s">
        <v>1528</v>
      </c>
      <c r="H225" s="233">
        <v>6</v>
      </c>
      <c r="I225" s="234"/>
      <c r="J225" s="235">
        <f>ROUND(I225*H225,2)</f>
        <v>0</v>
      </c>
      <c r="K225" s="231" t="s">
        <v>331</v>
      </c>
      <c r="L225" s="46"/>
      <c r="M225" s="236" t="s">
        <v>1</v>
      </c>
      <c r="N225" s="237" t="s">
        <v>48</v>
      </c>
      <c r="O225" s="93"/>
      <c r="P225" s="238">
        <f>O225*H225</f>
        <v>0</v>
      </c>
      <c r="Q225" s="238">
        <v>0</v>
      </c>
      <c r="R225" s="238">
        <f>Q225*H225</f>
        <v>0</v>
      </c>
      <c r="S225" s="238">
        <v>0</v>
      </c>
      <c r="T225" s="239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40" t="s">
        <v>192</v>
      </c>
      <c r="AT225" s="240" t="s">
        <v>174</v>
      </c>
      <c r="AU225" s="240" t="s">
        <v>90</v>
      </c>
      <c r="AY225" s="18" t="s">
        <v>171</v>
      </c>
      <c r="BE225" s="241">
        <f>IF(N225="základní",J225,0)</f>
        <v>0</v>
      </c>
      <c r="BF225" s="241">
        <f>IF(N225="snížená",J225,0)</f>
        <v>0</v>
      </c>
      <c r="BG225" s="241">
        <f>IF(N225="zákl. přenesená",J225,0)</f>
        <v>0</v>
      </c>
      <c r="BH225" s="241">
        <f>IF(N225="sníž. přenesená",J225,0)</f>
        <v>0</v>
      </c>
      <c r="BI225" s="241">
        <f>IF(N225="nulová",J225,0)</f>
        <v>0</v>
      </c>
      <c r="BJ225" s="18" t="s">
        <v>90</v>
      </c>
      <c r="BK225" s="241">
        <f>ROUND(I225*H225,2)</f>
        <v>0</v>
      </c>
      <c r="BL225" s="18" t="s">
        <v>192</v>
      </c>
      <c r="BM225" s="240" t="s">
        <v>1228</v>
      </c>
    </row>
    <row r="226" s="2" customFormat="1" ht="16.5" customHeight="1">
      <c r="A226" s="40"/>
      <c r="B226" s="41"/>
      <c r="C226" s="229" t="s">
        <v>750</v>
      </c>
      <c r="D226" s="229" t="s">
        <v>174</v>
      </c>
      <c r="E226" s="230" t="s">
        <v>4324</v>
      </c>
      <c r="F226" s="231" t="s">
        <v>4325</v>
      </c>
      <c r="G226" s="232" t="s">
        <v>1528</v>
      </c>
      <c r="H226" s="233">
        <v>1477</v>
      </c>
      <c r="I226" s="234"/>
      <c r="J226" s="235">
        <f>ROUND(I226*H226,2)</f>
        <v>0</v>
      </c>
      <c r="K226" s="231" t="s">
        <v>331</v>
      </c>
      <c r="L226" s="46"/>
      <c r="M226" s="236" t="s">
        <v>1</v>
      </c>
      <c r="N226" s="237" t="s">
        <v>48</v>
      </c>
      <c r="O226" s="93"/>
      <c r="P226" s="238">
        <f>O226*H226</f>
        <v>0</v>
      </c>
      <c r="Q226" s="238">
        <v>0</v>
      </c>
      <c r="R226" s="238">
        <f>Q226*H226</f>
        <v>0</v>
      </c>
      <c r="S226" s="238">
        <v>0</v>
      </c>
      <c r="T226" s="239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40" t="s">
        <v>192</v>
      </c>
      <c r="AT226" s="240" t="s">
        <v>174</v>
      </c>
      <c r="AU226" s="240" t="s">
        <v>90</v>
      </c>
      <c r="AY226" s="18" t="s">
        <v>171</v>
      </c>
      <c r="BE226" s="241">
        <f>IF(N226="základní",J226,0)</f>
        <v>0</v>
      </c>
      <c r="BF226" s="241">
        <f>IF(N226="snížená",J226,0)</f>
        <v>0</v>
      </c>
      <c r="BG226" s="241">
        <f>IF(N226="zákl. přenesená",J226,0)</f>
        <v>0</v>
      </c>
      <c r="BH226" s="241">
        <f>IF(N226="sníž. přenesená",J226,0)</f>
        <v>0</v>
      </c>
      <c r="BI226" s="241">
        <f>IF(N226="nulová",J226,0)</f>
        <v>0</v>
      </c>
      <c r="BJ226" s="18" t="s">
        <v>90</v>
      </c>
      <c r="BK226" s="241">
        <f>ROUND(I226*H226,2)</f>
        <v>0</v>
      </c>
      <c r="BL226" s="18" t="s">
        <v>192</v>
      </c>
      <c r="BM226" s="240" t="s">
        <v>1237</v>
      </c>
    </row>
    <row r="227" s="2" customFormat="1" ht="16.5" customHeight="1">
      <c r="A227" s="40"/>
      <c r="B227" s="41"/>
      <c r="C227" s="229" t="s">
        <v>754</v>
      </c>
      <c r="D227" s="229" t="s">
        <v>174</v>
      </c>
      <c r="E227" s="230" t="s">
        <v>4326</v>
      </c>
      <c r="F227" s="231" t="s">
        <v>4327</v>
      </c>
      <c r="G227" s="232" t="s">
        <v>1528</v>
      </c>
      <c r="H227" s="233">
        <v>250</v>
      </c>
      <c r="I227" s="234"/>
      <c r="J227" s="235">
        <f>ROUND(I227*H227,2)</f>
        <v>0</v>
      </c>
      <c r="K227" s="231" t="s">
        <v>331</v>
      </c>
      <c r="L227" s="46"/>
      <c r="M227" s="236" t="s">
        <v>1</v>
      </c>
      <c r="N227" s="237" t="s">
        <v>48</v>
      </c>
      <c r="O227" s="93"/>
      <c r="P227" s="238">
        <f>O227*H227</f>
        <v>0</v>
      </c>
      <c r="Q227" s="238">
        <v>0</v>
      </c>
      <c r="R227" s="238">
        <f>Q227*H227</f>
        <v>0</v>
      </c>
      <c r="S227" s="238">
        <v>0</v>
      </c>
      <c r="T227" s="239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40" t="s">
        <v>192</v>
      </c>
      <c r="AT227" s="240" t="s">
        <v>174</v>
      </c>
      <c r="AU227" s="240" t="s">
        <v>90</v>
      </c>
      <c r="AY227" s="18" t="s">
        <v>171</v>
      </c>
      <c r="BE227" s="241">
        <f>IF(N227="základní",J227,0)</f>
        <v>0</v>
      </c>
      <c r="BF227" s="241">
        <f>IF(N227="snížená",J227,0)</f>
        <v>0</v>
      </c>
      <c r="BG227" s="241">
        <f>IF(N227="zákl. přenesená",J227,0)</f>
        <v>0</v>
      </c>
      <c r="BH227" s="241">
        <f>IF(N227="sníž. přenesená",J227,0)</f>
        <v>0</v>
      </c>
      <c r="BI227" s="241">
        <f>IF(N227="nulová",J227,0)</f>
        <v>0</v>
      </c>
      <c r="BJ227" s="18" t="s">
        <v>90</v>
      </c>
      <c r="BK227" s="241">
        <f>ROUND(I227*H227,2)</f>
        <v>0</v>
      </c>
      <c r="BL227" s="18" t="s">
        <v>192</v>
      </c>
      <c r="BM227" s="240" t="s">
        <v>1247</v>
      </c>
    </row>
    <row r="228" s="2" customFormat="1" ht="16.5" customHeight="1">
      <c r="A228" s="40"/>
      <c r="B228" s="41"/>
      <c r="C228" s="229" t="s">
        <v>758</v>
      </c>
      <c r="D228" s="229" t="s">
        <v>174</v>
      </c>
      <c r="E228" s="230" t="s">
        <v>4328</v>
      </c>
      <c r="F228" s="231" t="s">
        <v>4329</v>
      </c>
      <c r="G228" s="232" t="s">
        <v>1528</v>
      </c>
      <c r="H228" s="233">
        <v>20</v>
      </c>
      <c r="I228" s="234"/>
      <c r="J228" s="235">
        <f>ROUND(I228*H228,2)</f>
        <v>0</v>
      </c>
      <c r="K228" s="231" t="s">
        <v>331</v>
      </c>
      <c r="L228" s="46"/>
      <c r="M228" s="236" t="s">
        <v>1</v>
      </c>
      <c r="N228" s="237" t="s">
        <v>48</v>
      </c>
      <c r="O228" s="93"/>
      <c r="P228" s="238">
        <f>O228*H228</f>
        <v>0</v>
      </c>
      <c r="Q228" s="238">
        <v>0</v>
      </c>
      <c r="R228" s="238">
        <f>Q228*H228</f>
        <v>0</v>
      </c>
      <c r="S228" s="238">
        <v>0</v>
      </c>
      <c r="T228" s="239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40" t="s">
        <v>192</v>
      </c>
      <c r="AT228" s="240" t="s">
        <v>174</v>
      </c>
      <c r="AU228" s="240" t="s">
        <v>90</v>
      </c>
      <c r="AY228" s="18" t="s">
        <v>171</v>
      </c>
      <c r="BE228" s="241">
        <f>IF(N228="základní",J228,0)</f>
        <v>0</v>
      </c>
      <c r="BF228" s="241">
        <f>IF(N228="snížená",J228,0)</f>
        <v>0</v>
      </c>
      <c r="BG228" s="241">
        <f>IF(N228="zákl. přenesená",J228,0)</f>
        <v>0</v>
      </c>
      <c r="BH228" s="241">
        <f>IF(N228="sníž. přenesená",J228,0)</f>
        <v>0</v>
      </c>
      <c r="BI228" s="241">
        <f>IF(N228="nulová",J228,0)</f>
        <v>0</v>
      </c>
      <c r="BJ228" s="18" t="s">
        <v>90</v>
      </c>
      <c r="BK228" s="241">
        <f>ROUND(I228*H228,2)</f>
        <v>0</v>
      </c>
      <c r="BL228" s="18" t="s">
        <v>192</v>
      </c>
      <c r="BM228" s="240" t="s">
        <v>1256</v>
      </c>
    </row>
    <row r="229" s="2" customFormat="1" ht="16.5" customHeight="1">
      <c r="A229" s="40"/>
      <c r="B229" s="41"/>
      <c r="C229" s="229" t="s">
        <v>763</v>
      </c>
      <c r="D229" s="229" t="s">
        <v>174</v>
      </c>
      <c r="E229" s="230" t="s">
        <v>4330</v>
      </c>
      <c r="F229" s="231" t="s">
        <v>4331</v>
      </c>
      <c r="G229" s="232" t="s">
        <v>1528</v>
      </c>
      <c r="H229" s="233">
        <v>5</v>
      </c>
      <c r="I229" s="234"/>
      <c r="J229" s="235">
        <f>ROUND(I229*H229,2)</f>
        <v>0</v>
      </c>
      <c r="K229" s="231" t="s">
        <v>331</v>
      </c>
      <c r="L229" s="46"/>
      <c r="M229" s="236" t="s">
        <v>1</v>
      </c>
      <c r="N229" s="237" t="s">
        <v>48</v>
      </c>
      <c r="O229" s="93"/>
      <c r="P229" s="238">
        <f>O229*H229</f>
        <v>0</v>
      </c>
      <c r="Q229" s="238">
        <v>0</v>
      </c>
      <c r="R229" s="238">
        <f>Q229*H229</f>
        <v>0</v>
      </c>
      <c r="S229" s="238">
        <v>0</v>
      </c>
      <c r="T229" s="239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40" t="s">
        <v>192</v>
      </c>
      <c r="AT229" s="240" t="s">
        <v>174</v>
      </c>
      <c r="AU229" s="240" t="s">
        <v>90</v>
      </c>
      <c r="AY229" s="18" t="s">
        <v>171</v>
      </c>
      <c r="BE229" s="241">
        <f>IF(N229="základní",J229,0)</f>
        <v>0</v>
      </c>
      <c r="BF229" s="241">
        <f>IF(N229="snížená",J229,0)</f>
        <v>0</v>
      </c>
      <c r="BG229" s="241">
        <f>IF(N229="zákl. přenesená",J229,0)</f>
        <v>0</v>
      </c>
      <c r="BH229" s="241">
        <f>IF(N229="sníž. přenesená",J229,0)</f>
        <v>0</v>
      </c>
      <c r="BI229" s="241">
        <f>IF(N229="nulová",J229,0)</f>
        <v>0</v>
      </c>
      <c r="BJ229" s="18" t="s">
        <v>90</v>
      </c>
      <c r="BK229" s="241">
        <f>ROUND(I229*H229,2)</f>
        <v>0</v>
      </c>
      <c r="BL229" s="18" t="s">
        <v>192</v>
      </c>
      <c r="BM229" s="240" t="s">
        <v>1271</v>
      </c>
    </row>
    <row r="230" s="2" customFormat="1" ht="16.5" customHeight="1">
      <c r="A230" s="40"/>
      <c r="B230" s="41"/>
      <c r="C230" s="229" t="s">
        <v>767</v>
      </c>
      <c r="D230" s="229" t="s">
        <v>174</v>
      </c>
      <c r="E230" s="230" t="s">
        <v>4332</v>
      </c>
      <c r="F230" s="231" t="s">
        <v>4333</v>
      </c>
      <c r="G230" s="232" t="s">
        <v>1528</v>
      </c>
      <c r="H230" s="233">
        <v>250</v>
      </c>
      <c r="I230" s="234"/>
      <c r="J230" s="235">
        <f>ROUND(I230*H230,2)</f>
        <v>0</v>
      </c>
      <c r="K230" s="231" t="s">
        <v>331</v>
      </c>
      <c r="L230" s="46"/>
      <c r="M230" s="236" t="s">
        <v>1</v>
      </c>
      <c r="N230" s="237" t="s">
        <v>48</v>
      </c>
      <c r="O230" s="93"/>
      <c r="P230" s="238">
        <f>O230*H230</f>
        <v>0</v>
      </c>
      <c r="Q230" s="238">
        <v>0</v>
      </c>
      <c r="R230" s="238">
        <f>Q230*H230</f>
        <v>0</v>
      </c>
      <c r="S230" s="238">
        <v>0</v>
      </c>
      <c r="T230" s="239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40" t="s">
        <v>192</v>
      </c>
      <c r="AT230" s="240" t="s">
        <v>174</v>
      </c>
      <c r="AU230" s="240" t="s">
        <v>90</v>
      </c>
      <c r="AY230" s="18" t="s">
        <v>171</v>
      </c>
      <c r="BE230" s="241">
        <f>IF(N230="základní",J230,0)</f>
        <v>0</v>
      </c>
      <c r="BF230" s="241">
        <f>IF(N230="snížená",J230,0)</f>
        <v>0</v>
      </c>
      <c r="BG230" s="241">
        <f>IF(N230="zákl. přenesená",J230,0)</f>
        <v>0</v>
      </c>
      <c r="BH230" s="241">
        <f>IF(N230="sníž. přenesená",J230,0)</f>
        <v>0</v>
      </c>
      <c r="BI230" s="241">
        <f>IF(N230="nulová",J230,0)</f>
        <v>0</v>
      </c>
      <c r="BJ230" s="18" t="s">
        <v>90</v>
      </c>
      <c r="BK230" s="241">
        <f>ROUND(I230*H230,2)</f>
        <v>0</v>
      </c>
      <c r="BL230" s="18" t="s">
        <v>192</v>
      </c>
      <c r="BM230" s="240" t="s">
        <v>1284</v>
      </c>
    </row>
    <row r="231" s="2" customFormat="1" ht="16.5" customHeight="1">
      <c r="A231" s="40"/>
      <c r="B231" s="41"/>
      <c r="C231" s="229" t="s">
        <v>772</v>
      </c>
      <c r="D231" s="229" t="s">
        <v>174</v>
      </c>
      <c r="E231" s="230" t="s">
        <v>4334</v>
      </c>
      <c r="F231" s="231" t="s">
        <v>4335</v>
      </c>
      <c r="G231" s="232" t="s">
        <v>1528</v>
      </c>
      <c r="H231" s="233">
        <v>25</v>
      </c>
      <c r="I231" s="234"/>
      <c r="J231" s="235">
        <f>ROUND(I231*H231,2)</f>
        <v>0</v>
      </c>
      <c r="K231" s="231" t="s">
        <v>331</v>
      </c>
      <c r="L231" s="46"/>
      <c r="M231" s="236" t="s">
        <v>1</v>
      </c>
      <c r="N231" s="237" t="s">
        <v>48</v>
      </c>
      <c r="O231" s="93"/>
      <c r="P231" s="238">
        <f>O231*H231</f>
        <v>0</v>
      </c>
      <c r="Q231" s="238">
        <v>0</v>
      </c>
      <c r="R231" s="238">
        <f>Q231*H231</f>
        <v>0</v>
      </c>
      <c r="S231" s="238">
        <v>0</v>
      </c>
      <c r="T231" s="239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40" t="s">
        <v>192</v>
      </c>
      <c r="AT231" s="240" t="s">
        <v>174</v>
      </c>
      <c r="AU231" s="240" t="s">
        <v>90</v>
      </c>
      <c r="AY231" s="18" t="s">
        <v>171</v>
      </c>
      <c r="BE231" s="241">
        <f>IF(N231="základní",J231,0)</f>
        <v>0</v>
      </c>
      <c r="BF231" s="241">
        <f>IF(N231="snížená",J231,0)</f>
        <v>0</v>
      </c>
      <c r="BG231" s="241">
        <f>IF(N231="zákl. přenesená",J231,0)</f>
        <v>0</v>
      </c>
      <c r="BH231" s="241">
        <f>IF(N231="sníž. přenesená",J231,0)</f>
        <v>0</v>
      </c>
      <c r="BI231" s="241">
        <f>IF(N231="nulová",J231,0)</f>
        <v>0</v>
      </c>
      <c r="BJ231" s="18" t="s">
        <v>90</v>
      </c>
      <c r="BK231" s="241">
        <f>ROUND(I231*H231,2)</f>
        <v>0</v>
      </c>
      <c r="BL231" s="18" t="s">
        <v>192</v>
      </c>
      <c r="BM231" s="240" t="s">
        <v>1294</v>
      </c>
    </row>
    <row r="232" s="2" customFormat="1" ht="16.5" customHeight="1">
      <c r="A232" s="40"/>
      <c r="B232" s="41"/>
      <c r="C232" s="229" t="s">
        <v>776</v>
      </c>
      <c r="D232" s="229" t="s">
        <v>174</v>
      </c>
      <c r="E232" s="230" t="s">
        <v>4336</v>
      </c>
      <c r="F232" s="231" t="s">
        <v>4337</v>
      </c>
      <c r="G232" s="232" t="s">
        <v>1528</v>
      </c>
      <c r="H232" s="233">
        <v>720</v>
      </c>
      <c r="I232" s="234"/>
      <c r="J232" s="235">
        <f>ROUND(I232*H232,2)</f>
        <v>0</v>
      </c>
      <c r="K232" s="231" t="s">
        <v>331</v>
      </c>
      <c r="L232" s="46"/>
      <c r="M232" s="236" t="s">
        <v>1</v>
      </c>
      <c r="N232" s="237" t="s">
        <v>48</v>
      </c>
      <c r="O232" s="93"/>
      <c r="P232" s="238">
        <f>O232*H232</f>
        <v>0</v>
      </c>
      <c r="Q232" s="238">
        <v>0</v>
      </c>
      <c r="R232" s="238">
        <f>Q232*H232</f>
        <v>0</v>
      </c>
      <c r="S232" s="238">
        <v>0</v>
      </c>
      <c r="T232" s="239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40" t="s">
        <v>192</v>
      </c>
      <c r="AT232" s="240" t="s">
        <v>174</v>
      </c>
      <c r="AU232" s="240" t="s">
        <v>90</v>
      </c>
      <c r="AY232" s="18" t="s">
        <v>171</v>
      </c>
      <c r="BE232" s="241">
        <f>IF(N232="základní",J232,0)</f>
        <v>0</v>
      </c>
      <c r="BF232" s="241">
        <f>IF(N232="snížená",J232,0)</f>
        <v>0</v>
      </c>
      <c r="BG232" s="241">
        <f>IF(N232="zákl. přenesená",J232,0)</f>
        <v>0</v>
      </c>
      <c r="BH232" s="241">
        <f>IF(N232="sníž. přenesená",J232,0)</f>
        <v>0</v>
      </c>
      <c r="BI232" s="241">
        <f>IF(N232="nulová",J232,0)</f>
        <v>0</v>
      </c>
      <c r="BJ232" s="18" t="s">
        <v>90</v>
      </c>
      <c r="BK232" s="241">
        <f>ROUND(I232*H232,2)</f>
        <v>0</v>
      </c>
      <c r="BL232" s="18" t="s">
        <v>192</v>
      </c>
      <c r="BM232" s="240" t="s">
        <v>1304</v>
      </c>
    </row>
    <row r="233" s="2" customFormat="1" ht="16.5" customHeight="1">
      <c r="A233" s="40"/>
      <c r="B233" s="41"/>
      <c r="C233" s="229" t="s">
        <v>780</v>
      </c>
      <c r="D233" s="229" t="s">
        <v>174</v>
      </c>
      <c r="E233" s="230" t="s">
        <v>4338</v>
      </c>
      <c r="F233" s="231" t="s">
        <v>4339</v>
      </c>
      <c r="G233" s="232" t="s">
        <v>1528</v>
      </c>
      <c r="H233" s="233">
        <v>12</v>
      </c>
      <c r="I233" s="234"/>
      <c r="J233" s="235">
        <f>ROUND(I233*H233,2)</f>
        <v>0</v>
      </c>
      <c r="K233" s="231" t="s">
        <v>331</v>
      </c>
      <c r="L233" s="46"/>
      <c r="M233" s="236" t="s">
        <v>1</v>
      </c>
      <c r="N233" s="237" t="s">
        <v>48</v>
      </c>
      <c r="O233" s="93"/>
      <c r="P233" s="238">
        <f>O233*H233</f>
        <v>0</v>
      </c>
      <c r="Q233" s="238">
        <v>0</v>
      </c>
      <c r="R233" s="238">
        <f>Q233*H233</f>
        <v>0</v>
      </c>
      <c r="S233" s="238">
        <v>0</v>
      </c>
      <c r="T233" s="239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40" t="s">
        <v>192</v>
      </c>
      <c r="AT233" s="240" t="s">
        <v>174</v>
      </c>
      <c r="AU233" s="240" t="s">
        <v>90</v>
      </c>
      <c r="AY233" s="18" t="s">
        <v>171</v>
      </c>
      <c r="BE233" s="241">
        <f>IF(N233="základní",J233,0)</f>
        <v>0</v>
      </c>
      <c r="BF233" s="241">
        <f>IF(N233="snížená",J233,0)</f>
        <v>0</v>
      </c>
      <c r="BG233" s="241">
        <f>IF(N233="zákl. přenesená",J233,0)</f>
        <v>0</v>
      </c>
      <c r="BH233" s="241">
        <f>IF(N233="sníž. přenesená",J233,0)</f>
        <v>0</v>
      </c>
      <c r="BI233" s="241">
        <f>IF(N233="nulová",J233,0)</f>
        <v>0</v>
      </c>
      <c r="BJ233" s="18" t="s">
        <v>90</v>
      </c>
      <c r="BK233" s="241">
        <f>ROUND(I233*H233,2)</f>
        <v>0</v>
      </c>
      <c r="BL233" s="18" t="s">
        <v>192</v>
      </c>
      <c r="BM233" s="240" t="s">
        <v>1314</v>
      </c>
    </row>
    <row r="234" s="2" customFormat="1" ht="16.5" customHeight="1">
      <c r="A234" s="40"/>
      <c r="B234" s="41"/>
      <c r="C234" s="229" t="s">
        <v>785</v>
      </c>
      <c r="D234" s="229" t="s">
        <v>174</v>
      </c>
      <c r="E234" s="230" t="s">
        <v>4340</v>
      </c>
      <c r="F234" s="231" t="s">
        <v>4341</v>
      </c>
      <c r="G234" s="232" t="s">
        <v>1528</v>
      </c>
      <c r="H234" s="233">
        <v>2</v>
      </c>
      <c r="I234" s="234"/>
      <c r="J234" s="235">
        <f>ROUND(I234*H234,2)</f>
        <v>0</v>
      </c>
      <c r="K234" s="231" t="s">
        <v>331</v>
      </c>
      <c r="L234" s="46"/>
      <c r="M234" s="236" t="s">
        <v>1</v>
      </c>
      <c r="N234" s="237" t="s">
        <v>48</v>
      </c>
      <c r="O234" s="93"/>
      <c r="P234" s="238">
        <f>O234*H234</f>
        <v>0</v>
      </c>
      <c r="Q234" s="238">
        <v>0</v>
      </c>
      <c r="R234" s="238">
        <f>Q234*H234</f>
        <v>0</v>
      </c>
      <c r="S234" s="238">
        <v>0</v>
      </c>
      <c r="T234" s="239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40" t="s">
        <v>192</v>
      </c>
      <c r="AT234" s="240" t="s">
        <v>174</v>
      </c>
      <c r="AU234" s="240" t="s">
        <v>90</v>
      </c>
      <c r="AY234" s="18" t="s">
        <v>171</v>
      </c>
      <c r="BE234" s="241">
        <f>IF(N234="základní",J234,0)</f>
        <v>0</v>
      </c>
      <c r="BF234" s="241">
        <f>IF(N234="snížená",J234,0)</f>
        <v>0</v>
      </c>
      <c r="BG234" s="241">
        <f>IF(N234="zákl. přenesená",J234,0)</f>
        <v>0</v>
      </c>
      <c r="BH234" s="241">
        <f>IF(N234="sníž. přenesená",J234,0)</f>
        <v>0</v>
      </c>
      <c r="BI234" s="241">
        <f>IF(N234="nulová",J234,0)</f>
        <v>0</v>
      </c>
      <c r="BJ234" s="18" t="s">
        <v>90</v>
      </c>
      <c r="BK234" s="241">
        <f>ROUND(I234*H234,2)</f>
        <v>0</v>
      </c>
      <c r="BL234" s="18" t="s">
        <v>192</v>
      </c>
      <c r="BM234" s="240" t="s">
        <v>1328</v>
      </c>
    </row>
    <row r="235" s="2" customFormat="1" ht="16.5" customHeight="1">
      <c r="A235" s="40"/>
      <c r="B235" s="41"/>
      <c r="C235" s="229" t="s">
        <v>789</v>
      </c>
      <c r="D235" s="229" t="s">
        <v>174</v>
      </c>
      <c r="E235" s="230" t="s">
        <v>4342</v>
      </c>
      <c r="F235" s="231" t="s">
        <v>4343</v>
      </c>
      <c r="G235" s="232" t="s">
        <v>1528</v>
      </c>
      <c r="H235" s="233">
        <v>3</v>
      </c>
      <c r="I235" s="234"/>
      <c r="J235" s="235">
        <f>ROUND(I235*H235,2)</f>
        <v>0</v>
      </c>
      <c r="K235" s="231" t="s">
        <v>331</v>
      </c>
      <c r="L235" s="46"/>
      <c r="M235" s="236" t="s">
        <v>1</v>
      </c>
      <c r="N235" s="237" t="s">
        <v>48</v>
      </c>
      <c r="O235" s="93"/>
      <c r="P235" s="238">
        <f>O235*H235</f>
        <v>0</v>
      </c>
      <c r="Q235" s="238">
        <v>0</v>
      </c>
      <c r="R235" s="238">
        <f>Q235*H235</f>
        <v>0</v>
      </c>
      <c r="S235" s="238">
        <v>0</v>
      </c>
      <c r="T235" s="239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40" t="s">
        <v>192</v>
      </c>
      <c r="AT235" s="240" t="s">
        <v>174</v>
      </c>
      <c r="AU235" s="240" t="s">
        <v>90</v>
      </c>
      <c r="AY235" s="18" t="s">
        <v>171</v>
      </c>
      <c r="BE235" s="241">
        <f>IF(N235="základní",J235,0)</f>
        <v>0</v>
      </c>
      <c r="BF235" s="241">
        <f>IF(N235="snížená",J235,0)</f>
        <v>0</v>
      </c>
      <c r="BG235" s="241">
        <f>IF(N235="zákl. přenesená",J235,0)</f>
        <v>0</v>
      </c>
      <c r="BH235" s="241">
        <f>IF(N235="sníž. přenesená",J235,0)</f>
        <v>0</v>
      </c>
      <c r="BI235" s="241">
        <f>IF(N235="nulová",J235,0)</f>
        <v>0</v>
      </c>
      <c r="BJ235" s="18" t="s">
        <v>90</v>
      </c>
      <c r="BK235" s="241">
        <f>ROUND(I235*H235,2)</f>
        <v>0</v>
      </c>
      <c r="BL235" s="18" t="s">
        <v>192</v>
      </c>
      <c r="BM235" s="240" t="s">
        <v>1338</v>
      </c>
    </row>
    <row r="236" s="2" customFormat="1" ht="16.5" customHeight="1">
      <c r="A236" s="40"/>
      <c r="B236" s="41"/>
      <c r="C236" s="229" t="s">
        <v>793</v>
      </c>
      <c r="D236" s="229" t="s">
        <v>174</v>
      </c>
      <c r="E236" s="230" t="s">
        <v>4344</v>
      </c>
      <c r="F236" s="231" t="s">
        <v>4345</v>
      </c>
      <c r="G236" s="232" t="s">
        <v>1528</v>
      </c>
      <c r="H236" s="233">
        <v>6</v>
      </c>
      <c r="I236" s="234"/>
      <c r="J236" s="235">
        <f>ROUND(I236*H236,2)</f>
        <v>0</v>
      </c>
      <c r="K236" s="231" t="s">
        <v>331</v>
      </c>
      <c r="L236" s="46"/>
      <c r="M236" s="236" t="s">
        <v>1</v>
      </c>
      <c r="N236" s="237" t="s">
        <v>48</v>
      </c>
      <c r="O236" s="93"/>
      <c r="P236" s="238">
        <f>O236*H236</f>
        <v>0</v>
      </c>
      <c r="Q236" s="238">
        <v>0</v>
      </c>
      <c r="R236" s="238">
        <f>Q236*H236</f>
        <v>0</v>
      </c>
      <c r="S236" s="238">
        <v>0</v>
      </c>
      <c r="T236" s="239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40" t="s">
        <v>192</v>
      </c>
      <c r="AT236" s="240" t="s">
        <v>174</v>
      </c>
      <c r="AU236" s="240" t="s">
        <v>90</v>
      </c>
      <c r="AY236" s="18" t="s">
        <v>171</v>
      </c>
      <c r="BE236" s="241">
        <f>IF(N236="základní",J236,0)</f>
        <v>0</v>
      </c>
      <c r="BF236" s="241">
        <f>IF(N236="snížená",J236,0)</f>
        <v>0</v>
      </c>
      <c r="BG236" s="241">
        <f>IF(N236="zákl. přenesená",J236,0)</f>
        <v>0</v>
      </c>
      <c r="BH236" s="241">
        <f>IF(N236="sníž. přenesená",J236,0)</f>
        <v>0</v>
      </c>
      <c r="BI236" s="241">
        <f>IF(N236="nulová",J236,0)</f>
        <v>0</v>
      </c>
      <c r="BJ236" s="18" t="s">
        <v>90</v>
      </c>
      <c r="BK236" s="241">
        <f>ROUND(I236*H236,2)</f>
        <v>0</v>
      </c>
      <c r="BL236" s="18" t="s">
        <v>192</v>
      </c>
      <c r="BM236" s="240" t="s">
        <v>1347</v>
      </c>
    </row>
    <row r="237" s="2" customFormat="1" ht="16.5" customHeight="1">
      <c r="A237" s="40"/>
      <c r="B237" s="41"/>
      <c r="C237" s="229" t="s">
        <v>800</v>
      </c>
      <c r="D237" s="229" t="s">
        <v>174</v>
      </c>
      <c r="E237" s="230" t="s">
        <v>4346</v>
      </c>
      <c r="F237" s="231" t="s">
        <v>4347</v>
      </c>
      <c r="G237" s="232" t="s">
        <v>1528</v>
      </c>
      <c r="H237" s="233">
        <v>76</v>
      </c>
      <c r="I237" s="234"/>
      <c r="J237" s="235">
        <f>ROUND(I237*H237,2)</f>
        <v>0</v>
      </c>
      <c r="K237" s="231" t="s">
        <v>331</v>
      </c>
      <c r="L237" s="46"/>
      <c r="M237" s="236" t="s">
        <v>1</v>
      </c>
      <c r="N237" s="237" t="s">
        <v>48</v>
      </c>
      <c r="O237" s="93"/>
      <c r="P237" s="238">
        <f>O237*H237</f>
        <v>0</v>
      </c>
      <c r="Q237" s="238">
        <v>0</v>
      </c>
      <c r="R237" s="238">
        <f>Q237*H237</f>
        <v>0</v>
      </c>
      <c r="S237" s="238">
        <v>0</v>
      </c>
      <c r="T237" s="239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40" t="s">
        <v>192</v>
      </c>
      <c r="AT237" s="240" t="s">
        <v>174</v>
      </c>
      <c r="AU237" s="240" t="s">
        <v>90</v>
      </c>
      <c r="AY237" s="18" t="s">
        <v>171</v>
      </c>
      <c r="BE237" s="241">
        <f>IF(N237="základní",J237,0)</f>
        <v>0</v>
      </c>
      <c r="BF237" s="241">
        <f>IF(N237="snížená",J237,0)</f>
        <v>0</v>
      </c>
      <c r="BG237" s="241">
        <f>IF(N237="zákl. přenesená",J237,0)</f>
        <v>0</v>
      </c>
      <c r="BH237" s="241">
        <f>IF(N237="sníž. přenesená",J237,0)</f>
        <v>0</v>
      </c>
      <c r="BI237" s="241">
        <f>IF(N237="nulová",J237,0)</f>
        <v>0</v>
      </c>
      <c r="BJ237" s="18" t="s">
        <v>90</v>
      </c>
      <c r="BK237" s="241">
        <f>ROUND(I237*H237,2)</f>
        <v>0</v>
      </c>
      <c r="BL237" s="18" t="s">
        <v>192</v>
      </c>
      <c r="BM237" s="240" t="s">
        <v>1359</v>
      </c>
    </row>
    <row r="238" s="2" customFormat="1" ht="16.5" customHeight="1">
      <c r="A238" s="40"/>
      <c r="B238" s="41"/>
      <c r="C238" s="229" t="s">
        <v>805</v>
      </c>
      <c r="D238" s="229" t="s">
        <v>174</v>
      </c>
      <c r="E238" s="230" t="s">
        <v>4348</v>
      </c>
      <c r="F238" s="231" t="s">
        <v>4349</v>
      </c>
      <c r="G238" s="232" t="s">
        <v>1528</v>
      </c>
      <c r="H238" s="233">
        <v>68</v>
      </c>
      <c r="I238" s="234"/>
      <c r="J238" s="235">
        <f>ROUND(I238*H238,2)</f>
        <v>0</v>
      </c>
      <c r="K238" s="231" t="s">
        <v>331</v>
      </c>
      <c r="L238" s="46"/>
      <c r="M238" s="236" t="s">
        <v>1</v>
      </c>
      <c r="N238" s="237" t="s">
        <v>48</v>
      </c>
      <c r="O238" s="93"/>
      <c r="P238" s="238">
        <f>O238*H238</f>
        <v>0</v>
      </c>
      <c r="Q238" s="238">
        <v>0</v>
      </c>
      <c r="R238" s="238">
        <f>Q238*H238</f>
        <v>0</v>
      </c>
      <c r="S238" s="238">
        <v>0</v>
      </c>
      <c r="T238" s="239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40" t="s">
        <v>192</v>
      </c>
      <c r="AT238" s="240" t="s">
        <v>174</v>
      </c>
      <c r="AU238" s="240" t="s">
        <v>90</v>
      </c>
      <c r="AY238" s="18" t="s">
        <v>171</v>
      </c>
      <c r="BE238" s="241">
        <f>IF(N238="základní",J238,0)</f>
        <v>0</v>
      </c>
      <c r="BF238" s="241">
        <f>IF(N238="snížená",J238,0)</f>
        <v>0</v>
      </c>
      <c r="BG238" s="241">
        <f>IF(N238="zákl. přenesená",J238,0)</f>
        <v>0</v>
      </c>
      <c r="BH238" s="241">
        <f>IF(N238="sníž. přenesená",J238,0)</f>
        <v>0</v>
      </c>
      <c r="BI238" s="241">
        <f>IF(N238="nulová",J238,0)</f>
        <v>0</v>
      </c>
      <c r="BJ238" s="18" t="s">
        <v>90</v>
      </c>
      <c r="BK238" s="241">
        <f>ROUND(I238*H238,2)</f>
        <v>0</v>
      </c>
      <c r="BL238" s="18" t="s">
        <v>192</v>
      </c>
      <c r="BM238" s="240" t="s">
        <v>1371</v>
      </c>
    </row>
    <row r="239" s="2" customFormat="1" ht="16.5" customHeight="1">
      <c r="A239" s="40"/>
      <c r="B239" s="41"/>
      <c r="C239" s="229" t="s">
        <v>810</v>
      </c>
      <c r="D239" s="229" t="s">
        <v>174</v>
      </c>
      <c r="E239" s="230" t="s">
        <v>4350</v>
      </c>
      <c r="F239" s="231" t="s">
        <v>4351</v>
      </c>
      <c r="G239" s="232" t="s">
        <v>1528</v>
      </c>
      <c r="H239" s="233">
        <v>6</v>
      </c>
      <c r="I239" s="234"/>
      <c r="J239" s="235">
        <f>ROUND(I239*H239,2)</f>
        <v>0</v>
      </c>
      <c r="K239" s="231" t="s">
        <v>331</v>
      </c>
      <c r="L239" s="46"/>
      <c r="M239" s="236" t="s">
        <v>1</v>
      </c>
      <c r="N239" s="237" t="s">
        <v>48</v>
      </c>
      <c r="O239" s="93"/>
      <c r="P239" s="238">
        <f>O239*H239</f>
        <v>0</v>
      </c>
      <c r="Q239" s="238">
        <v>0</v>
      </c>
      <c r="R239" s="238">
        <f>Q239*H239</f>
        <v>0</v>
      </c>
      <c r="S239" s="238">
        <v>0</v>
      </c>
      <c r="T239" s="239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40" t="s">
        <v>192</v>
      </c>
      <c r="AT239" s="240" t="s">
        <v>174</v>
      </c>
      <c r="AU239" s="240" t="s">
        <v>90</v>
      </c>
      <c r="AY239" s="18" t="s">
        <v>171</v>
      </c>
      <c r="BE239" s="241">
        <f>IF(N239="základní",J239,0)</f>
        <v>0</v>
      </c>
      <c r="BF239" s="241">
        <f>IF(N239="snížená",J239,0)</f>
        <v>0</v>
      </c>
      <c r="BG239" s="241">
        <f>IF(N239="zákl. přenesená",J239,0)</f>
        <v>0</v>
      </c>
      <c r="BH239" s="241">
        <f>IF(N239="sníž. přenesená",J239,0)</f>
        <v>0</v>
      </c>
      <c r="BI239" s="241">
        <f>IF(N239="nulová",J239,0)</f>
        <v>0</v>
      </c>
      <c r="BJ239" s="18" t="s">
        <v>90</v>
      </c>
      <c r="BK239" s="241">
        <f>ROUND(I239*H239,2)</f>
        <v>0</v>
      </c>
      <c r="BL239" s="18" t="s">
        <v>192</v>
      </c>
      <c r="BM239" s="240" t="s">
        <v>1387</v>
      </c>
    </row>
    <row r="240" s="2" customFormat="1" ht="16.5" customHeight="1">
      <c r="A240" s="40"/>
      <c r="B240" s="41"/>
      <c r="C240" s="229" t="s">
        <v>816</v>
      </c>
      <c r="D240" s="229" t="s">
        <v>174</v>
      </c>
      <c r="E240" s="230" t="s">
        <v>4352</v>
      </c>
      <c r="F240" s="231" t="s">
        <v>4353</v>
      </c>
      <c r="G240" s="232" t="s">
        <v>1528</v>
      </c>
      <c r="H240" s="233">
        <v>3</v>
      </c>
      <c r="I240" s="234"/>
      <c r="J240" s="235">
        <f>ROUND(I240*H240,2)</f>
        <v>0</v>
      </c>
      <c r="K240" s="231" t="s">
        <v>331</v>
      </c>
      <c r="L240" s="46"/>
      <c r="M240" s="236" t="s">
        <v>1</v>
      </c>
      <c r="N240" s="237" t="s">
        <v>48</v>
      </c>
      <c r="O240" s="93"/>
      <c r="P240" s="238">
        <f>O240*H240</f>
        <v>0</v>
      </c>
      <c r="Q240" s="238">
        <v>0</v>
      </c>
      <c r="R240" s="238">
        <f>Q240*H240</f>
        <v>0</v>
      </c>
      <c r="S240" s="238">
        <v>0</v>
      </c>
      <c r="T240" s="239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40" t="s">
        <v>192</v>
      </c>
      <c r="AT240" s="240" t="s">
        <v>174</v>
      </c>
      <c r="AU240" s="240" t="s">
        <v>90</v>
      </c>
      <c r="AY240" s="18" t="s">
        <v>171</v>
      </c>
      <c r="BE240" s="241">
        <f>IF(N240="základní",J240,0)</f>
        <v>0</v>
      </c>
      <c r="BF240" s="241">
        <f>IF(N240="snížená",J240,0)</f>
        <v>0</v>
      </c>
      <c r="BG240" s="241">
        <f>IF(N240="zákl. přenesená",J240,0)</f>
        <v>0</v>
      </c>
      <c r="BH240" s="241">
        <f>IF(N240="sníž. přenesená",J240,0)</f>
        <v>0</v>
      </c>
      <c r="BI240" s="241">
        <f>IF(N240="nulová",J240,0)</f>
        <v>0</v>
      </c>
      <c r="BJ240" s="18" t="s">
        <v>90</v>
      </c>
      <c r="BK240" s="241">
        <f>ROUND(I240*H240,2)</f>
        <v>0</v>
      </c>
      <c r="BL240" s="18" t="s">
        <v>192</v>
      </c>
      <c r="BM240" s="240" t="s">
        <v>1402</v>
      </c>
    </row>
    <row r="241" s="2" customFormat="1" ht="16.5" customHeight="1">
      <c r="A241" s="40"/>
      <c r="B241" s="41"/>
      <c r="C241" s="229" t="s">
        <v>822</v>
      </c>
      <c r="D241" s="229" t="s">
        <v>174</v>
      </c>
      <c r="E241" s="230" t="s">
        <v>4354</v>
      </c>
      <c r="F241" s="231" t="s">
        <v>4355</v>
      </c>
      <c r="G241" s="232" t="s">
        <v>1528</v>
      </c>
      <c r="H241" s="233">
        <v>20</v>
      </c>
      <c r="I241" s="234"/>
      <c r="J241" s="235">
        <f>ROUND(I241*H241,2)</f>
        <v>0</v>
      </c>
      <c r="K241" s="231" t="s">
        <v>331</v>
      </c>
      <c r="L241" s="46"/>
      <c r="M241" s="236" t="s">
        <v>1</v>
      </c>
      <c r="N241" s="237" t="s">
        <v>48</v>
      </c>
      <c r="O241" s="93"/>
      <c r="P241" s="238">
        <f>O241*H241</f>
        <v>0</v>
      </c>
      <c r="Q241" s="238">
        <v>0</v>
      </c>
      <c r="R241" s="238">
        <f>Q241*H241</f>
        <v>0</v>
      </c>
      <c r="S241" s="238">
        <v>0</v>
      </c>
      <c r="T241" s="239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40" t="s">
        <v>192</v>
      </c>
      <c r="AT241" s="240" t="s">
        <v>174</v>
      </c>
      <c r="AU241" s="240" t="s">
        <v>90</v>
      </c>
      <c r="AY241" s="18" t="s">
        <v>171</v>
      </c>
      <c r="BE241" s="241">
        <f>IF(N241="základní",J241,0)</f>
        <v>0</v>
      </c>
      <c r="BF241" s="241">
        <f>IF(N241="snížená",J241,0)</f>
        <v>0</v>
      </c>
      <c r="BG241" s="241">
        <f>IF(N241="zákl. přenesená",J241,0)</f>
        <v>0</v>
      </c>
      <c r="BH241" s="241">
        <f>IF(N241="sníž. přenesená",J241,0)</f>
        <v>0</v>
      </c>
      <c r="BI241" s="241">
        <f>IF(N241="nulová",J241,0)</f>
        <v>0</v>
      </c>
      <c r="BJ241" s="18" t="s">
        <v>90</v>
      </c>
      <c r="BK241" s="241">
        <f>ROUND(I241*H241,2)</f>
        <v>0</v>
      </c>
      <c r="BL241" s="18" t="s">
        <v>192</v>
      </c>
      <c r="BM241" s="240" t="s">
        <v>1412</v>
      </c>
    </row>
    <row r="242" s="2" customFormat="1" ht="16.5" customHeight="1">
      <c r="A242" s="40"/>
      <c r="B242" s="41"/>
      <c r="C242" s="229" t="s">
        <v>827</v>
      </c>
      <c r="D242" s="229" t="s">
        <v>174</v>
      </c>
      <c r="E242" s="230" t="s">
        <v>4356</v>
      </c>
      <c r="F242" s="231" t="s">
        <v>4357</v>
      </c>
      <c r="G242" s="232" t="s">
        <v>1528</v>
      </c>
      <c r="H242" s="233">
        <v>182</v>
      </c>
      <c r="I242" s="234"/>
      <c r="J242" s="235">
        <f>ROUND(I242*H242,2)</f>
        <v>0</v>
      </c>
      <c r="K242" s="231" t="s">
        <v>331</v>
      </c>
      <c r="L242" s="46"/>
      <c r="M242" s="236" t="s">
        <v>1</v>
      </c>
      <c r="N242" s="237" t="s">
        <v>48</v>
      </c>
      <c r="O242" s="93"/>
      <c r="P242" s="238">
        <f>O242*H242</f>
        <v>0</v>
      </c>
      <c r="Q242" s="238">
        <v>0</v>
      </c>
      <c r="R242" s="238">
        <f>Q242*H242</f>
        <v>0</v>
      </c>
      <c r="S242" s="238">
        <v>0</v>
      </c>
      <c r="T242" s="239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40" t="s">
        <v>192</v>
      </c>
      <c r="AT242" s="240" t="s">
        <v>174</v>
      </c>
      <c r="AU242" s="240" t="s">
        <v>90</v>
      </c>
      <c r="AY242" s="18" t="s">
        <v>171</v>
      </c>
      <c r="BE242" s="241">
        <f>IF(N242="základní",J242,0)</f>
        <v>0</v>
      </c>
      <c r="BF242" s="241">
        <f>IF(N242="snížená",J242,0)</f>
        <v>0</v>
      </c>
      <c r="BG242" s="241">
        <f>IF(N242="zákl. přenesená",J242,0)</f>
        <v>0</v>
      </c>
      <c r="BH242" s="241">
        <f>IF(N242="sníž. přenesená",J242,0)</f>
        <v>0</v>
      </c>
      <c r="BI242" s="241">
        <f>IF(N242="nulová",J242,0)</f>
        <v>0</v>
      </c>
      <c r="BJ242" s="18" t="s">
        <v>90</v>
      </c>
      <c r="BK242" s="241">
        <f>ROUND(I242*H242,2)</f>
        <v>0</v>
      </c>
      <c r="BL242" s="18" t="s">
        <v>192</v>
      </c>
      <c r="BM242" s="240" t="s">
        <v>1419</v>
      </c>
    </row>
    <row r="243" s="2" customFormat="1" ht="16.5" customHeight="1">
      <c r="A243" s="40"/>
      <c r="B243" s="41"/>
      <c r="C243" s="229" t="s">
        <v>832</v>
      </c>
      <c r="D243" s="229" t="s">
        <v>174</v>
      </c>
      <c r="E243" s="230" t="s">
        <v>4358</v>
      </c>
      <c r="F243" s="231" t="s">
        <v>4359</v>
      </c>
      <c r="G243" s="232" t="s">
        <v>1528</v>
      </c>
      <c r="H243" s="233">
        <v>116</v>
      </c>
      <c r="I243" s="234"/>
      <c r="J243" s="235">
        <f>ROUND(I243*H243,2)</f>
        <v>0</v>
      </c>
      <c r="K243" s="231" t="s">
        <v>331</v>
      </c>
      <c r="L243" s="46"/>
      <c r="M243" s="236" t="s">
        <v>1</v>
      </c>
      <c r="N243" s="237" t="s">
        <v>48</v>
      </c>
      <c r="O243" s="93"/>
      <c r="P243" s="238">
        <f>O243*H243</f>
        <v>0</v>
      </c>
      <c r="Q243" s="238">
        <v>0</v>
      </c>
      <c r="R243" s="238">
        <f>Q243*H243</f>
        <v>0</v>
      </c>
      <c r="S243" s="238">
        <v>0</v>
      </c>
      <c r="T243" s="239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40" t="s">
        <v>192</v>
      </c>
      <c r="AT243" s="240" t="s">
        <v>174</v>
      </c>
      <c r="AU243" s="240" t="s">
        <v>90</v>
      </c>
      <c r="AY243" s="18" t="s">
        <v>171</v>
      </c>
      <c r="BE243" s="241">
        <f>IF(N243="základní",J243,0)</f>
        <v>0</v>
      </c>
      <c r="BF243" s="241">
        <f>IF(N243="snížená",J243,0)</f>
        <v>0</v>
      </c>
      <c r="BG243" s="241">
        <f>IF(N243="zákl. přenesená",J243,0)</f>
        <v>0</v>
      </c>
      <c r="BH243" s="241">
        <f>IF(N243="sníž. přenesená",J243,0)</f>
        <v>0</v>
      </c>
      <c r="BI243" s="241">
        <f>IF(N243="nulová",J243,0)</f>
        <v>0</v>
      </c>
      <c r="BJ243" s="18" t="s">
        <v>90</v>
      </c>
      <c r="BK243" s="241">
        <f>ROUND(I243*H243,2)</f>
        <v>0</v>
      </c>
      <c r="BL243" s="18" t="s">
        <v>192</v>
      </c>
      <c r="BM243" s="240" t="s">
        <v>1427</v>
      </c>
    </row>
    <row r="244" s="2" customFormat="1" ht="16.5" customHeight="1">
      <c r="A244" s="40"/>
      <c r="B244" s="41"/>
      <c r="C244" s="229" t="s">
        <v>837</v>
      </c>
      <c r="D244" s="229" t="s">
        <v>174</v>
      </c>
      <c r="E244" s="230" t="s">
        <v>4360</v>
      </c>
      <c r="F244" s="231" t="s">
        <v>4361</v>
      </c>
      <c r="G244" s="232" t="s">
        <v>278</v>
      </c>
      <c r="H244" s="233">
        <v>4</v>
      </c>
      <c r="I244" s="234"/>
      <c r="J244" s="235">
        <f>ROUND(I244*H244,2)</f>
        <v>0</v>
      </c>
      <c r="K244" s="231" t="s">
        <v>331</v>
      </c>
      <c r="L244" s="46"/>
      <c r="M244" s="236" t="s">
        <v>1</v>
      </c>
      <c r="N244" s="237" t="s">
        <v>48</v>
      </c>
      <c r="O244" s="93"/>
      <c r="P244" s="238">
        <f>O244*H244</f>
        <v>0</v>
      </c>
      <c r="Q244" s="238">
        <v>0</v>
      </c>
      <c r="R244" s="238">
        <f>Q244*H244</f>
        <v>0</v>
      </c>
      <c r="S244" s="238">
        <v>0</v>
      </c>
      <c r="T244" s="239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40" t="s">
        <v>192</v>
      </c>
      <c r="AT244" s="240" t="s">
        <v>174</v>
      </c>
      <c r="AU244" s="240" t="s">
        <v>90</v>
      </c>
      <c r="AY244" s="18" t="s">
        <v>171</v>
      </c>
      <c r="BE244" s="241">
        <f>IF(N244="základní",J244,0)</f>
        <v>0</v>
      </c>
      <c r="BF244" s="241">
        <f>IF(N244="snížená",J244,0)</f>
        <v>0</v>
      </c>
      <c r="BG244" s="241">
        <f>IF(N244="zákl. přenesená",J244,0)</f>
        <v>0</v>
      </c>
      <c r="BH244" s="241">
        <f>IF(N244="sníž. přenesená",J244,0)</f>
        <v>0</v>
      </c>
      <c r="BI244" s="241">
        <f>IF(N244="nulová",J244,0)</f>
        <v>0</v>
      </c>
      <c r="BJ244" s="18" t="s">
        <v>90</v>
      </c>
      <c r="BK244" s="241">
        <f>ROUND(I244*H244,2)</f>
        <v>0</v>
      </c>
      <c r="BL244" s="18" t="s">
        <v>192</v>
      </c>
      <c r="BM244" s="240" t="s">
        <v>1438</v>
      </c>
    </row>
    <row r="245" s="2" customFormat="1" ht="16.5" customHeight="1">
      <c r="A245" s="40"/>
      <c r="B245" s="41"/>
      <c r="C245" s="229" t="s">
        <v>842</v>
      </c>
      <c r="D245" s="229" t="s">
        <v>174</v>
      </c>
      <c r="E245" s="230" t="s">
        <v>4362</v>
      </c>
      <c r="F245" s="231" t="s">
        <v>4363</v>
      </c>
      <c r="G245" s="232" t="s">
        <v>1528</v>
      </c>
      <c r="H245" s="233">
        <v>4</v>
      </c>
      <c r="I245" s="234"/>
      <c r="J245" s="235">
        <f>ROUND(I245*H245,2)</f>
        <v>0</v>
      </c>
      <c r="K245" s="231" t="s">
        <v>331</v>
      </c>
      <c r="L245" s="46"/>
      <c r="M245" s="236" t="s">
        <v>1</v>
      </c>
      <c r="N245" s="237" t="s">
        <v>48</v>
      </c>
      <c r="O245" s="93"/>
      <c r="P245" s="238">
        <f>O245*H245</f>
        <v>0</v>
      </c>
      <c r="Q245" s="238">
        <v>0</v>
      </c>
      <c r="R245" s="238">
        <f>Q245*H245</f>
        <v>0</v>
      </c>
      <c r="S245" s="238">
        <v>0</v>
      </c>
      <c r="T245" s="239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40" t="s">
        <v>192</v>
      </c>
      <c r="AT245" s="240" t="s">
        <v>174</v>
      </c>
      <c r="AU245" s="240" t="s">
        <v>90</v>
      </c>
      <c r="AY245" s="18" t="s">
        <v>171</v>
      </c>
      <c r="BE245" s="241">
        <f>IF(N245="základní",J245,0)</f>
        <v>0</v>
      </c>
      <c r="BF245" s="241">
        <f>IF(N245="snížená",J245,0)</f>
        <v>0</v>
      </c>
      <c r="BG245" s="241">
        <f>IF(N245="zákl. přenesená",J245,0)</f>
        <v>0</v>
      </c>
      <c r="BH245" s="241">
        <f>IF(N245="sníž. přenesená",J245,0)</f>
        <v>0</v>
      </c>
      <c r="BI245" s="241">
        <f>IF(N245="nulová",J245,0)</f>
        <v>0</v>
      </c>
      <c r="BJ245" s="18" t="s">
        <v>90</v>
      </c>
      <c r="BK245" s="241">
        <f>ROUND(I245*H245,2)</f>
        <v>0</v>
      </c>
      <c r="BL245" s="18" t="s">
        <v>192</v>
      </c>
      <c r="BM245" s="240" t="s">
        <v>1453</v>
      </c>
    </row>
    <row r="246" s="2" customFormat="1" ht="16.5" customHeight="1">
      <c r="A246" s="40"/>
      <c r="B246" s="41"/>
      <c r="C246" s="229" t="s">
        <v>846</v>
      </c>
      <c r="D246" s="229" t="s">
        <v>174</v>
      </c>
      <c r="E246" s="230" t="s">
        <v>4364</v>
      </c>
      <c r="F246" s="231" t="s">
        <v>4365</v>
      </c>
      <c r="G246" s="232" t="s">
        <v>1528</v>
      </c>
      <c r="H246" s="233">
        <v>4</v>
      </c>
      <c r="I246" s="234"/>
      <c r="J246" s="235">
        <f>ROUND(I246*H246,2)</f>
        <v>0</v>
      </c>
      <c r="K246" s="231" t="s">
        <v>331</v>
      </c>
      <c r="L246" s="46"/>
      <c r="M246" s="236" t="s">
        <v>1</v>
      </c>
      <c r="N246" s="237" t="s">
        <v>48</v>
      </c>
      <c r="O246" s="93"/>
      <c r="P246" s="238">
        <f>O246*H246</f>
        <v>0</v>
      </c>
      <c r="Q246" s="238">
        <v>0</v>
      </c>
      <c r="R246" s="238">
        <f>Q246*H246</f>
        <v>0</v>
      </c>
      <c r="S246" s="238">
        <v>0</v>
      </c>
      <c r="T246" s="239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40" t="s">
        <v>192</v>
      </c>
      <c r="AT246" s="240" t="s">
        <v>174</v>
      </c>
      <c r="AU246" s="240" t="s">
        <v>90</v>
      </c>
      <c r="AY246" s="18" t="s">
        <v>171</v>
      </c>
      <c r="BE246" s="241">
        <f>IF(N246="základní",J246,0)</f>
        <v>0</v>
      </c>
      <c r="BF246" s="241">
        <f>IF(N246="snížená",J246,0)</f>
        <v>0</v>
      </c>
      <c r="BG246" s="241">
        <f>IF(N246="zákl. přenesená",J246,0)</f>
        <v>0</v>
      </c>
      <c r="BH246" s="241">
        <f>IF(N246="sníž. přenesená",J246,0)</f>
        <v>0</v>
      </c>
      <c r="BI246" s="241">
        <f>IF(N246="nulová",J246,0)</f>
        <v>0</v>
      </c>
      <c r="BJ246" s="18" t="s">
        <v>90</v>
      </c>
      <c r="BK246" s="241">
        <f>ROUND(I246*H246,2)</f>
        <v>0</v>
      </c>
      <c r="BL246" s="18" t="s">
        <v>192</v>
      </c>
      <c r="BM246" s="240" t="s">
        <v>1466</v>
      </c>
    </row>
    <row r="247" s="2" customFormat="1" ht="16.5" customHeight="1">
      <c r="A247" s="40"/>
      <c r="B247" s="41"/>
      <c r="C247" s="229" t="s">
        <v>857</v>
      </c>
      <c r="D247" s="229" t="s">
        <v>174</v>
      </c>
      <c r="E247" s="230" t="s">
        <v>4366</v>
      </c>
      <c r="F247" s="231" t="s">
        <v>4367</v>
      </c>
      <c r="G247" s="232" t="s">
        <v>1528</v>
      </c>
      <c r="H247" s="233">
        <v>4</v>
      </c>
      <c r="I247" s="234"/>
      <c r="J247" s="235">
        <f>ROUND(I247*H247,2)</f>
        <v>0</v>
      </c>
      <c r="K247" s="231" t="s">
        <v>331</v>
      </c>
      <c r="L247" s="46"/>
      <c r="M247" s="236" t="s">
        <v>1</v>
      </c>
      <c r="N247" s="237" t="s">
        <v>48</v>
      </c>
      <c r="O247" s="93"/>
      <c r="P247" s="238">
        <f>O247*H247</f>
        <v>0</v>
      </c>
      <c r="Q247" s="238">
        <v>0</v>
      </c>
      <c r="R247" s="238">
        <f>Q247*H247</f>
        <v>0</v>
      </c>
      <c r="S247" s="238">
        <v>0</v>
      </c>
      <c r="T247" s="239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40" t="s">
        <v>192</v>
      </c>
      <c r="AT247" s="240" t="s">
        <v>174</v>
      </c>
      <c r="AU247" s="240" t="s">
        <v>90</v>
      </c>
      <c r="AY247" s="18" t="s">
        <v>171</v>
      </c>
      <c r="BE247" s="241">
        <f>IF(N247="základní",J247,0)</f>
        <v>0</v>
      </c>
      <c r="BF247" s="241">
        <f>IF(N247="snížená",J247,0)</f>
        <v>0</v>
      </c>
      <c r="BG247" s="241">
        <f>IF(N247="zákl. přenesená",J247,0)</f>
        <v>0</v>
      </c>
      <c r="BH247" s="241">
        <f>IF(N247="sníž. přenesená",J247,0)</f>
        <v>0</v>
      </c>
      <c r="BI247" s="241">
        <f>IF(N247="nulová",J247,0)</f>
        <v>0</v>
      </c>
      <c r="BJ247" s="18" t="s">
        <v>90</v>
      </c>
      <c r="BK247" s="241">
        <f>ROUND(I247*H247,2)</f>
        <v>0</v>
      </c>
      <c r="BL247" s="18" t="s">
        <v>192</v>
      </c>
      <c r="BM247" s="240" t="s">
        <v>1477</v>
      </c>
    </row>
    <row r="248" s="2" customFormat="1" ht="16.5" customHeight="1">
      <c r="A248" s="40"/>
      <c r="B248" s="41"/>
      <c r="C248" s="229" t="s">
        <v>863</v>
      </c>
      <c r="D248" s="229" t="s">
        <v>174</v>
      </c>
      <c r="E248" s="230" t="s">
        <v>4368</v>
      </c>
      <c r="F248" s="231" t="s">
        <v>4369</v>
      </c>
      <c r="G248" s="232" t="s">
        <v>1528</v>
      </c>
      <c r="H248" s="233">
        <v>4</v>
      </c>
      <c r="I248" s="234"/>
      <c r="J248" s="235">
        <f>ROUND(I248*H248,2)</f>
        <v>0</v>
      </c>
      <c r="K248" s="231" t="s">
        <v>331</v>
      </c>
      <c r="L248" s="46"/>
      <c r="M248" s="236" t="s">
        <v>1</v>
      </c>
      <c r="N248" s="237" t="s">
        <v>48</v>
      </c>
      <c r="O248" s="93"/>
      <c r="P248" s="238">
        <f>O248*H248</f>
        <v>0</v>
      </c>
      <c r="Q248" s="238">
        <v>0</v>
      </c>
      <c r="R248" s="238">
        <f>Q248*H248</f>
        <v>0</v>
      </c>
      <c r="S248" s="238">
        <v>0</v>
      </c>
      <c r="T248" s="239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40" t="s">
        <v>192</v>
      </c>
      <c r="AT248" s="240" t="s">
        <v>174</v>
      </c>
      <c r="AU248" s="240" t="s">
        <v>90</v>
      </c>
      <c r="AY248" s="18" t="s">
        <v>171</v>
      </c>
      <c r="BE248" s="241">
        <f>IF(N248="základní",J248,0)</f>
        <v>0</v>
      </c>
      <c r="BF248" s="241">
        <f>IF(N248="snížená",J248,0)</f>
        <v>0</v>
      </c>
      <c r="BG248" s="241">
        <f>IF(N248="zákl. přenesená",J248,0)</f>
        <v>0</v>
      </c>
      <c r="BH248" s="241">
        <f>IF(N248="sníž. přenesená",J248,0)</f>
        <v>0</v>
      </c>
      <c r="BI248" s="241">
        <f>IF(N248="nulová",J248,0)</f>
        <v>0</v>
      </c>
      <c r="BJ248" s="18" t="s">
        <v>90</v>
      </c>
      <c r="BK248" s="241">
        <f>ROUND(I248*H248,2)</f>
        <v>0</v>
      </c>
      <c r="BL248" s="18" t="s">
        <v>192</v>
      </c>
      <c r="BM248" s="240" t="s">
        <v>1487</v>
      </c>
    </row>
    <row r="249" s="2" customFormat="1" ht="16.5" customHeight="1">
      <c r="A249" s="40"/>
      <c r="B249" s="41"/>
      <c r="C249" s="229" t="s">
        <v>868</v>
      </c>
      <c r="D249" s="229" t="s">
        <v>174</v>
      </c>
      <c r="E249" s="230" t="s">
        <v>4370</v>
      </c>
      <c r="F249" s="231" t="s">
        <v>4371</v>
      </c>
      <c r="G249" s="232" t="s">
        <v>1528</v>
      </c>
      <c r="H249" s="233">
        <v>36</v>
      </c>
      <c r="I249" s="234"/>
      <c r="J249" s="235">
        <f>ROUND(I249*H249,2)</f>
        <v>0</v>
      </c>
      <c r="K249" s="231" t="s">
        <v>331</v>
      </c>
      <c r="L249" s="46"/>
      <c r="M249" s="236" t="s">
        <v>1</v>
      </c>
      <c r="N249" s="237" t="s">
        <v>48</v>
      </c>
      <c r="O249" s="93"/>
      <c r="P249" s="238">
        <f>O249*H249</f>
        <v>0</v>
      </c>
      <c r="Q249" s="238">
        <v>0</v>
      </c>
      <c r="R249" s="238">
        <f>Q249*H249</f>
        <v>0</v>
      </c>
      <c r="S249" s="238">
        <v>0</v>
      </c>
      <c r="T249" s="239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40" t="s">
        <v>192</v>
      </c>
      <c r="AT249" s="240" t="s">
        <v>174</v>
      </c>
      <c r="AU249" s="240" t="s">
        <v>90</v>
      </c>
      <c r="AY249" s="18" t="s">
        <v>171</v>
      </c>
      <c r="BE249" s="241">
        <f>IF(N249="základní",J249,0)</f>
        <v>0</v>
      </c>
      <c r="BF249" s="241">
        <f>IF(N249="snížená",J249,0)</f>
        <v>0</v>
      </c>
      <c r="BG249" s="241">
        <f>IF(N249="zákl. přenesená",J249,0)</f>
        <v>0</v>
      </c>
      <c r="BH249" s="241">
        <f>IF(N249="sníž. přenesená",J249,0)</f>
        <v>0</v>
      </c>
      <c r="BI249" s="241">
        <f>IF(N249="nulová",J249,0)</f>
        <v>0</v>
      </c>
      <c r="BJ249" s="18" t="s">
        <v>90</v>
      </c>
      <c r="BK249" s="241">
        <f>ROUND(I249*H249,2)</f>
        <v>0</v>
      </c>
      <c r="BL249" s="18" t="s">
        <v>192</v>
      </c>
      <c r="BM249" s="240" t="s">
        <v>1495</v>
      </c>
    </row>
    <row r="250" s="2" customFormat="1" ht="16.5" customHeight="1">
      <c r="A250" s="40"/>
      <c r="B250" s="41"/>
      <c r="C250" s="229" t="s">
        <v>872</v>
      </c>
      <c r="D250" s="229" t="s">
        <v>174</v>
      </c>
      <c r="E250" s="230" t="s">
        <v>4372</v>
      </c>
      <c r="F250" s="231" t="s">
        <v>4373</v>
      </c>
      <c r="G250" s="232" t="s">
        <v>1528</v>
      </c>
      <c r="H250" s="233">
        <v>16</v>
      </c>
      <c r="I250" s="234"/>
      <c r="J250" s="235">
        <f>ROUND(I250*H250,2)</f>
        <v>0</v>
      </c>
      <c r="K250" s="231" t="s">
        <v>331</v>
      </c>
      <c r="L250" s="46"/>
      <c r="M250" s="236" t="s">
        <v>1</v>
      </c>
      <c r="N250" s="237" t="s">
        <v>48</v>
      </c>
      <c r="O250" s="93"/>
      <c r="P250" s="238">
        <f>O250*H250</f>
        <v>0</v>
      </c>
      <c r="Q250" s="238">
        <v>0</v>
      </c>
      <c r="R250" s="238">
        <f>Q250*H250</f>
        <v>0</v>
      </c>
      <c r="S250" s="238">
        <v>0</v>
      </c>
      <c r="T250" s="239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40" t="s">
        <v>192</v>
      </c>
      <c r="AT250" s="240" t="s">
        <v>174</v>
      </c>
      <c r="AU250" s="240" t="s">
        <v>90</v>
      </c>
      <c r="AY250" s="18" t="s">
        <v>171</v>
      </c>
      <c r="BE250" s="241">
        <f>IF(N250="základní",J250,0)</f>
        <v>0</v>
      </c>
      <c r="BF250" s="241">
        <f>IF(N250="snížená",J250,0)</f>
        <v>0</v>
      </c>
      <c r="BG250" s="241">
        <f>IF(N250="zákl. přenesená",J250,0)</f>
        <v>0</v>
      </c>
      <c r="BH250" s="241">
        <f>IF(N250="sníž. přenesená",J250,0)</f>
        <v>0</v>
      </c>
      <c r="BI250" s="241">
        <f>IF(N250="nulová",J250,0)</f>
        <v>0</v>
      </c>
      <c r="BJ250" s="18" t="s">
        <v>90</v>
      </c>
      <c r="BK250" s="241">
        <f>ROUND(I250*H250,2)</f>
        <v>0</v>
      </c>
      <c r="BL250" s="18" t="s">
        <v>192</v>
      </c>
      <c r="BM250" s="240" t="s">
        <v>1505</v>
      </c>
    </row>
    <row r="251" s="2" customFormat="1" ht="16.5" customHeight="1">
      <c r="A251" s="40"/>
      <c r="B251" s="41"/>
      <c r="C251" s="229" t="s">
        <v>876</v>
      </c>
      <c r="D251" s="229" t="s">
        <v>174</v>
      </c>
      <c r="E251" s="230" t="s">
        <v>4374</v>
      </c>
      <c r="F251" s="231" t="s">
        <v>4375</v>
      </c>
      <c r="G251" s="232" t="s">
        <v>1528</v>
      </c>
      <c r="H251" s="233">
        <v>12</v>
      </c>
      <c r="I251" s="234"/>
      <c r="J251" s="235">
        <f>ROUND(I251*H251,2)</f>
        <v>0</v>
      </c>
      <c r="K251" s="231" t="s">
        <v>331</v>
      </c>
      <c r="L251" s="46"/>
      <c r="M251" s="236" t="s">
        <v>1</v>
      </c>
      <c r="N251" s="237" t="s">
        <v>48</v>
      </c>
      <c r="O251" s="93"/>
      <c r="P251" s="238">
        <f>O251*H251</f>
        <v>0</v>
      </c>
      <c r="Q251" s="238">
        <v>0</v>
      </c>
      <c r="R251" s="238">
        <f>Q251*H251</f>
        <v>0</v>
      </c>
      <c r="S251" s="238">
        <v>0</v>
      </c>
      <c r="T251" s="239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40" t="s">
        <v>192</v>
      </c>
      <c r="AT251" s="240" t="s">
        <v>174</v>
      </c>
      <c r="AU251" s="240" t="s">
        <v>90</v>
      </c>
      <c r="AY251" s="18" t="s">
        <v>171</v>
      </c>
      <c r="BE251" s="241">
        <f>IF(N251="základní",J251,0)</f>
        <v>0</v>
      </c>
      <c r="BF251" s="241">
        <f>IF(N251="snížená",J251,0)</f>
        <v>0</v>
      </c>
      <c r="BG251" s="241">
        <f>IF(N251="zákl. přenesená",J251,0)</f>
        <v>0</v>
      </c>
      <c r="BH251" s="241">
        <f>IF(N251="sníž. přenesená",J251,0)</f>
        <v>0</v>
      </c>
      <c r="BI251" s="241">
        <f>IF(N251="nulová",J251,0)</f>
        <v>0</v>
      </c>
      <c r="BJ251" s="18" t="s">
        <v>90</v>
      </c>
      <c r="BK251" s="241">
        <f>ROUND(I251*H251,2)</f>
        <v>0</v>
      </c>
      <c r="BL251" s="18" t="s">
        <v>192</v>
      </c>
      <c r="BM251" s="240" t="s">
        <v>1513</v>
      </c>
    </row>
    <row r="252" s="2" customFormat="1" ht="16.5" customHeight="1">
      <c r="A252" s="40"/>
      <c r="B252" s="41"/>
      <c r="C252" s="229" t="s">
        <v>886</v>
      </c>
      <c r="D252" s="229" t="s">
        <v>174</v>
      </c>
      <c r="E252" s="230" t="s">
        <v>4376</v>
      </c>
      <c r="F252" s="231" t="s">
        <v>4377</v>
      </c>
      <c r="G252" s="232" t="s">
        <v>1528</v>
      </c>
      <c r="H252" s="233">
        <v>450</v>
      </c>
      <c r="I252" s="234"/>
      <c r="J252" s="235">
        <f>ROUND(I252*H252,2)</f>
        <v>0</v>
      </c>
      <c r="K252" s="231" t="s">
        <v>331</v>
      </c>
      <c r="L252" s="46"/>
      <c r="M252" s="236" t="s">
        <v>1</v>
      </c>
      <c r="N252" s="237" t="s">
        <v>48</v>
      </c>
      <c r="O252" s="93"/>
      <c r="P252" s="238">
        <f>O252*H252</f>
        <v>0</v>
      </c>
      <c r="Q252" s="238">
        <v>0</v>
      </c>
      <c r="R252" s="238">
        <f>Q252*H252</f>
        <v>0</v>
      </c>
      <c r="S252" s="238">
        <v>0</v>
      </c>
      <c r="T252" s="239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40" t="s">
        <v>192</v>
      </c>
      <c r="AT252" s="240" t="s">
        <v>174</v>
      </c>
      <c r="AU252" s="240" t="s">
        <v>90</v>
      </c>
      <c r="AY252" s="18" t="s">
        <v>171</v>
      </c>
      <c r="BE252" s="241">
        <f>IF(N252="základní",J252,0)</f>
        <v>0</v>
      </c>
      <c r="BF252" s="241">
        <f>IF(N252="snížená",J252,0)</f>
        <v>0</v>
      </c>
      <c r="BG252" s="241">
        <f>IF(N252="zákl. přenesená",J252,0)</f>
        <v>0</v>
      </c>
      <c r="BH252" s="241">
        <f>IF(N252="sníž. přenesená",J252,0)</f>
        <v>0</v>
      </c>
      <c r="BI252" s="241">
        <f>IF(N252="nulová",J252,0)</f>
        <v>0</v>
      </c>
      <c r="BJ252" s="18" t="s">
        <v>90</v>
      </c>
      <c r="BK252" s="241">
        <f>ROUND(I252*H252,2)</f>
        <v>0</v>
      </c>
      <c r="BL252" s="18" t="s">
        <v>192</v>
      </c>
      <c r="BM252" s="240" t="s">
        <v>1521</v>
      </c>
    </row>
    <row r="253" s="2" customFormat="1" ht="16.5" customHeight="1">
      <c r="A253" s="40"/>
      <c r="B253" s="41"/>
      <c r="C253" s="229" t="s">
        <v>893</v>
      </c>
      <c r="D253" s="229" t="s">
        <v>174</v>
      </c>
      <c r="E253" s="230" t="s">
        <v>4378</v>
      </c>
      <c r="F253" s="231" t="s">
        <v>4379</v>
      </c>
      <c r="G253" s="232" t="s">
        <v>1528</v>
      </c>
      <c r="H253" s="233">
        <v>45</v>
      </c>
      <c r="I253" s="234"/>
      <c r="J253" s="235">
        <f>ROUND(I253*H253,2)</f>
        <v>0</v>
      </c>
      <c r="K253" s="231" t="s">
        <v>331</v>
      </c>
      <c r="L253" s="46"/>
      <c r="M253" s="236" t="s">
        <v>1</v>
      </c>
      <c r="N253" s="237" t="s">
        <v>48</v>
      </c>
      <c r="O253" s="93"/>
      <c r="P253" s="238">
        <f>O253*H253</f>
        <v>0</v>
      </c>
      <c r="Q253" s="238">
        <v>0</v>
      </c>
      <c r="R253" s="238">
        <f>Q253*H253</f>
        <v>0</v>
      </c>
      <c r="S253" s="238">
        <v>0</v>
      </c>
      <c r="T253" s="239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40" t="s">
        <v>192</v>
      </c>
      <c r="AT253" s="240" t="s">
        <v>174</v>
      </c>
      <c r="AU253" s="240" t="s">
        <v>90</v>
      </c>
      <c r="AY253" s="18" t="s">
        <v>171</v>
      </c>
      <c r="BE253" s="241">
        <f>IF(N253="základní",J253,0)</f>
        <v>0</v>
      </c>
      <c r="BF253" s="241">
        <f>IF(N253="snížená",J253,0)</f>
        <v>0</v>
      </c>
      <c r="BG253" s="241">
        <f>IF(N253="zákl. přenesená",J253,0)</f>
        <v>0</v>
      </c>
      <c r="BH253" s="241">
        <f>IF(N253="sníž. přenesená",J253,0)</f>
        <v>0</v>
      </c>
      <c r="BI253" s="241">
        <f>IF(N253="nulová",J253,0)</f>
        <v>0</v>
      </c>
      <c r="BJ253" s="18" t="s">
        <v>90</v>
      </c>
      <c r="BK253" s="241">
        <f>ROUND(I253*H253,2)</f>
        <v>0</v>
      </c>
      <c r="BL253" s="18" t="s">
        <v>192</v>
      </c>
      <c r="BM253" s="240" t="s">
        <v>1530</v>
      </c>
    </row>
    <row r="254" s="2" customFormat="1" ht="16.5" customHeight="1">
      <c r="A254" s="40"/>
      <c r="B254" s="41"/>
      <c r="C254" s="229" t="s">
        <v>899</v>
      </c>
      <c r="D254" s="229" t="s">
        <v>174</v>
      </c>
      <c r="E254" s="230" t="s">
        <v>4380</v>
      </c>
      <c r="F254" s="231" t="s">
        <v>4381</v>
      </c>
      <c r="G254" s="232" t="s">
        <v>1528</v>
      </c>
      <c r="H254" s="233">
        <v>25</v>
      </c>
      <c r="I254" s="234"/>
      <c r="J254" s="235">
        <f>ROUND(I254*H254,2)</f>
        <v>0</v>
      </c>
      <c r="K254" s="231" t="s">
        <v>331</v>
      </c>
      <c r="L254" s="46"/>
      <c r="M254" s="236" t="s">
        <v>1</v>
      </c>
      <c r="N254" s="237" t="s">
        <v>48</v>
      </c>
      <c r="O254" s="93"/>
      <c r="P254" s="238">
        <f>O254*H254</f>
        <v>0</v>
      </c>
      <c r="Q254" s="238">
        <v>0</v>
      </c>
      <c r="R254" s="238">
        <f>Q254*H254</f>
        <v>0</v>
      </c>
      <c r="S254" s="238">
        <v>0</v>
      </c>
      <c r="T254" s="239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40" t="s">
        <v>192</v>
      </c>
      <c r="AT254" s="240" t="s">
        <v>174</v>
      </c>
      <c r="AU254" s="240" t="s">
        <v>90</v>
      </c>
      <c r="AY254" s="18" t="s">
        <v>171</v>
      </c>
      <c r="BE254" s="241">
        <f>IF(N254="základní",J254,0)</f>
        <v>0</v>
      </c>
      <c r="BF254" s="241">
        <f>IF(N254="snížená",J254,0)</f>
        <v>0</v>
      </c>
      <c r="BG254" s="241">
        <f>IF(N254="zákl. přenesená",J254,0)</f>
        <v>0</v>
      </c>
      <c r="BH254" s="241">
        <f>IF(N254="sníž. přenesená",J254,0)</f>
        <v>0</v>
      </c>
      <c r="BI254" s="241">
        <f>IF(N254="nulová",J254,0)</f>
        <v>0</v>
      </c>
      <c r="BJ254" s="18" t="s">
        <v>90</v>
      </c>
      <c r="BK254" s="241">
        <f>ROUND(I254*H254,2)</f>
        <v>0</v>
      </c>
      <c r="BL254" s="18" t="s">
        <v>192</v>
      </c>
      <c r="BM254" s="240" t="s">
        <v>1538</v>
      </c>
    </row>
    <row r="255" s="2" customFormat="1" ht="16.5" customHeight="1">
      <c r="A255" s="40"/>
      <c r="B255" s="41"/>
      <c r="C255" s="229" t="s">
        <v>905</v>
      </c>
      <c r="D255" s="229" t="s">
        <v>174</v>
      </c>
      <c r="E255" s="230" t="s">
        <v>4382</v>
      </c>
      <c r="F255" s="231" t="s">
        <v>4383</v>
      </c>
      <c r="G255" s="232" t="s">
        <v>1528</v>
      </c>
      <c r="H255" s="233">
        <v>145</v>
      </c>
      <c r="I255" s="234"/>
      <c r="J255" s="235">
        <f>ROUND(I255*H255,2)</f>
        <v>0</v>
      </c>
      <c r="K255" s="231" t="s">
        <v>331</v>
      </c>
      <c r="L255" s="46"/>
      <c r="M255" s="236" t="s">
        <v>1</v>
      </c>
      <c r="N255" s="237" t="s">
        <v>48</v>
      </c>
      <c r="O255" s="93"/>
      <c r="P255" s="238">
        <f>O255*H255</f>
        <v>0</v>
      </c>
      <c r="Q255" s="238">
        <v>0</v>
      </c>
      <c r="R255" s="238">
        <f>Q255*H255</f>
        <v>0</v>
      </c>
      <c r="S255" s="238">
        <v>0</v>
      </c>
      <c r="T255" s="239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40" t="s">
        <v>192</v>
      </c>
      <c r="AT255" s="240" t="s">
        <v>174</v>
      </c>
      <c r="AU255" s="240" t="s">
        <v>90</v>
      </c>
      <c r="AY255" s="18" t="s">
        <v>171</v>
      </c>
      <c r="BE255" s="241">
        <f>IF(N255="základní",J255,0)</f>
        <v>0</v>
      </c>
      <c r="BF255" s="241">
        <f>IF(N255="snížená",J255,0)</f>
        <v>0</v>
      </c>
      <c r="BG255" s="241">
        <f>IF(N255="zákl. přenesená",J255,0)</f>
        <v>0</v>
      </c>
      <c r="BH255" s="241">
        <f>IF(N255="sníž. přenesená",J255,0)</f>
        <v>0</v>
      </c>
      <c r="BI255" s="241">
        <f>IF(N255="nulová",J255,0)</f>
        <v>0</v>
      </c>
      <c r="BJ255" s="18" t="s">
        <v>90</v>
      </c>
      <c r="BK255" s="241">
        <f>ROUND(I255*H255,2)</f>
        <v>0</v>
      </c>
      <c r="BL255" s="18" t="s">
        <v>192</v>
      </c>
      <c r="BM255" s="240" t="s">
        <v>1546</v>
      </c>
    </row>
    <row r="256" s="2" customFormat="1" ht="16.5" customHeight="1">
      <c r="A256" s="40"/>
      <c r="B256" s="41"/>
      <c r="C256" s="229" t="s">
        <v>911</v>
      </c>
      <c r="D256" s="229" t="s">
        <v>174</v>
      </c>
      <c r="E256" s="230" t="s">
        <v>4384</v>
      </c>
      <c r="F256" s="231" t="s">
        <v>4385</v>
      </c>
      <c r="G256" s="232" t="s">
        <v>1528</v>
      </c>
      <c r="H256" s="233">
        <v>12</v>
      </c>
      <c r="I256" s="234"/>
      <c r="J256" s="235">
        <f>ROUND(I256*H256,2)</f>
        <v>0</v>
      </c>
      <c r="K256" s="231" t="s">
        <v>331</v>
      </c>
      <c r="L256" s="46"/>
      <c r="M256" s="236" t="s">
        <v>1</v>
      </c>
      <c r="N256" s="237" t="s">
        <v>48</v>
      </c>
      <c r="O256" s="93"/>
      <c r="P256" s="238">
        <f>O256*H256</f>
        <v>0</v>
      </c>
      <c r="Q256" s="238">
        <v>0</v>
      </c>
      <c r="R256" s="238">
        <f>Q256*H256</f>
        <v>0</v>
      </c>
      <c r="S256" s="238">
        <v>0</v>
      </c>
      <c r="T256" s="239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40" t="s">
        <v>192</v>
      </c>
      <c r="AT256" s="240" t="s">
        <v>174</v>
      </c>
      <c r="AU256" s="240" t="s">
        <v>90</v>
      </c>
      <c r="AY256" s="18" t="s">
        <v>171</v>
      </c>
      <c r="BE256" s="241">
        <f>IF(N256="základní",J256,0)</f>
        <v>0</v>
      </c>
      <c r="BF256" s="241">
        <f>IF(N256="snížená",J256,0)</f>
        <v>0</v>
      </c>
      <c r="BG256" s="241">
        <f>IF(N256="zákl. přenesená",J256,0)</f>
        <v>0</v>
      </c>
      <c r="BH256" s="241">
        <f>IF(N256="sníž. přenesená",J256,0)</f>
        <v>0</v>
      </c>
      <c r="BI256" s="241">
        <f>IF(N256="nulová",J256,0)</f>
        <v>0</v>
      </c>
      <c r="BJ256" s="18" t="s">
        <v>90</v>
      </c>
      <c r="BK256" s="241">
        <f>ROUND(I256*H256,2)</f>
        <v>0</v>
      </c>
      <c r="BL256" s="18" t="s">
        <v>192</v>
      </c>
      <c r="BM256" s="240" t="s">
        <v>1554</v>
      </c>
    </row>
    <row r="257" s="2" customFormat="1" ht="16.5" customHeight="1">
      <c r="A257" s="40"/>
      <c r="B257" s="41"/>
      <c r="C257" s="229" t="s">
        <v>916</v>
      </c>
      <c r="D257" s="229" t="s">
        <v>174</v>
      </c>
      <c r="E257" s="230" t="s">
        <v>4386</v>
      </c>
      <c r="F257" s="231" t="s">
        <v>4387</v>
      </c>
      <c r="G257" s="232" t="s">
        <v>458</v>
      </c>
      <c r="H257" s="233">
        <v>3660</v>
      </c>
      <c r="I257" s="234"/>
      <c r="J257" s="235">
        <f>ROUND(I257*H257,2)</f>
        <v>0</v>
      </c>
      <c r="K257" s="231" t="s">
        <v>331</v>
      </c>
      <c r="L257" s="46"/>
      <c r="M257" s="236" t="s">
        <v>1</v>
      </c>
      <c r="N257" s="237" t="s">
        <v>48</v>
      </c>
      <c r="O257" s="93"/>
      <c r="P257" s="238">
        <f>O257*H257</f>
        <v>0</v>
      </c>
      <c r="Q257" s="238">
        <v>0</v>
      </c>
      <c r="R257" s="238">
        <f>Q257*H257</f>
        <v>0</v>
      </c>
      <c r="S257" s="238">
        <v>0</v>
      </c>
      <c r="T257" s="239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40" t="s">
        <v>192</v>
      </c>
      <c r="AT257" s="240" t="s">
        <v>174</v>
      </c>
      <c r="AU257" s="240" t="s">
        <v>90</v>
      </c>
      <c r="AY257" s="18" t="s">
        <v>171</v>
      </c>
      <c r="BE257" s="241">
        <f>IF(N257="základní",J257,0)</f>
        <v>0</v>
      </c>
      <c r="BF257" s="241">
        <f>IF(N257="snížená",J257,0)</f>
        <v>0</v>
      </c>
      <c r="BG257" s="241">
        <f>IF(N257="zákl. přenesená",J257,0)</f>
        <v>0</v>
      </c>
      <c r="BH257" s="241">
        <f>IF(N257="sníž. přenesená",J257,0)</f>
        <v>0</v>
      </c>
      <c r="BI257" s="241">
        <f>IF(N257="nulová",J257,0)</f>
        <v>0</v>
      </c>
      <c r="BJ257" s="18" t="s">
        <v>90</v>
      </c>
      <c r="BK257" s="241">
        <f>ROUND(I257*H257,2)</f>
        <v>0</v>
      </c>
      <c r="BL257" s="18" t="s">
        <v>192</v>
      </c>
      <c r="BM257" s="240" t="s">
        <v>1562</v>
      </c>
    </row>
    <row r="258" s="2" customFormat="1" ht="16.5" customHeight="1">
      <c r="A258" s="40"/>
      <c r="B258" s="41"/>
      <c r="C258" s="229" t="s">
        <v>920</v>
      </c>
      <c r="D258" s="229" t="s">
        <v>174</v>
      </c>
      <c r="E258" s="230" t="s">
        <v>4388</v>
      </c>
      <c r="F258" s="231" t="s">
        <v>4389</v>
      </c>
      <c r="G258" s="232" t="s">
        <v>458</v>
      </c>
      <c r="H258" s="233">
        <v>250</v>
      </c>
      <c r="I258" s="234"/>
      <c r="J258" s="235">
        <f>ROUND(I258*H258,2)</f>
        <v>0</v>
      </c>
      <c r="K258" s="231" t="s">
        <v>331</v>
      </c>
      <c r="L258" s="46"/>
      <c r="M258" s="236" t="s">
        <v>1</v>
      </c>
      <c r="N258" s="237" t="s">
        <v>48</v>
      </c>
      <c r="O258" s="93"/>
      <c r="P258" s="238">
        <f>O258*H258</f>
        <v>0</v>
      </c>
      <c r="Q258" s="238">
        <v>0</v>
      </c>
      <c r="R258" s="238">
        <f>Q258*H258</f>
        <v>0</v>
      </c>
      <c r="S258" s="238">
        <v>0</v>
      </c>
      <c r="T258" s="239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40" t="s">
        <v>192</v>
      </c>
      <c r="AT258" s="240" t="s">
        <v>174</v>
      </c>
      <c r="AU258" s="240" t="s">
        <v>90</v>
      </c>
      <c r="AY258" s="18" t="s">
        <v>171</v>
      </c>
      <c r="BE258" s="241">
        <f>IF(N258="základní",J258,0)</f>
        <v>0</v>
      </c>
      <c r="BF258" s="241">
        <f>IF(N258="snížená",J258,0)</f>
        <v>0</v>
      </c>
      <c r="BG258" s="241">
        <f>IF(N258="zákl. přenesená",J258,0)</f>
        <v>0</v>
      </c>
      <c r="BH258" s="241">
        <f>IF(N258="sníž. přenesená",J258,0)</f>
        <v>0</v>
      </c>
      <c r="BI258" s="241">
        <f>IF(N258="nulová",J258,0)</f>
        <v>0</v>
      </c>
      <c r="BJ258" s="18" t="s">
        <v>90</v>
      </c>
      <c r="BK258" s="241">
        <f>ROUND(I258*H258,2)</f>
        <v>0</v>
      </c>
      <c r="BL258" s="18" t="s">
        <v>192</v>
      </c>
      <c r="BM258" s="240" t="s">
        <v>1573</v>
      </c>
    </row>
    <row r="259" s="2" customFormat="1" ht="16.5" customHeight="1">
      <c r="A259" s="40"/>
      <c r="B259" s="41"/>
      <c r="C259" s="229" t="s">
        <v>924</v>
      </c>
      <c r="D259" s="229" t="s">
        <v>174</v>
      </c>
      <c r="E259" s="230" t="s">
        <v>4390</v>
      </c>
      <c r="F259" s="231" t="s">
        <v>4391</v>
      </c>
      <c r="G259" s="232" t="s">
        <v>1528</v>
      </c>
      <c r="H259" s="233">
        <v>1747</v>
      </c>
      <c r="I259" s="234"/>
      <c r="J259" s="235">
        <f>ROUND(I259*H259,2)</f>
        <v>0</v>
      </c>
      <c r="K259" s="231" t="s">
        <v>331</v>
      </c>
      <c r="L259" s="46"/>
      <c r="M259" s="236" t="s">
        <v>1</v>
      </c>
      <c r="N259" s="237" t="s">
        <v>48</v>
      </c>
      <c r="O259" s="93"/>
      <c r="P259" s="238">
        <f>O259*H259</f>
        <v>0</v>
      </c>
      <c r="Q259" s="238">
        <v>0</v>
      </c>
      <c r="R259" s="238">
        <f>Q259*H259</f>
        <v>0</v>
      </c>
      <c r="S259" s="238">
        <v>0</v>
      </c>
      <c r="T259" s="239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40" t="s">
        <v>192</v>
      </c>
      <c r="AT259" s="240" t="s">
        <v>174</v>
      </c>
      <c r="AU259" s="240" t="s">
        <v>90</v>
      </c>
      <c r="AY259" s="18" t="s">
        <v>171</v>
      </c>
      <c r="BE259" s="241">
        <f>IF(N259="základní",J259,0)</f>
        <v>0</v>
      </c>
      <c r="BF259" s="241">
        <f>IF(N259="snížená",J259,0)</f>
        <v>0</v>
      </c>
      <c r="BG259" s="241">
        <f>IF(N259="zákl. přenesená",J259,0)</f>
        <v>0</v>
      </c>
      <c r="BH259" s="241">
        <f>IF(N259="sníž. přenesená",J259,0)</f>
        <v>0</v>
      </c>
      <c r="BI259" s="241">
        <f>IF(N259="nulová",J259,0)</f>
        <v>0</v>
      </c>
      <c r="BJ259" s="18" t="s">
        <v>90</v>
      </c>
      <c r="BK259" s="241">
        <f>ROUND(I259*H259,2)</f>
        <v>0</v>
      </c>
      <c r="BL259" s="18" t="s">
        <v>192</v>
      </c>
      <c r="BM259" s="240" t="s">
        <v>1581</v>
      </c>
    </row>
    <row r="260" s="12" customFormat="1" ht="25.92" customHeight="1">
      <c r="A260" s="12"/>
      <c r="B260" s="213"/>
      <c r="C260" s="214"/>
      <c r="D260" s="215" t="s">
        <v>82</v>
      </c>
      <c r="E260" s="216" t="s">
        <v>3311</v>
      </c>
      <c r="F260" s="216" t="s">
        <v>4392</v>
      </c>
      <c r="G260" s="214"/>
      <c r="H260" s="214"/>
      <c r="I260" s="217"/>
      <c r="J260" s="218">
        <f>BK260</f>
        <v>0</v>
      </c>
      <c r="K260" s="214"/>
      <c r="L260" s="219"/>
      <c r="M260" s="220"/>
      <c r="N260" s="221"/>
      <c r="O260" s="221"/>
      <c r="P260" s="222">
        <f>P261</f>
        <v>0</v>
      </c>
      <c r="Q260" s="221"/>
      <c r="R260" s="222">
        <f>R261</f>
        <v>0</v>
      </c>
      <c r="S260" s="221"/>
      <c r="T260" s="223">
        <f>T261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4" t="s">
        <v>90</v>
      </c>
      <c r="AT260" s="225" t="s">
        <v>82</v>
      </c>
      <c r="AU260" s="225" t="s">
        <v>83</v>
      </c>
      <c r="AY260" s="224" t="s">
        <v>171</v>
      </c>
      <c r="BK260" s="226">
        <f>BK261</f>
        <v>0</v>
      </c>
    </row>
    <row r="261" s="2" customFormat="1" ht="16.5" customHeight="1">
      <c r="A261" s="40"/>
      <c r="B261" s="41"/>
      <c r="C261" s="229" t="s">
        <v>928</v>
      </c>
      <c r="D261" s="229" t="s">
        <v>174</v>
      </c>
      <c r="E261" s="230" t="s">
        <v>4393</v>
      </c>
      <c r="F261" s="231" t="s">
        <v>4394</v>
      </c>
      <c r="G261" s="232" t="s">
        <v>1528</v>
      </c>
      <c r="H261" s="233">
        <v>1</v>
      </c>
      <c r="I261" s="234"/>
      <c r="J261" s="235">
        <f>ROUND(I261*H261,2)</f>
        <v>0</v>
      </c>
      <c r="K261" s="231" t="s">
        <v>331</v>
      </c>
      <c r="L261" s="46"/>
      <c r="M261" s="236" t="s">
        <v>1</v>
      </c>
      <c r="N261" s="237" t="s">
        <v>48</v>
      </c>
      <c r="O261" s="93"/>
      <c r="P261" s="238">
        <f>O261*H261</f>
        <v>0</v>
      </c>
      <c r="Q261" s="238">
        <v>0</v>
      </c>
      <c r="R261" s="238">
        <f>Q261*H261</f>
        <v>0</v>
      </c>
      <c r="S261" s="238">
        <v>0</v>
      </c>
      <c r="T261" s="239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40" t="s">
        <v>192</v>
      </c>
      <c r="AT261" s="240" t="s">
        <v>174</v>
      </c>
      <c r="AU261" s="240" t="s">
        <v>90</v>
      </c>
      <c r="AY261" s="18" t="s">
        <v>171</v>
      </c>
      <c r="BE261" s="241">
        <f>IF(N261="základní",J261,0)</f>
        <v>0</v>
      </c>
      <c r="BF261" s="241">
        <f>IF(N261="snížená",J261,0)</f>
        <v>0</v>
      </c>
      <c r="BG261" s="241">
        <f>IF(N261="zákl. přenesená",J261,0)</f>
        <v>0</v>
      </c>
      <c r="BH261" s="241">
        <f>IF(N261="sníž. přenesená",J261,0)</f>
        <v>0</v>
      </c>
      <c r="BI261" s="241">
        <f>IF(N261="nulová",J261,0)</f>
        <v>0</v>
      </c>
      <c r="BJ261" s="18" t="s">
        <v>90</v>
      </c>
      <c r="BK261" s="241">
        <f>ROUND(I261*H261,2)</f>
        <v>0</v>
      </c>
      <c r="BL261" s="18" t="s">
        <v>192</v>
      </c>
      <c r="BM261" s="240" t="s">
        <v>1589</v>
      </c>
    </row>
    <row r="262" s="12" customFormat="1" ht="25.92" customHeight="1">
      <c r="A262" s="12"/>
      <c r="B262" s="213"/>
      <c r="C262" s="214"/>
      <c r="D262" s="215" t="s">
        <v>82</v>
      </c>
      <c r="E262" s="216" t="s">
        <v>3406</v>
      </c>
      <c r="F262" s="216" t="s">
        <v>4395</v>
      </c>
      <c r="G262" s="214"/>
      <c r="H262" s="214"/>
      <c r="I262" s="217"/>
      <c r="J262" s="218">
        <f>BK262</f>
        <v>0</v>
      </c>
      <c r="K262" s="214"/>
      <c r="L262" s="219"/>
      <c r="M262" s="220"/>
      <c r="N262" s="221"/>
      <c r="O262" s="221"/>
      <c r="P262" s="222">
        <f>SUM(P263:P265)</f>
        <v>0</v>
      </c>
      <c r="Q262" s="221"/>
      <c r="R262" s="222">
        <f>SUM(R263:R265)</f>
        <v>0</v>
      </c>
      <c r="S262" s="221"/>
      <c r="T262" s="223">
        <f>SUM(T263:T265)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90</v>
      </c>
      <c r="AT262" s="225" t="s">
        <v>82</v>
      </c>
      <c r="AU262" s="225" t="s">
        <v>83</v>
      </c>
      <c r="AY262" s="224" t="s">
        <v>171</v>
      </c>
      <c r="BK262" s="226">
        <f>SUM(BK263:BK265)</f>
        <v>0</v>
      </c>
    </row>
    <row r="263" s="2" customFormat="1" ht="16.5" customHeight="1">
      <c r="A263" s="40"/>
      <c r="B263" s="41"/>
      <c r="C263" s="229" t="s">
        <v>932</v>
      </c>
      <c r="D263" s="229" t="s">
        <v>174</v>
      </c>
      <c r="E263" s="230" t="s">
        <v>4396</v>
      </c>
      <c r="F263" s="231" t="s">
        <v>4397</v>
      </c>
      <c r="G263" s="232" t="s">
        <v>1528</v>
      </c>
      <c r="H263" s="233">
        <v>15</v>
      </c>
      <c r="I263" s="234"/>
      <c r="J263" s="235">
        <f>ROUND(I263*H263,2)</f>
        <v>0</v>
      </c>
      <c r="K263" s="231" t="s">
        <v>331</v>
      </c>
      <c r="L263" s="46"/>
      <c r="M263" s="236" t="s">
        <v>1</v>
      </c>
      <c r="N263" s="237" t="s">
        <v>48</v>
      </c>
      <c r="O263" s="93"/>
      <c r="P263" s="238">
        <f>O263*H263</f>
        <v>0</v>
      </c>
      <c r="Q263" s="238">
        <v>0</v>
      </c>
      <c r="R263" s="238">
        <f>Q263*H263</f>
        <v>0</v>
      </c>
      <c r="S263" s="238">
        <v>0</v>
      </c>
      <c r="T263" s="239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40" t="s">
        <v>192</v>
      </c>
      <c r="AT263" s="240" t="s">
        <v>174</v>
      </c>
      <c r="AU263" s="240" t="s">
        <v>90</v>
      </c>
      <c r="AY263" s="18" t="s">
        <v>171</v>
      </c>
      <c r="BE263" s="241">
        <f>IF(N263="základní",J263,0)</f>
        <v>0</v>
      </c>
      <c r="BF263" s="241">
        <f>IF(N263="snížená",J263,0)</f>
        <v>0</v>
      </c>
      <c r="BG263" s="241">
        <f>IF(N263="zákl. přenesená",J263,0)</f>
        <v>0</v>
      </c>
      <c r="BH263" s="241">
        <f>IF(N263="sníž. přenesená",J263,0)</f>
        <v>0</v>
      </c>
      <c r="BI263" s="241">
        <f>IF(N263="nulová",J263,0)</f>
        <v>0</v>
      </c>
      <c r="BJ263" s="18" t="s">
        <v>90</v>
      </c>
      <c r="BK263" s="241">
        <f>ROUND(I263*H263,2)</f>
        <v>0</v>
      </c>
      <c r="BL263" s="18" t="s">
        <v>192</v>
      </c>
      <c r="BM263" s="240" t="s">
        <v>1598</v>
      </c>
    </row>
    <row r="264" s="2" customFormat="1" ht="16.5" customHeight="1">
      <c r="A264" s="40"/>
      <c r="B264" s="41"/>
      <c r="C264" s="229" t="s">
        <v>936</v>
      </c>
      <c r="D264" s="229" t="s">
        <v>174</v>
      </c>
      <c r="E264" s="230" t="s">
        <v>4398</v>
      </c>
      <c r="F264" s="231" t="s">
        <v>4399</v>
      </c>
      <c r="G264" s="232" t="s">
        <v>1528</v>
      </c>
      <c r="H264" s="233">
        <v>350</v>
      </c>
      <c r="I264" s="234"/>
      <c r="J264" s="235">
        <f>ROUND(I264*H264,2)</f>
        <v>0</v>
      </c>
      <c r="K264" s="231" t="s">
        <v>331</v>
      </c>
      <c r="L264" s="46"/>
      <c r="M264" s="236" t="s">
        <v>1</v>
      </c>
      <c r="N264" s="237" t="s">
        <v>48</v>
      </c>
      <c r="O264" s="93"/>
      <c r="P264" s="238">
        <f>O264*H264</f>
        <v>0</v>
      </c>
      <c r="Q264" s="238">
        <v>0</v>
      </c>
      <c r="R264" s="238">
        <f>Q264*H264</f>
        <v>0</v>
      </c>
      <c r="S264" s="238">
        <v>0</v>
      </c>
      <c r="T264" s="239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40" t="s">
        <v>192</v>
      </c>
      <c r="AT264" s="240" t="s">
        <v>174</v>
      </c>
      <c r="AU264" s="240" t="s">
        <v>90</v>
      </c>
      <c r="AY264" s="18" t="s">
        <v>171</v>
      </c>
      <c r="BE264" s="241">
        <f>IF(N264="základní",J264,0)</f>
        <v>0</v>
      </c>
      <c r="BF264" s="241">
        <f>IF(N264="snížená",J264,0)</f>
        <v>0</v>
      </c>
      <c r="BG264" s="241">
        <f>IF(N264="zákl. přenesená",J264,0)</f>
        <v>0</v>
      </c>
      <c r="BH264" s="241">
        <f>IF(N264="sníž. přenesená",J264,0)</f>
        <v>0</v>
      </c>
      <c r="BI264" s="241">
        <f>IF(N264="nulová",J264,0)</f>
        <v>0</v>
      </c>
      <c r="BJ264" s="18" t="s">
        <v>90</v>
      </c>
      <c r="BK264" s="241">
        <f>ROUND(I264*H264,2)</f>
        <v>0</v>
      </c>
      <c r="BL264" s="18" t="s">
        <v>192</v>
      </c>
      <c r="BM264" s="240" t="s">
        <v>1607</v>
      </c>
    </row>
    <row r="265" s="2" customFormat="1" ht="16.5" customHeight="1">
      <c r="A265" s="40"/>
      <c r="B265" s="41"/>
      <c r="C265" s="229" t="s">
        <v>940</v>
      </c>
      <c r="D265" s="229" t="s">
        <v>174</v>
      </c>
      <c r="E265" s="230" t="s">
        <v>4400</v>
      </c>
      <c r="F265" s="231" t="s">
        <v>4401</v>
      </c>
      <c r="G265" s="232" t="s">
        <v>2359</v>
      </c>
      <c r="H265" s="233">
        <v>500</v>
      </c>
      <c r="I265" s="234"/>
      <c r="J265" s="235">
        <f>ROUND(I265*H265,2)</f>
        <v>0</v>
      </c>
      <c r="K265" s="231" t="s">
        <v>331</v>
      </c>
      <c r="L265" s="46"/>
      <c r="M265" s="236" t="s">
        <v>1</v>
      </c>
      <c r="N265" s="237" t="s">
        <v>48</v>
      </c>
      <c r="O265" s="93"/>
      <c r="P265" s="238">
        <f>O265*H265</f>
        <v>0</v>
      </c>
      <c r="Q265" s="238">
        <v>0</v>
      </c>
      <c r="R265" s="238">
        <f>Q265*H265</f>
        <v>0</v>
      </c>
      <c r="S265" s="238">
        <v>0</v>
      </c>
      <c r="T265" s="239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40" t="s">
        <v>192</v>
      </c>
      <c r="AT265" s="240" t="s">
        <v>174</v>
      </c>
      <c r="AU265" s="240" t="s">
        <v>90</v>
      </c>
      <c r="AY265" s="18" t="s">
        <v>171</v>
      </c>
      <c r="BE265" s="241">
        <f>IF(N265="základní",J265,0)</f>
        <v>0</v>
      </c>
      <c r="BF265" s="241">
        <f>IF(N265="snížená",J265,0)</f>
        <v>0</v>
      </c>
      <c r="BG265" s="241">
        <f>IF(N265="zákl. přenesená",J265,0)</f>
        <v>0</v>
      </c>
      <c r="BH265" s="241">
        <f>IF(N265="sníž. přenesená",J265,0)</f>
        <v>0</v>
      </c>
      <c r="BI265" s="241">
        <f>IF(N265="nulová",J265,0)</f>
        <v>0</v>
      </c>
      <c r="BJ265" s="18" t="s">
        <v>90</v>
      </c>
      <c r="BK265" s="241">
        <f>ROUND(I265*H265,2)</f>
        <v>0</v>
      </c>
      <c r="BL265" s="18" t="s">
        <v>192</v>
      </c>
      <c r="BM265" s="240" t="s">
        <v>1616</v>
      </c>
    </row>
    <row r="266" s="12" customFormat="1" ht="25.92" customHeight="1">
      <c r="A266" s="12"/>
      <c r="B266" s="213"/>
      <c r="C266" s="214"/>
      <c r="D266" s="215" t="s">
        <v>82</v>
      </c>
      <c r="E266" s="216" t="s">
        <v>3410</v>
      </c>
      <c r="F266" s="216" t="s">
        <v>4026</v>
      </c>
      <c r="G266" s="214"/>
      <c r="H266" s="214"/>
      <c r="I266" s="217"/>
      <c r="J266" s="218">
        <f>BK266</f>
        <v>0</v>
      </c>
      <c r="K266" s="214"/>
      <c r="L266" s="219"/>
      <c r="M266" s="220"/>
      <c r="N266" s="221"/>
      <c r="O266" s="221"/>
      <c r="P266" s="222">
        <f>SUM(P267:P276)</f>
        <v>0</v>
      </c>
      <c r="Q266" s="221"/>
      <c r="R266" s="222">
        <f>SUM(R267:R276)</f>
        <v>0</v>
      </c>
      <c r="S266" s="221"/>
      <c r="T266" s="223">
        <f>SUM(T267:T276)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90</v>
      </c>
      <c r="AT266" s="225" t="s">
        <v>82</v>
      </c>
      <c r="AU266" s="225" t="s">
        <v>83</v>
      </c>
      <c r="AY266" s="224" t="s">
        <v>171</v>
      </c>
      <c r="BK266" s="226">
        <f>SUM(BK267:BK276)</f>
        <v>0</v>
      </c>
    </row>
    <row r="267" s="2" customFormat="1" ht="16.5" customHeight="1">
      <c r="A267" s="40"/>
      <c r="B267" s="41"/>
      <c r="C267" s="229" t="s">
        <v>944</v>
      </c>
      <c r="D267" s="229" t="s">
        <v>174</v>
      </c>
      <c r="E267" s="230" t="s">
        <v>4402</v>
      </c>
      <c r="F267" s="231" t="s">
        <v>4403</v>
      </c>
      <c r="G267" s="232" t="s">
        <v>4404</v>
      </c>
      <c r="H267" s="233">
        <v>16</v>
      </c>
      <c r="I267" s="234"/>
      <c r="J267" s="235">
        <f>ROUND(I267*H267,2)</f>
        <v>0</v>
      </c>
      <c r="K267" s="231" t="s">
        <v>331</v>
      </c>
      <c r="L267" s="46"/>
      <c r="M267" s="236" t="s">
        <v>1</v>
      </c>
      <c r="N267" s="237" t="s">
        <v>48</v>
      </c>
      <c r="O267" s="93"/>
      <c r="P267" s="238">
        <f>O267*H267</f>
        <v>0</v>
      </c>
      <c r="Q267" s="238">
        <v>0</v>
      </c>
      <c r="R267" s="238">
        <f>Q267*H267</f>
        <v>0</v>
      </c>
      <c r="S267" s="238">
        <v>0</v>
      </c>
      <c r="T267" s="239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40" t="s">
        <v>192</v>
      </c>
      <c r="AT267" s="240" t="s">
        <v>174</v>
      </c>
      <c r="AU267" s="240" t="s">
        <v>90</v>
      </c>
      <c r="AY267" s="18" t="s">
        <v>171</v>
      </c>
      <c r="BE267" s="241">
        <f>IF(N267="základní",J267,0)</f>
        <v>0</v>
      </c>
      <c r="BF267" s="241">
        <f>IF(N267="snížená",J267,0)</f>
        <v>0</v>
      </c>
      <c r="BG267" s="241">
        <f>IF(N267="zákl. přenesená",J267,0)</f>
        <v>0</v>
      </c>
      <c r="BH267" s="241">
        <f>IF(N267="sníž. přenesená",J267,0)</f>
        <v>0</v>
      </c>
      <c r="BI267" s="241">
        <f>IF(N267="nulová",J267,0)</f>
        <v>0</v>
      </c>
      <c r="BJ267" s="18" t="s">
        <v>90</v>
      </c>
      <c r="BK267" s="241">
        <f>ROUND(I267*H267,2)</f>
        <v>0</v>
      </c>
      <c r="BL267" s="18" t="s">
        <v>192</v>
      </c>
      <c r="BM267" s="240" t="s">
        <v>1624</v>
      </c>
    </row>
    <row r="268" s="2" customFormat="1" ht="16.5" customHeight="1">
      <c r="A268" s="40"/>
      <c r="B268" s="41"/>
      <c r="C268" s="229" t="s">
        <v>948</v>
      </c>
      <c r="D268" s="229" t="s">
        <v>174</v>
      </c>
      <c r="E268" s="230" t="s">
        <v>4405</v>
      </c>
      <c r="F268" s="231" t="s">
        <v>4406</v>
      </c>
      <c r="G268" s="232" t="s">
        <v>4404</v>
      </c>
      <c r="H268" s="233">
        <v>32</v>
      </c>
      <c r="I268" s="234"/>
      <c r="J268" s="235">
        <f>ROUND(I268*H268,2)</f>
        <v>0</v>
      </c>
      <c r="K268" s="231" t="s">
        <v>331</v>
      </c>
      <c r="L268" s="46"/>
      <c r="M268" s="236" t="s">
        <v>1</v>
      </c>
      <c r="N268" s="237" t="s">
        <v>48</v>
      </c>
      <c r="O268" s="93"/>
      <c r="P268" s="238">
        <f>O268*H268</f>
        <v>0</v>
      </c>
      <c r="Q268" s="238">
        <v>0</v>
      </c>
      <c r="R268" s="238">
        <f>Q268*H268</f>
        <v>0</v>
      </c>
      <c r="S268" s="238">
        <v>0</v>
      </c>
      <c r="T268" s="239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40" t="s">
        <v>192</v>
      </c>
      <c r="AT268" s="240" t="s">
        <v>174</v>
      </c>
      <c r="AU268" s="240" t="s">
        <v>90</v>
      </c>
      <c r="AY268" s="18" t="s">
        <v>171</v>
      </c>
      <c r="BE268" s="241">
        <f>IF(N268="základní",J268,0)</f>
        <v>0</v>
      </c>
      <c r="BF268" s="241">
        <f>IF(N268="snížená",J268,0)</f>
        <v>0</v>
      </c>
      <c r="BG268" s="241">
        <f>IF(N268="zákl. přenesená",J268,0)</f>
        <v>0</v>
      </c>
      <c r="BH268" s="241">
        <f>IF(N268="sníž. přenesená",J268,0)</f>
        <v>0</v>
      </c>
      <c r="BI268" s="241">
        <f>IF(N268="nulová",J268,0)</f>
        <v>0</v>
      </c>
      <c r="BJ268" s="18" t="s">
        <v>90</v>
      </c>
      <c r="BK268" s="241">
        <f>ROUND(I268*H268,2)</f>
        <v>0</v>
      </c>
      <c r="BL268" s="18" t="s">
        <v>192</v>
      </c>
      <c r="BM268" s="240" t="s">
        <v>1632</v>
      </c>
    </row>
    <row r="269" s="2" customFormat="1" ht="16.5" customHeight="1">
      <c r="A269" s="40"/>
      <c r="B269" s="41"/>
      <c r="C269" s="229" t="s">
        <v>952</v>
      </c>
      <c r="D269" s="229" t="s">
        <v>174</v>
      </c>
      <c r="E269" s="230" t="s">
        <v>4407</v>
      </c>
      <c r="F269" s="231" t="s">
        <v>4408</v>
      </c>
      <c r="G269" s="232" t="s">
        <v>4404</v>
      </c>
      <c r="H269" s="233">
        <v>450</v>
      </c>
      <c r="I269" s="234"/>
      <c r="J269" s="235">
        <f>ROUND(I269*H269,2)</f>
        <v>0</v>
      </c>
      <c r="K269" s="231" t="s">
        <v>331</v>
      </c>
      <c r="L269" s="46"/>
      <c r="M269" s="236" t="s">
        <v>1</v>
      </c>
      <c r="N269" s="237" t="s">
        <v>48</v>
      </c>
      <c r="O269" s="93"/>
      <c r="P269" s="238">
        <f>O269*H269</f>
        <v>0</v>
      </c>
      <c r="Q269" s="238">
        <v>0</v>
      </c>
      <c r="R269" s="238">
        <f>Q269*H269</f>
        <v>0</v>
      </c>
      <c r="S269" s="238">
        <v>0</v>
      </c>
      <c r="T269" s="239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40" t="s">
        <v>192</v>
      </c>
      <c r="AT269" s="240" t="s">
        <v>174</v>
      </c>
      <c r="AU269" s="240" t="s">
        <v>90</v>
      </c>
      <c r="AY269" s="18" t="s">
        <v>171</v>
      </c>
      <c r="BE269" s="241">
        <f>IF(N269="základní",J269,0)</f>
        <v>0</v>
      </c>
      <c r="BF269" s="241">
        <f>IF(N269="snížená",J269,0)</f>
        <v>0</v>
      </c>
      <c r="BG269" s="241">
        <f>IF(N269="zákl. přenesená",J269,0)</f>
        <v>0</v>
      </c>
      <c r="BH269" s="241">
        <f>IF(N269="sníž. přenesená",J269,0)</f>
        <v>0</v>
      </c>
      <c r="BI269" s="241">
        <f>IF(N269="nulová",J269,0)</f>
        <v>0</v>
      </c>
      <c r="BJ269" s="18" t="s">
        <v>90</v>
      </c>
      <c r="BK269" s="241">
        <f>ROUND(I269*H269,2)</f>
        <v>0</v>
      </c>
      <c r="BL269" s="18" t="s">
        <v>192</v>
      </c>
      <c r="BM269" s="240" t="s">
        <v>1640</v>
      </c>
    </row>
    <row r="270" s="2" customFormat="1" ht="16.5" customHeight="1">
      <c r="A270" s="40"/>
      <c r="B270" s="41"/>
      <c r="C270" s="229" t="s">
        <v>956</v>
      </c>
      <c r="D270" s="229" t="s">
        <v>174</v>
      </c>
      <c r="E270" s="230" t="s">
        <v>4409</v>
      </c>
      <c r="F270" s="231" t="s">
        <v>4410</v>
      </c>
      <c r="G270" s="232" t="s">
        <v>4404</v>
      </c>
      <c r="H270" s="233">
        <v>16</v>
      </c>
      <c r="I270" s="234"/>
      <c r="J270" s="235">
        <f>ROUND(I270*H270,2)</f>
        <v>0</v>
      </c>
      <c r="K270" s="231" t="s">
        <v>331</v>
      </c>
      <c r="L270" s="46"/>
      <c r="M270" s="236" t="s">
        <v>1</v>
      </c>
      <c r="N270" s="237" t="s">
        <v>48</v>
      </c>
      <c r="O270" s="93"/>
      <c r="P270" s="238">
        <f>O270*H270</f>
        <v>0</v>
      </c>
      <c r="Q270" s="238">
        <v>0</v>
      </c>
      <c r="R270" s="238">
        <f>Q270*H270</f>
        <v>0</v>
      </c>
      <c r="S270" s="238">
        <v>0</v>
      </c>
      <c r="T270" s="239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40" t="s">
        <v>192</v>
      </c>
      <c r="AT270" s="240" t="s">
        <v>174</v>
      </c>
      <c r="AU270" s="240" t="s">
        <v>90</v>
      </c>
      <c r="AY270" s="18" t="s">
        <v>171</v>
      </c>
      <c r="BE270" s="241">
        <f>IF(N270="základní",J270,0)</f>
        <v>0</v>
      </c>
      <c r="BF270" s="241">
        <f>IF(N270="snížená",J270,0)</f>
        <v>0</v>
      </c>
      <c r="BG270" s="241">
        <f>IF(N270="zákl. přenesená",J270,0)</f>
        <v>0</v>
      </c>
      <c r="BH270" s="241">
        <f>IF(N270="sníž. přenesená",J270,0)</f>
        <v>0</v>
      </c>
      <c r="BI270" s="241">
        <f>IF(N270="nulová",J270,0)</f>
        <v>0</v>
      </c>
      <c r="BJ270" s="18" t="s">
        <v>90</v>
      </c>
      <c r="BK270" s="241">
        <f>ROUND(I270*H270,2)</f>
        <v>0</v>
      </c>
      <c r="BL270" s="18" t="s">
        <v>192</v>
      </c>
      <c r="BM270" s="240" t="s">
        <v>1648</v>
      </c>
    </row>
    <row r="271" s="2" customFormat="1" ht="16.5" customHeight="1">
      <c r="A271" s="40"/>
      <c r="B271" s="41"/>
      <c r="C271" s="229" t="s">
        <v>960</v>
      </c>
      <c r="D271" s="229" t="s">
        <v>174</v>
      </c>
      <c r="E271" s="230" t="s">
        <v>4411</v>
      </c>
      <c r="F271" s="231" t="s">
        <v>4412</v>
      </c>
      <c r="G271" s="232" t="s">
        <v>4404</v>
      </c>
      <c r="H271" s="233">
        <v>120</v>
      </c>
      <c r="I271" s="234"/>
      <c r="J271" s="235">
        <f>ROUND(I271*H271,2)</f>
        <v>0</v>
      </c>
      <c r="K271" s="231" t="s">
        <v>331</v>
      </c>
      <c r="L271" s="46"/>
      <c r="M271" s="236" t="s">
        <v>1</v>
      </c>
      <c r="N271" s="237" t="s">
        <v>48</v>
      </c>
      <c r="O271" s="93"/>
      <c r="P271" s="238">
        <f>O271*H271</f>
        <v>0</v>
      </c>
      <c r="Q271" s="238">
        <v>0</v>
      </c>
      <c r="R271" s="238">
        <f>Q271*H271</f>
        <v>0</v>
      </c>
      <c r="S271" s="238">
        <v>0</v>
      </c>
      <c r="T271" s="239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40" t="s">
        <v>192</v>
      </c>
      <c r="AT271" s="240" t="s">
        <v>174</v>
      </c>
      <c r="AU271" s="240" t="s">
        <v>90</v>
      </c>
      <c r="AY271" s="18" t="s">
        <v>171</v>
      </c>
      <c r="BE271" s="241">
        <f>IF(N271="základní",J271,0)</f>
        <v>0</v>
      </c>
      <c r="BF271" s="241">
        <f>IF(N271="snížená",J271,0)</f>
        <v>0</v>
      </c>
      <c r="BG271" s="241">
        <f>IF(N271="zákl. přenesená",J271,0)</f>
        <v>0</v>
      </c>
      <c r="BH271" s="241">
        <f>IF(N271="sníž. přenesená",J271,0)</f>
        <v>0</v>
      </c>
      <c r="BI271" s="241">
        <f>IF(N271="nulová",J271,0)</f>
        <v>0</v>
      </c>
      <c r="BJ271" s="18" t="s">
        <v>90</v>
      </c>
      <c r="BK271" s="241">
        <f>ROUND(I271*H271,2)</f>
        <v>0</v>
      </c>
      <c r="BL271" s="18" t="s">
        <v>192</v>
      </c>
      <c r="BM271" s="240" t="s">
        <v>1657</v>
      </c>
    </row>
    <row r="272" s="2" customFormat="1" ht="16.5" customHeight="1">
      <c r="A272" s="40"/>
      <c r="B272" s="41"/>
      <c r="C272" s="229" t="s">
        <v>964</v>
      </c>
      <c r="D272" s="229" t="s">
        <v>174</v>
      </c>
      <c r="E272" s="230" t="s">
        <v>4413</v>
      </c>
      <c r="F272" s="231" t="s">
        <v>4414</v>
      </c>
      <c r="G272" s="232" t="s">
        <v>4404</v>
      </c>
      <c r="H272" s="233">
        <v>16</v>
      </c>
      <c r="I272" s="234"/>
      <c r="J272" s="235">
        <f>ROUND(I272*H272,2)</f>
        <v>0</v>
      </c>
      <c r="K272" s="231" t="s">
        <v>331</v>
      </c>
      <c r="L272" s="46"/>
      <c r="M272" s="236" t="s">
        <v>1</v>
      </c>
      <c r="N272" s="237" t="s">
        <v>48</v>
      </c>
      <c r="O272" s="93"/>
      <c r="P272" s="238">
        <f>O272*H272</f>
        <v>0</v>
      </c>
      <c r="Q272" s="238">
        <v>0</v>
      </c>
      <c r="R272" s="238">
        <f>Q272*H272</f>
        <v>0</v>
      </c>
      <c r="S272" s="238">
        <v>0</v>
      </c>
      <c r="T272" s="239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40" t="s">
        <v>192</v>
      </c>
      <c r="AT272" s="240" t="s">
        <v>174</v>
      </c>
      <c r="AU272" s="240" t="s">
        <v>90</v>
      </c>
      <c r="AY272" s="18" t="s">
        <v>171</v>
      </c>
      <c r="BE272" s="241">
        <f>IF(N272="základní",J272,0)</f>
        <v>0</v>
      </c>
      <c r="BF272" s="241">
        <f>IF(N272="snížená",J272,0)</f>
        <v>0</v>
      </c>
      <c r="BG272" s="241">
        <f>IF(N272="zákl. přenesená",J272,0)</f>
        <v>0</v>
      </c>
      <c r="BH272" s="241">
        <f>IF(N272="sníž. přenesená",J272,0)</f>
        <v>0</v>
      </c>
      <c r="BI272" s="241">
        <f>IF(N272="nulová",J272,0)</f>
        <v>0</v>
      </c>
      <c r="BJ272" s="18" t="s">
        <v>90</v>
      </c>
      <c r="BK272" s="241">
        <f>ROUND(I272*H272,2)</f>
        <v>0</v>
      </c>
      <c r="BL272" s="18" t="s">
        <v>192</v>
      </c>
      <c r="BM272" s="240" t="s">
        <v>1665</v>
      </c>
    </row>
    <row r="273" s="2" customFormat="1" ht="16.5" customHeight="1">
      <c r="A273" s="40"/>
      <c r="B273" s="41"/>
      <c r="C273" s="229" t="s">
        <v>968</v>
      </c>
      <c r="D273" s="229" t="s">
        <v>174</v>
      </c>
      <c r="E273" s="230" t="s">
        <v>4415</v>
      </c>
      <c r="F273" s="231" t="s">
        <v>4416</v>
      </c>
      <c r="G273" s="232" t="s">
        <v>4404</v>
      </c>
      <c r="H273" s="233">
        <v>16</v>
      </c>
      <c r="I273" s="234"/>
      <c r="J273" s="235">
        <f>ROUND(I273*H273,2)</f>
        <v>0</v>
      </c>
      <c r="K273" s="231" t="s">
        <v>331</v>
      </c>
      <c r="L273" s="46"/>
      <c r="M273" s="236" t="s">
        <v>1</v>
      </c>
      <c r="N273" s="237" t="s">
        <v>48</v>
      </c>
      <c r="O273" s="93"/>
      <c r="P273" s="238">
        <f>O273*H273</f>
        <v>0</v>
      </c>
      <c r="Q273" s="238">
        <v>0</v>
      </c>
      <c r="R273" s="238">
        <f>Q273*H273</f>
        <v>0</v>
      </c>
      <c r="S273" s="238">
        <v>0</v>
      </c>
      <c r="T273" s="239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40" t="s">
        <v>192</v>
      </c>
      <c r="AT273" s="240" t="s">
        <v>174</v>
      </c>
      <c r="AU273" s="240" t="s">
        <v>90</v>
      </c>
      <c r="AY273" s="18" t="s">
        <v>171</v>
      </c>
      <c r="BE273" s="241">
        <f>IF(N273="základní",J273,0)</f>
        <v>0</v>
      </c>
      <c r="BF273" s="241">
        <f>IF(N273="snížená",J273,0)</f>
        <v>0</v>
      </c>
      <c r="BG273" s="241">
        <f>IF(N273="zákl. přenesená",J273,0)</f>
        <v>0</v>
      </c>
      <c r="BH273" s="241">
        <f>IF(N273="sníž. přenesená",J273,0)</f>
        <v>0</v>
      </c>
      <c r="BI273" s="241">
        <f>IF(N273="nulová",J273,0)</f>
        <v>0</v>
      </c>
      <c r="BJ273" s="18" t="s">
        <v>90</v>
      </c>
      <c r="BK273" s="241">
        <f>ROUND(I273*H273,2)</f>
        <v>0</v>
      </c>
      <c r="BL273" s="18" t="s">
        <v>192</v>
      </c>
      <c r="BM273" s="240" t="s">
        <v>1673</v>
      </c>
    </row>
    <row r="274" s="2" customFormat="1" ht="16.5" customHeight="1">
      <c r="A274" s="40"/>
      <c r="B274" s="41"/>
      <c r="C274" s="229" t="s">
        <v>973</v>
      </c>
      <c r="D274" s="229" t="s">
        <v>174</v>
      </c>
      <c r="E274" s="230" t="s">
        <v>4417</v>
      </c>
      <c r="F274" s="231" t="s">
        <v>4418</v>
      </c>
      <c r="G274" s="232" t="s">
        <v>4404</v>
      </c>
      <c r="H274" s="233">
        <v>64</v>
      </c>
      <c r="I274" s="234"/>
      <c r="J274" s="235">
        <f>ROUND(I274*H274,2)</f>
        <v>0</v>
      </c>
      <c r="K274" s="231" t="s">
        <v>331</v>
      </c>
      <c r="L274" s="46"/>
      <c r="M274" s="236" t="s">
        <v>1</v>
      </c>
      <c r="N274" s="237" t="s">
        <v>48</v>
      </c>
      <c r="O274" s="93"/>
      <c r="P274" s="238">
        <f>O274*H274</f>
        <v>0</v>
      </c>
      <c r="Q274" s="238">
        <v>0</v>
      </c>
      <c r="R274" s="238">
        <f>Q274*H274</f>
        <v>0</v>
      </c>
      <c r="S274" s="238">
        <v>0</v>
      </c>
      <c r="T274" s="239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40" t="s">
        <v>192</v>
      </c>
      <c r="AT274" s="240" t="s">
        <v>174</v>
      </c>
      <c r="AU274" s="240" t="s">
        <v>90</v>
      </c>
      <c r="AY274" s="18" t="s">
        <v>171</v>
      </c>
      <c r="BE274" s="241">
        <f>IF(N274="základní",J274,0)</f>
        <v>0</v>
      </c>
      <c r="BF274" s="241">
        <f>IF(N274="snížená",J274,0)</f>
        <v>0</v>
      </c>
      <c r="BG274" s="241">
        <f>IF(N274="zákl. přenesená",J274,0)</f>
        <v>0</v>
      </c>
      <c r="BH274" s="241">
        <f>IF(N274="sníž. přenesená",J274,0)</f>
        <v>0</v>
      </c>
      <c r="BI274" s="241">
        <f>IF(N274="nulová",J274,0)</f>
        <v>0</v>
      </c>
      <c r="BJ274" s="18" t="s">
        <v>90</v>
      </c>
      <c r="BK274" s="241">
        <f>ROUND(I274*H274,2)</f>
        <v>0</v>
      </c>
      <c r="BL274" s="18" t="s">
        <v>192</v>
      </c>
      <c r="BM274" s="240" t="s">
        <v>1681</v>
      </c>
    </row>
    <row r="275" s="2" customFormat="1" ht="16.5" customHeight="1">
      <c r="A275" s="40"/>
      <c r="B275" s="41"/>
      <c r="C275" s="229" t="s">
        <v>978</v>
      </c>
      <c r="D275" s="229" t="s">
        <v>174</v>
      </c>
      <c r="E275" s="230" t="s">
        <v>4419</v>
      </c>
      <c r="F275" s="231" t="s">
        <v>4420</v>
      </c>
      <c r="G275" s="232" t="s">
        <v>4404</v>
      </c>
      <c r="H275" s="233">
        <v>16</v>
      </c>
      <c r="I275" s="234"/>
      <c r="J275" s="235">
        <f>ROUND(I275*H275,2)</f>
        <v>0</v>
      </c>
      <c r="K275" s="231" t="s">
        <v>331</v>
      </c>
      <c r="L275" s="46"/>
      <c r="M275" s="236" t="s">
        <v>1</v>
      </c>
      <c r="N275" s="237" t="s">
        <v>48</v>
      </c>
      <c r="O275" s="93"/>
      <c r="P275" s="238">
        <f>O275*H275</f>
        <v>0</v>
      </c>
      <c r="Q275" s="238">
        <v>0</v>
      </c>
      <c r="R275" s="238">
        <f>Q275*H275</f>
        <v>0</v>
      </c>
      <c r="S275" s="238">
        <v>0</v>
      </c>
      <c r="T275" s="239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40" t="s">
        <v>192</v>
      </c>
      <c r="AT275" s="240" t="s">
        <v>174</v>
      </c>
      <c r="AU275" s="240" t="s">
        <v>90</v>
      </c>
      <c r="AY275" s="18" t="s">
        <v>171</v>
      </c>
      <c r="BE275" s="241">
        <f>IF(N275="základní",J275,0)</f>
        <v>0</v>
      </c>
      <c r="BF275" s="241">
        <f>IF(N275="snížená",J275,0)</f>
        <v>0</v>
      </c>
      <c r="BG275" s="241">
        <f>IF(N275="zákl. přenesená",J275,0)</f>
        <v>0</v>
      </c>
      <c r="BH275" s="241">
        <f>IF(N275="sníž. přenesená",J275,0)</f>
        <v>0</v>
      </c>
      <c r="BI275" s="241">
        <f>IF(N275="nulová",J275,0)</f>
        <v>0</v>
      </c>
      <c r="BJ275" s="18" t="s">
        <v>90</v>
      </c>
      <c r="BK275" s="241">
        <f>ROUND(I275*H275,2)</f>
        <v>0</v>
      </c>
      <c r="BL275" s="18" t="s">
        <v>192</v>
      </c>
      <c r="BM275" s="240" t="s">
        <v>1689</v>
      </c>
    </row>
    <row r="276" s="2" customFormat="1" ht="16.5" customHeight="1">
      <c r="A276" s="40"/>
      <c r="B276" s="41"/>
      <c r="C276" s="229" t="s">
        <v>987</v>
      </c>
      <c r="D276" s="229" t="s">
        <v>174</v>
      </c>
      <c r="E276" s="230" t="s">
        <v>4421</v>
      </c>
      <c r="F276" s="231" t="s">
        <v>4422</v>
      </c>
      <c r="G276" s="232" t="s">
        <v>4404</v>
      </c>
      <c r="H276" s="233">
        <v>64</v>
      </c>
      <c r="I276" s="234"/>
      <c r="J276" s="235">
        <f>ROUND(I276*H276,2)</f>
        <v>0</v>
      </c>
      <c r="K276" s="231" t="s">
        <v>331</v>
      </c>
      <c r="L276" s="46"/>
      <c r="M276" s="236" t="s">
        <v>1</v>
      </c>
      <c r="N276" s="237" t="s">
        <v>48</v>
      </c>
      <c r="O276" s="93"/>
      <c r="P276" s="238">
        <f>O276*H276</f>
        <v>0</v>
      </c>
      <c r="Q276" s="238">
        <v>0</v>
      </c>
      <c r="R276" s="238">
        <f>Q276*H276</f>
        <v>0</v>
      </c>
      <c r="S276" s="238">
        <v>0</v>
      </c>
      <c r="T276" s="239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40" t="s">
        <v>192</v>
      </c>
      <c r="AT276" s="240" t="s">
        <v>174</v>
      </c>
      <c r="AU276" s="240" t="s">
        <v>90</v>
      </c>
      <c r="AY276" s="18" t="s">
        <v>171</v>
      </c>
      <c r="BE276" s="241">
        <f>IF(N276="základní",J276,0)</f>
        <v>0</v>
      </c>
      <c r="BF276" s="241">
        <f>IF(N276="snížená",J276,0)</f>
        <v>0</v>
      </c>
      <c r="BG276" s="241">
        <f>IF(N276="zákl. přenesená",J276,0)</f>
        <v>0</v>
      </c>
      <c r="BH276" s="241">
        <f>IF(N276="sníž. přenesená",J276,0)</f>
        <v>0</v>
      </c>
      <c r="BI276" s="241">
        <f>IF(N276="nulová",J276,0)</f>
        <v>0</v>
      </c>
      <c r="BJ276" s="18" t="s">
        <v>90</v>
      </c>
      <c r="BK276" s="241">
        <f>ROUND(I276*H276,2)</f>
        <v>0</v>
      </c>
      <c r="BL276" s="18" t="s">
        <v>192</v>
      </c>
      <c r="BM276" s="240" t="s">
        <v>1697</v>
      </c>
    </row>
    <row r="277" s="12" customFormat="1" ht="25.92" customHeight="1">
      <c r="A277" s="12"/>
      <c r="B277" s="213"/>
      <c r="C277" s="214"/>
      <c r="D277" s="215" t="s">
        <v>82</v>
      </c>
      <c r="E277" s="216" t="s">
        <v>3415</v>
      </c>
      <c r="F277" s="216" t="s">
        <v>4157</v>
      </c>
      <c r="G277" s="214"/>
      <c r="H277" s="214"/>
      <c r="I277" s="217"/>
      <c r="J277" s="218">
        <f>BK277</f>
        <v>0</v>
      </c>
      <c r="K277" s="214"/>
      <c r="L277" s="219"/>
      <c r="M277" s="220"/>
      <c r="N277" s="221"/>
      <c r="O277" s="221"/>
      <c r="P277" s="222">
        <f>SUM(P278:P282)</f>
        <v>0</v>
      </c>
      <c r="Q277" s="221"/>
      <c r="R277" s="222">
        <f>SUM(R278:R282)</f>
        <v>0</v>
      </c>
      <c r="S277" s="221"/>
      <c r="T277" s="223">
        <f>SUM(T278:T282)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24" t="s">
        <v>90</v>
      </c>
      <c r="AT277" s="225" t="s">
        <v>82</v>
      </c>
      <c r="AU277" s="225" t="s">
        <v>83</v>
      </c>
      <c r="AY277" s="224" t="s">
        <v>171</v>
      </c>
      <c r="BK277" s="226">
        <f>SUM(BK278:BK282)</f>
        <v>0</v>
      </c>
    </row>
    <row r="278" s="2" customFormat="1" ht="16.5" customHeight="1">
      <c r="A278" s="40"/>
      <c r="B278" s="41"/>
      <c r="C278" s="229" t="s">
        <v>992</v>
      </c>
      <c r="D278" s="229" t="s">
        <v>174</v>
      </c>
      <c r="E278" s="230" t="s">
        <v>4423</v>
      </c>
      <c r="F278" s="231" t="s">
        <v>4424</v>
      </c>
      <c r="G278" s="232" t="s">
        <v>1528</v>
      </c>
      <c r="H278" s="233">
        <v>1</v>
      </c>
      <c r="I278" s="234"/>
      <c r="J278" s="235">
        <f>ROUND(I278*H278,2)</f>
        <v>0</v>
      </c>
      <c r="K278" s="231" t="s">
        <v>331</v>
      </c>
      <c r="L278" s="46"/>
      <c r="M278" s="236" t="s">
        <v>1</v>
      </c>
      <c r="N278" s="237" t="s">
        <v>48</v>
      </c>
      <c r="O278" s="93"/>
      <c r="P278" s="238">
        <f>O278*H278</f>
        <v>0</v>
      </c>
      <c r="Q278" s="238">
        <v>0</v>
      </c>
      <c r="R278" s="238">
        <f>Q278*H278</f>
        <v>0</v>
      </c>
      <c r="S278" s="238">
        <v>0</v>
      </c>
      <c r="T278" s="239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40" t="s">
        <v>192</v>
      </c>
      <c r="AT278" s="240" t="s">
        <v>174</v>
      </c>
      <c r="AU278" s="240" t="s">
        <v>90</v>
      </c>
      <c r="AY278" s="18" t="s">
        <v>171</v>
      </c>
      <c r="BE278" s="241">
        <f>IF(N278="základní",J278,0)</f>
        <v>0</v>
      </c>
      <c r="BF278" s="241">
        <f>IF(N278="snížená",J278,0)</f>
        <v>0</v>
      </c>
      <c r="BG278" s="241">
        <f>IF(N278="zákl. přenesená",J278,0)</f>
        <v>0</v>
      </c>
      <c r="BH278" s="241">
        <f>IF(N278="sníž. přenesená",J278,0)</f>
        <v>0</v>
      </c>
      <c r="BI278" s="241">
        <f>IF(N278="nulová",J278,0)</f>
        <v>0</v>
      </c>
      <c r="BJ278" s="18" t="s">
        <v>90</v>
      </c>
      <c r="BK278" s="241">
        <f>ROUND(I278*H278,2)</f>
        <v>0</v>
      </c>
      <c r="BL278" s="18" t="s">
        <v>192</v>
      </c>
      <c r="BM278" s="240" t="s">
        <v>1705</v>
      </c>
    </row>
    <row r="279" s="2" customFormat="1" ht="16.5" customHeight="1">
      <c r="A279" s="40"/>
      <c r="B279" s="41"/>
      <c r="C279" s="229" t="s">
        <v>997</v>
      </c>
      <c r="D279" s="229" t="s">
        <v>174</v>
      </c>
      <c r="E279" s="230" t="s">
        <v>4425</v>
      </c>
      <c r="F279" s="231" t="s">
        <v>4426</v>
      </c>
      <c r="G279" s="232" t="s">
        <v>1528</v>
      </c>
      <c r="H279" s="233">
        <v>1</v>
      </c>
      <c r="I279" s="234"/>
      <c r="J279" s="235">
        <f>ROUND(I279*H279,2)</f>
        <v>0</v>
      </c>
      <c r="K279" s="231" t="s">
        <v>331</v>
      </c>
      <c r="L279" s="46"/>
      <c r="M279" s="236" t="s">
        <v>1</v>
      </c>
      <c r="N279" s="237" t="s">
        <v>48</v>
      </c>
      <c r="O279" s="93"/>
      <c r="P279" s="238">
        <f>O279*H279</f>
        <v>0</v>
      </c>
      <c r="Q279" s="238">
        <v>0</v>
      </c>
      <c r="R279" s="238">
        <f>Q279*H279</f>
        <v>0</v>
      </c>
      <c r="S279" s="238">
        <v>0</v>
      </c>
      <c r="T279" s="239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40" t="s">
        <v>192</v>
      </c>
      <c r="AT279" s="240" t="s">
        <v>174</v>
      </c>
      <c r="AU279" s="240" t="s">
        <v>90</v>
      </c>
      <c r="AY279" s="18" t="s">
        <v>171</v>
      </c>
      <c r="BE279" s="241">
        <f>IF(N279="základní",J279,0)</f>
        <v>0</v>
      </c>
      <c r="BF279" s="241">
        <f>IF(N279="snížená",J279,0)</f>
        <v>0</v>
      </c>
      <c r="BG279" s="241">
        <f>IF(N279="zákl. přenesená",J279,0)</f>
        <v>0</v>
      </c>
      <c r="BH279" s="241">
        <f>IF(N279="sníž. přenesená",J279,0)</f>
        <v>0</v>
      </c>
      <c r="BI279" s="241">
        <f>IF(N279="nulová",J279,0)</f>
        <v>0</v>
      </c>
      <c r="BJ279" s="18" t="s">
        <v>90</v>
      </c>
      <c r="BK279" s="241">
        <f>ROUND(I279*H279,2)</f>
        <v>0</v>
      </c>
      <c r="BL279" s="18" t="s">
        <v>192</v>
      </c>
      <c r="BM279" s="240" t="s">
        <v>1713</v>
      </c>
    </row>
    <row r="280" s="2" customFormat="1" ht="16.5" customHeight="1">
      <c r="A280" s="40"/>
      <c r="B280" s="41"/>
      <c r="C280" s="229" t="s">
        <v>1017</v>
      </c>
      <c r="D280" s="229" t="s">
        <v>174</v>
      </c>
      <c r="E280" s="230" t="s">
        <v>4427</v>
      </c>
      <c r="F280" s="231" t="s">
        <v>4428</v>
      </c>
      <c r="G280" s="232" t="s">
        <v>1528</v>
      </c>
      <c r="H280" s="233">
        <v>2</v>
      </c>
      <c r="I280" s="234"/>
      <c r="J280" s="235">
        <f>ROUND(I280*H280,2)</f>
        <v>0</v>
      </c>
      <c r="K280" s="231" t="s">
        <v>331</v>
      </c>
      <c r="L280" s="46"/>
      <c r="M280" s="236" t="s">
        <v>1</v>
      </c>
      <c r="N280" s="237" t="s">
        <v>48</v>
      </c>
      <c r="O280" s="93"/>
      <c r="P280" s="238">
        <f>O280*H280</f>
        <v>0</v>
      </c>
      <c r="Q280" s="238">
        <v>0</v>
      </c>
      <c r="R280" s="238">
        <f>Q280*H280</f>
        <v>0</v>
      </c>
      <c r="S280" s="238">
        <v>0</v>
      </c>
      <c r="T280" s="239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40" t="s">
        <v>192</v>
      </c>
      <c r="AT280" s="240" t="s">
        <v>174</v>
      </c>
      <c r="AU280" s="240" t="s">
        <v>90</v>
      </c>
      <c r="AY280" s="18" t="s">
        <v>171</v>
      </c>
      <c r="BE280" s="241">
        <f>IF(N280="základní",J280,0)</f>
        <v>0</v>
      </c>
      <c r="BF280" s="241">
        <f>IF(N280="snížená",J280,0)</f>
        <v>0</v>
      </c>
      <c r="BG280" s="241">
        <f>IF(N280="zákl. přenesená",J280,0)</f>
        <v>0</v>
      </c>
      <c r="BH280" s="241">
        <f>IF(N280="sníž. přenesená",J280,0)</f>
        <v>0</v>
      </c>
      <c r="BI280" s="241">
        <f>IF(N280="nulová",J280,0)</f>
        <v>0</v>
      </c>
      <c r="BJ280" s="18" t="s">
        <v>90</v>
      </c>
      <c r="BK280" s="241">
        <f>ROUND(I280*H280,2)</f>
        <v>0</v>
      </c>
      <c r="BL280" s="18" t="s">
        <v>192</v>
      </c>
      <c r="BM280" s="240" t="s">
        <v>1721</v>
      </c>
    </row>
    <row r="281" s="2" customFormat="1" ht="16.5" customHeight="1">
      <c r="A281" s="40"/>
      <c r="B281" s="41"/>
      <c r="C281" s="229" t="s">
        <v>1022</v>
      </c>
      <c r="D281" s="229" t="s">
        <v>174</v>
      </c>
      <c r="E281" s="230" t="s">
        <v>4429</v>
      </c>
      <c r="F281" s="231" t="s">
        <v>4430</v>
      </c>
      <c r="G281" s="232" t="s">
        <v>1528</v>
      </c>
      <c r="H281" s="233">
        <v>2</v>
      </c>
      <c r="I281" s="234"/>
      <c r="J281" s="235">
        <f>ROUND(I281*H281,2)</f>
        <v>0</v>
      </c>
      <c r="K281" s="231" t="s">
        <v>331</v>
      </c>
      <c r="L281" s="46"/>
      <c r="M281" s="236" t="s">
        <v>1</v>
      </c>
      <c r="N281" s="237" t="s">
        <v>48</v>
      </c>
      <c r="O281" s="93"/>
      <c r="P281" s="238">
        <f>O281*H281</f>
        <v>0</v>
      </c>
      <c r="Q281" s="238">
        <v>0</v>
      </c>
      <c r="R281" s="238">
        <f>Q281*H281</f>
        <v>0</v>
      </c>
      <c r="S281" s="238">
        <v>0</v>
      </c>
      <c r="T281" s="239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40" t="s">
        <v>192</v>
      </c>
      <c r="AT281" s="240" t="s">
        <v>174</v>
      </c>
      <c r="AU281" s="240" t="s">
        <v>90</v>
      </c>
      <c r="AY281" s="18" t="s">
        <v>171</v>
      </c>
      <c r="BE281" s="241">
        <f>IF(N281="základní",J281,0)</f>
        <v>0</v>
      </c>
      <c r="BF281" s="241">
        <f>IF(N281="snížená",J281,0)</f>
        <v>0</v>
      </c>
      <c r="BG281" s="241">
        <f>IF(N281="zákl. přenesená",J281,0)</f>
        <v>0</v>
      </c>
      <c r="BH281" s="241">
        <f>IF(N281="sníž. přenesená",J281,0)</f>
        <v>0</v>
      </c>
      <c r="BI281" s="241">
        <f>IF(N281="nulová",J281,0)</f>
        <v>0</v>
      </c>
      <c r="BJ281" s="18" t="s">
        <v>90</v>
      </c>
      <c r="BK281" s="241">
        <f>ROUND(I281*H281,2)</f>
        <v>0</v>
      </c>
      <c r="BL281" s="18" t="s">
        <v>192</v>
      </c>
      <c r="BM281" s="240" t="s">
        <v>1729</v>
      </c>
    </row>
    <row r="282" s="2" customFormat="1" ht="16.5" customHeight="1">
      <c r="A282" s="40"/>
      <c r="B282" s="41"/>
      <c r="C282" s="229" t="s">
        <v>1026</v>
      </c>
      <c r="D282" s="229" t="s">
        <v>174</v>
      </c>
      <c r="E282" s="230" t="s">
        <v>4431</v>
      </c>
      <c r="F282" s="231" t="s">
        <v>4432</v>
      </c>
      <c r="G282" s="232" t="s">
        <v>2359</v>
      </c>
      <c r="H282" s="233">
        <v>50</v>
      </c>
      <c r="I282" s="234"/>
      <c r="J282" s="235">
        <f>ROUND(I282*H282,2)</f>
        <v>0</v>
      </c>
      <c r="K282" s="231" t="s">
        <v>331</v>
      </c>
      <c r="L282" s="46"/>
      <c r="M282" s="311" t="s">
        <v>1</v>
      </c>
      <c r="N282" s="312" t="s">
        <v>48</v>
      </c>
      <c r="O282" s="249"/>
      <c r="P282" s="313">
        <f>O282*H282</f>
        <v>0</v>
      </c>
      <c r="Q282" s="313">
        <v>0</v>
      </c>
      <c r="R282" s="313">
        <f>Q282*H282</f>
        <v>0</v>
      </c>
      <c r="S282" s="313">
        <v>0</v>
      </c>
      <c r="T282" s="314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40" t="s">
        <v>192</v>
      </c>
      <c r="AT282" s="240" t="s">
        <v>174</v>
      </c>
      <c r="AU282" s="240" t="s">
        <v>90</v>
      </c>
      <c r="AY282" s="18" t="s">
        <v>171</v>
      </c>
      <c r="BE282" s="241">
        <f>IF(N282="základní",J282,0)</f>
        <v>0</v>
      </c>
      <c r="BF282" s="241">
        <f>IF(N282="snížená",J282,0)</f>
        <v>0</v>
      </c>
      <c r="BG282" s="241">
        <f>IF(N282="zákl. přenesená",J282,0)</f>
        <v>0</v>
      </c>
      <c r="BH282" s="241">
        <f>IF(N282="sníž. přenesená",J282,0)</f>
        <v>0</v>
      </c>
      <c r="BI282" s="241">
        <f>IF(N282="nulová",J282,0)</f>
        <v>0</v>
      </c>
      <c r="BJ282" s="18" t="s">
        <v>90</v>
      </c>
      <c r="BK282" s="241">
        <f>ROUND(I282*H282,2)</f>
        <v>0</v>
      </c>
      <c r="BL282" s="18" t="s">
        <v>192</v>
      </c>
      <c r="BM282" s="240" t="s">
        <v>1737</v>
      </c>
    </row>
    <row r="283" s="2" customFormat="1" ht="6.96" customHeight="1">
      <c r="A283" s="40"/>
      <c r="B283" s="68"/>
      <c r="C283" s="69"/>
      <c r="D283" s="69"/>
      <c r="E283" s="69"/>
      <c r="F283" s="69"/>
      <c r="G283" s="69"/>
      <c r="H283" s="69"/>
      <c r="I283" s="69"/>
      <c r="J283" s="69"/>
      <c r="K283" s="69"/>
      <c r="L283" s="46"/>
      <c r="M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</sheetData>
  <sheetProtection sheet="1" autoFilter="0" formatColumns="0" formatRows="0" objects="1" scenarios="1" spinCount="100000" saltValue="3a/lY44QYiI9/joV9+PacFxthMES9UnEDiFjs+iKUKULiyjTaQcXsKgoxg5YQZkEAraBYWdUPKRjqFnxyPyeRQ==" hashValue="hK3gciTkDdhM5tT/+9Ciy82o+4qyT9/rs9H9t/3LBuJ2yg9dOLU0E9Wl7daZ/KsaFRq35QXoOhfc6pnsqhaxrA==" algorithmName="SHA-512" password="E785"/>
  <autoFilter ref="C125:K28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119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>
      <c r="B8" s="21"/>
      <c r="D8" s="153" t="s">
        <v>142</v>
      </c>
      <c r="L8" s="21"/>
    </row>
    <row r="9" s="1" customFormat="1" ht="16.5" customHeight="1">
      <c r="B9" s="21"/>
      <c r="E9" s="154" t="s">
        <v>238</v>
      </c>
      <c r="F9" s="1"/>
      <c r="G9" s="1"/>
      <c r="H9" s="1"/>
      <c r="L9" s="21"/>
    </row>
    <row r="10" s="1" customFormat="1" ht="12" customHeight="1">
      <c r="B10" s="21"/>
      <c r="D10" s="153" t="s">
        <v>239</v>
      </c>
      <c r="L10" s="21"/>
    </row>
    <row r="11" s="2" customFormat="1" ht="16.5" customHeight="1">
      <c r="A11" s="40"/>
      <c r="B11" s="46"/>
      <c r="C11" s="40"/>
      <c r="D11" s="40"/>
      <c r="E11" s="165" t="s">
        <v>4433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53" t="s">
        <v>4434</v>
      </c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55" t="s">
        <v>4435</v>
      </c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53" t="s">
        <v>18</v>
      </c>
      <c r="E15" s="40"/>
      <c r="F15" s="143" t="s">
        <v>1</v>
      </c>
      <c r="G15" s="40"/>
      <c r="H15" s="40"/>
      <c r="I15" s="153" t="s">
        <v>20</v>
      </c>
      <c r="J15" s="143" t="s">
        <v>1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22</v>
      </c>
      <c r="E16" s="40"/>
      <c r="F16" s="143" t="s">
        <v>23</v>
      </c>
      <c r="G16" s="40"/>
      <c r="H16" s="40"/>
      <c r="I16" s="153" t="s">
        <v>24</v>
      </c>
      <c r="J16" s="156" t="str">
        <f>'Rekapitulace stavby'!AN8</f>
        <v>27. 1. 2021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53" t="s">
        <v>30</v>
      </c>
      <c r="E18" s="40"/>
      <c r="F18" s="40"/>
      <c r="G18" s="40"/>
      <c r="H18" s="40"/>
      <c r="I18" s="153" t="s">
        <v>31</v>
      </c>
      <c r="J18" s="143" t="s">
        <v>1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43" t="s">
        <v>32</v>
      </c>
      <c r="F19" s="40"/>
      <c r="G19" s="40"/>
      <c r="H19" s="40"/>
      <c r="I19" s="153" t="s">
        <v>33</v>
      </c>
      <c r="J19" s="143" t="s">
        <v>1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53" t="s">
        <v>34</v>
      </c>
      <c r="E21" s="40"/>
      <c r="F21" s="40"/>
      <c r="G21" s="40"/>
      <c r="H21" s="40"/>
      <c r="I21" s="153" t="s">
        <v>31</v>
      </c>
      <c r="J21" s="34" t="str">
        <f>'Rekapitulace stavby'!AN13</f>
        <v>Vyplň údaj</v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4" t="str">
        <f>'Rekapitulace stavby'!E14</f>
        <v>Vyplň údaj</v>
      </c>
      <c r="F22" s="143"/>
      <c r="G22" s="143"/>
      <c r="H22" s="143"/>
      <c r="I22" s="153" t="s">
        <v>33</v>
      </c>
      <c r="J22" s="34" t="str">
        <f>'Rekapitulace stavby'!AN14</f>
        <v>Vyplň údaj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53" t="s">
        <v>36</v>
      </c>
      <c r="E24" s="40"/>
      <c r="F24" s="40"/>
      <c r="G24" s="40"/>
      <c r="H24" s="40"/>
      <c r="I24" s="153" t="s">
        <v>31</v>
      </c>
      <c r="J24" s="143" t="s">
        <v>1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43" t="s">
        <v>37</v>
      </c>
      <c r="F25" s="40"/>
      <c r="G25" s="40"/>
      <c r="H25" s="40"/>
      <c r="I25" s="153" t="s">
        <v>33</v>
      </c>
      <c r="J25" s="143" t="s">
        <v>1</v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53" t="s">
        <v>39</v>
      </c>
      <c r="E27" s="40"/>
      <c r="F27" s="40"/>
      <c r="G27" s="40"/>
      <c r="H27" s="40"/>
      <c r="I27" s="153" t="s">
        <v>31</v>
      </c>
      <c r="J27" s="143" t="s">
        <v>1</v>
      </c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43" t="s">
        <v>4122</v>
      </c>
      <c r="F28" s="40"/>
      <c r="G28" s="40"/>
      <c r="H28" s="40"/>
      <c r="I28" s="153" t="s">
        <v>33</v>
      </c>
      <c r="J28" s="143" t="s">
        <v>1</v>
      </c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53" t="s">
        <v>41</v>
      </c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7"/>
      <c r="B31" s="158"/>
      <c r="C31" s="157"/>
      <c r="D31" s="157"/>
      <c r="E31" s="159" t="s">
        <v>1</v>
      </c>
      <c r="F31" s="159"/>
      <c r="G31" s="159"/>
      <c r="H31" s="159"/>
      <c r="I31" s="157"/>
      <c r="J31" s="157"/>
      <c r="K31" s="157"/>
      <c r="L31" s="160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62" t="s">
        <v>43</v>
      </c>
      <c r="E34" s="40"/>
      <c r="F34" s="40"/>
      <c r="G34" s="40"/>
      <c r="H34" s="40"/>
      <c r="I34" s="40"/>
      <c r="J34" s="163">
        <f>ROUND(J128,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61"/>
      <c r="E35" s="161"/>
      <c r="F35" s="161"/>
      <c r="G35" s="161"/>
      <c r="H35" s="161"/>
      <c r="I35" s="161"/>
      <c r="J35" s="161"/>
      <c r="K35" s="161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64" t="s">
        <v>45</v>
      </c>
      <c r="G36" s="40"/>
      <c r="H36" s="40"/>
      <c r="I36" s="164" t="s">
        <v>44</v>
      </c>
      <c r="J36" s="164" t="s">
        <v>46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65" t="s">
        <v>47</v>
      </c>
      <c r="E37" s="153" t="s">
        <v>48</v>
      </c>
      <c r="F37" s="166">
        <f>ROUND((SUM(BE128:BE166)),  2)</f>
        <v>0</v>
      </c>
      <c r="G37" s="40"/>
      <c r="H37" s="40"/>
      <c r="I37" s="167">
        <v>0.20999999999999999</v>
      </c>
      <c r="J37" s="166">
        <f>ROUND(((SUM(BE128:BE166))*I37),  2)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53" t="s">
        <v>49</v>
      </c>
      <c r="F38" s="166">
        <f>ROUND((SUM(BF128:BF166)),  2)</f>
        <v>0</v>
      </c>
      <c r="G38" s="40"/>
      <c r="H38" s="40"/>
      <c r="I38" s="167">
        <v>0.14999999999999999</v>
      </c>
      <c r="J38" s="166">
        <f>ROUND(((SUM(BF128:BF166))*I38),  2)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50</v>
      </c>
      <c r="F39" s="166">
        <f>ROUND((SUM(BG128:BG166)),  2)</f>
        <v>0</v>
      </c>
      <c r="G39" s="40"/>
      <c r="H39" s="40"/>
      <c r="I39" s="167">
        <v>0.20999999999999999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53" t="s">
        <v>51</v>
      </c>
      <c r="F40" s="166">
        <f>ROUND((SUM(BH128:BH166)),  2)</f>
        <v>0</v>
      </c>
      <c r="G40" s="40"/>
      <c r="H40" s="40"/>
      <c r="I40" s="167">
        <v>0.14999999999999999</v>
      </c>
      <c r="J40" s="166">
        <f>0</f>
        <v>0</v>
      </c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53" t="s">
        <v>52</v>
      </c>
      <c r="F41" s="166">
        <f>ROUND((SUM(BI128:BI166)),  2)</f>
        <v>0</v>
      </c>
      <c r="G41" s="40"/>
      <c r="H41" s="40"/>
      <c r="I41" s="167">
        <v>0</v>
      </c>
      <c r="J41" s="166">
        <f>0</f>
        <v>0</v>
      </c>
      <c r="K41" s="40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8"/>
      <c r="D43" s="169" t="s">
        <v>53</v>
      </c>
      <c r="E43" s="170"/>
      <c r="F43" s="170"/>
      <c r="G43" s="171" t="s">
        <v>54</v>
      </c>
      <c r="H43" s="172" t="s">
        <v>55</v>
      </c>
      <c r="I43" s="170"/>
      <c r="J43" s="173">
        <f>SUM(J34:J41)</f>
        <v>0</v>
      </c>
      <c r="K43" s="174"/>
      <c r="L43" s="65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46"/>
      <c r="C44" s="40"/>
      <c r="D44" s="40"/>
      <c r="E44" s="40"/>
      <c r="F44" s="40"/>
      <c r="G44" s="40"/>
      <c r="H44" s="40"/>
      <c r="I44" s="40"/>
      <c r="J44" s="40"/>
      <c r="K44" s="40"/>
      <c r="L44" s="65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6" t="s">
        <v>238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239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40"/>
      <c r="B89" s="41"/>
      <c r="C89" s="42"/>
      <c r="D89" s="42"/>
      <c r="E89" s="315" t="s">
        <v>4433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3" t="s">
        <v>4434</v>
      </c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78" t="str">
        <f>E13</f>
        <v xml:space="preserve">D.1.6.1 - EPS </v>
      </c>
      <c r="F91" s="42"/>
      <c r="G91" s="42"/>
      <c r="H91" s="42"/>
      <c r="I91" s="42"/>
      <c r="J91" s="42"/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3" t="s">
        <v>22</v>
      </c>
      <c r="D93" s="42"/>
      <c r="E93" s="42"/>
      <c r="F93" s="28" t="str">
        <f>F16</f>
        <v>Opava</v>
      </c>
      <c r="G93" s="42"/>
      <c r="H93" s="42"/>
      <c r="I93" s="33" t="s">
        <v>24</v>
      </c>
      <c r="J93" s="81" t="str">
        <f>IF(J16="","",J16)</f>
        <v>27. 1. 2021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25.65" customHeight="1">
      <c r="A95" s="40"/>
      <c r="B95" s="41"/>
      <c r="C95" s="33" t="s">
        <v>30</v>
      </c>
      <c r="D95" s="42"/>
      <c r="E95" s="42"/>
      <c r="F95" s="28" t="str">
        <f>E19</f>
        <v>Moravskoslezský kraj</v>
      </c>
      <c r="G95" s="42"/>
      <c r="H95" s="42"/>
      <c r="I95" s="33" t="s">
        <v>36</v>
      </c>
      <c r="J95" s="38" t="str">
        <f>E25</f>
        <v>CHVÁLEK ATELIÉR s.r.o.</v>
      </c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3" t="s">
        <v>34</v>
      </c>
      <c r="D96" s="42"/>
      <c r="E96" s="42"/>
      <c r="F96" s="28" t="str">
        <f>IF(E22="","",E22)</f>
        <v>Vyplň údaj</v>
      </c>
      <c r="G96" s="42"/>
      <c r="H96" s="42"/>
      <c r="I96" s="33" t="s">
        <v>39</v>
      </c>
      <c r="J96" s="38" t="str">
        <f>E28</f>
        <v>Specialista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9.28" customHeight="1">
      <c r="A98" s="40"/>
      <c r="B98" s="41"/>
      <c r="C98" s="187" t="s">
        <v>145</v>
      </c>
      <c r="D98" s="188"/>
      <c r="E98" s="188"/>
      <c r="F98" s="188"/>
      <c r="G98" s="188"/>
      <c r="H98" s="188"/>
      <c r="I98" s="188"/>
      <c r="J98" s="189" t="s">
        <v>146</v>
      </c>
      <c r="K98" s="188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0.32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65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22.8" customHeight="1">
      <c r="A100" s="40"/>
      <c r="B100" s="41"/>
      <c r="C100" s="190" t="s">
        <v>147</v>
      </c>
      <c r="D100" s="42"/>
      <c r="E100" s="42"/>
      <c r="F100" s="42"/>
      <c r="G100" s="42"/>
      <c r="H100" s="42"/>
      <c r="I100" s="42"/>
      <c r="J100" s="112">
        <f>J128</f>
        <v>0</v>
      </c>
      <c r="K100" s="42"/>
      <c r="L100" s="65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U100" s="18" t="s">
        <v>148</v>
      </c>
    </row>
    <row r="101" s="9" customFormat="1" ht="24.96" customHeight="1">
      <c r="A101" s="9"/>
      <c r="B101" s="191"/>
      <c r="C101" s="192"/>
      <c r="D101" s="193" t="s">
        <v>4436</v>
      </c>
      <c r="E101" s="194"/>
      <c r="F101" s="194"/>
      <c r="G101" s="194"/>
      <c r="H101" s="194"/>
      <c r="I101" s="194"/>
      <c r="J101" s="195">
        <f>J134</f>
        <v>0</v>
      </c>
      <c r="K101" s="192"/>
      <c r="L101" s="196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1"/>
      <c r="C102" s="192"/>
      <c r="D102" s="193" t="s">
        <v>4437</v>
      </c>
      <c r="E102" s="194"/>
      <c r="F102" s="194"/>
      <c r="G102" s="194"/>
      <c r="H102" s="194"/>
      <c r="I102" s="194"/>
      <c r="J102" s="195">
        <f>J144</f>
        <v>0</v>
      </c>
      <c r="K102" s="192"/>
      <c r="L102" s="19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1"/>
      <c r="C103" s="192"/>
      <c r="D103" s="193" t="s">
        <v>4438</v>
      </c>
      <c r="E103" s="194"/>
      <c r="F103" s="194"/>
      <c r="G103" s="194"/>
      <c r="H103" s="194"/>
      <c r="I103" s="194"/>
      <c r="J103" s="195">
        <f>J152</f>
        <v>0</v>
      </c>
      <c r="K103" s="192"/>
      <c r="L103" s="196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1"/>
      <c r="C104" s="192"/>
      <c r="D104" s="193" t="s">
        <v>4439</v>
      </c>
      <c r="E104" s="194"/>
      <c r="F104" s="194"/>
      <c r="G104" s="194"/>
      <c r="H104" s="194"/>
      <c r="I104" s="194"/>
      <c r="J104" s="195">
        <f>J158</f>
        <v>0</v>
      </c>
      <c r="K104" s="192"/>
      <c r="L104" s="196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40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65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6.96" customHeight="1">
      <c r="A106" s="40"/>
      <c r="B106" s="68"/>
      <c r="C106" s="69"/>
      <c r="D106" s="69"/>
      <c r="E106" s="69"/>
      <c r="F106" s="69"/>
      <c r="G106" s="69"/>
      <c r="H106" s="69"/>
      <c r="I106" s="69"/>
      <c r="J106" s="69"/>
      <c r="K106" s="69"/>
      <c r="L106" s="65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10" s="2" customFormat="1" ht="6.96" customHeight="1">
      <c r="A110" s="40"/>
      <c r="B110" s="70"/>
      <c r="C110" s="71"/>
      <c r="D110" s="71"/>
      <c r="E110" s="71"/>
      <c r="F110" s="71"/>
      <c r="G110" s="71"/>
      <c r="H110" s="71"/>
      <c r="I110" s="71"/>
      <c r="J110" s="71"/>
      <c r="K110" s="71"/>
      <c r="L110" s="65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24.96" customHeight="1">
      <c r="A111" s="40"/>
      <c r="B111" s="41"/>
      <c r="C111" s="24" t="s">
        <v>156</v>
      </c>
      <c r="D111" s="42"/>
      <c r="E111" s="42"/>
      <c r="F111" s="42"/>
      <c r="G111" s="42"/>
      <c r="H111" s="42"/>
      <c r="I111" s="42"/>
      <c r="J111" s="42"/>
      <c r="K111" s="42"/>
      <c r="L111" s="65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6.96" customHeight="1">
      <c r="A112" s="40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65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2" customHeight="1">
      <c r="A113" s="40"/>
      <c r="B113" s="41"/>
      <c r="C113" s="33" t="s">
        <v>16</v>
      </c>
      <c r="D113" s="42"/>
      <c r="E113" s="42"/>
      <c r="F113" s="42"/>
      <c r="G113" s="42"/>
      <c r="H113" s="42"/>
      <c r="I113" s="42"/>
      <c r="J113" s="42"/>
      <c r="K113" s="42"/>
      <c r="L113" s="65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6.5" customHeight="1">
      <c r="A114" s="40"/>
      <c r="B114" s="41"/>
      <c r="C114" s="42"/>
      <c r="D114" s="42"/>
      <c r="E114" s="186" t="str">
        <f>E7</f>
        <v>Pavilon L - stavební úpravy / Slezská nemocnice v Opavě, p.o.</v>
      </c>
      <c r="F114" s="33"/>
      <c r="G114" s="33"/>
      <c r="H114" s="33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1" customFormat="1" ht="12" customHeight="1">
      <c r="B115" s="22"/>
      <c r="C115" s="33" t="s">
        <v>142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1" customFormat="1" ht="16.5" customHeight="1">
      <c r="B116" s="22"/>
      <c r="C116" s="23"/>
      <c r="D116" s="23"/>
      <c r="E116" s="186" t="s">
        <v>238</v>
      </c>
      <c r="F116" s="23"/>
      <c r="G116" s="23"/>
      <c r="H116" s="23"/>
      <c r="I116" s="23"/>
      <c r="J116" s="23"/>
      <c r="K116" s="23"/>
      <c r="L116" s="21"/>
    </row>
    <row r="117" s="1" customFormat="1" ht="12" customHeight="1">
      <c r="B117" s="22"/>
      <c r="C117" s="33" t="s">
        <v>239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40"/>
      <c r="B118" s="41"/>
      <c r="C118" s="42"/>
      <c r="D118" s="42"/>
      <c r="E118" s="315" t="s">
        <v>4433</v>
      </c>
      <c r="F118" s="42"/>
      <c r="G118" s="42"/>
      <c r="H118" s="42"/>
      <c r="I118" s="42"/>
      <c r="J118" s="42"/>
      <c r="K118" s="42"/>
      <c r="L118" s="65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2" customFormat="1" ht="12" customHeight="1">
      <c r="A119" s="40"/>
      <c r="B119" s="41"/>
      <c r="C119" s="33" t="s">
        <v>4434</v>
      </c>
      <c r="D119" s="42"/>
      <c r="E119" s="42"/>
      <c r="F119" s="42"/>
      <c r="G119" s="42"/>
      <c r="H119" s="42"/>
      <c r="I119" s="42"/>
      <c r="J119" s="42"/>
      <c r="K119" s="42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16.5" customHeight="1">
      <c r="A120" s="40"/>
      <c r="B120" s="41"/>
      <c r="C120" s="42"/>
      <c r="D120" s="42"/>
      <c r="E120" s="78" t="str">
        <f>E13</f>
        <v xml:space="preserve">D.1.6.1 - EPS </v>
      </c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6.96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3" t="s">
        <v>22</v>
      </c>
      <c r="D122" s="42"/>
      <c r="E122" s="42"/>
      <c r="F122" s="28" t="str">
        <f>F16</f>
        <v>Opava</v>
      </c>
      <c r="G122" s="42"/>
      <c r="H122" s="42"/>
      <c r="I122" s="33" t="s">
        <v>24</v>
      </c>
      <c r="J122" s="81" t="str">
        <f>IF(J16="","",J16)</f>
        <v>27. 1. 2021</v>
      </c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6.96" customHeight="1">
      <c r="A123" s="40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2" customFormat="1" ht="25.65" customHeight="1">
      <c r="A124" s="40"/>
      <c r="B124" s="41"/>
      <c r="C124" s="33" t="s">
        <v>30</v>
      </c>
      <c r="D124" s="42"/>
      <c r="E124" s="42"/>
      <c r="F124" s="28" t="str">
        <f>E19</f>
        <v>Moravskoslezský kraj</v>
      </c>
      <c r="G124" s="42"/>
      <c r="H124" s="42"/>
      <c r="I124" s="33" t="s">
        <v>36</v>
      </c>
      <c r="J124" s="38" t="str">
        <f>E25</f>
        <v>CHVÁLEK ATELIÉR s.r.o.</v>
      </c>
      <c r="K124" s="42"/>
      <c r="L124" s="65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="2" customFormat="1" ht="15.15" customHeight="1">
      <c r="A125" s="40"/>
      <c r="B125" s="41"/>
      <c r="C125" s="33" t="s">
        <v>34</v>
      </c>
      <c r="D125" s="42"/>
      <c r="E125" s="42"/>
      <c r="F125" s="28" t="str">
        <f>IF(E22="","",E22)</f>
        <v>Vyplň údaj</v>
      </c>
      <c r="G125" s="42"/>
      <c r="H125" s="42"/>
      <c r="I125" s="33" t="s">
        <v>39</v>
      </c>
      <c r="J125" s="38" t="str">
        <f>E28</f>
        <v>Specialista</v>
      </c>
      <c r="K125" s="42"/>
      <c r="L125" s="65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="2" customFormat="1" ht="10.32" customHeight="1">
      <c r="A126" s="40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65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="11" customFormat="1" ht="29.28" customHeight="1">
      <c r="A127" s="202"/>
      <c r="B127" s="203"/>
      <c r="C127" s="204" t="s">
        <v>157</v>
      </c>
      <c r="D127" s="205" t="s">
        <v>68</v>
      </c>
      <c r="E127" s="205" t="s">
        <v>64</v>
      </c>
      <c r="F127" s="205" t="s">
        <v>65</v>
      </c>
      <c r="G127" s="205" t="s">
        <v>158</v>
      </c>
      <c r="H127" s="205" t="s">
        <v>159</v>
      </c>
      <c r="I127" s="205" t="s">
        <v>160</v>
      </c>
      <c r="J127" s="205" t="s">
        <v>146</v>
      </c>
      <c r="K127" s="206" t="s">
        <v>161</v>
      </c>
      <c r="L127" s="207"/>
      <c r="M127" s="102" t="s">
        <v>1</v>
      </c>
      <c r="N127" s="103" t="s">
        <v>47</v>
      </c>
      <c r="O127" s="103" t="s">
        <v>162</v>
      </c>
      <c r="P127" s="103" t="s">
        <v>163</v>
      </c>
      <c r="Q127" s="103" t="s">
        <v>164</v>
      </c>
      <c r="R127" s="103" t="s">
        <v>165</v>
      </c>
      <c r="S127" s="103" t="s">
        <v>166</v>
      </c>
      <c r="T127" s="104" t="s">
        <v>167</v>
      </c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</row>
    <row r="128" s="2" customFormat="1" ht="22.8" customHeight="1">
      <c r="A128" s="40"/>
      <c r="B128" s="41"/>
      <c r="C128" s="109" t="s">
        <v>168</v>
      </c>
      <c r="D128" s="42"/>
      <c r="E128" s="42"/>
      <c r="F128" s="42"/>
      <c r="G128" s="42"/>
      <c r="H128" s="42"/>
      <c r="I128" s="42"/>
      <c r="J128" s="208">
        <f>BK128</f>
        <v>0</v>
      </c>
      <c r="K128" s="42"/>
      <c r="L128" s="46"/>
      <c r="M128" s="105"/>
      <c r="N128" s="209"/>
      <c r="O128" s="106"/>
      <c r="P128" s="210">
        <f>P129+SUM(P130:P134)+P144+P152+P158</f>
        <v>0</v>
      </c>
      <c r="Q128" s="106"/>
      <c r="R128" s="210">
        <f>R129+SUM(R130:R134)+R144+R152+R158</f>
        <v>0</v>
      </c>
      <c r="S128" s="106"/>
      <c r="T128" s="211">
        <f>T129+SUM(T130:T134)+T144+T152+T158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8" t="s">
        <v>82</v>
      </c>
      <c r="AU128" s="18" t="s">
        <v>148</v>
      </c>
      <c r="BK128" s="212">
        <f>BK129+SUM(BK130:BK134)+BK144+BK152+BK158</f>
        <v>0</v>
      </c>
    </row>
    <row r="129" s="2" customFormat="1" ht="21.75" customHeight="1">
      <c r="A129" s="40"/>
      <c r="B129" s="41"/>
      <c r="C129" s="229" t="s">
        <v>90</v>
      </c>
      <c r="D129" s="229" t="s">
        <v>174</v>
      </c>
      <c r="E129" s="230" t="s">
        <v>4440</v>
      </c>
      <c r="F129" s="231" t="s">
        <v>4441</v>
      </c>
      <c r="G129" s="232" t="s">
        <v>1528</v>
      </c>
      <c r="H129" s="233">
        <v>1</v>
      </c>
      <c r="I129" s="234"/>
      <c r="J129" s="235">
        <f>ROUND(I129*H129,2)</f>
        <v>0</v>
      </c>
      <c r="K129" s="231" t="s">
        <v>331</v>
      </c>
      <c r="L129" s="46"/>
      <c r="M129" s="236" t="s">
        <v>1</v>
      </c>
      <c r="N129" s="237" t="s">
        <v>48</v>
      </c>
      <c r="O129" s="93"/>
      <c r="P129" s="238">
        <f>O129*H129</f>
        <v>0</v>
      </c>
      <c r="Q129" s="238">
        <v>0</v>
      </c>
      <c r="R129" s="238">
        <f>Q129*H129</f>
        <v>0</v>
      </c>
      <c r="S129" s="238">
        <v>0</v>
      </c>
      <c r="T129" s="239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40" t="s">
        <v>192</v>
      </c>
      <c r="AT129" s="240" t="s">
        <v>174</v>
      </c>
      <c r="AU129" s="240" t="s">
        <v>83</v>
      </c>
      <c r="AY129" s="18" t="s">
        <v>171</v>
      </c>
      <c r="BE129" s="241">
        <f>IF(N129="základní",J129,0)</f>
        <v>0</v>
      </c>
      <c r="BF129" s="241">
        <f>IF(N129="snížená",J129,0)</f>
        <v>0</v>
      </c>
      <c r="BG129" s="241">
        <f>IF(N129="zákl. přenesená",J129,0)</f>
        <v>0</v>
      </c>
      <c r="BH129" s="241">
        <f>IF(N129="sníž. přenesená",J129,0)</f>
        <v>0</v>
      </c>
      <c r="BI129" s="241">
        <f>IF(N129="nulová",J129,0)</f>
        <v>0</v>
      </c>
      <c r="BJ129" s="18" t="s">
        <v>90</v>
      </c>
      <c r="BK129" s="241">
        <f>ROUND(I129*H129,2)</f>
        <v>0</v>
      </c>
      <c r="BL129" s="18" t="s">
        <v>192</v>
      </c>
      <c r="BM129" s="240" t="s">
        <v>92</v>
      </c>
    </row>
    <row r="130" s="2" customFormat="1">
      <c r="A130" s="40"/>
      <c r="B130" s="41"/>
      <c r="C130" s="229" t="s">
        <v>92</v>
      </c>
      <c r="D130" s="229" t="s">
        <v>174</v>
      </c>
      <c r="E130" s="230" t="s">
        <v>4442</v>
      </c>
      <c r="F130" s="231" t="s">
        <v>4443</v>
      </c>
      <c r="G130" s="232" t="s">
        <v>1528</v>
      </c>
      <c r="H130" s="233">
        <v>1</v>
      </c>
      <c r="I130" s="234"/>
      <c r="J130" s="235">
        <f>ROUND(I130*H130,2)</f>
        <v>0</v>
      </c>
      <c r="K130" s="231" t="s">
        <v>331</v>
      </c>
      <c r="L130" s="46"/>
      <c r="M130" s="236" t="s">
        <v>1</v>
      </c>
      <c r="N130" s="237" t="s">
        <v>48</v>
      </c>
      <c r="O130" s="93"/>
      <c r="P130" s="238">
        <f>O130*H130</f>
        <v>0</v>
      </c>
      <c r="Q130" s="238">
        <v>0</v>
      </c>
      <c r="R130" s="238">
        <f>Q130*H130</f>
        <v>0</v>
      </c>
      <c r="S130" s="238">
        <v>0</v>
      </c>
      <c r="T130" s="239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40" t="s">
        <v>192</v>
      </c>
      <c r="AT130" s="240" t="s">
        <v>174</v>
      </c>
      <c r="AU130" s="240" t="s">
        <v>83</v>
      </c>
      <c r="AY130" s="18" t="s">
        <v>171</v>
      </c>
      <c r="BE130" s="241">
        <f>IF(N130="základní",J130,0)</f>
        <v>0</v>
      </c>
      <c r="BF130" s="241">
        <f>IF(N130="snížená",J130,0)</f>
        <v>0</v>
      </c>
      <c r="BG130" s="241">
        <f>IF(N130="zákl. přenesená",J130,0)</f>
        <v>0</v>
      </c>
      <c r="BH130" s="241">
        <f>IF(N130="sníž. přenesená",J130,0)</f>
        <v>0</v>
      </c>
      <c r="BI130" s="241">
        <f>IF(N130="nulová",J130,0)</f>
        <v>0</v>
      </c>
      <c r="BJ130" s="18" t="s">
        <v>90</v>
      </c>
      <c r="BK130" s="241">
        <f>ROUND(I130*H130,2)</f>
        <v>0</v>
      </c>
      <c r="BL130" s="18" t="s">
        <v>192</v>
      </c>
      <c r="BM130" s="240" t="s">
        <v>192</v>
      </c>
    </row>
    <row r="131" s="2" customFormat="1" ht="16.5" customHeight="1">
      <c r="A131" s="40"/>
      <c r="B131" s="41"/>
      <c r="C131" s="229" t="s">
        <v>118</v>
      </c>
      <c r="D131" s="229" t="s">
        <v>174</v>
      </c>
      <c r="E131" s="230" t="s">
        <v>4444</v>
      </c>
      <c r="F131" s="231" t="s">
        <v>4445</v>
      </c>
      <c r="G131" s="232" t="s">
        <v>1528</v>
      </c>
      <c r="H131" s="233">
        <v>1</v>
      </c>
      <c r="I131" s="234"/>
      <c r="J131" s="235">
        <f>ROUND(I131*H131,2)</f>
        <v>0</v>
      </c>
      <c r="K131" s="231" t="s">
        <v>331</v>
      </c>
      <c r="L131" s="46"/>
      <c r="M131" s="236" t="s">
        <v>1</v>
      </c>
      <c r="N131" s="237" t="s">
        <v>48</v>
      </c>
      <c r="O131" s="93"/>
      <c r="P131" s="238">
        <f>O131*H131</f>
        <v>0</v>
      </c>
      <c r="Q131" s="238">
        <v>0</v>
      </c>
      <c r="R131" s="238">
        <f>Q131*H131</f>
        <v>0</v>
      </c>
      <c r="S131" s="238">
        <v>0</v>
      </c>
      <c r="T131" s="239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40" t="s">
        <v>192</v>
      </c>
      <c r="AT131" s="240" t="s">
        <v>174</v>
      </c>
      <c r="AU131" s="240" t="s">
        <v>83</v>
      </c>
      <c r="AY131" s="18" t="s">
        <v>171</v>
      </c>
      <c r="BE131" s="241">
        <f>IF(N131="základní",J131,0)</f>
        <v>0</v>
      </c>
      <c r="BF131" s="241">
        <f>IF(N131="snížená",J131,0)</f>
        <v>0</v>
      </c>
      <c r="BG131" s="241">
        <f>IF(N131="zákl. přenesená",J131,0)</f>
        <v>0</v>
      </c>
      <c r="BH131" s="241">
        <f>IF(N131="sníž. přenesená",J131,0)</f>
        <v>0</v>
      </c>
      <c r="BI131" s="241">
        <f>IF(N131="nulová",J131,0)</f>
        <v>0</v>
      </c>
      <c r="BJ131" s="18" t="s">
        <v>90</v>
      </c>
      <c r="BK131" s="241">
        <f>ROUND(I131*H131,2)</f>
        <v>0</v>
      </c>
      <c r="BL131" s="18" t="s">
        <v>192</v>
      </c>
      <c r="BM131" s="240" t="s">
        <v>203</v>
      </c>
    </row>
    <row r="132" s="2" customFormat="1" ht="21.75" customHeight="1">
      <c r="A132" s="40"/>
      <c r="B132" s="41"/>
      <c r="C132" s="229" t="s">
        <v>192</v>
      </c>
      <c r="D132" s="229" t="s">
        <v>174</v>
      </c>
      <c r="E132" s="230" t="s">
        <v>4446</v>
      </c>
      <c r="F132" s="231" t="s">
        <v>4447</v>
      </c>
      <c r="G132" s="232" t="s">
        <v>1528</v>
      </c>
      <c r="H132" s="233">
        <v>1</v>
      </c>
      <c r="I132" s="234"/>
      <c r="J132" s="235">
        <f>ROUND(I132*H132,2)</f>
        <v>0</v>
      </c>
      <c r="K132" s="231" t="s">
        <v>331</v>
      </c>
      <c r="L132" s="46"/>
      <c r="M132" s="236" t="s">
        <v>1</v>
      </c>
      <c r="N132" s="237" t="s">
        <v>48</v>
      </c>
      <c r="O132" s="93"/>
      <c r="P132" s="238">
        <f>O132*H132</f>
        <v>0</v>
      </c>
      <c r="Q132" s="238">
        <v>0</v>
      </c>
      <c r="R132" s="238">
        <f>Q132*H132</f>
        <v>0</v>
      </c>
      <c r="S132" s="238">
        <v>0</v>
      </c>
      <c r="T132" s="239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40" t="s">
        <v>192</v>
      </c>
      <c r="AT132" s="240" t="s">
        <v>174</v>
      </c>
      <c r="AU132" s="240" t="s">
        <v>83</v>
      </c>
      <c r="AY132" s="18" t="s">
        <v>171</v>
      </c>
      <c r="BE132" s="241">
        <f>IF(N132="základní",J132,0)</f>
        <v>0</v>
      </c>
      <c r="BF132" s="241">
        <f>IF(N132="snížená",J132,0)</f>
        <v>0</v>
      </c>
      <c r="BG132" s="241">
        <f>IF(N132="zákl. přenesená",J132,0)</f>
        <v>0</v>
      </c>
      <c r="BH132" s="241">
        <f>IF(N132="sníž. přenesená",J132,0)</f>
        <v>0</v>
      </c>
      <c r="BI132" s="241">
        <f>IF(N132="nulová",J132,0)</f>
        <v>0</v>
      </c>
      <c r="BJ132" s="18" t="s">
        <v>90</v>
      </c>
      <c r="BK132" s="241">
        <f>ROUND(I132*H132,2)</f>
        <v>0</v>
      </c>
      <c r="BL132" s="18" t="s">
        <v>192</v>
      </c>
      <c r="BM132" s="240" t="s">
        <v>215</v>
      </c>
    </row>
    <row r="133" s="2" customFormat="1" ht="16.5" customHeight="1">
      <c r="A133" s="40"/>
      <c r="B133" s="41"/>
      <c r="C133" s="229" t="s">
        <v>170</v>
      </c>
      <c r="D133" s="229" t="s">
        <v>174</v>
      </c>
      <c r="E133" s="230" t="s">
        <v>4448</v>
      </c>
      <c r="F133" s="231" t="s">
        <v>4449</v>
      </c>
      <c r="G133" s="232" t="s">
        <v>1528</v>
      </c>
      <c r="H133" s="233">
        <v>2</v>
      </c>
      <c r="I133" s="234"/>
      <c r="J133" s="235">
        <f>ROUND(I133*H133,2)</f>
        <v>0</v>
      </c>
      <c r="K133" s="231" t="s">
        <v>331</v>
      </c>
      <c r="L133" s="46"/>
      <c r="M133" s="236" t="s">
        <v>1</v>
      </c>
      <c r="N133" s="237" t="s">
        <v>48</v>
      </c>
      <c r="O133" s="93"/>
      <c r="P133" s="238">
        <f>O133*H133</f>
        <v>0</v>
      </c>
      <c r="Q133" s="238">
        <v>0</v>
      </c>
      <c r="R133" s="238">
        <f>Q133*H133</f>
        <v>0</v>
      </c>
      <c r="S133" s="238">
        <v>0</v>
      </c>
      <c r="T133" s="239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40" t="s">
        <v>192</v>
      </c>
      <c r="AT133" s="240" t="s">
        <v>174</v>
      </c>
      <c r="AU133" s="240" t="s">
        <v>83</v>
      </c>
      <c r="AY133" s="18" t="s">
        <v>171</v>
      </c>
      <c r="BE133" s="241">
        <f>IF(N133="základní",J133,0)</f>
        <v>0</v>
      </c>
      <c r="BF133" s="241">
        <f>IF(N133="snížená",J133,0)</f>
        <v>0</v>
      </c>
      <c r="BG133" s="241">
        <f>IF(N133="zákl. přenesená",J133,0)</f>
        <v>0</v>
      </c>
      <c r="BH133" s="241">
        <f>IF(N133="sníž. přenesená",J133,0)</f>
        <v>0</v>
      </c>
      <c r="BI133" s="241">
        <f>IF(N133="nulová",J133,0)</f>
        <v>0</v>
      </c>
      <c r="BJ133" s="18" t="s">
        <v>90</v>
      </c>
      <c r="BK133" s="241">
        <f>ROUND(I133*H133,2)</f>
        <v>0</v>
      </c>
      <c r="BL133" s="18" t="s">
        <v>192</v>
      </c>
      <c r="BM133" s="240" t="s">
        <v>227</v>
      </c>
    </row>
    <row r="134" s="12" customFormat="1" ht="25.92" customHeight="1">
      <c r="A134" s="12"/>
      <c r="B134" s="213"/>
      <c r="C134" s="214"/>
      <c r="D134" s="215" t="s">
        <v>82</v>
      </c>
      <c r="E134" s="216" t="s">
        <v>3302</v>
      </c>
      <c r="F134" s="216" t="s">
        <v>4450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SUM(P135:P143)</f>
        <v>0</v>
      </c>
      <c r="Q134" s="221"/>
      <c r="R134" s="222">
        <f>SUM(R135:R143)</f>
        <v>0</v>
      </c>
      <c r="S134" s="221"/>
      <c r="T134" s="223">
        <f>SUM(T135:T143)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90</v>
      </c>
      <c r="AT134" s="225" t="s">
        <v>82</v>
      </c>
      <c r="AU134" s="225" t="s">
        <v>83</v>
      </c>
      <c r="AY134" s="224" t="s">
        <v>171</v>
      </c>
      <c r="BK134" s="226">
        <f>SUM(BK135:BK143)</f>
        <v>0</v>
      </c>
    </row>
    <row r="135" s="2" customFormat="1" ht="16.5" customHeight="1">
      <c r="A135" s="40"/>
      <c r="B135" s="41"/>
      <c r="C135" s="229" t="s">
        <v>203</v>
      </c>
      <c r="D135" s="229" t="s">
        <v>174</v>
      </c>
      <c r="E135" s="230" t="s">
        <v>4451</v>
      </c>
      <c r="F135" s="231" t="s">
        <v>4452</v>
      </c>
      <c r="G135" s="232" t="s">
        <v>1528</v>
      </c>
      <c r="H135" s="233">
        <v>218</v>
      </c>
      <c r="I135" s="234"/>
      <c r="J135" s="235">
        <f>ROUND(I135*H135,2)</f>
        <v>0</v>
      </c>
      <c r="K135" s="231" t="s">
        <v>331</v>
      </c>
      <c r="L135" s="46"/>
      <c r="M135" s="236" t="s">
        <v>1</v>
      </c>
      <c r="N135" s="237" t="s">
        <v>48</v>
      </c>
      <c r="O135" s="93"/>
      <c r="P135" s="238">
        <f>O135*H135</f>
        <v>0</v>
      </c>
      <c r="Q135" s="238">
        <v>0</v>
      </c>
      <c r="R135" s="238">
        <f>Q135*H135</f>
        <v>0</v>
      </c>
      <c r="S135" s="238">
        <v>0</v>
      </c>
      <c r="T135" s="239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40" t="s">
        <v>192</v>
      </c>
      <c r="AT135" s="240" t="s">
        <v>174</v>
      </c>
      <c r="AU135" s="240" t="s">
        <v>90</v>
      </c>
      <c r="AY135" s="18" t="s">
        <v>171</v>
      </c>
      <c r="BE135" s="241">
        <f>IF(N135="základní",J135,0)</f>
        <v>0</v>
      </c>
      <c r="BF135" s="241">
        <f>IF(N135="snížená",J135,0)</f>
        <v>0</v>
      </c>
      <c r="BG135" s="241">
        <f>IF(N135="zákl. přenesená",J135,0)</f>
        <v>0</v>
      </c>
      <c r="BH135" s="241">
        <f>IF(N135="sníž. přenesená",J135,0)</f>
        <v>0</v>
      </c>
      <c r="BI135" s="241">
        <f>IF(N135="nulová",J135,0)</f>
        <v>0</v>
      </c>
      <c r="BJ135" s="18" t="s">
        <v>90</v>
      </c>
      <c r="BK135" s="241">
        <f>ROUND(I135*H135,2)</f>
        <v>0</v>
      </c>
      <c r="BL135" s="18" t="s">
        <v>192</v>
      </c>
      <c r="BM135" s="240" t="s">
        <v>327</v>
      </c>
    </row>
    <row r="136" s="2" customFormat="1" ht="16.5" customHeight="1">
      <c r="A136" s="40"/>
      <c r="B136" s="41"/>
      <c r="C136" s="229" t="s">
        <v>208</v>
      </c>
      <c r="D136" s="229" t="s">
        <v>174</v>
      </c>
      <c r="E136" s="230" t="s">
        <v>4453</v>
      </c>
      <c r="F136" s="231" t="s">
        <v>4454</v>
      </c>
      <c r="G136" s="232" t="s">
        <v>1528</v>
      </c>
      <c r="H136" s="233">
        <v>218</v>
      </c>
      <c r="I136" s="234"/>
      <c r="J136" s="235">
        <f>ROUND(I136*H136,2)</f>
        <v>0</v>
      </c>
      <c r="K136" s="231" t="s">
        <v>331</v>
      </c>
      <c r="L136" s="46"/>
      <c r="M136" s="236" t="s">
        <v>1</v>
      </c>
      <c r="N136" s="237" t="s">
        <v>48</v>
      </c>
      <c r="O136" s="93"/>
      <c r="P136" s="238">
        <f>O136*H136</f>
        <v>0</v>
      </c>
      <c r="Q136" s="238">
        <v>0</v>
      </c>
      <c r="R136" s="238">
        <f>Q136*H136</f>
        <v>0</v>
      </c>
      <c r="S136" s="238">
        <v>0</v>
      </c>
      <c r="T136" s="239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40" t="s">
        <v>192</v>
      </c>
      <c r="AT136" s="240" t="s">
        <v>174</v>
      </c>
      <c r="AU136" s="240" t="s">
        <v>90</v>
      </c>
      <c r="AY136" s="18" t="s">
        <v>171</v>
      </c>
      <c r="BE136" s="241">
        <f>IF(N136="základní",J136,0)</f>
        <v>0</v>
      </c>
      <c r="BF136" s="241">
        <f>IF(N136="snížená",J136,0)</f>
        <v>0</v>
      </c>
      <c r="BG136" s="241">
        <f>IF(N136="zákl. přenesená",J136,0)</f>
        <v>0</v>
      </c>
      <c r="BH136" s="241">
        <f>IF(N136="sníž. přenesená",J136,0)</f>
        <v>0</v>
      </c>
      <c r="BI136" s="241">
        <f>IF(N136="nulová",J136,0)</f>
        <v>0</v>
      </c>
      <c r="BJ136" s="18" t="s">
        <v>90</v>
      </c>
      <c r="BK136" s="241">
        <f>ROUND(I136*H136,2)</f>
        <v>0</v>
      </c>
      <c r="BL136" s="18" t="s">
        <v>192</v>
      </c>
      <c r="BM136" s="240" t="s">
        <v>339</v>
      </c>
    </row>
    <row r="137" s="2" customFormat="1" ht="16.5" customHeight="1">
      <c r="A137" s="40"/>
      <c r="B137" s="41"/>
      <c r="C137" s="229" t="s">
        <v>215</v>
      </c>
      <c r="D137" s="229" t="s">
        <v>174</v>
      </c>
      <c r="E137" s="230" t="s">
        <v>4455</v>
      </c>
      <c r="F137" s="231" t="s">
        <v>4456</v>
      </c>
      <c r="G137" s="232" t="s">
        <v>1528</v>
      </c>
      <c r="H137" s="233">
        <v>23</v>
      </c>
      <c r="I137" s="234"/>
      <c r="J137" s="235">
        <f>ROUND(I137*H137,2)</f>
        <v>0</v>
      </c>
      <c r="K137" s="231" t="s">
        <v>331</v>
      </c>
      <c r="L137" s="46"/>
      <c r="M137" s="236" t="s">
        <v>1</v>
      </c>
      <c r="N137" s="237" t="s">
        <v>48</v>
      </c>
      <c r="O137" s="93"/>
      <c r="P137" s="238">
        <f>O137*H137</f>
        <v>0</v>
      </c>
      <c r="Q137" s="238">
        <v>0</v>
      </c>
      <c r="R137" s="238">
        <f>Q137*H137</f>
        <v>0</v>
      </c>
      <c r="S137" s="238">
        <v>0</v>
      </c>
      <c r="T137" s="239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40" t="s">
        <v>192</v>
      </c>
      <c r="AT137" s="240" t="s">
        <v>174</v>
      </c>
      <c r="AU137" s="240" t="s">
        <v>90</v>
      </c>
      <c r="AY137" s="18" t="s">
        <v>171</v>
      </c>
      <c r="BE137" s="241">
        <f>IF(N137="základní",J137,0)</f>
        <v>0</v>
      </c>
      <c r="BF137" s="241">
        <f>IF(N137="snížená",J137,0)</f>
        <v>0</v>
      </c>
      <c r="BG137" s="241">
        <f>IF(N137="zákl. přenesená",J137,0)</f>
        <v>0</v>
      </c>
      <c r="BH137" s="241">
        <f>IF(N137="sníž. přenesená",J137,0)</f>
        <v>0</v>
      </c>
      <c r="BI137" s="241">
        <f>IF(N137="nulová",J137,0)</f>
        <v>0</v>
      </c>
      <c r="BJ137" s="18" t="s">
        <v>90</v>
      </c>
      <c r="BK137" s="241">
        <f>ROUND(I137*H137,2)</f>
        <v>0</v>
      </c>
      <c r="BL137" s="18" t="s">
        <v>192</v>
      </c>
      <c r="BM137" s="240" t="s">
        <v>347</v>
      </c>
    </row>
    <row r="138" s="2" customFormat="1" ht="16.5" customHeight="1">
      <c r="A138" s="40"/>
      <c r="B138" s="41"/>
      <c r="C138" s="229" t="s">
        <v>220</v>
      </c>
      <c r="D138" s="229" t="s">
        <v>174</v>
      </c>
      <c r="E138" s="230" t="s">
        <v>4457</v>
      </c>
      <c r="F138" s="231" t="s">
        <v>4458</v>
      </c>
      <c r="G138" s="232" t="s">
        <v>1528</v>
      </c>
      <c r="H138" s="233">
        <v>23</v>
      </c>
      <c r="I138" s="234"/>
      <c r="J138" s="235">
        <f>ROUND(I138*H138,2)</f>
        <v>0</v>
      </c>
      <c r="K138" s="231" t="s">
        <v>331</v>
      </c>
      <c r="L138" s="46"/>
      <c r="M138" s="236" t="s">
        <v>1</v>
      </c>
      <c r="N138" s="237" t="s">
        <v>48</v>
      </c>
      <c r="O138" s="93"/>
      <c r="P138" s="238">
        <f>O138*H138</f>
        <v>0</v>
      </c>
      <c r="Q138" s="238">
        <v>0</v>
      </c>
      <c r="R138" s="238">
        <f>Q138*H138</f>
        <v>0</v>
      </c>
      <c r="S138" s="238">
        <v>0</v>
      </c>
      <c r="T138" s="239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40" t="s">
        <v>192</v>
      </c>
      <c r="AT138" s="240" t="s">
        <v>174</v>
      </c>
      <c r="AU138" s="240" t="s">
        <v>90</v>
      </c>
      <c r="AY138" s="18" t="s">
        <v>171</v>
      </c>
      <c r="BE138" s="241">
        <f>IF(N138="základní",J138,0)</f>
        <v>0</v>
      </c>
      <c r="BF138" s="241">
        <f>IF(N138="snížená",J138,0)</f>
        <v>0</v>
      </c>
      <c r="BG138" s="241">
        <f>IF(N138="zákl. přenesená",J138,0)</f>
        <v>0</v>
      </c>
      <c r="BH138" s="241">
        <f>IF(N138="sníž. přenesená",J138,0)</f>
        <v>0</v>
      </c>
      <c r="BI138" s="241">
        <f>IF(N138="nulová",J138,0)</f>
        <v>0</v>
      </c>
      <c r="BJ138" s="18" t="s">
        <v>90</v>
      </c>
      <c r="BK138" s="241">
        <f>ROUND(I138*H138,2)</f>
        <v>0</v>
      </c>
      <c r="BL138" s="18" t="s">
        <v>192</v>
      </c>
      <c r="BM138" s="240" t="s">
        <v>357</v>
      </c>
    </row>
    <row r="139" s="2" customFormat="1" ht="16.5" customHeight="1">
      <c r="A139" s="40"/>
      <c r="B139" s="41"/>
      <c r="C139" s="229" t="s">
        <v>227</v>
      </c>
      <c r="D139" s="229" t="s">
        <v>174</v>
      </c>
      <c r="E139" s="230" t="s">
        <v>4459</v>
      </c>
      <c r="F139" s="231" t="s">
        <v>4460</v>
      </c>
      <c r="G139" s="232" t="s">
        <v>1528</v>
      </c>
      <c r="H139" s="233">
        <v>1</v>
      </c>
      <c r="I139" s="234"/>
      <c r="J139" s="235">
        <f>ROUND(I139*H139,2)</f>
        <v>0</v>
      </c>
      <c r="K139" s="231" t="s">
        <v>331</v>
      </c>
      <c r="L139" s="46"/>
      <c r="M139" s="236" t="s">
        <v>1</v>
      </c>
      <c r="N139" s="237" t="s">
        <v>48</v>
      </c>
      <c r="O139" s="93"/>
      <c r="P139" s="238">
        <f>O139*H139</f>
        <v>0</v>
      </c>
      <c r="Q139" s="238">
        <v>0</v>
      </c>
      <c r="R139" s="238">
        <f>Q139*H139</f>
        <v>0</v>
      </c>
      <c r="S139" s="238">
        <v>0</v>
      </c>
      <c r="T139" s="239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40" t="s">
        <v>192</v>
      </c>
      <c r="AT139" s="240" t="s">
        <v>174</v>
      </c>
      <c r="AU139" s="240" t="s">
        <v>90</v>
      </c>
      <c r="AY139" s="18" t="s">
        <v>171</v>
      </c>
      <c r="BE139" s="241">
        <f>IF(N139="základní",J139,0)</f>
        <v>0</v>
      </c>
      <c r="BF139" s="241">
        <f>IF(N139="snížená",J139,0)</f>
        <v>0</v>
      </c>
      <c r="BG139" s="241">
        <f>IF(N139="zákl. přenesená",J139,0)</f>
        <v>0</v>
      </c>
      <c r="BH139" s="241">
        <f>IF(N139="sníž. přenesená",J139,0)</f>
        <v>0</v>
      </c>
      <c r="BI139" s="241">
        <f>IF(N139="nulová",J139,0)</f>
        <v>0</v>
      </c>
      <c r="BJ139" s="18" t="s">
        <v>90</v>
      </c>
      <c r="BK139" s="241">
        <f>ROUND(I139*H139,2)</f>
        <v>0</v>
      </c>
      <c r="BL139" s="18" t="s">
        <v>192</v>
      </c>
      <c r="BM139" s="240" t="s">
        <v>367</v>
      </c>
    </row>
    <row r="140" s="2" customFormat="1" ht="16.5" customHeight="1">
      <c r="A140" s="40"/>
      <c r="B140" s="41"/>
      <c r="C140" s="229" t="s">
        <v>234</v>
      </c>
      <c r="D140" s="229" t="s">
        <v>174</v>
      </c>
      <c r="E140" s="230" t="s">
        <v>4461</v>
      </c>
      <c r="F140" s="231" t="s">
        <v>4462</v>
      </c>
      <c r="G140" s="232" t="s">
        <v>1528</v>
      </c>
      <c r="H140" s="233">
        <v>2</v>
      </c>
      <c r="I140" s="234"/>
      <c r="J140" s="235">
        <f>ROUND(I140*H140,2)</f>
        <v>0</v>
      </c>
      <c r="K140" s="231" t="s">
        <v>331</v>
      </c>
      <c r="L140" s="46"/>
      <c r="M140" s="236" t="s">
        <v>1</v>
      </c>
      <c r="N140" s="237" t="s">
        <v>48</v>
      </c>
      <c r="O140" s="93"/>
      <c r="P140" s="238">
        <f>O140*H140</f>
        <v>0</v>
      </c>
      <c r="Q140" s="238">
        <v>0</v>
      </c>
      <c r="R140" s="238">
        <f>Q140*H140</f>
        <v>0</v>
      </c>
      <c r="S140" s="238">
        <v>0</v>
      </c>
      <c r="T140" s="239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40" t="s">
        <v>192</v>
      </c>
      <c r="AT140" s="240" t="s">
        <v>174</v>
      </c>
      <c r="AU140" s="240" t="s">
        <v>90</v>
      </c>
      <c r="AY140" s="18" t="s">
        <v>171</v>
      </c>
      <c r="BE140" s="241">
        <f>IF(N140="základní",J140,0)</f>
        <v>0</v>
      </c>
      <c r="BF140" s="241">
        <f>IF(N140="snížená",J140,0)</f>
        <v>0</v>
      </c>
      <c r="BG140" s="241">
        <f>IF(N140="zákl. přenesená",J140,0)</f>
        <v>0</v>
      </c>
      <c r="BH140" s="241">
        <f>IF(N140="sníž. přenesená",J140,0)</f>
        <v>0</v>
      </c>
      <c r="BI140" s="241">
        <f>IF(N140="nulová",J140,0)</f>
        <v>0</v>
      </c>
      <c r="BJ140" s="18" t="s">
        <v>90</v>
      </c>
      <c r="BK140" s="241">
        <f>ROUND(I140*H140,2)</f>
        <v>0</v>
      </c>
      <c r="BL140" s="18" t="s">
        <v>192</v>
      </c>
      <c r="BM140" s="240" t="s">
        <v>377</v>
      </c>
    </row>
    <row r="141" s="2" customFormat="1" ht="16.5" customHeight="1">
      <c r="A141" s="40"/>
      <c r="B141" s="41"/>
      <c r="C141" s="229" t="s">
        <v>327</v>
      </c>
      <c r="D141" s="229" t="s">
        <v>174</v>
      </c>
      <c r="E141" s="230" t="s">
        <v>4463</v>
      </c>
      <c r="F141" s="231" t="s">
        <v>4464</v>
      </c>
      <c r="G141" s="232" t="s">
        <v>1528</v>
      </c>
      <c r="H141" s="233">
        <v>3</v>
      </c>
      <c r="I141" s="234"/>
      <c r="J141" s="235">
        <f>ROUND(I141*H141,2)</f>
        <v>0</v>
      </c>
      <c r="K141" s="231" t="s">
        <v>331</v>
      </c>
      <c r="L141" s="46"/>
      <c r="M141" s="236" t="s">
        <v>1</v>
      </c>
      <c r="N141" s="237" t="s">
        <v>48</v>
      </c>
      <c r="O141" s="93"/>
      <c r="P141" s="238">
        <f>O141*H141</f>
        <v>0</v>
      </c>
      <c r="Q141" s="238">
        <v>0</v>
      </c>
      <c r="R141" s="238">
        <f>Q141*H141</f>
        <v>0</v>
      </c>
      <c r="S141" s="238">
        <v>0</v>
      </c>
      <c r="T141" s="239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40" t="s">
        <v>192</v>
      </c>
      <c r="AT141" s="240" t="s">
        <v>174</v>
      </c>
      <c r="AU141" s="240" t="s">
        <v>90</v>
      </c>
      <c r="AY141" s="18" t="s">
        <v>171</v>
      </c>
      <c r="BE141" s="241">
        <f>IF(N141="základní",J141,0)</f>
        <v>0</v>
      </c>
      <c r="BF141" s="241">
        <f>IF(N141="snížená",J141,0)</f>
        <v>0</v>
      </c>
      <c r="BG141" s="241">
        <f>IF(N141="zákl. přenesená",J141,0)</f>
        <v>0</v>
      </c>
      <c r="BH141" s="241">
        <f>IF(N141="sníž. přenesená",J141,0)</f>
        <v>0</v>
      </c>
      <c r="BI141" s="241">
        <f>IF(N141="nulová",J141,0)</f>
        <v>0</v>
      </c>
      <c r="BJ141" s="18" t="s">
        <v>90</v>
      </c>
      <c r="BK141" s="241">
        <f>ROUND(I141*H141,2)</f>
        <v>0</v>
      </c>
      <c r="BL141" s="18" t="s">
        <v>192</v>
      </c>
      <c r="BM141" s="240" t="s">
        <v>387</v>
      </c>
    </row>
    <row r="142" s="2" customFormat="1" ht="16.5" customHeight="1">
      <c r="A142" s="40"/>
      <c r="B142" s="41"/>
      <c r="C142" s="229" t="s">
        <v>334</v>
      </c>
      <c r="D142" s="229" t="s">
        <v>174</v>
      </c>
      <c r="E142" s="230" t="s">
        <v>4465</v>
      </c>
      <c r="F142" s="231" t="s">
        <v>4466</v>
      </c>
      <c r="G142" s="232" t="s">
        <v>1528</v>
      </c>
      <c r="H142" s="233">
        <v>5</v>
      </c>
      <c r="I142" s="234"/>
      <c r="J142" s="235">
        <f>ROUND(I142*H142,2)</f>
        <v>0</v>
      </c>
      <c r="K142" s="231" t="s">
        <v>331</v>
      </c>
      <c r="L142" s="46"/>
      <c r="M142" s="236" t="s">
        <v>1</v>
      </c>
      <c r="N142" s="237" t="s">
        <v>48</v>
      </c>
      <c r="O142" s="93"/>
      <c r="P142" s="238">
        <f>O142*H142</f>
        <v>0</v>
      </c>
      <c r="Q142" s="238">
        <v>0</v>
      </c>
      <c r="R142" s="238">
        <f>Q142*H142</f>
        <v>0</v>
      </c>
      <c r="S142" s="238">
        <v>0</v>
      </c>
      <c r="T142" s="239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40" t="s">
        <v>192</v>
      </c>
      <c r="AT142" s="240" t="s">
        <v>174</v>
      </c>
      <c r="AU142" s="240" t="s">
        <v>90</v>
      </c>
      <c r="AY142" s="18" t="s">
        <v>171</v>
      </c>
      <c r="BE142" s="241">
        <f>IF(N142="základní",J142,0)</f>
        <v>0</v>
      </c>
      <c r="BF142" s="241">
        <f>IF(N142="snížená",J142,0)</f>
        <v>0</v>
      </c>
      <c r="BG142" s="241">
        <f>IF(N142="zákl. přenesená",J142,0)</f>
        <v>0</v>
      </c>
      <c r="BH142" s="241">
        <f>IF(N142="sníž. přenesená",J142,0)</f>
        <v>0</v>
      </c>
      <c r="BI142" s="241">
        <f>IF(N142="nulová",J142,0)</f>
        <v>0</v>
      </c>
      <c r="BJ142" s="18" t="s">
        <v>90</v>
      </c>
      <c r="BK142" s="241">
        <f>ROUND(I142*H142,2)</f>
        <v>0</v>
      </c>
      <c r="BL142" s="18" t="s">
        <v>192</v>
      </c>
      <c r="BM142" s="240" t="s">
        <v>398</v>
      </c>
    </row>
    <row r="143" s="2" customFormat="1" ht="16.5" customHeight="1">
      <c r="A143" s="40"/>
      <c r="B143" s="41"/>
      <c r="C143" s="229" t="s">
        <v>339</v>
      </c>
      <c r="D143" s="229" t="s">
        <v>174</v>
      </c>
      <c r="E143" s="230" t="s">
        <v>4467</v>
      </c>
      <c r="F143" s="231" t="s">
        <v>4468</v>
      </c>
      <c r="G143" s="232" t="s">
        <v>1528</v>
      </c>
      <c r="H143" s="233">
        <v>1</v>
      </c>
      <c r="I143" s="234"/>
      <c r="J143" s="235">
        <f>ROUND(I143*H143,2)</f>
        <v>0</v>
      </c>
      <c r="K143" s="231" t="s">
        <v>331</v>
      </c>
      <c r="L143" s="46"/>
      <c r="M143" s="236" t="s">
        <v>1</v>
      </c>
      <c r="N143" s="237" t="s">
        <v>48</v>
      </c>
      <c r="O143" s="93"/>
      <c r="P143" s="238">
        <f>O143*H143</f>
        <v>0</v>
      </c>
      <c r="Q143" s="238">
        <v>0</v>
      </c>
      <c r="R143" s="238">
        <f>Q143*H143</f>
        <v>0</v>
      </c>
      <c r="S143" s="238">
        <v>0</v>
      </c>
      <c r="T143" s="239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40" t="s">
        <v>192</v>
      </c>
      <c r="AT143" s="240" t="s">
        <v>174</v>
      </c>
      <c r="AU143" s="240" t="s">
        <v>90</v>
      </c>
      <c r="AY143" s="18" t="s">
        <v>171</v>
      </c>
      <c r="BE143" s="241">
        <f>IF(N143="základní",J143,0)</f>
        <v>0</v>
      </c>
      <c r="BF143" s="241">
        <f>IF(N143="snížená",J143,0)</f>
        <v>0</v>
      </c>
      <c r="BG143" s="241">
        <f>IF(N143="zákl. přenesená",J143,0)</f>
        <v>0</v>
      </c>
      <c r="BH143" s="241">
        <f>IF(N143="sníž. přenesená",J143,0)</f>
        <v>0</v>
      </c>
      <c r="BI143" s="241">
        <f>IF(N143="nulová",J143,0)</f>
        <v>0</v>
      </c>
      <c r="BJ143" s="18" t="s">
        <v>90</v>
      </c>
      <c r="BK143" s="241">
        <f>ROUND(I143*H143,2)</f>
        <v>0</v>
      </c>
      <c r="BL143" s="18" t="s">
        <v>192</v>
      </c>
      <c r="BM143" s="240" t="s">
        <v>407</v>
      </c>
    </row>
    <row r="144" s="12" customFormat="1" ht="25.92" customHeight="1">
      <c r="A144" s="12"/>
      <c r="B144" s="213"/>
      <c r="C144" s="214"/>
      <c r="D144" s="215" t="s">
        <v>82</v>
      </c>
      <c r="E144" s="216" t="s">
        <v>3304</v>
      </c>
      <c r="F144" s="216" t="s">
        <v>4469</v>
      </c>
      <c r="G144" s="214"/>
      <c r="H144" s="214"/>
      <c r="I144" s="217"/>
      <c r="J144" s="218">
        <f>BK144</f>
        <v>0</v>
      </c>
      <c r="K144" s="214"/>
      <c r="L144" s="219"/>
      <c r="M144" s="220"/>
      <c r="N144" s="221"/>
      <c r="O144" s="221"/>
      <c r="P144" s="222">
        <f>SUM(P145:P151)</f>
        <v>0</v>
      </c>
      <c r="Q144" s="221"/>
      <c r="R144" s="222">
        <f>SUM(R145:R151)</f>
        <v>0</v>
      </c>
      <c r="S144" s="221"/>
      <c r="T144" s="223">
        <f>SUM(T145:T151)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90</v>
      </c>
      <c r="AT144" s="225" t="s">
        <v>82</v>
      </c>
      <c r="AU144" s="225" t="s">
        <v>83</v>
      </c>
      <c r="AY144" s="224" t="s">
        <v>171</v>
      </c>
      <c r="BK144" s="226">
        <f>SUM(BK145:BK151)</f>
        <v>0</v>
      </c>
    </row>
    <row r="145" s="2" customFormat="1" ht="16.5" customHeight="1">
      <c r="A145" s="40"/>
      <c r="B145" s="41"/>
      <c r="C145" s="229" t="s">
        <v>8</v>
      </c>
      <c r="D145" s="229" t="s">
        <v>174</v>
      </c>
      <c r="E145" s="230" t="s">
        <v>4470</v>
      </c>
      <c r="F145" s="231" t="s">
        <v>4471</v>
      </c>
      <c r="G145" s="232" t="s">
        <v>458</v>
      </c>
      <c r="H145" s="233">
        <v>1320</v>
      </c>
      <c r="I145" s="234"/>
      <c r="J145" s="235">
        <f>ROUND(I145*H145,2)</f>
        <v>0</v>
      </c>
      <c r="K145" s="231" t="s">
        <v>331</v>
      </c>
      <c r="L145" s="46"/>
      <c r="M145" s="236" t="s">
        <v>1</v>
      </c>
      <c r="N145" s="237" t="s">
        <v>48</v>
      </c>
      <c r="O145" s="93"/>
      <c r="P145" s="238">
        <f>O145*H145</f>
        <v>0</v>
      </c>
      <c r="Q145" s="238">
        <v>0</v>
      </c>
      <c r="R145" s="238">
        <f>Q145*H145</f>
        <v>0</v>
      </c>
      <c r="S145" s="238">
        <v>0</v>
      </c>
      <c r="T145" s="239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40" t="s">
        <v>192</v>
      </c>
      <c r="AT145" s="240" t="s">
        <v>174</v>
      </c>
      <c r="AU145" s="240" t="s">
        <v>90</v>
      </c>
      <c r="AY145" s="18" t="s">
        <v>171</v>
      </c>
      <c r="BE145" s="241">
        <f>IF(N145="základní",J145,0)</f>
        <v>0</v>
      </c>
      <c r="BF145" s="241">
        <f>IF(N145="snížená",J145,0)</f>
        <v>0</v>
      </c>
      <c r="BG145" s="241">
        <f>IF(N145="zákl. přenesená",J145,0)</f>
        <v>0</v>
      </c>
      <c r="BH145" s="241">
        <f>IF(N145="sníž. přenesená",J145,0)</f>
        <v>0</v>
      </c>
      <c r="BI145" s="241">
        <f>IF(N145="nulová",J145,0)</f>
        <v>0</v>
      </c>
      <c r="BJ145" s="18" t="s">
        <v>90</v>
      </c>
      <c r="BK145" s="241">
        <f>ROUND(I145*H145,2)</f>
        <v>0</v>
      </c>
      <c r="BL145" s="18" t="s">
        <v>192</v>
      </c>
      <c r="BM145" s="240" t="s">
        <v>420</v>
      </c>
    </row>
    <row r="146" s="2" customFormat="1" ht="16.5" customHeight="1">
      <c r="A146" s="40"/>
      <c r="B146" s="41"/>
      <c r="C146" s="229" t="s">
        <v>347</v>
      </c>
      <c r="D146" s="229" t="s">
        <v>174</v>
      </c>
      <c r="E146" s="230" t="s">
        <v>4472</v>
      </c>
      <c r="F146" s="231" t="s">
        <v>4473</v>
      </c>
      <c r="G146" s="232" t="s">
        <v>458</v>
      </c>
      <c r="H146" s="233">
        <v>215</v>
      </c>
      <c r="I146" s="234"/>
      <c r="J146" s="235">
        <f>ROUND(I146*H146,2)</f>
        <v>0</v>
      </c>
      <c r="K146" s="231" t="s">
        <v>331</v>
      </c>
      <c r="L146" s="46"/>
      <c r="M146" s="236" t="s">
        <v>1</v>
      </c>
      <c r="N146" s="237" t="s">
        <v>48</v>
      </c>
      <c r="O146" s="93"/>
      <c r="P146" s="238">
        <f>O146*H146</f>
        <v>0</v>
      </c>
      <c r="Q146" s="238">
        <v>0</v>
      </c>
      <c r="R146" s="238">
        <f>Q146*H146</f>
        <v>0</v>
      </c>
      <c r="S146" s="238">
        <v>0</v>
      </c>
      <c r="T146" s="239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40" t="s">
        <v>192</v>
      </c>
      <c r="AT146" s="240" t="s">
        <v>174</v>
      </c>
      <c r="AU146" s="240" t="s">
        <v>90</v>
      </c>
      <c r="AY146" s="18" t="s">
        <v>171</v>
      </c>
      <c r="BE146" s="241">
        <f>IF(N146="základní",J146,0)</f>
        <v>0</v>
      </c>
      <c r="BF146" s="241">
        <f>IF(N146="snížená",J146,0)</f>
        <v>0</v>
      </c>
      <c r="BG146" s="241">
        <f>IF(N146="zákl. přenesená",J146,0)</f>
        <v>0</v>
      </c>
      <c r="BH146" s="241">
        <f>IF(N146="sníž. přenesená",J146,0)</f>
        <v>0</v>
      </c>
      <c r="BI146" s="241">
        <f>IF(N146="nulová",J146,0)</f>
        <v>0</v>
      </c>
      <c r="BJ146" s="18" t="s">
        <v>90</v>
      </c>
      <c r="BK146" s="241">
        <f>ROUND(I146*H146,2)</f>
        <v>0</v>
      </c>
      <c r="BL146" s="18" t="s">
        <v>192</v>
      </c>
      <c r="BM146" s="240" t="s">
        <v>430</v>
      </c>
    </row>
    <row r="147" s="2" customFormat="1" ht="16.5" customHeight="1">
      <c r="A147" s="40"/>
      <c r="B147" s="41"/>
      <c r="C147" s="229" t="s">
        <v>353</v>
      </c>
      <c r="D147" s="229" t="s">
        <v>174</v>
      </c>
      <c r="E147" s="230" t="s">
        <v>4474</v>
      </c>
      <c r="F147" s="231" t="s">
        <v>4475</v>
      </c>
      <c r="G147" s="232" t="s">
        <v>458</v>
      </c>
      <c r="H147" s="233">
        <v>85</v>
      </c>
      <c r="I147" s="234"/>
      <c r="J147" s="235">
        <f>ROUND(I147*H147,2)</f>
        <v>0</v>
      </c>
      <c r="K147" s="231" t="s">
        <v>331</v>
      </c>
      <c r="L147" s="46"/>
      <c r="M147" s="236" t="s">
        <v>1</v>
      </c>
      <c r="N147" s="237" t="s">
        <v>48</v>
      </c>
      <c r="O147" s="93"/>
      <c r="P147" s="238">
        <f>O147*H147</f>
        <v>0</v>
      </c>
      <c r="Q147" s="238">
        <v>0</v>
      </c>
      <c r="R147" s="238">
        <f>Q147*H147</f>
        <v>0</v>
      </c>
      <c r="S147" s="238">
        <v>0</v>
      </c>
      <c r="T147" s="239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40" t="s">
        <v>192</v>
      </c>
      <c r="AT147" s="240" t="s">
        <v>174</v>
      </c>
      <c r="AU147" s="240" t="s">
        <v>90</v>
      </c>
      <c r="AY147" s="18" t="s">
        <v>171</v>
      </c>
      <c r="BE147" s="241">
        <f>IF(N147="základní",J147,0)</f>
        <v>0</v>
      </c>
      <c r="BF147" s="241">
        <f>IF(N147="snížená",J147,0)</f>
        <v>0</v>
      </c>
      <c r="BG147" s="241">
        <f>IF(N147="zákl. přenesená",J147,0)</f>
        <v>0</v>
      </c>
      <c r="BH147" s="241">
        <f>IF(N147="sníž. přenesená",J147,0)</f>
        <v>0</v>
      </c>
      <c r="BI147" s="241">
        <f>IF(N147="nulová",J147,0)</f>
        <v>0</v>
      </c>
      <c r="BJ147" s="18" t="s">
        <v>90</v>
      </c>
      <c r="BK147" s="241">
        <f>ROUND(I147*H147,2)</f>
        <v>0</v>
      </c>
      <c r="BL147" s="18" t="s">
        <v>192</v>
      </c>
      <c r="BM147" s="240" t="s">
        <v>440</v>
      </c>
    </row>
    <row r="148" s="2" customFormat="1" ht="16.5" customHeight="1">
      <c r="A148" s="40"/>
      <c r="B148" s="41"/>
      <c r="C148" s="229" t="s">
        <v>357</v>
      </c>
      <c r="D148" s="229" t="s">
        <v>174</v>
      </c>
      <c r="E148" s="230" t="s">
        <v>4476</v>
      </c>
      <c r="F148" s="231" t="s">
        <v>4477</v>
      </c>
      <c r="G148" s="232" t="s">
        <v>458</v>
      </c>
      <c r="H148" s="233">
        <v>1150</v>
      </c>
      <c r="I148" s="234"/>
      <c r="J148" s="235">
        <f>ROUND(I148*H148,2)</f>
        <v>0</v>
      </c>
      <c r="K148" s="231" t="s">
        <v>331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0</v>
      </c>
      <c r="R148" s="238">
        <f>Q148*H148</f>
        <v>0</v>
      </c>
      <c r="S148" s="238">
        <v>0</v>
      </c>
      <c r="T148" s="239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192</v>
      </c>
      <c r="AT148" s="240" t="s">
        <v>174</v>
      </c>
      <c r="AU148" s="240" t="s">
        <v>90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192</v>
      </c>
      <c r="BM148" s="240" t="s">
        <v>450</v>
      </c>
    </row>
    <row r="149" s="2" customFormat="1" ht="16.5" customHeight="1">
      <c r="A149" s="40"/>
      <c r="B149" s="41"/>
      <c r="C149" s="229" t="s">
        <v>362</v>
      </c>
      <c r="D149" s="229" t="s">
        <v>174</v>
      </c>
      <c r="E149" s="230" t="s">
        <v>4478</v>
      </c>
      <c r="F149" s="231" t="s">
        <v>4479</v>
      </c>
      <c r="G149" s="232" t="s">
        <v>1528</v>
      </c>
      <c r="H149" s="233">
        <v>4800</v>
      </c>
      <c r="I149" s="234"/>
      <c r="J149" s="235">
        <f>ROUND(I149*H149,2)</f>
        <v>0</v>
      </c>
      <c r="K149" s="231" t="s">
        <v>331</v>
      </c>
      <c r="L149" s="46"/>
      <c r="M149" s="236" t="s">
        <v>1</v>
      </c>
      <c r="N149" s="237" t="s">
        <v>48</v>
      </c>
      <c r="O149" s="93"/>
      <c r="P149" s="238">
        <f>O149*H149</f>
        <v>0</v>
      </c>
      <c r="Q149" s="238">
        <v>0</v>
      </c>
      <c r="R149" s="238">
        <f>Q149*H149</f>
        <v>0</v>
      </c>
      <c r="S149" s="238">
        <v>0</v>
      </c>
      <c r="T149" s="239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40" t="s">
        <v>192</v>
      </c>
      <c r="AT149" s="240" t="s">
        <v>174</v>
      </c>
      <c r="AU149" s="240" t="s">
        <v>90</v>
      </c>
      <c r="AY149" s="18" t="s">
        <v>171</v>
      </c>
      <c r="BE149" s="241">
        <f>IF(N149="základní",J149,0)</f>
        <v>0</v>
      </c>
      <c r="BF149" s="241">
        <f>IF(N149="snížená",J149,0)</f>
        <v>0</v>
      </c>
      <c r="BG149" s="241">
        <f>IF(N149="zákl. přenesená",J149,0)</f>
        <v>0</v>
      </c>
      <c r="BH149" s="241">
        <f>IF(N149="sníž. přenesená",J149,0)</f>
        <v>0</v>
      </c>
      <c r="BI149" s="241">
        <f>IF(N149="nulová",J149,0)</f>
        <v>0</v>
      </c>
      <c r="BJ149" s="18" t="s">
        <v>90</v>
      </c>
      <c r="BK149" s="241">
        <f>ROUND(I149*H149,2)</f>
        <v>0</v>
      </c>
      <c r="BL149" s="18" t="s">
        <v>192</v>
      </c>
      <c r="BM149" s="240" t="s">
        <v>460</v>
      </c>
    </row>
    <row r="150" s="2" customFormat="1" ht="16.5" customHeight="1">
      <c r="A150" s="40"/>
      <c r="B150" s="41"/>
      <c r="C150" s="229" t="s">
        <v>367</v>
      </c>
      <c r="D150" s="229" t="s">
        <v>174</v>
      </c>
      <c r="E150" s="230" t="s">
        <v>4480</v>
      </c>
      <c r="F150" s="231" t="s">
        <v>4481</v>
      </c>
      <c r="G150" s="232" t="s">
        <v>458</v>
      </c>
      <c r="H150" s="233">
        <v>650</v>
      </c>
      <c r="I150" s="234"/>
      <c r="J150" s="235">
        <f>ROUND(I150*H150,2)</f>
        <v>0</v>
      </c>
      <c r="K150" s="231" t="s">
        <v>331</v>
      </c>
      <c r="L150" s="46"/>
      <c r="M150" s="236" t="s">
        <v>1</v>
      </c>
      <c r="N150" s="237" t="s">
        <v>48</v>
      </c>
      <c r="O150" s="93"/>
      <c r="P150" s="238">
        <f>O150*H150</f>
        <v>0</v>
      </c>
      <c r="Q150" s="238">
        <v>0</v>
      </c>
      <c r="R150" s="238">
        <f>Q150*H150</f>
        <v>0</v>
      </c>
      <c r="S150" s="238">
        <v>0</v>
      </c>
      <c r="T150" s="239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40" t="s">
        <v>192</v>
      </c>
      <c r="AT150" s="240" t="s">
        <v>174</v>
      </c>
      <c r="AU150" s="240" t="s">
        <v>90</v>
      </c>
      <c r="AY150" s="18" t="s">
        <v>171</v>
      </c>
      <c r="BE150" s="241">
        <f>IF(N150="základní",J150,0)</f>
        <v>0</v>
      </c>
      <c r="BF150" s="241">
        <f>IF(N150="snížená",J150,0)</f>
        <v>0</v>
      </c>
      <c r="BG150" s="241">
        <f>IF(N150="zákl. přenesená",J150,0)</f>
        <v>0</v>
      </c>
      <c r="BH150" s="241">
        <f>IF(N150="sníž. přenesená",J150,0)</f>
        <v>0</v>
      </c>
      <c r="BI150" s="241">
        <f>IF(N150="nulová",J150,0)</f>
        <v>0</v>
      </c>
      <c r="BJ150" s="18" t="s">
        <v>90</v>
      </c>
      <c r="BK150" s="241">
        <f>ROUND(I150*H150,2)</f>
        <v>0</v>
      </c>
      <c r="BL150" s="18" t="s">
        <v>192</v>
      </c>
      <c r="BM150" s="240" t="s">
        <v>470</v>
      </c>
    </row>
    <row r="151" s="2" customFormat="1" ht="16.5" customHeight="1">
      <c r="A151" s="40"/>
      <c r="B151" s="41"/>
      <c r="C151" s="229" t="s">
        <v>7</v>
      </c>
      <c r="D151" s="229" t="s">
        <v>174</v>
      </c>
      <c r="E151" s="230" t="s">
        <v>4482</v>
      </c>
      <c r="F151" s="231" t="s">
        <v>4483</v>
      </c>
      <c r="G151" s="232" t="s">
        <v>458</v>
      </c>
      <c r="H151" s="233">
        <v>950</v>
      </c>
      <c r="I151" s="234"/>
      <c r="J151" s="235">
        <f>ROUND(I151*H151,2)</f>
        <v>0</v>
      </c>
      <c r="K151" s="231" t="s">
        <v>331</v>
      </c>
      <c r="L151" s="46"/>
      <c r="M151" s="236" t="s">
        <v>1</v>
      </c>
      <c r="N151" s="237" t="s">
        <v>48</v>
      </c>
      <c r="O151" s="93"/>
      <c r="P151" s="238">
        <f>O151*H151</f>
        <v>0</v>
      </c>
      <c r="Q151" s="238">
        <v>0</v>
      </c>
      <c r="R151" s="238">
        <f>Q151*H151</f>
        <v>0</v>
      </c>
      <c r="S151" s="238">
        <v>0</v>
      </c>
      <c r="T151" s="239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40" t="s">
        <v>192</v>
      </c>
      <c r="AT151" s="240" t="s">
        <v>174</v>
      </c>
      <c r="AU151" s="240" t="s">
        <v>90</v>
      </c>
      <c r="AY151" s="18" t="s">
        <v>171</v>
      </c>
      <c r="BE151" s="241">
        <f>IF(N151="základní",J151,0)</f>
        <v>0</v>
      </c>
      <c r="BF151" s="241">
        <f>IF(N151="snížená",J151,0)</f>
        <v>0</v>
      </c>
      <c r="BG151" s="241">
        <f>IF(N151="zákl. přenesená",J151,0)</f>
        <v>0</v>
      </c>
      <c r="BH151" s="241">
        <f>IF(N151="sníž. přenesená",J151,0)</f>
        <v>0</v>
      </c>
      <c r="BI151" s="241">
        <f>IF(N151="nulová",J151,0)</f>
        <v>0</v>
      </c>
      <c r="BJ151" s="18" t="s">
        <v>90</v>
      </c>
      <c r="BK151" s="241">
        <f>ROUND(I151*H151,2)</f>
        <v>0</v>
      </c>
      <c r="BL151" s="18" t="s">
        <v>192</v>
      </c>
      <c r="BM151" s="240" t="s">
        <v>479</v>
      </c>
    </row>
    <row r="152" s="12" customFormat="1" ht="25.92" customHeight="1">
      <c r="A152" s="12"/>
      <c r="B152" s="213"/>
      <c r="C152" s="214"/>
      <c r="D152" s="215" t="s">
        <v>82</v>
      </c>
      <c r="E152" s="216" t="s">
        <v>3311</v>
      </c>
      <c r="F152" s="216" t="s">
        <v>4484</v>
      </c>
      <c r="G152" s="214"/>
      <c r="H152" s="214"/>
      <c r="I152" s="217"/>
      <c r="J152" s="218">
        <f>BK152</f>
        <v>0</v>
      </c>
      <c r="K152" s="214"/>
      <c r="L152" s="219"/>
      <c r="M152" s="220"/>
      <c r="N152" s="221"/>
      <c r="O152" s="221"/>
      <c r="P152" s="222">
        <f>SUM(P153:P157)</f>
        <v>0</v>
      </c>
      <c r="Q152" s="221"/>
      <c r="R152" s="222">
        <f>SUM(R153:R157)</f>
        <v>0</v>
      </c>
      <c r="S152" s="221"/>
      <c r="T152" s="223">
        <f>SUM(T153:T157)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90</v>
      </c>
      <c r="AT152" s="225" t="s">
        <v>82</v>
      </c>
      <c r="AU152" s="225" t="s">
        <v>83</v>
      </c>
      <c r="AY152" s="224" t="s">
        <v>171</v>
      </c>
      <c r="BK152" s="226">
        <f>SUM(BK153:BK157)</f>
        <v>0</v>
      </c>
    </row>
    <row r="153" s="2" customFormat="1" ht="16.5" customHeight="1">
      <c r="A153" s="40"/>
      <c r="B153" s="41"/>
      <c r="C153" s="229" t="s">
        <v>377</v>
      </c>
      <c r="D153" s="229" t="s">
        <v>174</v>
      </c>
      <c r="E153" s="230" t="s">
        <v>4485</v>
      </c>
      <c r="F153" s="231" t="s">
        <v>4486</v>
      </c>
      <c r="G153" s="232" t="s">
        <v>458</v>
      </c>
      <c r="H153" s="233">
        <v>450</v>
      </c>
      <c r="I153" s="234"/>
      <c r="J153" s="235">
        <f>ROUND(I153*H153,2)</f>
        <v>0</v>
      </c>
      <c r="K153" s="231" t="s">
        <v>331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</v>
      </c>
      <c r="R153" s="238">
        <f>Q153*H153</f>
        <v>0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192</v>
      </c>
      <c r="AT153" s="240" t="s">
        <v>174</v>
      </c>
      <c r="AU153" s="240" t="s">
        <v>90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192</v>
      </c>
      <c r="BM153" s="240" t="s">
        <v>487</v>
      </c>
    </row>
    <row r="154" s="2" customFormat="1" ht="16.5" customHeight="1">
      <c r="A154" s="40"/>
      <c r="B154" s="41"/>
      <c r="C154" s="229" t="s">
        <v>382</v>
      </c>
      <c r="D154" s="229" t="s">
        <v>174</v>
      </c>
      <c r="E154" s="230" t="s">
        <v>4487</v>
      </c>
      <c r="F154" s="231" t="s">
        <v>4488</v>
      </c>
      <c r="G154" s="232" t="s">
        <v>1528</v>
      </c>
      <c r="H154" s="233">
        <v>120</v>
      </c>
      <c r="I154" s="234"/>
      <c r="J154" s="235">
        <f>ROUND(I154*H154,2)</f>
        <v>0</v>
      </c>
      <c r="K154" s="231" t="s">
        <v>331</v>
      </c>
      <c r="L154" s="46"/>
      <c r="M154" s="236" t="s">
        <v>1</v>
      </c>
      <c r="N154" s="237" t="s">
        <v>48</v>
      </c>
      <c r="O154" s="93"/>
      <c r="P154" s="238">
        <f>O154*H154</f>
        <v>0</v>
      </c>
      <c r="Q154" s="238">
        <v>0</v>
      </c>
      <c r="R154" s="238">
        <f>Q154*H154</f>
        <v>0</v>
      </c>
      <c r="S154" s="238">
        <v>0</v>
      </c>
      <c r="T154" s="239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40" t="s">
        <v>192</v>
      </c>
      <c r="AT154" s="240" t="s">
        <v>174</v>
      </c>
      <c r="AU154" s="240" t="s">
        <v>90</v>
      </c>
      <c r="AY154" s="18" t="s">
        <v>171</v>
      </c>
      <c r="BE154" s="241">
        <f>IF(N154="základní",J154,0)</f>
        <v>0</v>
      </c>
      <c r="BF154" s="241">
        <f>IF(N154="snížená",J154,0)</f>
        <v>0</v>
      </c>
      <c r="BG154" s="241">
        <f>IF(N154="zákl. přenesená",J154,0)</f>
        <v>0</v>
      </c>
      <c r="BH154" s="241">
        <f>IF(N154="sníž. přenesená",J154,0)</f>
        <v>0</v>
      </c>
      <c r="BI154" s="241">
        <f>IF(N154="nulová",J154,0)</f>
        <v>0</v>
      </c>
      <c r="BJ154" s="18" t="s">
        <v>90</v>
      </c>
      <c r="BK154" s="241">
        <f>ROUND(I154*H154,2)</f>
        <v>0</v>
      </c>
      <c r="BL154" s="18" t="s">
        <v>192</v>
      </c>
      <c r="BM154" s="240" t="s">
        <v>496</v>
      </c>
    </row>
    <row r="155" s="2" customFormat="1" ht="16.5" customHeight="1">
      <c r="A155" s="40"/>
      <c r="B155" s="41"/>
      <c r="C155" s="229" t="s">
        <v>387</v>
      </c>
      <c r="D155" s="229" t="s">
        <v>174</v>
      </c>
      <c r="E155" s="230" t="s">
        <v>4489</v>
      </c>
      <c r="F155" s="231" t="s">
        <v>4490</v>
      </c>
      <c r="G155" s="232" t="s">
        <v>1528</v>
      </c>
      <c r="H155" s="233">
        <v>1</v>
      </c>
      <c r="I155" s="234"/>
      <c r="J155" s="235">
        <f>ROUND(I155*H155,2)</f>
        <v>0</v>
      </c>
      <c r="K155" s="231" t="s">
        <v>331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</v>
      </c>
      <c r="T155" s="239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192</v>
      </c>
      <c r="AT155" s="240" t="s">
        <v>174</v>
      </c>
      <c r="AU155" s="240" t="s">
        <v>90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192</v>
      </c>
      <c r="BM155" s="240" t="s">
        <v>506</v>
      </c>
    </row>
    <row r="156" s="2" customFormat="1" ht="16.5" customHeight="1">
      <c r="A156" s="40"/>
      <c r="B156" s="41"/>
      <c r="C156" s="229" t="s">
        <v>393</v>
      </c>
      <c r="D156" s="229" t="s">
        <v>174</v>
      </c>
      <c r="E156" s="230" t="s">
        <v>4491</v>
      </c>
      <c r="F156" s="231" t="s">
        <v>4492</v>
      </c>
      <c r="G156" s="232" t="s">
        <v>1528</v>
      </c>
      <c r="H156" s="233">
        <v>1</v>
      </c>
      <c r="I156" s="234"/>
      <c r="J156" s="235">
        <f>ROUND(I156*H156,2)</f>
        <v>0</v>
      </c>
      <c r="K156" s="231" t="s">
        <v>331</v>
      </c>
      <c r="L156" s="46"/>
      <c r="M156" s="236" t="s">
        <v>1</v>
      </c>
      <c r="N156" s="237" t="s">
        <v>48</v>
      </c>
      <c r="O156" s="93"/>
      <c r="P156" s="238">
        <f>O156*H156</f>
        <v>0</v>
      </c>
      <c r="Q156" s="238">
        <v>0</v>
      </c>
      <c r="R156" s="238">
        <f>Q156*H156</f>
        <v>0</v>
      </c>
      <c r="S156" s="238">
        <v>0</v>
      </c>
      <c r="T156" s="239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40" t="s">
        <v>192</v>
      </c>
      <c r="AT156" s="240" t="s">
        <v>174</v>
      </c>
      <c r="AU156" s="240" t="s">
        <v>90</v>
      </c>
      <c r="AY156" s="18" t="s">
        <v>171</v>
      </c>
      <c r="BE156" s="241">
        <f>IF(N156="základní",J156,0)</f>
        <v>0</v>
      </c>
      <c r="BF156" s="241">
        <f>IF(N156="snížená",J156,0)</f>
        <v>0</v>
      </c>
      <c r="BG156" s="241">
        <f>IF(N156="zákl. přenesená",J156,0)</f>
        <v>0</v>
      </c>
      <c r="BH156" s="241">
        <f>IF(N156="sníž. přenesená",J156,0)</f>
        <v>0</v>
      </c>
      <c r="BI156" s="241">
        <f>IF(N156="nulová",J156,0)</f>
        <v>0</v>
      </c>
      <c r="BJ156" s="18" t="s">
        <v>90</v>
      </c>
      <c r="BK156" s="241">
        <f>ROUND(I156*H156,2)</f>
        <v>0</v>
      </c>
      <c r="BL156" s="18" t="s">
        <v>192</v>
      </c>
      <c r="BM156" s="240" t="s">
        <v>515</v>
      </c>
    </row>
    <row r="157" s="2" customFormat="1" ht="16.5" customHeight="1">
      <c r="A157" s="40"/>
      <c r="B157" s="41"/>
      <c r="C157" s="229" t="s">
        <v>398</v>
      </c>
      <c r="D157" s="229" t="s">
        <v>174</v>
      </c>
      <c r="E157" s="230" t="s">
        <v>4493</v>
      </c>
      <c r="F157" s="231" t="s">
        <v>4494</v>
      </c>
      <c r="G157" s="232" t="s">
        <v>278</v>
      </c>
      <c r="H157" s="233">
        <v>2</v>
      </c>
      <c r="I157" s="234"/>
      <c r="J157" s="235">
        <f>ROUND(I157*H157,2)</f>
        <v>0</v>
      </c>
      <c r="K157" s="231" t="s">
        <v>331</v>
      </c>
      <c r="L157" s="46"/>
      <c r="M157" s="236" t="s">
        <v>1</v>
      </c>
      <c r="N157" s="237" t="s">
        <v>48</v>
      </c>
      <c r="O157" s="93"/>
      <c r="P157" s="238">
        <f>O157*H157</f>
        <v>0</v>
      </c>
      <c r="Q157" s="238">
        <v>0</v>
      </c>
      <c r="R157" s="238">
        <f>Q157*H157</f>
        <v>0</v>
      </c>
      <c r="S157" s="238">
        <v>0</v>
      </c>
      <c r="T157" s="239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40" t="s">
        <v>192</v>
      </c>
      <c r="AT157" s="240" t="s">
        <v>174</v>
      </c>
      <c r="AU157" s="240" t="s">
        <v>90</v>
      </c>
      <c r="AY157" s="18" t="s">
        <v>171</v>
      </c>
      <c r="BE157" s="241">
        <f>IF(N157="základní",J157,0)</f>
        <v>0</v>
      </c>
      <c r="BF157" s="241">
        <f>IF(N157="snížená",J157,0)</f>
        <v>0</v>
      </c>
      <c r="BG157" s="241">
        <f>IF(N157="zákl. přenesená",J157,0)</f>
        <v>0</v>
      </c>
      <c r="BH157" s="241">
        <f>IF(N157="sníž. přenesená",J157,0)</f>
        <v>0</v>
      </c>
      <c r="BI157" s="241">
        <f>IF(N157="nulová",J157,0)</f>
        <v>0</v>
      </c>
      <c r="BJ157" s="18" t="s">
        <v>90</v>
      </c>
      <c r="BK157" s="241">
        <f>ROUND(I157*H157,2)</f>
        <v>0</v>
      </c>
      <c r="BL157" s="18" t="s">
        <v>192</v>
      </c>
      <c r="BM157" s="240" t="s">
        <v>523</v>
      </c>
    </row>
    <row r="158" s="12" customFormat="1" ht="25.92" customHeight="1">
      <c r="A158" s="12"/>
      <c r="B158" s="213"/>
      <c r="C158" s="214"/>
      <c r="D158" s="215" t="s">
        <v>82</v>
      </c>
      <c r="E158" s="216" t="s">
        <v>3406</v>
      </c>
      <c r="F158" s="216" t="s">
        <v>4026</v>
      </c>
      <c r="G158" s="214"/>
      <c r="H158" s="214"/>
      <c r="I158" s="217"/>
      <c r="J158" s="218">
        <f>BK158</f>
        <v>0</v>
      </c>
      <c r="K158" s="214"/>
      <c r="L158" s="219"/>
      <c r="M158" s="220"/>
      <c r="N158" s="221"/>
      <c r="O158" s="221"/>
      <c r="P158" s="222">
        <f>SUM(P159:P166)</f>
        <v>0</v>
      </c>
      <c r="Q158" s="221"/>
      <c r="R158" s="222">
        <f>SUM(R159:R166)</f>
        <v>0</v>
      </c>
      <c r="S158" s="221"/>
      <c r="T158" s="223">
        <f>SUM(T159:T166)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90</v>
      </c>
      <c r="AT158" s="225" t="s">
        <v>82</v>
      </c>
      <c r="AU158" s="225" t="s">
        <v>83</v>
      </c>
      <c r="AY158" s="224" t="s">
        <v>171</v>
      </c>
      <c r="BK158" s="226">
        <f>SUM(BK159:BK166)</f>
        <v>0</v>
      </c>
    </row>
    <row r="159" s="2" customFormat="1" ht="16.5" customHeight="1">
      <c r="A159" s="40"/>
      <c r="B159" s="41"/>
      <c r="C159" s="229" t="s">
        <v>403</v>
      </c>
      <c r="D159" s="229" t="s">
        <v>174</v>
      </c>
      <c r="E159" s="230" t="s">
        <v>4495</v>
      </c>
      <c r="F159" s="231" t="s">
        <v>4496</v>
      </c>
      <c r="G159" s="232" t="s">
        <v>1528</v>
      </c>
      <c r="H159" s="233">
        <v>1</v>
      </c>
      <c r="I159" s="234"/>
      <c r="J159" s="235">
        <f>ROUND(I159*H159,2)</f>
        <v>0</v>
      </c>
      <c r="K159" s="231" t="s">
        <v>331</v>
      </c>
      <c r="L159" s="46"/>
      <c r="M159" s="236" t="s">
        <v>1</v>
      </c>
      <c r="N159" s="237" t="s">
        <v>48</v>
      </c>
      <c r="O159" s="93"/>
      <c r="P159" s="238">
        <f>O159*H159</f>
        <v>0</v>
      </c>
      <c r="Q159" s="238">
        <v>0</v>
      </c>
      <c r="R159" s="238">
        <f>Q159*H159</f>
        <v>0</v>
      </c>
      <c r="S159" s="238">
        <v>0</v>
      </c>
      <c r="T159" s="239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40" t="s">
        <v>192</v>
      </c>
      <c r="AT159" s="240" t="s">
        <v>174</v>
      </c>
      <c r="AU159" s="240" t="s">
        <v>90</v>
      </c>
      <c r="AY159" s="18" t="s">
        <v>171</v>
      </c>
      <c r="BE159" s="241">
        <f>IF(N159="základní",J159,0)</f>
        <v>0</v>
      </c>
      <c r="BF159" s="241">
        <f>IF(N159="snížená",J159,0)</f>
        <v>0</v>
      </c>
      <c r="BG159" s="241">
        <f>IF(N159="zákl. přenesená",J159,0)</f>
        <v>0</v>
      </c>
      <c r="BH159" s="241">
        <f>IF(N159="sníž. přenesená",J159,0)</f>
        <v>0</v>
      </c>
      <c r="BI159" s="241">
        <f>IF(N159="nulová",J159,0)</f>
        <v>0</v>
      </c>
      <c r="BJ159" s="18" t="s">
        <v>90</v>
      </c>
      <c r="BK159" s="241">
        <f>ROUND(I159*H159,2)</f>
        <v>0</v>
      </c>
      <c r="BL159" s="18" t="s">
        <v>192</v>
      </c>
      <c r="BM159" s="240" t="s">
        <v>538</v>
      </c>
    </row>
    <row r="160" s="2" customFormat="1" ht="16.5" customHeight="1">
      <c r="A160" s="40"/>
      <c r="B160" s="41"/>
      <c r="C160" s="229" t="s">
        <v>407</v>
      </c>
      <c r="D160" s="229" t="s">
        <v>174</v>
      </c>
      <c r="E160" s="230" t="s">
        <v>4497</v>
      </c>
      <c r="F160" s="231" t="s">
        <v>4498</v>
      </c>
      <c r="G160" s="232" t="s">
        <v>1528</v>
      </c>
      <c r="H160" s="233">
        <v>1</v>
      </c>
      <c r="I160" s="234"/>
      <c r="J160" s="235">
        <f>ROUND(I160*H160,2)</f>
        <v>0</v>
      </c>
      <c r="K160" s="231" t="s">
        <v>331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192</v>
      </c>
      <c r="AT160" s="240" t="s">
        <v>174</v>
      </c>
      <c r="AU160" s="240" t="s">
        <v>90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192</v>
      </c>
      <c r="BM160" s="240" t="s">
        <v>546</v>
      </c>
    </row>
    <row r="161" s="2" customFormat="1" ht="16.5" customHeight="1">
      <c r="A161" s="40"/>
      <c r="B161" s="41"/>
      <c r="C161" s="229" t="s">
        <v>413</v>
      </c>
      <c r="D161" s="229" t="s">
        <v>174</v>
      </c>
      <c r="E161" s="230" t="s">
        <v>4499</v>
      </c>
      <c r="F161" s="231" t="s">
        <v>4500</v>
      </c>
      <c r="G161" s="232" t="s">
        <v>1528</v>
      </c>
      <c r="H161" s="233">
        <v>1</v>
      </c>
      <c r="I161" s="234"/>
      <c r="J161" s="235">
        <f>ROUND(I161*H161,2)</f>
        <v>0</v>
      </c>
      <c r="K161" s="231" t="s">
        <v>331</v>
      </c>
      <c r="L161" s="46"/>
      <c r="M161" s="236" t="s">
        <v>1</v>
      </c>
      <c r="N161" s="237" t="s">
        <v>48</v>
      </c>
      <c r="O161" s="93"/>
      <c r="P161" s="238">
        <f>O161*H161</f>
        <v>0</v>
      </c>
      <c r="Q161" s="238">
        <v>0</v>
      </c>
      <c r="R161" s="238">
        <f>Q161*H161</f>
        <v>0</v>
      </c>
      <c r="S161" s="238">
        <v>0</v>
      </c>
      <c r="T161" s="239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40" t="s">
        <v>192</v>
      </c>
      <c r="AT161" s="240" t="s">
        <v>174</v>
      </c>
      <c r="AU161" s="240" t="s">
        <v>90</v>
      </c>
      <c r="AY161" s="18" t="s">
        <v>171</v>
      </c>
      <c r="BE161" s="241">
        <f>IF(N161="základní",J161,0)</f>
        <v>0</v>
      </c>
      <c r="BF161" s="241">
        <f>IF(N161="snížená",J161,0)</f>
        <v>0</v>
      </c>
      <c r="BG161" s="241">
        <f>IF(N161="zákl. přenesená",J161,0)</f>
        <v>0</v>
      </c>
      <c r="BH161" s="241">
        <f>IF(N161="sníž. přenesená",J161,0)</f>
        <v>0</v>
      </c>
      <c r="BI161" s="241">
        <f>IF(N161="nulová",J161,0)</f>
        <v>0</v>
      </c>
      <c r="BJ161" s="18" t="s">
        <v>90</v>
      </c>
      <c r="BK161" s="241">
        <f>ROUND(I161*H161,2)</f>
        <v>0</v>
      </c>
      <c r="BL161" s="18" t="s">
        <v>192</v>
      </c>
      <c r="BM161" s="240" t="s">
        <v>555</v>
      </c>
    </row>
    <row r="162" s="2" customFormat="1" ht="16.5" customHeight="1">
      <c r="A162" s="40"/>
      <c r="B162" s="41"/>
      <c r="C162" s="229" t="s">
        <v>420</v>
      </c>
      <c r="D162" s="229" t="s">
        <v>174</v>
      </c>
      <c r="E162" s="230" t="s">
        <v>4501</v>
      </c>
      <c r="F162" s="231" t="s">
        <v>4502</v>
      </c>
      <c r="G162" s="232" t="s">
        <v>1528</v>
      </c>
      <c r="H162" s="233">
        <v>1</v>
      </c>
      <c r="I162" s="234"/>
      <c r="J162" s="235">
        <f>ROUND(I162*H162,2)</f>
        <v>0</v>
      </c>
      <c r="K162" s="231" t="s">
        <v>331</v>
      </c>
      <c r="L162" s="46"/>
      <c r="M162" s="236" t="s">
        <v>1</v>
      </c>
      <c r="N162" s="237" t="s">
        <v>48</v>
      </c>
      <c r="O162" s="93"/>
      <c r="P162" s="238">
        <f>O162*H162</f>
        <v>0</v>
      </c>
      <c r="Q162" s="238">
        <v>0</v>
      </c>
      <c r="R162" s="238">
        <f>Q162*H162</f>
        <v>0</v>
      </c>
      <c r="S162" s="238">
        <v>0</v>
      </c>
      <c r="T162" s="239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40" t="s">
        <v>192</v>
      </c>
      <c r="AT162" s="240" t="s">
        <v>174</v>
      </c>
      <c r="AU162" s="240" t="s">
        <v>90</v>
      </c>
      <c r="AY162" s="18" t="s">
        <v>171</v>
      </c>
      <c r="BE162" s="241">
        <f>IF(N162="základní",J162,0)</f>
        <v>0</v>
      </c>
      <c r="BF162" s="241">
        <f>IF(N162="snížená",J162,0)</f>
        <v>0</v>
      </c>
      <c r="BG162" s="241">
        <f>IF(N162="zákl. přenesená",J162,0)</f>
        <v>0</v>
      </c>
      <c r="BH162" s="241">
        <f>IF(N162="sníž. přenesená",J162,0)</f>
        <v>0</v>
      </c>
      <c r="BI162" s="241">
        <f>IF(N162="nulová",J162,0)</f>
        <v>0</v>
      </c>
      <c r="BJ162" s="18" t="s">
        <v>90</v>
      </c>
      <c r="BK162" s="241">
        <f>ROUND(I162*H162,2)</f>
        <v>0</v>
      </c>
      <c r="BL162" s="18" t="s">
        <v>192</v>
      </c>
      <c r="BM162" s="240" t="s">
        <v>563</v>
      </c>
    </row>
    <row r="163" s="2" customFormat="1" ht="16.5" customHeight="1">
      <c r="A163" s="40"/>
      <c r="B163" s="41"/>
      <c r="C163" s="229" t="s">
        <v>425</v>
      </c>
      <c r="D163" s="229" t="s">
        <v>174</v>
      </c>
      <c r="E163" s="230" t="s">
        <v>4503</v>
      </c>
      <c r="F163" s="231" t="s">
        <v>4504</v>
      </c>
      <c r="G163" s="232" t="s">
        <v>1528</v>
      </c>
      <c r="H163" s="233">
        <v>1</v>
      </c>
      <c r="I163" s="234"/>
      <c r="J163" s="235">
        <f>ROUND(I163*H163,2)</f>
        <v>0</v>
      </c>
      <c r="K163" s="231" t="s">
        <v>331</v>
      </c>
      <c r="L163" s="46"/>
      <c r="M163" s="236" t="s">
        <v>1</v>
      </c>
      <c r="N163" s="237" t="s">
        <v>48</v>
      </c>
      <c r="O163" s="93"/>
      <c r="P163" s="238">
        <f>O163*H163</f>
        <v>0</v>
      </c>
      <c r="Q163" s="238">
        <v>0</v>
      </c>
      <c r="R163" s="238">
        <f>Q163*H163</f>
        <v>0</v>
      </c>
      <c r="S163" s="238">
        <v>0</v>
      </c>
      <c r="T163" s="239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40" t="s">
        <v>192</v>
      </c>
      <c r="AT163" s="240" t="s">
        <v>174</v>
      </c>
      <c r="AU163" s="240" t="s">
        <v>90</v>
      </c>
      <c r="AY163" s="18" t="s">
        <v>171</v>
      </c>
      <c r="BE163" s="241">
        <f>IF(N163="základní",J163,0)</f>
        <v>0</v>
      </c>
      <c r="BF163" s="241">
        <f>IF(N163="snížená",J163,0)</f>
        <v>0</v>
      </c>
      <c r="BG163" s="241">
        <f>IF(N163="zákl. přenesená",J163,0)</f>
        <v>0</v>
      </c>
      <c r="BH163" s="241">
        <f>IF(N163="sníž. přenesená",J163,0)</f>
        <v>0</v>
      </c>
      <c r="BI163" s="241">
        <f>IF(N163="nulová",J163,0)</f>
        <v>0</v>
      </c>
      <c r="BJ163" s="18" t="s">
        <v>90</v>
      </c>
      <c r="BK163" s="241">
        <f>ROUND(I163*H163,2)</f>
        <v>0</v>
      </c>
      <c r="BL163" s="18" t="s">
        <v>192</v>
      </c>
      <c r="BM163" s="240" t="s">
        <v>574</v>
      </c>
    </row>
    <row r="164" s="2" customFormat="1" ht="16.5" customHeight="1">
      <c r="A164" s="40"/>
      <c r="B164" s="41"/>
      <c r="C164" s="229" t="s">
        <v>430</v>
      </c>
      <c r="D164" s="229" t="s">
        <v>174</v>
      </c>
      <c r="E164" s="230" t="s">
        <v>4505</v>
      </c>
      <c r="F164" s="231" t="s">
        <v>4506</v>
      </c>
      <c r="G164" s="232" t="s">
        <v>1528</v>
      </c>
      <c r="H164" s="233">
        <v>1</v>
      </c>
      <c r="I164" s="234"/>
      <c r="J164" s="235">
        <f>ROUND(I164*H164,2)</f>
        <v>0</v>
      </c>
      <c r="K164" s="231" t="s">
        <v>331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</v>
      </c>
      <c r="R164" s="238">
        <f>Q164*H164</f>
        <v>0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90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582</v>
      </c>
    </row>
    <row r="165" s="2" customFormat="1" ht="16.5" customHeight="1">
      <c r="A165" s="40"/>
      <c r="B165" s="41"/>
      <c r="C165" s="229" t="s">
        <v>434</v>
      </c>
      <c r="D165" s="229" t="s">
        <v>174</v>
      </c>
      <c r="E165" s="230" t="s">
        <v>4507</v>
      </c>
      <c r="F165" s="231" t="s">
        <v>4508</v>
      </c>
      <c r="G165" s="232" t="s">
        <v>4404</v>
      </c>
      <c r="H165" s="233">
        <v>32</v>
      </c>
      <c r="I165" s="234"/>
      <c r="J165" s="235">
        <f>ROUND(I165*H165,2)</f>
        <v>0</v>
      </c>
      <c r="K165" s="231" t="s">
        <v>331</v>
      </c>
      <c r="L165" s="46"/>
      <c r="M165" s="236" t="s">
        <v>1</v>
      </c>
      <c r="N165" s="237" t="s">
        <v>48</v>
      </c>
      <c r="O165" s="93"/>
      <c r="P165" s="238">
        <f>O165*H165</f>
        <v>0</v>
      </c>
      <c r="Q165" s="238">
        <v>0</v>
      </c>
      <c r="R165" s="238">
        <f>Q165*H165</f>
        <v>0</v>
      </c>
      <c r="S165" s="238">
        <v>0</v>
      </c>
      <c r="T165" s="239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40" t="s">
        <v>192</v>
      </c>
      <c r="AT165" s="240" t="s">
        <v>174</v>
      </c>
      <c r="AU165" s="240" t="s">
        <v>90</v>
      </c>
      <c r="AY165" s="18" t="s">
        <v>171</v>
      </c>
      <c r="BE165" s="241">
        <f>IF(N165="základní",J165,0)</f>
        <v>0</v>
      </c>
      <c r="BF165" s="241">
        <f>IF(N165="snížená",J165,0)</f>
        <v>0</v>
      </c>
      <c r="BG165" s="241">
        <f>IF(N165="zákl. přenesená",J165,0)</f>
        <v>0</v>
      </c>
      <c r="BH165" s="241">
        <f>IF(N165="sníž. přenesená",J165,0)</f>
        <v>0</v>
      </c>
      <c r="BI165" s="241">
        <f>IF(N165="nulová",J165,0)</f>
        <v>0</v>
      </c>
      <c r="BJ165" s="18" t="s">
        <v>90</v>
      </c>
      <c r="BK165" s="241">
        <f>ROUND(I165*H165,2)</f>
        <v>0</v>
      </c>
      <c r="BL165" s="18" t="s">
        <v>192</v>
      </c>
      <c r="BM165" s="240" t="s">
        <v>592</v>
      </c>
    </row>
    <row r="166" s="2" customFormat="1">
      <c r="A166" s="40"/>
      <c r="B166" s="41"/>
      <c r="C166" s="42"/>
      <c r="D166" s="242" t="s">
        <v>184</v>
      </c>
      <c r="E166" s="42"/>
      <c r="F166" s="243" t="s">
        <v>4509</v>
      </c>
      <c r="G166" s="42"/>
      <c r="H166" s="42"/>
      <c r="I166" s="244"/>
      <c r="J166" s="42"/>
      <c r="K166" s="42"/>
      <c r="L166" s="46"/>
      <c r="M166" s="247"/>
      <c r="N166" s="248"/>
      <c r="O166" s="249"/>
      <c r="P166" s="249"/>
      <c r="Q166" s="249"/>
      <c r="R166" s="249"/>
      <c r="S166" s="249"/>
      <c r="T166" s="25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8" t="s">
        <v>184</v>
      </c>
      <c r="AU166" s="18" t="s">
        <v>90</v>
      </c>
    </row>
    <row r="167" s="2" customFormat="1" ht="6.96" customHeight="1">
      <c r="A167" s="40"/>
      <c r="B167" s="68"/>
      <c r="C167" s="69"/>
      <c r="D167" s="69"/>
      <c r="E167" s="69"/>
      <c r="F167" s="69"/>
      <c r="G167" s="69"/>
      <c r="H167" s="69"/>
      <c r="I167" s="69"/>
      <c r="J167" s="69"/>
      <c r="K167" s="69"/>
      <c r="L167" s="46"/>
      <c r="M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</sheetData>
  <sheetProtection sheet="1" autoFilter="0" formatColumns="0" formatRows="0" objects="1" scenarios="1" spinCount="100000" saltValue="0Dfe7xKanbcn6l0Tk3c9LrfHu1OCfiXcJuxo36nV5K/CSnM3aTGG6dxPy/ArgMK1H8K17c/cZTJiBtBL807vNg==" hashValue="P69mTNsTX9eBtLTQUpgsqpqD3Hh0bTu5khhUzlWnQ5MKPhnVUbYscwZx4Zq4AQbqYP13GMQqcxpjTFyEL6b52w==" algorithmName="SHA-512" password="E785"/>
  <autoFilter ref="C127:K1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122</v>
      </c>
    </row>
    <row r="3" s="1" customFormat="1" ht="6.96" customHeight="1">
      <c r="B3" s="149"/>
      <c r="C3" s="150"/>
      <c r="D3" s="150"/>
      <c r="E3" s="150"/>
      <c r="F3" s="150"/>
      <c r="G3" s="150"/>
      <c r="H3" s="150"/>
      <c r="I3" s="150"/>
      <c r="J3" s="150"/>
      <c r="K3" s="150"/>
      <c r="L3" s="21"/>
      <c r="AT3" s="18" t="s">
        <v>92</v>
      </c>
    </row>
    <row r="4" s="1" customFormat="1" ht="24.96" customHeight="1">
      <c r="B4" s="21"/>
      <c r="D4" s="151" t="s">
        <v>141</v>
      </c>
      <c r="L4" s="21"/>
      <c r="M4" s="152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3" t="s">
        <v>16</v>
      </c>
      <c r="L6" s="21"/>
    </row>
    <row r="7" s="1" customFormat="1" ht="16.5" customHeight="1">
      <c r="B7" s="21"/>
      <c r="E7" s="154" t="str">
        <f>'Rekapitulace stavby'!K6</f>
        <v>Pavilon L - stavební úpravy / Slezská nemocnice v Opavě, p.o.</v>
      </c>
      <c r="F7" s="153"/>
      <c r="G7" s="153"/>
      <c r="H7" s="153"/>
      <c r="L7" s="21"/>
    </row>
    <row r="8">
      <c r="B8" s="21"/>
      <c r="D8" s="153" t="s">
        <v>142</v>
      </c>
      <c r="L8" s="21"/>
    </row>
    <row r="9" s="1" customFormat="1" ht="16.5" customHeight="1">
      <c r="B9" s="21"/>
      <c r="E9" s="154" t="s">
        <v>238</v>
      </c>
      <c r="F9" s="1"/>
      <c r="G9" s="1"/>
      <c r="H9" s="1"/>
      <c r="L9" s="21"/>
    </row>
    <row r="10" s="1" customFormat="1" ht="12" customHeight="1">
      <c r="B10" s="21"/>
      <c r="D10" s="153" t="s">
        <v>239</v>
      </c>
      <c r="L10" s="21"/>
    </row>
    <row r="11" s="2" customFormat="1" ht="16.5" customHeight="1">
      <c r="A11" s="40"/>
      <c r="B11" s="46"/>
      <c r="C11" s="40"/>
      <c r="D11" s="40"/>
      <c r="E11" s="165" t="s">
        <v>4433</v>
      </c>
      <c r="F11" s="40"/>
      <c r="G11" s="40"/>
      <c r="H11" s="40"/>
      <c r="I11" s="40"/>
      <c r="J11" s="40"/>
      <c r="K11" s="40"/>
      <c r="L11" s="65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53" t="s">
        <v>4434</v>
      </c>
      <c r="E12" s="40"/>
      <c r="F12" s="40"/>
      <c r="G12" s="40"/>
      <c r="H12" s="40"/>
      <c r="I12" s="40"/>
      <c r="J12" s="40"/>
      <c r="K12" s="40"/>
      <c r="L12" s="65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55" t="s">
        <v>4510</v>
      </c>
      <c r="F13" s="40"/>
      <c r="G13" s="40"/>
      <c r="H13" s="40"/>
      <c r="I13" s="40"/>
      <c r="J13" s="40"/>
      <c r="K13" s="40"/>
      <c r="L13" s="65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65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53" t="s">
        <v>18</v>
      </c>
      <c r="E15" s="40"/>
      <c r="F15" s="143" t="s">
        <v>1</v>
      </c>
      <c r="G15" s="40"/>
      <c r="H15" s="40"/>
      <c r="I15" s="153" t="s">
        <v>20</v>
      </c>
      <c r="J15" s="143" t="s">
        <v>1</v>
      </c>
      <c r="K15" s="40"/>
      <c r="L15" s="65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53" t="s">
        <v>22</v>
      </c>
      <c r="E16" s="40"/>
      <c r="F16" s="143" t="s">
        <v>23</v>
      </c>
      <c r="G16" s="40"/>
      <c r="H16" s="40"/>
      <c r="I16" s="153" t="s">
        <v>24</v>
      </c>
      <c r="J16" s="156" t="str">
        <f>'Rekapitulace stavby'!AN8</f>
        <v>27. 1. 2021</v>
      </c>
      <c r="K16" s="40"/>
      <c r="L16" s="65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65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53" t="s">
        <v>30</v>
      </c>
      <c r="E18" s="40"/>
      <c r="F18" s="40"/>
      <c r="G18" s="40"/>
      <c r="H18" s="40"/>
      <c r="I18" s="153" t="s">
        <v>31</v>
      </c>
      <c r="J18" s="143" t="s">
        <v>1</v>
      </c>
      <c r="K18" s="40"/>
      <c r="L18" s="65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43" t="s">
        <v>32</v>
      </c>
      <c r="F19" s="40"/>
      <c r="G19" s="40"/>
      <c r="H19" s="40"/>
      <c r="I19" s="153" t="s">
        <v>33</v>
      </c>
      <c r="J19" s="143" t="s">
        <v>1</v>
      </c>
      <c r="K19" s="40"/>
      <c r="L19" s="65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65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53" t="s">
        <v>34</v>
      </c>
      <c r="E21" s="40"/>
      <c r="F21" s="40"/>
      <c r="G21" s="40"/>
      <c r="H21" s="40"/>
      <c r="I21" s="153" t="s">
        <v>31</v>
      </c>
      <c r="J21" s="34" t="str">
        <f>'Rekapitulace stavby'!AN13</f>
        <v>Vyplň údaj</v>
      </c>
      <c r="K21" s="40"/>
      <c r="L21" s="65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4" t="str">
        <f>'Rekapitulace stavby'!E14</f>
        <v>Vyplň údaj</v>
      </c>
      <c r="F22" s="143"/>
      <c r="G22" s="143"/>
      <c r="H22" s="143"/>
      <c r="I22" s="153" t="s">
        <v>33</v>
      </c>
      <c r="J22" s="34" t="str">
        <f>'Rekapitulace stavby'!AN14</f>
        <v>Vyplň údaj</v>
      </c>
      <c r="K22" s="40"/>
      <c r="L22" s="65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65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53" t="s">
        <v>36</v>
      </c>
      <c r="E24" s="40"/>
      <c r="F24" s="40"/>
      <c r="G24" s="40"/>
      <c r="H24" s="40"/>
      <c r="I24" s="153" t="s">
        <v>31</v>
      </c>
      <c r="J24" s="143" t="s">
        <v>1</v>
      </c>
      <c r="K24" s="40"/>
      <c r="L24" s="65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43" t="s">
        <v>37</v>
      </c>
      <c r="F25" s="40"/>
      <c r="G25" s="40"/>
      <c r="H25" s="40"/>
      <c r="I25" s="153" t="s">
        <v>33</v>
      </c>
      <c r="J25" s="143" t="s">
        <v>1</v>
      </c>
      <c r="K25" s="40"/>
      <c r="L25" s="65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65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53" t="s">
        <v>39</v>
      </c>
      <c r="E27" s="40"/>
      <c r="F27" s="40"/>
      <c r="G27" s="40"/>
      <c r="H27" s="40"/>
      <c r="I27" s="153" t="s">
        <v>31</v>
      </c>
      <c r="J27" s="143" t="s">
        <v>1</v>
      </c>
      <c r="K27" s="40"/>
      <c r="L27" s="65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43" t="s">
        <v>4122</v>
      </c>
      <c r="F28" s="40"/>
      <c r="G28" s="40"/>
      <c r="H28" s="40"/>
      <c r="I28" s="153" t="s">
        <v>33</v>
      </c>
      <c r="J28" s="143" t="s">
        <v>1</v>
      </c>
      <c r="K28" s="40"/>
      <c r="L28" s="65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65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53" t="s">
        <v>41</v>
      </c>
      <c r="E30" s="40"/>
      <c r="F30" s="40"/>
      <c r="G30" s="40"/>
      <c r="H30" s="40"/>
      <c r="I30" s="40"/>
      <c r="J30" s="40"/>
      <c r="K30" s="40"/>
      <c r="L30" s="65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7"/>
      <c r="B31" s="158"/>
      <c r="C31" s="157"/>
      <c r="D31" s="157"/>
      <c r="E31" s="159" t="s">
        <v>1</v>
      </c>
      <c r="F31" s="159"/>
      <c r="G31" s="159"/>
      <c r="H31" s="159"/>
      <c r="I31" s="157"/>
      <c r="J31" s="157"/>
      <c r="K31" s="157"/>
      <c r="L31" s="160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65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61"/>
      <c r="E33" s="161"/>
      <c r="F33" s="161"/>
      <c r="G33" s="161"/>
      <c r="H33" s="161"/>
      <c r="I33" s="161"/>
      <c r="J33" s="161"/>
      <c r="K33" s="161"/>
      <c r="L33" s="65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62" t="s">
        <v>43</v>
      </c>
      <c r="E34" s="40"/>
      <c r="F34" s="40"/>
      <c r="G34" s="40"/>
      <c r="H34" s="40"/>
      <c r="I34" s="40"/>
      <c r="J34" s="163">
        <f>ROUND(J137, 2)</f>
        <v>0</v>
      </c>
      <c r="K34" s="40"/>
      <c r="L34" s="65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61"/>
      <c r="E35" s="161"/>
      <c r="F35" s="161"/>
      <c r="G35" s="161"/>
      <c r="H35" s="161"/>
      <c r="I35" s="161"/>
      <c r="J35" s="161"/>
      <c r="K35" s="161"/>
      <c r="L35" s="65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64" t="s">
        <v>45</v>
      </c>
      <c r="G36" s="40"/>
      <c r="H36" s="40"/>
      <c r="I36" s="164" t="s">
        <v>44</v>
      </c>
      <c r="J36" s="164" t="s">
        <v>46</v>
      </c>
      <c r="K36" s="40"/>
      <c r="L36" s="65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65" t="s">
        <v>47</v>
      </c>
      <c r="E37" s="153" t="s">
        <v>48</v>
      </c>
      <c r="F37" s="166">
        <f>ROUND((SUM(BE137:BE313)),  2)</f>
        <v>0</v>
      </c>
      <c r="G37" s="40"/>
      <c r="H37" s="40"/>
      <c r="I37" s="167">
        <v>0.20999999999999999</v>
      </c>
      <c r="J37" s="166">
        <f>ROUND(((SUM(BE137:BE313))*I37),  2)</f>
        <v>0</v>
      </c>
      <c r="K37" s="40"/>
      <c r="L37" s="65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53" t="s">
        <v>49</v>
      </c>
      <c r="F38" s="166">
        <f>ROUND((SUM(BF137:BF313)),  2)</f>
        <v>0</v>
      </c>
      <c r="G38" s="40"/>
      <c r="H38" s="40"/>
      <c r="I38" s="167">
        <v>0.14999999999999999</v>
      </c>
      <c r="J38" s="166">
        <f>ROUND(((SUM(BF137:BF313))*I38),  2)</f>
        <v>0</v>
      </c>
      <c r="K38" s="40"/>
      <c r="L38" s="65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53" t="s">
        <v>50</v>
      </c>
      <c r="F39" s="166">
        <f>ROUND((SUM(BG137:BG313)),  2)</f>
        <v>0</v>
      </c>
      <c r="G39" s="40"/>
      <c r="H39" s="40"/>
      <c r="I39" s="167">
        <v>0.20999999999999999</v>
      </c>
      <c r="J39" s="166">
        <f>0</f>
        <v>0</v>
      </c>
      <c r="K39" s="40"/>
      <c r="L39" s="65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53" t="s">
        <v>51</v>
      </c>
      <c r="F40" s="166">
        <f>ROUND((SUM(BH137:BH313)),  2)</f>
        <v>0</v>
      </c>
      <c r="G40" s="40"/>
      <c r="H40" s="40"/>
      <c r="I40" s="167">
        <v>0.14999999999999999</v>
      </c>
      <c r="J40" s="166">
        <f>0</f>
        <v>0</v>
      </c>
      <c r="K40" s="40"/>
      <c r="L40" s="65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53" t="s">
        <v>52</v>
      </c>
      <c r="F41" s="166">
        <f>ROUND((SUM(BI137:BI313)),  2)</f>
        <v>0</v>
      </c>
      <c r="G41" s="40"/>
      <c r="H41" s="40"/>
      <c r="I41" s="167">
        <v>0</v>
      </c>
      <c r="J41" s="166">
        <f>0</f>
        <v>0</v>
      </c>
      <c r="K41" s="40"/>
      <c r="L41" s="65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65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8"/>
      <c r="D43" s="169" t="s">
        <v>53</v>
      </c>
      <c r="E43" s="170"/>
      <c r="F43" s="170"/>
      <c r="G43" s="171" t="s">
        <v>54</v>
      </c>
      <c r="H43" s="172" t="s">
        <v>55</v>
      </c>
      <c r="I43" s="170"/>
      <c r="J43" s="173">
        <f>SUM(J34:J41)</f>
        <v>0</v>
      </c>
      <c r="K43" s="174"/>
      <c r="L43" s="65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46"/>
      <c r="C44" s="40"/>
      <c r="D44" s="40"/>
      <c r="E44" s="40"/>
      <c r="F44" s="40"/>
      <c r="G44" s="40"/>
      <c r="H44" s="40"/>
      <c r="I44" s="40"/>
      <c r="J44" s="40"/>
      <c r="K44" s="40"/>
      <c r="L44" s="65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5"/>
      <c r="D50" s="175" t="s">
        <v>56</v>
      </c>
      <c r="E50" s="176"/>
      <c r="F50" s="176"/>
      <c r="G50" s="175" t="s">
        <v>57</v>
      </c>
      <c r="H50" s="176"/>
      <c r="I50" s="176"/>
      <c r="J50" s="176"/>
      <c r="K50" s="176"/>
      <c r="L50" s="65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40"/>
      <c r="B61" s="46"/>
      <c r="C61" s="40"/>
      <c r="D61" s="177" t="s">
        <v>58</v>
      </c>
      <c r="E61" s="178"/>
      <c r="F61" s="179" t="s">
        <v>59</v>
      </c>
      <c r="G61" s="177" t="s">
        <v>58</v>
      </c>
      <c r="H61" s="178"/>
      <c r="I61" s="178"/>
      <c r="J61" s="180" t="s">
        <v>59</v>
      </c>
      <c r="K61" s="178"/>
      <c r="L61" s="65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40"/>
      <c r="B65" s="46"/>
      <c r="C65" s="40"/>
      <c r="D65" s="175" t="s">
        <v>60</v>
      </c>
      <c r="E65" s="181"/>
      <c r="F65" s="181"/>
      <c r="G65" s="175" t="s">
        <v>61</v>
      </c>
      <c r="H65" s="181"/>
      <c r="I65" s="181"/>
      <c r="J65" s="181"/>
      <c r="K65" s="181"/>
      <c r="L65" s="65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40"/>
      <c r="B76" s="46"/>
      <c r="C76" s="40"/>
      <c r="D76" s="177" t="s">
        <v>58</v>
      </c>
      <c r="E76" s="178"/>
      <c r="F76" s="179" t="s">
        <v>59</v>
      </c>
      <c r="G76" s="177" t="s">
        <v>58</v>
      </c>
      <c r="H76" s="178"/>
      <c r="I76" s="178"/>
      <c r="J76" s="180" t="s">
        <v>59</v>
      </c>
      <c r="K76" s="178"/>
      <c r="L76" s="65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182"/>
      <c r="C77" s="183"/>
      <c r="D77" s="183"/>
      <c r="E77" s="183"/>
      <c r="F77" s="183"/>
      <c r="G77" s="183"/>
      <c r="H77" s="183"/>
      <c r="I77" s="183"/>
      <c r="J77" s="183"/>
      <c r="K77" s="183"/>
      <c r="L77" s="65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184"/>
      <c r="C81" s="185"/>
      <c r="D81" s="185"/>
      <c r="E81" s="185"/>
      <c r="F81" s="185"/>
      <c r="G81" s="185"/>
      <c r="H81" s="185"/>
      <c r="I81" s="185"/>
      <c r="J81" s="185"/>
      <c r="K81" s="185"/>
      <c r="L81" s="65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4" t="s">
        <v>144</v>
      </c>
      <c r="D82" s="42"/>
      <c r="E82" s="42"/>
      <c r="F82" s="42"/>
      <c r="G82" s="42"/>
      <c r="H82" s="42"/>
      <c r="I82" s="42"/>
      <c r="J82" s="42"/>
      <c r="K82" s="42"/>
      <c r="L82" s="65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65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3" t="s">
        <v>16</v>
      </c>
      <c r="D84" s="42"/>
      <c r="E84" s="42"/>
      <c r="F84" s="42"/>
      <c r="G84" s="42"/>
      <c r="H84" s="42"/>
      <c r="I84" s="42"/>
      <c r="J84" s="42"/>
      <c r="K84" s="42"/>
      <c r="L84" s="65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86" t="str">
        <f>E7</f>
        <v>Pavilon L - stavební úpravy / Slezská nemocnice v Opavě, p.o.</v>
      </c>
      <c r="F85" s="33"/>
      <c r="G85" s="33"/>
      <c r="H85" s="33"/>
      <c r="I85" s="42"/>
      <c r="J85" s="42"/>
      <c r="K85" s="42"/>
      <c r="L85" s="65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2"/>
      <c r="C86" s="33" t="s">
        <v>142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6" t="s">
        <v>238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239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40"/>
      <c r="B89" s="41"/>
      <c r="C89" s="42"/>
      <c r="D89" s="42"/>
      <c r="E89" s="315" t="s">
        <v>4433</v>
      </c>
      <c r="F89" s="42"/>
      <c r="G89" s="42"/>
      <c r="H89" s="42"/>
      <c r="I89" s="42"/>
      <c r="J89" s="42"/>
      <c r="K89" s="42"/>
      <c r="L89" s="65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3" t="s">
        <v>4434</v>
      </c>
      <c r="D90" s="42"/>
      <c r="E90" s="42"/>
      <c r="F90" s="42"/>
      <c r="G90" s="42"/>
      <c r="H90" s="42"/>
      <c r="I90" s="42"/>
      <c r="J90" s="42"/>
      <c r="K90" s="42"/>
      <c r="L90" s="65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78" t="str">
        <f>E13</f>
        <v>D.1.6.2 - Slaboproudá zařízení</v>
      </c>
      <c r="F91" s="42"/>
      <c r="G91" s="42"/>
      <c r="H91" s="42"/>
      <c r="I91" s="42"/>
      <c r="J91" s="42"/>
      <c r="K91" s="42"/>
      <c r="L91" s="65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65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3" t="s">
        <v>22</v>
      </c>
      <c r="D93" s="42"/>
      <c r="E93" s="42"/>
      <c r="F93" s="28" t="str">
        <f>F16</f>
        <v>Opava</v>
      </c>
      <c r="G93" s="42"/>
      <c r="H93" s="42"/>
      <c r="I93" s="33" t="s">
        <v>24</v>
      </c>
      <c r="J93" s="81" t="str">
        <f>IF(J16="","",J16)</f>
        <v>27. 1. 2021</v>
      </c>
      <c r="K93" s="42"/>
      <c r="L93" s="65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65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25.65" customHeight="1">
      <c r="A95" s="40"/>
      <c r="B95" s="41"/>
      <c r="C95" s="33" t="s">
        <v>30</v>
      </c>
      <c r="D95" s="42"/>
      <c r="E95" s="42"/>
      <c r="F95" s="28" t="str">
        <f>E19</f>
        <v>Moravskoslezský kraj</v>
      </c>
      <c r="G95" s="42"/>
      <c r="H95" s="42"/>
      <c r="I95" s="33" t="s">
        <v>36</v>
      </c>
      <c r="J95" s="38" t="str">
        <f>E25</f>
        <v>CHVÁLEK ATELIÉR s.r.o.</v>
      </c>
      <c r="K95" s="42"/>
      <c r="L95" s="65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3" t="s">
        <v>34</v>
      </c>
      <c r="D96" s="42"/>
      <c r="E96" s="42"/>
      <c r="F96" s="28" t="str">
        <f>IF(E22="","",E22)</f>
        <v>Vyplň údaj</v>
      </c>
      <c r="G96" s="42"/>
      <c r="H96" s="42"/>
      <c r="I96" s="33" t="s">
        <v>39</v>
      </c>
      <c r="J96" s="38" t="str">
        <f>E28</f>
        <v>Specialista</v>
      </c>
      <c r="K96" s="42"/>
      <c r="L96" s="6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65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29.28" customHeight="1">
      <c r="A98" s="40"/>
      <c r="B98" s="41"/>
      <c r="C98" s="187" t="s">
        <v>145</v>
      </c>
      <c r="D98" s="188"/>
      <c r="E98" s="188"/>
      <c r="F98" s="188"/>
      <c r="G98" s="188"/>
      <c r="H98" s="188"/>
      <c r="I98" s="188"/>
      <c r="J98" s="189" t="s">
        <v>146</v>
      </c>
      <c r="K98" s="188"/>
      <c r="L98" s="65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0.32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65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22.8" customHeight="1">
      <c r="A100" s="40"/>
      <c r="B100" s="41"/>
      <c r="C100" s="190" t="s">
        <v>147</v>
      </c>
      <c r="D100" s="42"/>
      <c r="E100" s="42"/>
      <c r="F100" s="42"/>
      <c r="G100" s="42"/>
      <c r="H100" s="42"/>
      <c r="I100" s="42"/>
      <c r="J100" s="112">
        <f>J137</f>
        <v>0</v>
      </c>
      <c r="K100" s="42"/>
      <c r="L100" s="65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U100" s="18" t="s">
        <v>148</v>
      </c>
    </row>
    <row r="101" s="9" customFormat="1" ht="24.96" customHeight="1">
      <c r="A101" s="9"/>
      <c r="B101" s="191"/>
      <c r="C101" s="192"/>
      <c r="D101" s="193" t="s">
        <v>4511</v>
      </c>
      <c r="E101" s="194"/>
      <c r="F101" s="194"/>
      <c r="G101" s="194"/>
      <c r="H101" s="194"/>
      <c r="I101" s="194"/>
      <c r="J101" s="195">
        <f>J138</f>
        <v>0</v>
      </c>
      <c r="K101" s="192"/>
      <c r="L101" s="196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1"/>
      <c r="C102" s="192"/>
      <c r="D102" s="193" t="s">
        <v>4512</v>
      </c>
      <c r="E102" s="194"/>
      <c r="F102" s="194"/>
      <c r="G102" s="194"/>
      <c r="H102" s="194"/>
      <c r="I102" s="194"/>
      <c r="J102" s="195">
        <f>J161</f>
        <v>0</v>
      </c>
      <c r="K102" s="192"/>
      <c r="L102" s="196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1"/>
      <c r="C103" s="192"/>
      <c r="D103" s="193" t="s">
        <v>4513</v>
      </c>
      <c r="E103" s="194"/>
      <c r="F103" s="194"/>
      <c r="G103" s="194"/>
      <c r="H103" s="194"/>
      <c r="I103" s="194"/>
      <c r="J103" s="195">
        <f>J182</f>
        <v>0</v>
      </c>
      <c r="K103" s="192"/>
      <c r="L103" s="196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1"/>
      <c r="C104" s="192"/>
      <c r="D104" s="193" t="s">
        <v>4514</v>
      </c>
      <c r="E104" s="194"/>
      <c r="F104" s="194"/>
      <c r="G104" s="194"/>
      <c r="H104" s="194"/>
      <c r="I104" s="194"/>
      <c r="J104" s="195">
        <f>J195</f>
        <v>0</v>
      </c>
      <c r="K104" s="192"/>
      <c r="L104" s="196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1"/>
      <c r="C105" s="192"/>
      <c r="D105" s="193" t="s">
        <v>4515</v>
      </c>
      <c r="E105" s="194"/>
      <c r="F105" s="194"/>
      <c r="G105" s="194"/>
      <c r="H105" s="194"/>
      <c r="I105" s="194"/>
      <c r="J105" s="195">
        <f>J207</f>
        <v>0</v>
      </c>
      <c r="K105" s="192"/>
      <c r="L105" s="196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1"/>
      <c r="C106" s="192"/>
      <c r="D106" s="193" t="s">
        <v>4516</v>
      </c>
      <c r="E106" s="194"/>
      <c r="F106" s="194"/>
      <c r="G106" s="194"/>
      <c r="H106" s="194"/>
      <c r="I106" s="194"/>
      <c r="J106" s="195">
        <f>J217</f>
        <v>0</v>
      </c>
      <c r="K106" s="192"/>
      <c r="L106" s="196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1"/>
      <c r="C107" s="192"/>
      <c r="D107" s="193" t="s">
        <v>4517</v>
      </c>
      <c r="E107" s="194"/>
      <c r="F107" s="194"/>
      <c r="G107" s="194"/>
      <c r="H107" s="194"/>
      <c r="I107" s="194"/>
      <c r="J107" s="195">
        <f>J229</f>
        <v>0</v>
      </c>
      <c r="K107" s="192"/>
      <c r="L107" s="196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1"/>
      <c r="C108" s="192"/>
      <c r="D108" s="193" t="s">
        <v>4518</v>
      </c>
      <c r="E108" s="194"/>
      <c r="F108" s="194"/>
      <c r="G108" s="194"/>
      <c r="H108" s="194"/>
      <c r="I108" s="194"/>
      <c r="J108" s="195">
        <f>J234</f>
        <v>0</v>
      </c>
      <c r="K108" s="192"/>
      <c r="L108" s="196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1"/>
      <c r="C109" s="192"/>
      <c r="D109" s="193" t="s">
        <v>4519</v>
      </c>
      <c r="E109" s="194"/>
      <c r="F109" s="194"/>
      <c r="G109" s="194"/>
      <c r="H109" s="194"/>
      <c r="I109" s="194"/>
      <c r="J109" s="195">
        <f>J242</f>
        <v>0</v>
      </c>
      <c r="K109" s="192"/>
      <c r="L109" s="196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1"/>
      <c r="C110" s="192"/>
      <c r="D110" s="193" t="s">
        <v>4520</v>
      </c>
      <c r="E110" s="194"/>
      <c r="F110" s="194"/>
      <c r="G110" s="194"/>
      <c r="H110" s="194"/>
      <c r="I110" s="194"/>
      <c r="J110" s="195">
        <f>J251</f>
        <v>0</v>
      </c>
      <c r="K110" s="192"/>
      <c r="L110" s="196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91"/>
      <c r="C111" s="192"/>
      <c r="D111" s="193" t="s">
        <v>4521</v>
      </c>
      <c r="E111" s="194"/>
      <c r="F111" s="194"/>
      <c r="G111" s="194"/>
      <c r="H111" s="194"/>
      <c r="I111" s="194"/>
      <c r="J111" s="195">
        <f>J261</f>
        <v>0</v>
      </c>
      <c r="K111" s="192"/>
      <c r="L111" s="196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9" customFormat="1" ht="24.96" customHeight="1">
      <c r="A112" s="9"/>
      <c r="B112" s="191"/>
      <c r="C112" s="192"/>
      <c r="D112" s="193" t="s">
        <v>4522</v>
      </c>
      <c r="E112" s="194"/>
      <c r="F112" s="194"/>
      <c r="G112" s="194"/>
      <c r="H112" s="194"/>
      <c r="I112" s="194"/>
      <c r="J112" s="195">
        <f>J297</f>
        <v>0</v>
      </c>
      <c r="K112" s="192"/>
      <c r="L112" s="196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="9" customFormat="1" ht="24.96" customHeight="1">
      <c r="A113" s="9"/>
      <c r="B113" s="191"/>
      <c r="C113" s="192"/>
      <c r="D113" s="193" t="s">
        <v>4523</v>
      </c>
      <c r="E113" s="194"/>
      <c r="F113" s="194"/>
      <c r="G113" s="194"/>
      <c r="H113" s="194"/>
      <c r="I113" s="194"/>
      <c r="J113" s="195">
        <f>J306</f>
        <v>0</v>
      </c>
      <c r="K113" s="192"/>
      <c r="L113" s="196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2" customFormat="1" ht="21.84" customHeight="1">
      <c r="A114" s="40"/>
      <c r="B114" s="41"/>
      <c r="C114" s="42"/>
      <c r="D114" s="42"/>
      <c r="E114" s="42"/>
      <c r="F114" s="42"/>
      <c r="G114" s="42"/>
      <c r="H114" s="42"/>
      <c r="I114" s="42"/>
      <c r="J114" s="42"/>
      <c r="K114" s="42"/>
      <c r="L114" s="65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68"/>
      <c r="C115" s="69"/>
      <c r="D115" s="69"/>
      <c r="E115" s="69"/>
      <c r="F115" s="69"/>
      <c r="G115" s="69"/>
      <c r="H115" s="69"/>
      <c r="I115" s="69"/>
      <c r="J115" s="69"/>
      <c r="K115" s="69"/>
      <c r="L115" s="65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9" s="2" customFormat="1" ht="6.96" customHeight="1">
      <c r="A119" s="40"/>
      <c r="B119" s="70"/>
      <c r="C119" s="71"/>
      <c r="D119" s="71"/>
      <c r="E119" s="71"/>
      <c r="F119" s="71"/>
      <c r="G119" s="71"/>
      <c r="H119" s="71"/>
      <c r="I119" s="71"/>
      <c r="J119" s="71"/>
      <c r="K119" s="71"/>
      <c r="L119" s="65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="2" customFormat="1" ht="24.96" customHeight="1">
      <c r="A120" s="40"/>
      <c r="B120" s="41"/>
      <c r="C120" s="24" t="s">
        <v>156</v>
      </c>
      <c r="D120" s="42"/>
      <c r="E120" s="42"/>
      <c r="F120" s="42"/>
      <c r="G120" s="42"/>
      <c r="H120" s="42"/>
      <c r="I120" s="42"/>
      <c r="J120" s="42"/>
      <c r="K120" s="42"/>
      <c r="L120" s="65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="2" customFormat="1" ht="6.96" customHeight="1">
      <c r="A121" s="40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65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="2" customFormat="1" ht="12" customHeight="1">
      <c r="A122" s="40"/>
      <c r="B122" s="41"/>
      <c r="C122" s="33" t="s">
        <v>16</v>
      </c>
      <c r="D122" s="42"/>
      <c r="E122" s="42"/>
      <c r="F122" s="42"/>
      <c r="G122" s="42"/>
      <c r="H122" s="42"/>
      <c r="I122" s="42"/>
      <c r="J122" s="42"/>
      <c r="K122" s="42"/>
      <c r="L122" s="65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="2" customFormat="1" ht="16.5" customHeight="1">
      <c r="A123" s="40"/>
      <c r="B123" s="41"/>
      <c r="C123" s="42"/>
      <c r="D123" s="42"/>
      <c r="E123" s="186" t="str">
        <f>E7</f>
        <v>Pavilon L - stavební úpravy / Slezská nemocnice v Opavě, p.o.</v>
      </c>
      <c r="F123" s="33"/>
      <c r="G123" s="33"/>
      <c r="H123" s="33"/>
      <c r="I123" s="42"/>
      <c r="J123" s="42"/>
      <c r="K123" s="42"/>
      <c r="L123" s="65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="1" customFormat="1" ht="12" customHeight="1">
      <c r="B124" s="22"/>
      <c r="C124" s="33" t="s">
        <v>142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1" customFormat="1" ht="16.5" customHeight="1">
      <c r="B125" s="22"/>
      <c r="C125" s="23"/>
      <c r="D125" s="23"/>
      <c r="E125" s="186" t="s">
        <v>238</v>
      </c>
      <c r="F125" s="23"/>
      <c r="G125" s="23"/>
      <c r="H125" s="23"/>
      <c r="I125" s="23"/>
      <c r="J125" s="23"/>
      <c r="K125" s="23"/>
      <c r="L125" s="21"/>
    </row>
    <row r="126" s="1" customFormat="1" ht="12" customHeight="1">
      <c r="B126" s="22"/>
      <c r="C126" s="33" t="s">
        <v>239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2" customFormat="1" ht="16.5" customHeight="1">
      <c r="A127" s="40"/>
      <c r="B127" s="41"/>
      <c r="C127" s="42"/>
      <c r="D127" s="42"/>
      <c r="E127" s="315" t="s">
        <v>4433</v>
      </c>
      <c r="F127" s="42"/>
      <c r="G127" s="42"/>
      <c r="H127" s="42"/>
      <c r="I127" s="42"/>
      <c r="J127" s="42"/>
      <c r="K127" s="42"/>
      <c r="L127" s="65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="2" customFormat="1" ht="12" customHeight="1">
      <c r="A128" s="40"/>
      <c r="B128" s="41"/>
      <c r="C128" s="33" t="s">
        <v>4434</v>
      </c>
      <c r="D128" s="42"/>
      <c r="E128" s="42"/>
      <c r="F128" s="42"/>
      <c r="G128" s="42"/>
      <c r="H128" s="42"/>
      <c r="I128" s="42"/>
      <c r="J128" s="42"/>
      <c r="K128" s="42"/>
      <c r="L128" s="65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="2" customFormat="1" ht="16.5" customHeight="1">
      <c r="A129" s="40"/>
      <c r="B129" s="41"/>
      <c r="C129" s="42"/>
      <c r="D129" s="42"/>
      <c r="E129" s="78" t="str">
        <f>E13</f>
        <v>D.1.6.2 - Slaboproudá zařízení</v>
      </c>
      <c r="F129" s="42"/>
      <c r="G129" s="42"/>
      <c r="H129" s="42"/>
      <c r="I129" s="42"/>
      <c r="J129" s="42"/>
      <c r="K129" s="42"/>
      <c r="L129" s="65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="2" customFormat="1" ht="6.96" customHeight="1">
      <c r="A130" s="40"/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65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="2" customFormat="1" ht="12" customHeight="1">
      <c r="A131" s="40"/>
      <c r="B131" s="41"/>
      <c r="C131" s="33" t="s">
        <v>22</v>
      </c>
      <c r="D131" s="42"/>
      <c r="E131" s="42"/>
      <c r="F131" s="28" t="str">
        <f>F16</f>
        <v>Opava</v>
      </c>
      <c r="G131" s="42"/>
      <c r="H131" s="42"/>
      <c r="I131" s="33" t="s">
        <v>24</v>
      </c>
      <c r="J131" s="81" t="str">
        <f>IF(J16="","",J16)</f>
        <v>27. 1. 2021</v>
      </c>
      <c r="K131" s="42"/>
      <c r="L131" s="65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="2" customFormat="1" ht="6.96" customHeight="1">
      <c r="A132" s="40"/>
      <c r="B132" s="41"/>
      <c r="C132" s="42"/>
      <c r="D132" s="42"/>
      <c r="E132" s="42"/>
      <c r="F132" s="42"/>
      <c r="G132" s="42"/>
      <c r="H132" s="42"/>
      <c r="I132" s="42"/>
      <c r="J132" s="42"/>
      <c r="K132" s="42"/>
      <c r="L132" s="65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="2" customFormat="1" ht="25.65" customHeight="1">
      <c r="A133" s="40"/>
      <c r="B133" s="41"/>
      <c r="C133" s="33" t="s">
        <v>30</v>
      </c>
      <c r="D133" s="42"/>
      <c r="E133" s="42"/>
      <c r="F133" s="28" t="str">
        <f>E19</f>
        <v>Moravskoslezský kraj</v>
      </c>
      <c r="G133" s="42"/>
      <c r="H133" s="42"/>
      <c r="I133" s="33" t="s">
        <v>36</v>
      </c>
      <c r="J133" s="38" t="str">
        <f>E25</f>
        <v>CHVÁLEK ATELIÉR s.r.o.</v>
      </c>
      <c r="K133" s="42"/>
      <c r="L133" s="65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="2" customFormat="1" ht="15.15" customHeight="1">
      <c r="A134" s="40"/>
      <c r="B134" s="41"/>
      <c r="C134" s="33" t="s">
        <v>34</v>
      </c>
      <c r="D134" s="42"/>
      <c r="E134" s="42"/>
      <c r="F134" s="28" t="str">
        <f>IF(E22="","",E22)</f>
        <v>Vyplň údaj</v>
      </c>
      <c r="G134" s="42"/>
      <c r="H134" s="42"/>
      <c r="I134" s="33" t="s">
        <v>39</v>
      </c>
      <c r="J134" s="38" t="str">
        <f>E28</f>
        <v>Specialista</v>
      </c>
      <c r="K134" s="42"/>
      <c r="L134" s="65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="2" customFormat="1" ht="10.32" customHeight="1">
      <c r="A135" s="40"/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65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="11" customFormat="1" ht="29.28" customHeight="1">
      <c r="A136" s="202"/>
      <c r="B136" s="203"/>
      <c r="C136" s="204" t="s">
        <v>157</v>
      </c>
      <c r="D136" s="205" t="s">
        <v>68</v>
      </c>
      <c r="E136" s="205" t="s">
        <v>64</v>
      </c>
      <c r="F136" s="205" t="s">
        <v>65</v>
      </c>
      <c r="G136" s="205" t="s">
        <v>158</v>
      </c>
      <c r="H136" s="205" t="s">
        <v>159</v>
      </c>
      <c r="I136" s="205" t="s">
        <v>160</v>
      </c>
      <c r="J136" s="205" t="s">
        <v>146</v>
      </c>
      <c r="K136" s="206" t="s">
        <v>161</v>
      </c>
      <c r="L136" s="207"/>
      <c r="M136" s="102" t="s">
        <v>1</v>
      </c>
      <c r="N136" s="103" t="s">
        <v>47</v>
      </c>
      <c r="O136" s="103" t="s">
        <v>162</v>
      </c>
      <c r="P136" s="103" t="s">
        <v>163</v>
      </c>
      <c r="Q136" s="103" t="s">
        <v>164</v>
      </c>
      <c r="R136" s="103" t="s">
        <v>165</v>
      </c>
      <c r="S136" s="103" t="s">
        <v>166</v>
      </c>
      <c r="T136" s="104" t="s">
        <v>167</v>
      </c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</row>
    <row r="137" s="2" customFormat="1" ht="22.8" customHeight="1">
      <c r="A137" s="40"/>
      <c r="B137" s="41"/>
      <c r="C137" s="109" t="s">
        <v>168</v>
      </c>
      <c r="D137" s="42"/>
      <c r="E137" s="42"/>
      <c r="F137" s="42"/>
      <c r="G137" s="42"/>
      <c r="H137" s="42"/>
      <c r="I137" s="42"/>
      <c r="J137" s="208">
        <f>BK137</f>
        <v>0</v>
      </c>
      <c r="K137" s="42"/>
      <c r="L137" s="46"/>
      <c r="M137" s="105"/>
      <c r="N137" s="209"/>
      <c r="O137" s="106"/>
      <c r="P137" s="210">
        <f>P138+P161+P182+P195+P207+P217+P229+P234+P242+P251+P261+P297+P306</f>
        <v>0</v>
      </c>
      <c r="Q137" s="106"/>
      <c r="R137" s="210">
        <f>R138+R161+R182+R195+R207+R217+R229+R234+R242+R251+R261+R297+R306</f>
        <v>0</v>
      </c>
      <c r="S137" s="106"/>
      <c r="T137" s="211">
        <f>T138+T161+T182+T195+T207+T217+T229+T234+T242+T251+T261+T297+T306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8" t="s">
        <v>82</v>
      </c>
      <c r="AU137" s="18" t="s">
        <v>148</v>
      </c>
      <c r="BK137" s="212">
        <f>BK138+BK161+BK182+BK195+BK207+BK217+BK229+BK234+BK242+BK251+BK261+BK297+BK306</f>
        <v>0</v>
      </c>
    </row>
    <row r="138" s="12" customFormat="1" ht="25.92" customHeight="1">
      <c r="A138" s="12"/>
      <c r="B138" s="213"/>
      <c r="C138" s="214"/>
      <c r="D138" s="215" t="s">
        <v>82</v>
      </c>
      <c r="E138" s="216" t="s">
        <v>3302</v>
      </c>
      <c r="F138" s="216" t="s">
        <v>4524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SUM(P139:P160)</f>
        <v>0</v>
      </c>
      <c r="Q138" s="221"/>
      <c r="R138" s="222">
        <f>SUM(R139:R160)</f>
        <v>0</v>
      </c>
      <c r="S138" s="221"/>
      <c r="T138" s="223">
        <f>SUM(T139:T160)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90</v>
      </c>
      <c r="AT138" s="225" t="s">
        <v>82</v>
      </c>
      <c r="AU138" s="225" t="s">
        <v>83</v>
      </c>
      <c r="AY138" s="224" t="s">
        <v>171</v>
      </c>
      <c r="BK138" s="226">
        <f>SUM(BK139:BK160)</f>
        <v>0</v>
      </c>
    </row>
    <row r="139" s="2" customFormat="1" ht="16.5" customHeight="1">
      <c r="A139" s="40"/>
      <c r="B139" s="41"/>
      <c r="C139" s="229" t="s">
        <v>90</v>
      </c>
      <c r="D139" s="229" t="s">
        <v>174</v>
      </c>
      <c r="E139" s="230" t="s">
        <v>4525</v>
      </c>
      <c r="F139" s="231" t="s">
        <v>4526</v>
      </c>
      <c r="G139" s="232" t="s">
        <v>1528</v>
      </c>
      <c r="H139" s="233">
        <v>85</v>
      </c>
      <c r="I139" s="234"/>
      <c r="J139" s="235">
        <f>ROUND(I139*H139,2)</f>
        <v>0</v>
      </c>
      <c r="K139" s="231" t="s">
        <v>331</v>
      </c>
      <c r="L139" s="46"/>
      <c r="M139" s="236" t="s">
        <v>1</v>
      </c>
      <c r="N139" s="237" t="s">
        <v>48</v>
      </c>
      <c r="O139" s="93"/>
      <c r="P139" s="238">
        <f>O139*H139</f>
        <v>0</v>
      </c>
      <c r="Q139" s="238">
        <v>0</v>
      </c>
      <c r="R139" s="238">
        <f>Q139*H139</f>
        <v>0</v>
      </c>
      <c r="S139" s="238">
        <v>0</v>
      </c>
      <c r="T139" s="239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40" t="s">
        <v>192</v>
      </c>
      <c r="AT139" s="240" t="s">
        <v>174</v>
      </c>
      <c r="AU139" s="240" t="s">
        <v>90</v>
      </c>
      <c r="AY139" s="18" t="s">
        <v>171</v>
      </c>
      <c r="BE139" s="241">
        <f>IF(N139="základní",J139,0)</f>
        <v>0</v>
      </c>
      <c r="BF139" s="241">
        <f>IF(N139="snížená",J139,0)</f>
        <v>0</v>
      </c>
      <c r="BG139" s="241">
        <f>IF(N139="zákl. přenesená",J139,0)</f>
        <v>0</v>
      </c>
      <c r="BH139" s="241">
        <f>IF(N139="sníž. přenesená",J139,0)</f>
        <v>0</v>
      </c>
      <c r="BI139" s="241">
        <f>IF(N139="nulová",J139,0)</f>
        <v>0</v>
      </c>
      <c r="BJ139" s="18" t="s">
        <v>90</v>
      </c>
      <c r="BK139" s="241">
        <f>ROUND(I139*H139,2)</f>
        <v>0</v>
      </c>
      <c r="BL139" s="18" t="s">
        <v>192</v>
      </c>
      <c r="BM139" s="240" t="s">
        <v>92</v>
      </c>
    </row>
    <row r="140" s="2" customFormat="1" ht="16.5" customHeight="1">
      <c r="A140" s="40"/>
      <c r="B140" s="41"/>
      <c r="C140" s="229" t="s">
        <v>92</v>
      </c>
      <c r="D140" s="229" t="s">
        <v>174</v>
      </c>
      <c r="E140" s="230" t="s">
        <v>4527</v>
      </c>
      <c r="F140" s="231" t="s">
        <v>4528</v>
      </c>
      <c r="G140" s="232" t="s">
        <v>1528</v>
      </c>
      <c r="H140" s="233">
        <v>45</v>
      </c>
      <c r="I140" s="234"/>
      <c r="J140" s="235">
        <f>ROUND(I140*H140,2)</f>
        <v>0</v>
      </c>
      <c r="K140" s="231" t="s">
        <v>331</v>
      </c>
      <c r="L140" s="46"/>
      <c r="M140" s="236" t="s">
        <v>1</v>
      </c>
      <c r="N140" s="237" t="s">
        <v>48</v>
      </c>
      <c r="O140" s="93"/>
      <c r="P140" s="238">
        <f>O140*H140</f>
        <v>0</v>
      </c>
      <c r="Q140" s="238">
        <v>0</v>
      </c>
      <c r="R140" s="238">
        <f>Q140*H140</f>
        <v>0</v>
      </c>
      <c r="S140" s="238">
        <v>0</v>
      </c>
      <c r="T140" s="239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40" t="s">
        <v>192</v>
      </c>
      <c r="AT140" s="240" t="s">
        <v>174</v>
      </c>
      <c r="AU140" s="240" t="s">
        <v>90</v>
      </c>
      <c r="AY140" s="18" t="s">
        <v>171</v>
      </c>
      <c r="BE140" s="241">
        <f>IF(N140="základní",J140,0)</f>
        <v>0</v>
      </c>
      <c r="BF140" s="241">
        <f>IF(N140="snížená",J140,0)</f>
        <v>0</v>
      </c>
      <c r="BG140" s="241">
        <f>IF(N140="zákl. přenesená",J140,0)</f>
        <v>0</v>
      </c>
      <c r="BH140" s="241">
        <f>IF(N140="sníž. přenesená",J140,0)</f>
        <v>0</v>
      </c>
      <c r="BI140" s="241">
        <f>IF(N140="nulová",J140,0)</f>
        <v>0</v>
      </c>
      <c r="BJ140" s="18" t="s">
        <v>90</v>
      </c>
      <c r="BK140" s="241">
        <f>ROUND(I140*H140,2)</f>
        <v>0</v>
      </c>
      <c r="BL140" s="18" t="s">
        <v>192</v>
      </c>
      <c r="BM140" s="240" t="s">
        <v>192</v>
      </c>
    </row>
    <row r="141" s="2" customFormat="1" ht="16.5" customHeight="1">
      <c r="A141" s="40"/>
      <c r="B141" s="41"/>
      <c r="C141" s="229" t="s">
        <v>118</v>
      </c>
      <c r="D141" s="229" t="s">
        <v>174</v>
      </c>
      <c r="E141" s="230" t="s">
        <v>4529</v>
      </c>
      <c r="F141" s="231" t="s">
        <v>4530</v>
      </c>
      <c r="G141" s="232" t="s">
        <v>1528</v>
      </c>
      <c r="H141" s="233">
        <v>40</v>
      </c>
      <c r="I141" s="234"/>
      <c r="J141" s="235">
        <f>ROUND(I141*H141,2)</f>
        <v>0</v>
      </c>
      <c r="K141" s="231" t="s">
        <v>331</v>
      </c>
      <c r="L141" s="46"/>
      <c r="M141" s="236" t="s">
        <v>1</v>
      </c>
      <c r="N141" s="237" t="s">
        <v>48</v>
      </c>
      <c r="O141" s="93"/>
      <c r="P141" s="238">
        <f>O141*H141</f>
        <v>0</v>
      </c>
      <c r="Q141" s="238">
        <v>0</v>
      </c>
      <c r="R141" s="238">
        <f>Q141*H141</f>
        <v>0</v>
      </c>
      <c r="S141" s="238">
        <v>0</v>
      </c>
      <c r="T141" s="239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40" t="s">
        <v>192</v>
      </c>
      <c r="AT141" s="240" t="s">
        <v>174</v>
      </c>
      <c r="AU141" s="240" t="s">
        <v>90</v>
      </c>
      <c r="AY141" s="18" t="s">
        <v>171</v>
      </c>
      <c r="BE141" s="241">
        <f>IF(N141="základní",J141,0)</f>
        <v>0</v>
      </c>
      <c r="BF141" s="241">
        <f>IF(N141="snížená",J141,0)</f>
        <v>0</v>
      </c>
      <c r="BG141" s="241">
        <f>IF(N141="zákl. přenesená",J141,0)</f>
        <v>0</v>
      </c>
      <c r="BH141" s="241">
        <f>IF(N141="sníž. přenesená",J141,0)</f>
        <v>0</v>
      </c>
      <c r="BI141" s="241">
        <f>IF(N141="nulová",J141,0)</f>
        <v>0</v>
      </c>
      <c r="BJ141" s="18" t="s">
        <v>90</v>
      </c>
      <c r="BK141" s="241">
        <f>ROUND(I141*H141,2)</f>
        <v>0</v>
      </c>
      <c r="BL141" s="18" t="s">
        <v>192</v>
      </c>
      <c r="BM141" s="240" t="s">
        <v>203</v>
      </c>
    </row>
    <row r="142" s="2" customFormat="1" ht="16.5" customHeight="1">
      <c r="A142" s="40"/>
      <c r="B142" s="41"/>
      <c r="C142" s="229" t="s">
        <v>192</v>
      </c>
      <c r="D142" s="229" t="s">
        <v>174</v>
      </c>
      <c r="E142" s="230" t="s">
        <v>4531</v>
      </c>
      <c r="F142" s="231" t="s">
        <v>4532</v>
      </c>
      <c r="G142" s="232" t="s">
        <v>1528</v>
      </c>
      <c r="H142" s="233">
        <v>250</v>
      </c>
      <c r="I142" s="234"/>
      <c r="J142" s="235">
        <f>ROUND(I142*H142,2)</f>
        <v>0</v>
      </c>
      <c r="K142" s="231" t="s">
        <v>331</v>
      </c>
      <c r="L142" s="46"/>
      <c r="M142" s="236" t="s">
        <v>1</v>
      </c>
      <c r="N142" s="237" t="s">
        <v>48</v>
      </c>
      <c r="O142" s="93"/>
      <c r="P142" s="238">
        <f>O142*H142</f>
        <v>0</v>
      </c>
      <c r="Q142" s="238">
        <v>0</v>
      </c>
      <c r="R142" s="238">
        <f>Q142*H142</f>
        <v>0</v>
      </c>
      <c r="S142" s="238">
        <v>0</v>
      </c>
      <c r="T142" s="239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40" t="s">
        <v>192</v>
      </c>
      <c r="AT142" s="240" t="s">
        <v>174</v>
      </c>
      <c r="AU142" s="240" t="s">
        <v>90</v>
      </c>
      <c r="AY142" s="18" t="s">
        <v>171</v>
      </c>
      <c r="BE142" s="241">
        <f>IF(N142="základní",J142,0)</f>
        <v>0</v>
      </c>
      <c r="BF142" s="241">
        <f>IF(N142="snížená",J142,0)</f>
        <v>0</v>
      </c>
      <c r="BG142" s="241">
        <f>IF(N142="zákl. přenesená",J142,0)</f>
        <v>0</v>
      </c>
      <c r="BH142" s="241">
        <f>IF(N142="sníž. přenesená",J142,0)</f>
        <v>0</v>
      </c>
      <c r="BI142" s="241">
        <f>IF(N142="nulová",J142,0)</f>
        <v>0</v>
      </c>
      <c r="BJ142" s="18" t="s">
        <v>90</v>
      </c>
      <c r="BK142" s="241">
        <f>ROUND(I142*H142,2)</f>
        <v>0</v>
      </c>
      <c r="BL142" s="18" t="s">
        <v>192</v>
      </c>
      <c r="BM142" s="240" t="s">
        <v>215</v>
      </c>
    </row>
    <row r="143" s="2" customFormat="1" ht="16.5" customHeight="1">
      <c r="A143" s="40"/>
      <c r="B143" s="41"/>
      <c r="C143" s="229" t="s">
        <v>170</v>
      </c>
      <c r="D143" s="229" t="s">
        <v>174</v>
      </c>
      <c r="E143" s="230" t="s">
        <v>4533</v>
      </c>
      <c r="F143" s="231" t="s">
        <v>4534</v>
      </c>
      <c r="G143" s="232" t="s">
        <v>1528</v>
      </c>
      <c r="H143" s="233">
        <v>50</v>
      </c>
      <c r="I143" s="234"/>
      <c r="J143" s="235">
        <f>ROUND(I143*H143,2)</f>
        <v>0</v>
      </c>
      <c r="K143" s="231" t="s">
        <v>331</v>
      </c>
      <c r="L143" s="46"/>
      <c r="M143" s="236" t="s">
        <v>1</v>
      </c>
      <c r="N143" s="237" t="s">
        <v>48</v>
      </c>
      <c r="O143" s="93"/>
      <c r="P143" s="238">
        <f>O143*H143</f>
        <v>0</v>
      </c>
      <c r="Q143" s="238">
        <v>0</v>
      </c>
      <c r="R143" s="238">
        <f>Q143*H143</f>
        <v>0</v>
      </c>
      <c r="S143" s="238">
        <v>0</v>
      </c>
      <c r="T143" s="239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40" t="s">
        <v>192</v>
      </c>
      <c r="AT143" s="240" t="s">
        <v>174</v>
      </c>
      <c r="AU143" s="240" t="s">
        <v>90</v>
      </c>
      <c r="AY143" s="18" t="s">
        <v>171</v>
      </c>
      <c r="BE143" s="241">
        <f>IF(N143="základní",J143,0)</f>
        <v>0</v>
      </c>
      <c r="BF143" s="241">
        <f>IF(N143="snížená",J143,0)</f>
        <v>0</v>
      </c>
      <c r="BG143" s="241">
        <f>IF(N143="zákl. přenesená",J143,0)</f>
        <v>0</v>
      </c>
      <c r="BH143" s="241">
        <f>IF(N143="sníž. přenesená",J143,0)</f>
        <v>0</v>
      </c>
      <c r="BI143" s="241">
        <f>IF(N143="nulová",J143,0)</f>
        <v>0</v>
      </c>
      <c r="BJ143" s="18" t="s">
        <v>90</v>
      </c>
      <c r="BK143" s="241">
        <f>ROUND(I143*H143,2)</f>
        <v>0</v>
      </c>
      <c r="BL143" s="18" t="s">
        <v>192</v>
      </c>
      <c r="BM143" s="240" t="s">
        <v>227</v>
      </c>
    </row>
    <row r="144" s="2" customFormat="1" ht="16.5" customHeight="1">
      <c r="A144" s="40"/>
      <c r="B144" s="41"/>
      <c r="C144" s="229" t="s">
        <v>203</v>
      </c>
      <c r="D144" s="229" t="s">
        <v>174</v>
      </c>
      <c r="E144" s="230" t="s">
        <v>4535</v>
      </c>
      <c r="F144" s="231" t="s">
        <v>4536</v>
      </c>
      <c r="G144" s="232" t="s">
        <v>1528</v>
      </c>
      <c r="H144" s="233">
        <v>15</v>
      </c>
      <c r="I144" s="234"/>
      <c r="J144" s="235">
        <f>ROUND(I144*H144,2)</f>
        <v>0</v>
      </c>
      <c r="K144" s="231" t="s">
        <v>331</v>
      </c>
      <c r="L144" s="46"/>
      <c r="M144" s="236" t="s">
        <v>1</v>
      </c>
      <c r="N144" s="237" t="s">
        <v>48</v>
      </c>
      <c r="O144" s="93"/>
      <c r="P144" s="238">
        <f>O144*H144</f>
        <v>0</v>
      </c>
      <c r="Q144" s="238">
        <v>0</v>
      </c>
      <c r="R144" s="238">
        <f>Q144*H144</f>
        <v>0</v>
      </c>
      <c r="S144" s="238">
        <v>0</v>
      </c>
      <c r="T144" s="239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40" t="s">
        <v>192</v>
      </c>
      <c r="AT144" s="240" t="s">
        <v>174</v>
      </c>
      <c r="AU144" s="240" t="s">
        <v>90</v>
      </c>
      <c r="AY144" s="18" t="s">
        <v>171</v>
      </c>
      <c r="BE144" s="241">
        <f>IF(N144="základní",J144,0)</f>
        <v>0</v>
      </c>
      <c r="BF144" s="241">
        <f>IF(N144="snížená",J144,0)</f>
        <v>0</v>
      </c>
      <c r="BG144" s="241">
        <f>IF(N144="zákl. přenesená",J144,0)</f>
        <v>0</v>
      </c>
      <c r="BH144" s="241">
        <f>IF(N144="sníž. přenesená",J144,0)</f>
        <v>0</v>
      </c>
      <c r="BI144" s="241">
        <f>IF(N144="nulová",J144,0)</f>
        <v>0</v>
      </c>
      <c r="BJ144" s="18" t="s">
        <v>90</v>
      </c>
      <c r="BK144" s="241">
        <f>ROUND(I144*H144,2)</f>
        <v>0</v>
      </c>
      <c r="BL144" s="18" t="s">
        <v>192</v>
      </c>
      <c r="BM144" s="240" t="s">
        <v>327</v>
      </c>
    </row>
    <row r="145" s="2" customFormat="1" ht="16.5" customHeight="1">
      <c r="A145" s="40"/>
      <c r="B145" s="41"/>
      <c r="C145" s="229" t="s">
        <v>208</v>
      </c>
      <c r="D145" s="229" t="s">
        <v>174</v>
      </c>
      <c r="E145" s="230" t="s">
        <v>4537</v>
      </c>
      <c r="F145" s="231" t="s">
        <v>4538</v>
      </c>
      <c r="G145" s="232" t="s">
        <v>1528</v>
      </c>
      <c r="H145" s="233">
        <v>5</v>
      </c>
      <c r="I145" s="234"/>
      <c r="J145" s="235">
        <f>ROUND(I145*H145,2)</f>
        <v>0</v>
      </c>
      <c r="K145" s="231" t="s">
        <v>331</v>
      </c>
      <c r="L145" s="46"/>
      <c r="M145" s="236" t="s">
        <v>1</v>
      </c>
      <c r="N145" s="237" t="s">
        <v>48</v>
      </c>
      <c r="O145" s="93"/>
      <c r="P145" s="238">
        <f>O145*H145</f>
        <v>0</v>
      </c>
      <c r="Q145" s="238">
        <v>0</v>
      </c>
      <c r="R145" s="238">
        <f>Q145*H145</f>
        <v>0</v>
      </c>
      <c r="S145" s="238">
        <v>0</v>
      </c>
      <c r="T145" s="239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40" t="s">
        <v>192</v>
      </c>
      <c r="AT145" s="240" t="s">
        <v>174</v>
      </c>
      <c r="AU145" s="240" t="s">
        <v>90</v>
      </c>
      <c r="AY145" s="18" t="s">
        <v>171</v>
      </c>
      <c r="BE145" s="241">
        <f>IF(N145="základní",J145,0)</f>
        <v>0</v>
      </c>
      <c r="BF145" s="241">
        <f>IF(N145="snížená",J145,0)</f>
        <v>0</v>
      </c>
      <c r="BG145" s="241">
        <f>IF(N145="zákl. přenesená",J145,0)</f>
        <v>0</v>
      </c>
      <c r="BH145" s="241">
        <f>IF(N145="sníž. přenesená",J145,0)</f>
        <v>0</v>
      </c>
      <c r="BI145" s="241">
        <f>IF(N145="nulová",J145,0)</f>
        <v>0</v>
      </c>
      <c r="BJ145" s="18" t="s">
        <v>90</v>
      </c>
      <c r="BK145" s="241">
        <f>ROUND(I145*H145,2)</f>
        <v>0</v>
      </c>
      <c r="BL145" s="18" t="s">
        <v>192</v>
      </c>
      <c r="BM145" s="240" t="s">
        <v>339</v>
      </c>
    </row>
    <row r="146" s="2" customFormat="1" ht="16.5" customHeight="1">
      <c r="A146" s="40"/>
      <c r="B146" s="41"/>
      <c r="C146" s="229" t="s">
        <v>215</v>
      </c>
      <c r="D146" s="229" t="s">
        <v>174</v>
      </c>
      <c r="E146" s="230" t="s">
        <v>4539</v>
      </c>
      <c r="F146" s="231" t="s">
        <v>4540</v>
      </c>
      <c r="G146" s="232" t="s">
        <v>458</v>
      </c>
      <c r="H146" s="233">
        <v>1870</v>
      </c>
      <c r="I146" s="234"/>
      <c r="J146" s="235">
        <f>ROUND(I146*H146,2)</f>
        <v>0</v>
      </c>
      <c r="K146" s="231" t="s">
        <v>331</v>
      </c>
      <c r="L146" s="46"/>
      <c r="M146" s="236" t="s">
        <v>1</v>
      </c>
      <c r="N146" s="237" t="s">
        <v>48</v>
      </c>
      <c r="O146" s="93"/>
      <c r="P146" s="238">
        <f>O146*H146</f>
        <v>0</v>
      </c>
      <c r="Q146" s="238">
        <v>0</v>
      </c>
      <c r="R146" s="238">
        <f>Q146*H146</f>
        <v>0</v>
      </c>
      <c r="S146" s="238">
        <v>0</v>
      </c>
      <c r="T146" s="239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40" t="s">
        <v>192</v>
      </c>
      <c r="AT146" s="240" t="s">
        <v>174</v>
      </c>
      <c r="AU146" s="240" t="s">
        <v>90</v>
      </c>
      <c r="AY146" s="18" t="s">
        <v>171</v>
      </c>
      <c r="BE146" s="241">
        <f>IF(N146="základní",J146,0)</f>
        <v>0</v>
      </c>
      <c r="BF146" s="241">
        <f>IF(N146="snížená",J146,0)</f>
        <v>0</v>
      </c>
      <c r="BG146" s="241">
        <f>IF(N146="zákl. přenesená",J146,0)</f>
        <v>0</v>
      </c>
      <c r="BH146" s="241">
        <f>IF(N146="sníž. přenesená",J146,0)</f>
        <v>0</v>
      </c>
      <c r="BI146" s="241">
        <f>IF(N146="nulová",J146,0)</f>
        <v>0</v>
      </c>
      <c r="BJ146" s="18" t="s">
        <v>90</v>
      </c>
      <c r="BK146" s="241">
        <f>ROUND(I146*H146,2)</f>
        <v>0</v>
      </c>
      <c r="BL146" s="18" t="s">
        <v>192</v>
      </c>
      <c r="BM146" s="240" t="s">
        <v>347</v>
      </c>
    </row>
    <row r="147" s="2" customFormat="1" ht="16.5" customHeight="1">
      <c r="A147" s="40"/>
      <c r="B147" s="41"/>
      <c r="C147" s="229" t="s">
        <v>220</v>
      </c>
      <c r="D147" s="229" t="s">
        <v>174</v>
      </c>
      <c r="E147" s="230" t="s">
        <v>4541</v>
      </c>
      <c r="F147" s="231" t="s">
        <v>4542</v>
      </c>
      <c r="G147" s="232" t="s">
        <v>458</v>
      </c>
      <c r="H147" s="233">
        <v>225</v>
      </c>
      <c r="I147" s="234"/>
      <c r="J147" s="235">
        <f>ROUND(I147*H147,2)</f>
        <v>0</v>
      </c>
      <c r="K147" s="231" t="s">
        <v>331</v>
      </c>
      <c r="L147" s="46"/>
      <c r="M147" s="236" t="s">
        <v>1</v>
      </c>
      <c r="N147" s="237" t="s">
        <v>48</v>
      </c>
      <c r="O147" s="93"/>
      <c r="P147" s="238">
        <f>O147*H147</f>
        <v>0</v>
      </c>
      <c r="Q147" s="238">
        <v>0</v>
      </c>
      <c r="R147" s="238">
        <f>Q147*H147</f>
        <v>0</v>
      </c>
      <c r="S147" s="238">
        <v>0</v>
      </c>
      <c r="T147" s="239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40" t="s">
        <v>192</v>
      </c>
      <c r="AT147" s="240" t="s">
        <v>174</v>
      </c>
      <c r="AU147" s="240" t="s">
        <v>90</v>
      </c>
      <c r="AY147" s="18" t="s">
        <v>171</v>
      </c>
      <c r="BE147" s="241">
        <f>IF(N147="základní",J147,0)</f>
        <v>0</v>
      </c>
      <c r="BF147" s="241">
        <f>IF(N147="snížená",J147,0)</f>
        <v>0</v>
      </c>
      <c r="BG147" s="241">
        <f>IF(N147="zákl. přenesená",J147,0)</f>
        <v>0</v>
      </c>
      <c r="BH147" s="241">
        <f>IF(N147="sníž. přenesená",J147,0)</f>
        <v>0</v>
      </c>
      <c r="BI147" s="241">
        <f>IF(N147="nulová",J147,0)</f>
        <v>0</v>
      </c>
      <c r="BJ147" s="18" t="s">
        <v>90</v>
      </c>
      <c r="BK147" s="241">
        <f>ROUND(I147*H147,2)</f>
        <v>0</v>
      </c>
      <c r="BL147" s="18" t="s">
        <v>192</v>
      </c>
      <c r="BM147" s="240" t="s">
        <v>357</v>
      </c>
    </row>
    <row r="148" s="2" customFormat="1" ht="16.5" customHeight="1">
      <c r="A148" s="40"/>
      <c r="B148" s="41"/>
      <c r="C148" s="229" t="s">
        <v>227</v>
      </c>
      <c r="D148" s="229" t="s">
        <v>174</v>
      </c>
      <c r="E148" s="230" t="s">
        <v>4543</v>
      </c>
      <c r="F148" s="231" t="s">
        <v>4544</v>
      </c>
      <c r="G148" s="232" t="s">
        <v>458</v>
      </c>
      <c r="H148" s="233">
        <v>120</v>
      </c>
      <c r="I148" s="234"/>
      <c r="J148" s="235">
        <f>ROUND(I148*H148,2)</f>
        <v>0</v>
      </c>
      <c r="K148" s="231" t="s">
        <v>331</v>
      </c>
      <c r="L148" s="46"/>
      <c r="M148" s="236" t="s">
        <v>1</v>
      </c>
      <c r="N148" s="237" t="s">
        <v>48</v>
      </c>
      <c r="O148" s="93"/>
      <c r="P148" s="238">
        <f>O148*H148</f>
        <v>0</v>
      </c>
      <c r="Q148" s="238">
        <v>0</v>
      </c>
      <c r="R148" s="238">
        <f>Q148*H148</f>
        <v>0</v>
      </c>
      <c r="S148" s="238">
        <v>0</v>
      </c>
      <c r="T148" s="239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40" t="s">
        <v>192</v>
      </c>
      <c r="AT148" s="240" t="s">
        <v>174</v>
      </c>
      <c r="AU148" s="240" t="s">
        <v>90</v>
      </c>
      <c r="AY148" s="18" t="s">
        <v>171</v>
      </c>
      <c r="BE148" s="241">
        <f>IF(N148="základní",J148,0)</f>
        <v>0</v>
      </c>
      <c r="BF148" s="241">
        <f>IF(N148="snížená",J148,0)</f>
        <v>0</v>
      </c>
      <c r="BG148" s="241">
        <f>IF(N148="zákl. přenesená",J148,0)</f>
        <v>0</v>
      </c>
      <c r="BH148" s="241">
        <f>IF(N148="sníž. přenesená",J148,0)</f>
        <v>0</v>
      </c>
      <c r="BI148" s="241">
        <f>IF(N148="nulová",J148,0)</f>
        <v>0</v>
      </c>
      <c r="BJ148" s="18" t="s">
        <v>90</v>
      </c>
      <c r="BK148" s="241">
        <f>ROUND(I148*H148,2)</f>
        <v>0</v>
      </c>
      <c r="BL148" s="18" t="s">
        <v>192</v>
      </c>
      <c r="BM148" s="240" t="s">
        <v>367</v>
      </c>
    </row>
    <row r="149" s="2" customFormat="1" ht="16.5" customHeight="1">
      <c r="A149" s="40"/>
      <c r="B149" s="41"/>
      <c r="C149" s="229" t="s">
        <v>234</v>
      </c>
      <c r="D149" s="229" t="s">
        <v>174</v>
      </c>
      <c r="E149" s="230" t="s">
        <v>4545</v>
      </c>
      <c r="F149" s="231" t="s">
        <v>4546</v>
      </c>
      <c r="G149" s="232" t="s">
        <v>458</v>
      </c>
      <c r="H149" s="233">
        <v>80</v>
      </c>
      <c r="I149" s="234"/>
      <c r="J149" s="235">
        <f>ROUND(I149*H149,2)</f>
        <v>0</v>
      </c>
      <c r="K149" s="231" t="s">
        <v>331</v>
      </c>
      <c r="L149" s="46"/>
      <c r="M149" s="236" t="s">
        <v>1</v>
      </c>
      <c r="N149" s="237" t="s">
        <v>48</v>
      </c>
      <c r="O149" s="93"/>
      <c r="P149" s="238">
        <f>O149*H149</f>
        <v>0</v>
      </c>
      <c r="Q149" s="238">
        <v>0</v>
      </c>
      <c r="R149" s="238">
        <f>Q149*H149</f>
        <v>0</v>
      </c>
      <c r="S149" s="238">
        <v>0</v>
      </c>
      <c r="T149" s="239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40" t="s">
        <v>192</v>
      </c>
      <c r="AT149" s="240" t="s">
        <v>174</v>
      </c>
      <c r="AU149" s="240" t="s">
        <v>90</v>
      </c>
      <c r="AY149" s="18" t="s">
        <v>171</v>
      </c>
      <c r="BE149" s="241">
        <f>IF(N149="základní",J149,0)</f>
        <v>0</v>
      </c>
      <c r="BF149" s="241">
        <f>IF(N149="snížená",J149,0)</f>
        <v>0</v>
      </c>
      <c r="BG149" s="241">
        <f>IF(N149="zákl. přenesená",J149,0)</f>
        <v>0</v>
      </c>
      <c r="BH149" s="241">
        <f>IF(N149="sníž. přenesená",J149,0)</f>
        <v>0</v>
      </c>
      <c r="BI149" s="241">
        <f>IF(N149="nulová",J149,0)</f>
        <v>0</v>
      </c>
      <c r="BJ149" s="18" t="s">
        <v>90</v>
      </c>
      <c r="BK149" s="241">
        <f>ROUND(I149*H149,2)</f>
        <v>0</v>
      </c>
      <c r="BL149" s="18" t="s">
        <v>192</v>
      </c>
      <c r="BM149" s="240" t="s">
        <v>377</v>
      </c>
    </row>
    <row r="150" s="2" customFormat="1" ht="16.5" customHeight="1">
      <c r="A150" s="40"/>
      <c r="B150" s="41"/>
      <c r="C150" s="229" t="s">
        <v>327</v>
      </c>
      <c r="D150" s="229" t="s">
        <v>174</v>
      </c>
      <c r="E150" s="230" t="s">
        <v>4547</v>
      </c>
      <c r="F150" s="231" t="s">
        <v>4548</v>
      </c>
      <c r="G150" s="232" t="s">
        <v>458</v>
      </c>
      <c r="H150" s="233">
        <v>280</v>
      </c>
      <c r="I150" s="234"/>
      <c r="J150" s="235">
        <f>ROUND(I150*H150,2)</f>
        <v>0</v>
      </c>
      <c r="K150" s="231" t="s">
        <v>331</v>
      </c>
      <c r="L150" s="46"/>
      <c r="M150" s="236" t="s">
        <v>1</v>
      </c>
      <c r="N150" s="237" t="s">
        <v>48</v>
      </c>
      <c r="O150" s="93"/>
      <c r="P150" s="238">
        <f>O150*H150</f>
        <v>0</v>
      </c>
      <c r="Q150" s="238">
        <v>0</v>
      </c>
      <c r="R150" s="238">
        <f>Q150*H150</f>
        <v>0</v>
      </c>
      <c r="S150" s="238">
        <v>0</v>
      </c>
      <c r="T150" s="239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40" t="s">
        <v>192</v>
      </c>
      <c r="AT150" s="240" t="s">
        <v>174</v>
      </c>
      <c r="AU150" s="240" t="s">
        <v>90</v>
      </c>
      <c r="AY150" s="18" t="s">
        <v>171</v>
      </c>
      <c r="BE150" s="241">
        <f>IF(N150="základní",J150,0)</f>
        <v>0</v>
      </c>
      <c r="BF150" s="241">
        <f>IF(N150="snížená",J150,0)</f>
        <v>0</v>
      </c>
      <c r="BG150" s="241">
        <f>IF(N150="zákl. přenesená",J150,0)</f>
        <v>0</v>
      </c>
      <c r="BH150" s="241">
        <f>IF(N150="sníž. přenesená",J150,0)</f>
        <v>0</v>
      </c>
      <c r="BI150" s="241">
        <f>IF(N150="nulová",J150,0)</f>
        <v>0</v>
      </c>
      <c r="BJ150" s="18" t="s">
        <v>90</v>
      </c>
      <c r="BK150" s="241">
        <f>ROUND(I150*H150,2)</f>
        <v>0</v>
      </c>
      <c r="BL150" s="18" t="s">
        <v>192</v>
      </c>
      <c r="BM150" s="240" t="s">
        <v>387</v>
      </c>
    </row>
    <row r="151" s="2" customFormat="1" ht="16.5" customHeight="1">
      <c r="A151" s="40"/>
      <c r="B151" s="41"/>
      <c r="C151" s="229" t="s">
        <v>334</v>
      </c>
      <c r="D151" s="229" t="s">
        <v>174</v>
      </c>
      <c r="E151" s="230" t="s">
        <v>4549</v>
      </c>
      <c r="F151" s="231" t="s">
        <v>4550</v>
      </c>
      <c r="G151" s="232" t="s">
        <v>458</v>
      </c>
      <c r="H151" s="233">
        <v>65</v>
      </c>
      <c r="I151" s="234"/>
      <c r="J151" s="235">
        <f>ROUND(I151*H151,2)</f>
        <v>0</v>
      </c>
      <c r="K151" s="231" t="s">
        <v>331</v>
      </c>
      <c r="L151" s="46"/>
      <c r="M151" s="236" t="s">
        <v>1</v>
      </c>
      <c r="N151" s="237" t="s">
        <v>48</v>
      </c>
      <c r="O151" s="93"/>
      <c r="P151" s="238">
        <f>O151*H151</f>
        <v>0</v>
      </c>
      <c r="Q151" s="238">
        <v>0</v>
      </c>
      <c r="R151" s="238">
        <f>Q151*H151</f>
        <v>0</v>
      </c>
      <c r="S151" s="238">
        <v>0</v>
      </c>
      <c r="T151" s="239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40" t="s">
        <v>192</v>
      </c>
      <c r="AT151" s="240" t="s">
        <v>174</v>
      </c>
      <c r="AU151" s="240" t="s">
        <v>90</v>
      </c>
      <c r="AY151" s="18" t="s">
        <v>171</v>
      </c>
      <c r="BE151" s="241">
        <f>IF(N151="základní",J151,0)</f>
        <v>0</v>
      </c>
      <c r="BF151" s="241">
        <f>IF(N151="snížená",J151,0)</f>
        <v>0</v>
      </c>
      <c r="BG151" s="241">
        <f>IF(N151="zákl. přenesená",J151,0)</f>
        <v>0</v>
      </c>
      <c r="BH151" s="241">
        <f>IF(N151="sníž. přenesená",J151,0)</f>
        <v>0</v>
      </c>
      <c r="BI151" s="241">
        <f>IF(N151="nulová",J151,0)</f>
        <v>0</v>
      </c>
      <c r="BJ151" s="18" t="s">
        <v>90</v>
      </c>
      <c r="BK151" s="241">
        <f>ROUND(I151*H151,2)</f>
        <v>0</v>
      </c>
      <c r="BL151" s="18" t="s">
        <v>192</v>
      </c>
      <c r="BM151" s="240" t="s">
        <v>398</v>
      </c>
    </row>
    <row r="152" s="2" customFormat="1" ht="16.5" customHeight="1">
      <c r="A152" s="40"/>
      <c r="B152" s="41"/>
      <c r="C152" s="229" t="s">
        <v>339</v>
      </c>
      <c r="D152" s="229" t="s">
        <v>174</v>
      </c>
      <c r="E152" s="230" t="s">
        <v>4551</v>
      </c>
      <c r="F152" s="231" t="s">
        <v>4552</v>
      </c>
      <c r="G152" s="232" t="s">
        <v>458</v>
      </c>
      <c r="H152" s="233">
        <v>120</v>
      </c>
      <c r="I152" s="234"/>
      <c r="J152" s="235">
        <f>ROUND(I152*H152,2)</f>
        <v>0</v>
      </c>
      <c r="K152" s="231" t="s">
        <v>331</v>
      </c>
      <c r="L152" s="46"/>
      <c r="M152" s="236" t="s">
        <v>1</v>
      </c>
      <c r="N152" s="237" t="s">
        <v>48</v>
      </c>
      <c r="O152" s="93"/>
      <c r="P152" s="238">
        <f>O152*H152</f>
        <v>0</v>
      </c>
      <c r="Q152" s="238">
        <v>0</v>
      </c>
      <c r="R152" s="238">
        <f>Q152*H152</f>
        <v>0</v>
      </c>
      <c r="S152" s="238">
        <v>0</v>
      </c>
      <c r="T152" s="239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40" t="s">
        <v>192</v>
      </c>
      <c r="AT152" s="240" t="s">
        <v>174</v>
      </c>
      <c r="AU152" s="240" t="s">
        <v>90</v>
      </c>
      <c r="AY152" s="18" t="s">
        <v>171</v>
      </c>
      <c r="BE152" s="241">
        <f>IF(N152="základní",J152,0)</f>
        <v>0</v>
      </c>
      <c r="BF152" s="241">
        <f>IF(N152="snížená",J152,0)</f>
        <v>0</v>
      </c>
      <c r="BG152" s="241">
        <f>IF(N152="zákl. přenesená",J152,0)</f>
        <v>0</v>
      </c>
      <c r="BH152" s="241">
        <f>IF(N152="sníž. přenesená",J152,0)</f>
        <v>0</v>
      </c>
      <c r="BI152" s="241">
        <f>IF(N152="nulová",J152,0)</f>
        <v>0</v>
      </c>
      <c r="BJ152" s="18" t="s">
        <v>90</v>
      </c>
      <c r="BK152" s="241">
        <f>ROUND(I152*H152,2)</f>
        <v>0</v>
      </c>
      <c r="BL152" s="18" t="s">
        <v>192</v>
      </c>
      <c r="BM152" s="240" t="s">
        <v>407</v>
      </c>
    </row>
    <row r="153" s="2" customFormat="1" ht="16.5" customHeight="1">
      <c r="A153" s="40"/>
      <c r="B153" s="41"/>
      <c r="C153" s="229" t="s">
        <v>8</v>
      </c>
      <c r="D153" s="229" t="s">
        <v>174</v>
      </c>
      <c r="E153" s="230" t="s">
        <v>4553</v>
      </c>
      <c r="F153" s="231" t="s">
        <v>4554</v>
      </c>
      <c r="G153" s="232" t="s">
        <v>458</v>
      </c>
      <c r="H153" s="233">
        <v>80</v>
      </c>
      <c r="I153" s="234"/>
      <c r="J153" s="235">
        <f>ROUND(I153*H153,2)</f>
        <v>0</v>
      </c>
      <c r="K153" s="231" t="s">
        <v>331</v>
      </c>
      <c r="L153" s="46"/>
      <c r="M153" s="236" t="s">
        <v>1</v>
      </c>
      <c r="N153" s="237" t="s">
        <v>48</v>
      </c>
      <c r="O153" s="93"/>
      <c r="P153" s="238">
        <f>O153*H153</f>
        <v>0</v>
      </c>
      <c r="Q153" s="238">
        <v>0</v>
      </c>
      <c r="R153" s="238">
        <f>Q153*H153</f>
        <v>0</v>
      </c>
      <c r="S153" s="238">
        <v>0</v>
      </c>
      <c r="T153" s="239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40" t="s">
        <v>192</v>
      </c>
      <c r="AT153" s="240" t="s">
        <v>174</v>
      </c>
      <c r="AU153" s="240" t="s">
        <v>90</v>
      </c>
      <c r="AY153" s="18" t="s">
        <v>171</v>
      </c>
      <c r="BE153" s="241">
        <f>IF(N153="základní",J153,0)</f>
        <v>0</v>
      </c>
      <c r="BF153" s="241">
        <f>IF(N153="snížená",J153,0)</f>
        <v>0</v>
      </c>
      <c r="BG153" s="241">
        <f>IF(N153="zákl. přenesená",J153,0)</f>
        <v>0</v>
      </c>
      <c r="BH153" s="241">
        <f>IF(N153="sníž. přenesená",J153,0)</f>
        <v>0</v>
      </c>
      <c r="BI153" s="241">
        <f>IF(N153="nulová",J153,0)</f>
        <v>0</v>
      </c>
      <c r="BJ153" s="18" t="s">
        <v>90</v>
      </c>
      <c r="BK153" s="241">
        <f>ROUND(I153*H153,2)</f>
        <v>0</v>
      </c>
      <c r="BL153" s="18" t="s">
        <v>192</v>
      </c>
      <c r="BM153" s="240" t="s">
        <v>420</v>
      </c>
    </row>
    <row r="154" s="2" customFormat="1" ht="16.5" customHeight="1">
      <c r="A154" s="40"/>
      <c r="B154" s="41"/>
      <c r="C154" s="229" t="s">
        <v>347</v>
      </c>
      <c r="D154" s="229" t="s">
        <v>174</v>
      </c>
      <c r="E154" s="230" t="s">
        <v>4555</v>
      </c>
      <c r="F154" s="231" t="s">
        <v>4556</v>
      </c>
      <c r="G154" s="232" t="s">
        <v>458</v>
      </c>
      <c r="H154" s="233">
        <v>85</v>
      </c>
      <c r="I154" s="234"/>
      <c r="J154" s="235">
        <f>ROUND(I154*H154,2)</f>
        <v>0</v>
      </c>
      <c r="K154" s="231" t="s">
        <v>331</v>
      </c>
      <c r="L154" s="46"/>
      <c r="M154" s="236" t="s">
        <v>1</v>
      </c>
      <c r="N154" s="237" t="s">
        <v>48</v>
      </c>
      <c r="O154" s="93"/>
      <c r="P154" s="238">
        <f>O154*H154</f>
        <v>0</v>
      </c>
      <c r="Q154" s="238">
        <v>0</v>
      </c>
      <c r="R154" s="238">
        <f>Q154*H154</f>
        <v>0</v>
      </c>
      <c r="S154" s="238">
        <v>0</v>
      </c>
      <c r="T154" s="239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40" t="s">
        <v>192</v>
      </c>
      <c r="AT154" s="240" t="s">
        <v>174</v>
      </c>
      <c r="AU154" s="240" t="s">
        <v>90</v>
      </c>
      <c r="AY154" s="18" t="s">
        <v>171</v>
      </c>
      <c r="BE154" s="241">
        <f>IF(N154="základní",J154,0)</f>
        <v>0</v>
      </c>
      <c r="BF154" s="241">
        <f>IF(N154="snížená",J154,0)</f>
        <v>0</v>
      </c>
      <c r="BG154" s="241">
        <f>IF(N154="zákl. přenesená",J154,0)</f>
        <v>0</v>
      </c>
      <c r="BH154" s="241">
        <f>IF(N154="sníž. přenesená",J154,0)</f>
        <v>0</v>
      </c>
      <c r="BI154" s="241">
        <f>IF(N154="nulová",J154,0)</f>
        <v>0</v>
      </c>
      <c r="BJ154" s="18" t="s">
        <v>90</v>
      </c>
      <c r="BK154" s="241">
        <f>ROUND(I154*H154,2)</f>
        <v>0</v>
      </c>
      <c r="BL154" s="18" t="s">
        <v>192</v>
      </c>
      <c r="BM154" s="240" t="s">
        <v>430</v>
      </c>
    </row>
    <row r="155" s="2" customFormat="1" ht="16.5" customHeight="1">
      <c r="A155" s="40"/>
      <c r="B155" s="41"/>
      <c r="C155" s="229" t="s">
        <v>353</v>
      </c>
      <c r="D155" s="229" t="s">
        <v>174</v>
      </c>
      <c r="E155" s="230" t="s">
        <v>4557</v>
      </c>
      <c r="F155" s="231" t="s">
        <v>4256</v>
      </c>
      <c r="G155" s="232" t="s">
        <v>458</v>
      </c>
      <c r="H155" s="233">
        <v>255</v>
      </c>
      <c r="I155" s="234"/>
      <c r="J155" s="235">
        <f>ROUND(I155*H155,2)</f>
        <v>0</v>
      </c>
      <c r="K155" s="231" t="s">
        <v>331</v>
      </c>
      <c r="L155" s="46"/>
      <c r="M155" s="236" t="s">
        <v>1</v>
      </c>
      <c r="N155" s="237" t="s">
        <v>48</v>
      </c>
      <c r="O155" s="93"/>
      <c r="P155" s="238">
        <f>O155*H155</f>
        <v>0</v>
      </c>
      <c r="Q155" s="238">
        <v>0</v>
      </c>
      <c r="R155" s="238">
        <f>Q155*H155</f>
        <v>0</v>
      </c>
      <c r="S155" s="238">
        <v>0</v>
      </c>
      <c r="T155" s="239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40" t="s">
        <v>192</v>
      </c>
      <c r="AT155" s="240" t="s">
        <v>174</v>
      </c>
      <c r="AU155" s="240" t="s">
        <v>90</v>
      </c>
      <c r="AY155" s="18" t="s">
        <v>171</v>
      </c>
      <c r="BE155" s="241">
        <f>IF(N155="základní",J155,0)</f>
        <v>0</v>
      </c>
      <c r="BF155" s="241">
        <f>IF(N155="snížená",J155,0)</f>
        <v>0</v>
      </c>
      <c r="BG155" s="241">
        <f>IF(N155="zákl. přenesená",J155,0)</f>
        <v>0</v>
      </c>
      <c r="BH155" s="241">
        <f>IF(N155="sníž. přenesená",J155,0)</f>
        <v>0</v>
      </c>
      <c r="BI155" s="241">
        <f>IF(N155="nulová",J155,0)</f>
        <v>0</v>
      </c>
      <c r="BJ155" s="18" t="s">
        <v>90</v>
      </c>
      <c r="BK155" s="241">
        <f>ROUND(I155*H155,2)</f>
        <v>0</v>
      </c>
      <c r="BL155" s="18" t="s">
        <v>192</v>
      </c>
      <c r="BM155" s="240" t="s">
        <v>440</v>
      </c>
    </row>
    <row r="156" s="2" customFormat="1" ht="16.5" customHeight="1">
      <c r="A156" s="40"/>
      <c r="B156" s="41"/>
      <c r="C156" s="229" t="s">
        <v>357</v>
      </c>
      <c r="D156" s="229" t="s">
        <v>174</v>
      </c>
      <c r="E156" s="230" t="s">
        <v>4558</v>
      </c>
      <c r="F156" s="231" t="s">
        <v>4559</v>
      </c>
      <c r="G156" s="232" t="s">
        <v>458</v>
      </c>
      <c r="H156" s="233">
        <v>15</v>
      </c>
      <c r="I156" s="234"/>
      <c r="J156" s="235">
        <f>ROUND(I156*H156,2)</f>
        <v>0</v>
      </c>
      <c r="K156" s="231" t="s">
        <v>331</v>
      </c>
      <c r="L156" s="46"/>
      <c r="M156" s="236" t="s">
        <v>1</v>
      </c>
      <c r="N156" s="237" t="s">
        <v>48</v>
      </c>
      <c r="O156" s="93"/>
      <c r="P156" s="238">
        <f>O156*H156</f>
        <v>0</v>
      </c>
      <c r="Q156" s="238">
        <v>0</v>
      </c>
      <c r="R156" s="238">
        <f>Q156*H156</f>
        <v>0</v>
      </c>
      <c r="S156" s="238">
        <v>0</v>
      </c>
      <c r="T156" s="239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40" t="s">
        <v>192</v>
      </c>
      <c r="AT156" s="240" t="s">
        <v>174</v>
      </c>
      <c r="AU156" s="240" t="s">
        <v>90</v>
      </c>
      <c r="AY156" s="18" t="s">
        <v>171</v>
      </c>
      <c r="BE156" s="241">
        <f>IF(N156="základní",J156,0)</f>
        <v>0</v>
      </c>
      <c r="BF156" s="241">
        <f>IF(N156="snížená",J156,0)</f>
        <v>0</v>
      </c>
      <c r="BG156" s="241">
        <f>IF(N156="zákl. přenesená",J156,0)</f>
        <v>0</v>
      </c>
      <c r="BH156" s="241">
        <f>IF(N156="sníž. přenesená",J156,0)</f>
        <v>0</v>
      </c>
      <c r="BI156" s="241">
        <f>IF(N156="nulová",J156,0)</f>
        <v>0</v>
      </c>
      <c r="BJ156" s="18" t="s">
        <v>90</v>
      </c>
      <c r="BK156" s="241">
        <f>ROUND(I156*H156,2)</f>
        <v>0</v>
      </c>
      <c r="BL156" s="18" t="s">
        <v>192</v>
      </c>
      <c r="BM156" s="240" t="s">
        <v>450</v>
      </c>
    </row>
    <row r="157" s="2" customFormat="1" ht="16.5" customHeight="1">
      <c r="A157" s="40"/>
      <c r="B157" s="41"/>
      <c r="C157" s="229" t="s">
        <v>362</v>
      </c>
      <c r="D157" s="229" t="s">
        <v>174</v>
      </c>
      <c r="E157" s="230" t="s">
        <v>4560</v>
      </c>
      <c r="F157" s="231" t="s">
        <v>4361</v>
      </c>
      <c r="G157" s="232" t="s">
        <v>278</v>
      </c>
      <c r="H157" s="233">
        <v>3</v>
      </c>
      <c r="I157" s="234"/>
      <c r="J157" s="235">
        <f>ROUND(I157*H157,2)</f>
        <v>0</v>
      </c>
      <c r="K157" s="231" t="s">
        <v>331</v>
      </c>
      <c r="L157" s="46"/>
      <c r="M157" s="236" t="s">
        <v>1</v>
      </c>
      <c r="N157" s="237" t="s">
        <v>48</v>
      </c>
      <c r="O157" s="93"/>
      <c r="P157" s="238">
        <f>O157*H157</f>
        <v>0</v>
      </c>
      <c r="Q157" s="238">
        <v>0</v>
      </c>
      <c r="R157" s="238">
        <f>Q157*H157</f>
        <v>0</v>
      </c>
      <c r="S157" s="238">
        <v>0</v>
      </c>
      <c r="T157" s="239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40" t="s">
        <v>192</v>
      </c>
      <c r="AT157" s="240" t="s">
        <v>174</v>
      </c>
      <c r="AU157" s="240" t="s">
        <v>90</v>
      </c>
      <c r="AY157" s="18" t="s">
        <v>171</v>
      </c>
      <c r="BE157" s="241">
        <f>IF(N157="základní",J157,0)</f>
        <v>0</v>
      </c>
      <c r="BF157" s="241">
        <f>IF(N157="snížená",J157,0)</f>
        <v>0</v>
      </c>
      <c r="BG157" s="241">
        <f>IF(N157="zákl. přenesená",J157,0)</f>
        <v>0</v>
      </c>
      <c r="BH157" s="241">
        <f>IF(N157="sníž. přenesená",J157,0)</f>
        <v>0</v>
      </c>
      <c r="BI157" s="241">
        <f>IF(N157="nulová",J157,0)</f>
        <v>0</v>
      </c>
      <c r="BJ157" s="18" t="s">
        <v>90</v>
      </c>
      <c r="BK157" s="241">
        <f>ROUND(I157*H157,2)</f>
        <v>0</v>
      </c>
      <c r="BL157" s="18" t="s">
        <v>192</v>
      </c>
      <c r="BM157" s="240" t="s">
        <v>460</v>
      </c>
    </row>
    <row r="158" s="2" customFormat="1" ht="16.5" customHeight="1">
      <c r="A158" s="40"/>
      <c r="B158" s="41"/>
      <c r="C158" s="229" t="s">
        <v>367</v>
      </c>
      <c r="D158" s="229" t="s">
        <v>174</v>
      </c>
      <c r="E158" s="230" t="s">
        <v>4561</v>
      </c>
      <c r="F158" s="231" t="s">
        <v>4387</v>
      </c>
      <c r="G158" s="232" t="s">
        <v>458</v>
      </c>
      <c r="H158" s="233">
        <v>360</v>
      </c>
      <c r="I158" s="234"/>
      <c r="J158" s="235">
        <f>ROUND(I158*H158,2)</f>
        <v>0</v>
      </c>
      <c r="K158" s="231" t="s">
        <v>331</v>
      </c>
      <c r="L158" s="46"/>
      <c r="M158" s="236" t="s">
        <v>1</v>
      </c>
      <c r="N158" s="237" t="s">
        <v>48</v>
      </c>
      <c r="O158" s="93"/>
      <c r="P158" s="238">
        <f>O158*H158</f>
        <v>0</v>
      </c>
      <c r="Q158" s="238">
        <v>0</v>
      </c>
      <c r="R158" s="238">
        <f>Q158*H158</f>
        <v>0</v>
      </c>
      <c r="S158" s="238">
        <v>0</v>
      </c>
      <c r="T158" s="239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40" t="s">
        <v>192</v>
      </c>
      <c r="AT158" s="240" t="s">
        <v>174</v>
      </c>
      <c r="AU158" s="240" t="s">
        <v>90</v>
      </c>
      <c r="AY158" s="18" t="s">
        <v>171</v>
      </c>
      <c r="BE158" s="241">
        <f>IF(N158="základní",J158,0)</f>
        <v>0</v>
      </c>
      <c r="BF158" s="241">
        <f>IF(N158="snížená",J158,0)</f>
        <v>0</v>
      </c>
      <c r="BG158" s="241">
        <f>IF(N158="zákl. přenesená",J158,0)</f>
        <v>0</v>
      </c>
      <c r="BH158" s="241">
        <f>IF(N158="sníž. přenesená",J158,0)</f>
        <v>0</v>
      </c>
      <c r="BI158" s="241">
        <f>IF(N158="nulová",J158,0)</f>
        <v>0</v>
      </c>
      <c r="BJ158" s="18" t="s">
        <v>90</v>
      </c>
      <c r="BK158" s="241">
        <f>ROUND(I158*H158,2)</f>
        <v>0</v>
      </c>
      <c r="BL158" s="18" t="s">
        <v>192</v>
      </c>
      <c r="BM158" s="240" t="s">
        <v>470</v>
      </c>
    </row>
    <row r="159" s="2" customFormat="1" ht="16.5" customHeight="1">
      <c r="A159" s="40"/>
      <c r="B159" s="41"/>
      <c r="C159" s="229" t="s">
        <v>7</v>
      </c>
      <c r="D159" s="229" t="s">
        <v>174</v>
      </c>
      <c r="E159" s="230" t="s">
        <v>4562</v>
      </c>
      <c r="F159" s="231" t="s">
        <v>4389</v>
      </c>
      <c r="G159" s="232" t="s">
        <v>458</v>
      </c>
      <c r="H159" s="233">
        <v>20</v>
      </c>
      <c r="I159" s="234"/>
      <c r="J159" s="235">
        <f>ROUND(I159*H159,2)</f>
        <v>0</v>
      </c>
      <c r="K159" s="231" t="s">
        <v>331</v>
      </c>
      <c r="L159" s="46"/>
      <c r="M159" s="236" t="s">
        <v>1</v>
      </c>
      <c r="N159" s="237" t="s">
        <v>48</v>
      </c>
      <c r="O159" s="93"/>
      <c r="P159" s="238">
        <f>O159*H159</f>
        <v>0</v>
      </c>
      <c r="Q159" s="238">
        <v>0</v>
      </c>
      <c r="R159" s="238">
        <f>Q159*H159</f>
        <v>0</v>
      </c>
      <c r="S159" s="238">
        <v>0</v>
      </c>
      <c r="T159" s="239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40" t="s">
        <v>192</v>
      </c>
      <c r="AT159" s="240" t="s">
        <v>174</v>
      </c>
      <c r="AU159" s="240" t="s">
        <v>90</v>
      </c>
      <c r="AY159" s="18" t="s">
        <v>171</v>
      </c>
      <c r="BE159" s="241">
        <f>IF(N159="základní",J159,0)</f>
        <v>0</v>
      </c>
      <c r="BF159" s="241">
        <f>IF(N159="snížená",J159,0)</f>
        <v>0</v>
      </c>
      <c r="BG159" s="241">
        <f>IF(N159="zákl. přenesená",J159,0)</f>
        <v>0</v>
      </c>
      <c r="BH159" s="241">
        <f>IF(N159="sníž. přenesená",J159,0)</f>
        <v>0</v>
      </c>
      <c r="BI159" s="241">
        <f>IF(N159="nulová",J159,0)</f>
        <v>0</v>
      </c>
      <c r="BJ159" s="18" t="s">
        <v>90</v>
      </c>
      <c r="BK159" s="241">
        <f>ROUND(I159*H159,2)</f>
        <v>0</v>
      </c>
      <c r="BL159" s="18" t="s">
        <v>192</v>
      </c>
      <c r="BM159" s="240" t="s">
        <v>479</v>
      </c>
    </row>
    <row r="160" s="2" customFormat="1" ht="16.5" customHeight="1">
      <c r="A160" s="40"/>
      <c r="B160" s="41"/>
      <c r="C160" s="229" t="s">
        <v>377</v>
      </c>
      <c r="D160" s="229" t="s">
        <v>174</v>
      </c>
      <c r="E160" s="230" t="s">
        <v>4563</v>
      </c>
      <c r="F160" s="231" t="s">
        <v>4401</v>
      </c>
      <c r="G160" s="232" t="s">
        <v>2359</v>
      </c>
      <c r="H160" s="233">
        <v>200</v>
      </c>
      <c r="I160" s="234"/>
      <c r="J160" s="235">
        <f>ROUND(I160*H160,2)</f>
        <v>0</v>
      </c>
      <c r="K160" s="231" t="s">
        <v>331</v>
      </c>
      <c r="L160" s="46"/>
      <c r="M160" s="236" t="s">
        <v>1</v>
      </c>
      <c r="N160" s="237" t="s">
        <v>48</v>
      </c>
      <c r="O160" s="93"/>
      <c r="P160" s="238">
        <f>O160*H160</f>
        <v>0</v>
      </c>
      <c r="Q160" s="238">
        <v>0</v>
      </c>
      <c r="R160" s="238">
        <f>Q160*H160</f>
        <v>0</v>
      </c>
      <c r="S160" s="238">
        <v>0</v>
      </c>
      <c r="T160" s="239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40" t="s">
        <v>192</v>
      </c>
      <c r="AT160" s="240" t="s">
        <v>174</v>
      </c>
      <c r="AU160" s="240" t="s">
        <v>90</v>
      </c>
      <c r="AY160" s="18" t="s">
        <v>171</v>
      </c>
      <c r="BE160" s="241">
        <f>IF(N160="základní",J160,0)</f>
        <v>0</v>
      </c>
      <c r="BF160" s="241">
        <f>IF(N160="snížená",J160,0)</f>
        <v>0</v>
      </c>
      <c r="BG160" s="241">
        <f>IF(N160="zákl. přenesená",J160,0)</f>
        <v>0</v>
      </c>
      <c r="BH160" s="241">
        <f>IF(N160="sníž. přenesená",J160,0)</f>
        <v>0</v>
      </c>
      <c r="BI160" s="241">
        <f>IF(N160="nulová",J160,0)</f>
        <v>0</v>
      </c>
      <c r="BJ160" s="18" t="s">
        <v>90</v>
      </c>
      <c r="BK160" s="241">
        <f>ROUND(I160*H160,2)</f>
        <v>0</v>
      </c>
      <c r="BL160" s="18" t="s">
        <v>192</v>
      </c>
      <c r="BM160" s="240" t="s">
        <v>487</v>
      </c>
    </row>
    <row r="161" s="12" customFormat="1" ht="25.92" customHeight="1">
      <c r="A161" s="12"/>
      <c r="B161" s="213"/>
      <c r="C161" s="214"/>
      <c r="D161" s="215" t="s">
        <v>82</v>
      </c>
      <c r="E161" s="216" t="s">
        <v>3304</v>
      </c>
      <c r="F161" s="216" t="s">
        <v>4564</v>
      </c>
      <c r="G161" s="214"/>
      <c r="H161" s="214"/>
      <c r="I161" s="217"/>
      <c r="J161" s="218">
        <f>BK161</f>
        <v>0</v>
      </c>
      <c r="K161" s="214"/>
      <c r="L161" s="219"/>
      <c r="M161" s="220"/>
      <c r="N161" s="221"/>
      <c r="O161" s="221"/>
      <c r="P161" s="222">
        <f>SUM(P162:P181)</f>
        <v>0</v>
      </c>
      <c r="Q161" s="221"/>
      <c r="R161" s="222">
        <f>SUM(R162:R181)</f>
        <v>0</v>
      </c>
      <c r="S161" s="221"/>
      <c r="T161" s="223">
        <f>SUM(T162:T181)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4" t="s">
        <v>90</v>
      </c>
      <c r="AT161" s="225" t="s">
        <v>82</v>
      </c>
      <c r="AU161" s="225" t="s">
        <v>83</v>
      </c>
      <c r="AY161" s="224" t="s">
        <v>171</v>
      </c>
      <c r="BK161" s="226">
        <f>SUM(BK162:BK181)</f>
        <v>0</v>
      </c>
    </row>
    <row r="162" s="2" customFormat="1" ht="16.5" customHeight="1">
      <c r="A162" s="40"/>
      <c r="B162" s="41"/>
      <c r="C162" s="229" t="s">
        <v>382</v>
      </c>
      <c r="D162" s="229" t="s">
        <v>174</v>
      </c>
      <c r="E162" s="230" t="s">
        <v>4565</v>
      </c>
      <c r="F162" s="231" t="s">
        <v>4566</v>
      </c>
      <c r="G162" s="232" t="s">
        <v>1528</v>
      </c>
      <c r="H162" s="233">
        <v>12</v>
      </c>
      <c r="I162" s="234"/>
      <c r="J162" s="235">
        <f>ROUND(I162*H162,2)</f>
        <v>0</v>
      </c>
      <c r="K162" s="231" t="s">
        <v>331</v>
      </c>
      <c r="L162" s="46"/>
      <c r="M162" s="236" t="s">
        <v>1</v>
      </c>
      <c r="N162" s="237" t="s">
        <v>48</v>
      </c>
      <c r="O162" s="93"/>
      <c r="P162" s="238">
        <f>O162*H162</f>
        <v>0</v>
      </c>
      <c r="Q162" s="238">
        <v>0</v>
      </c>
      <c r="R162" s="238">
        <f>Q162*H162</f>
        <v>0</v>
      </c>
      <c r="S162" s="238">
        <v>0</v>
      </c>
      <c r="T162" s="239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40" t="s">
        <v>192</v>
      </c>
      <c r="AT162" s="240" t="s">
        <v>174</v>
      </c>
      <c r="AU162" s="240" t="s">
        <v>90</v>
      </c>
      <c r="AY162" s="18" t="s">
        <v>171</v>
      </c>
      <c r="BE162" s="241">
        <f>IF(N162="základní",J162,0)</f>
        <v>0</v>
      </c>
      <c r="BF162" s="241">
        <f>IF(N162="snížená",J162,0)</f>
        <v>0</v>
      </c>
      <c r="BG162" s="241">
        <f>IF(N162="zákl. přenesená",J162,0)</f>
        <v>0</v>
      </c>
      <c r="BH162" s="241">
        <f>IF(N162="sníž. přenesená",J162,0)</f>
        <v>0</v>
      </c>
      <c r="BI162" s="241">
        <f>IF(N162="nulová",J162,0)</f>
        <v>0</v>
      </c>
      <c r="BJ162" s="18" t="s">
        <v>90</v>
      </c>
      <c r="BK162" s="241">
        <f>ROUND(I162*H162,2)</f>
        <v>0</v>
      </c>
      <c r="BL162" s="18" t="s">
        <v>192</v>
      </c>
      <c r="BM162" s="240" t="s">
        <v>496</v>
      </c>
    </row>
    <row r="163" s="2" customFormat="1" ht="16.5" customHeight="1">
      <c r="A163" s="40"/>
      <c r="B163" s="41"/>
      <c r="C163" s="229" t="s">
        <v>387</v>
      </c>
      <c r="D163" s="229" t="s">
        <v>174</v>
      </c>
      <c r="E163" s="230" t="s">
        <v>4567</v>
      </c>
      <c r="F163" s="231" t="s">
        <v>4568</v>
      </c>
      <c r="G163" s="232" t="s">
        <v>1528</v>
      </c>
      <c r="H163" s="233">
        <v>12</v>
      </c>
      <c r="I163" s="234"/>
      <c r="J163" s="235">
        <f>ROUND(I163*H163,2)</f>
        <v>0</v>
      </c>
      <c r="K163" s="231" t="s">
        <v>331</v>
      </c>
      <c r="L163" s="46"/>
      <c r="M163" s="236" t="s">
        <v>1</v>
      </c>
      <c r="N163" s="237" t="s">
        <v>48</v>
      </c>
      <c r="O163" s="93"/>
      <c r="P163" s="238">
        <f>O163*H163</f>
        <v>0</v>
      </c>
      <c r="Q163" s="238">
        <v>0</v>
      </c>
      <c r="R163" s="238">
        <f>Q163*H163</f>
        <v>0</v>
      </c>
      <c r="S163" s="238">
        <v>0</v>
      </c>
      <c r="T163" s="239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40" t="s">
        <v>192</v>
      </c>
      <c r="AT163" s="240" t="s">
        <v>174</v>
      </c>
      <c r="AU163" s="240" t="s">
        <v>90</v>
      </c>
      <c r="AY163" s="18" t="s">
        <v>171</v>
      </c>
      <c r="BE163" s="241">
        <f>IF(N163="základní",J163,0)</f>
        <v>0</v>
      </c>
      <c r="BF163" s="241">
        <f>IF(N163="snížená",J163,0)</f>
        <v>0</v>
      </c>
      <c r="BG163" s="241">
        <f>IF(N163="zákl. přenesená",J163,0)</f>
        <v>0</v>
      </c>
      <c r="BH163" s="241">
        <f>IF(N163="sníž. přenesená",J163,0)</f>
        <v>0</v>
      </c>
      <c r="BI163" s="241">
        <f>IF(N163="nulová",J163,0)</f>
        <v>0</v>
      </c>
      <c r="BJ163" s="18" t="s">
        <v>90</v>
      </c>
      <c r="BK163" s="241">
        <f>ROUND(I163*H163,2)</f>
        <v>0</v>
      </c>
      <c r="BL163" s="18" t="s">
        <v>192</v>
      </c>
      <c r="BM163" s="240" t="s">
        <v>506</v>
      </c>
    </row>
    <row r="164" s="2" customFormat="1" ht="16.5" customHeight="1">
      <c r="A164" s="40"/>
      <c r="B164" s="41"/>
      <c r="C164" s="229" t="s">
        <v>393</v>
      </c>
      <c r="D164" s="229" t="s">
        <v>174</v>
      </c>
      <c r="E164" s="230" t="s">
        <v>4569</v>
      </c>
      <c r="F164" s="231" t="s">
        <v>4570</v>
      </c>
      <c r="G164" s="232" t="s">
        <v>1528</v>
      </c>
      <c r="H164" s="233">
        <v>508</v>
      </c>
      <c r="I164" s="234"/>
      <c r="J164" s="235">
        <f>ROUND(I164*H164,2)</f>
        <v>0</v>
      </c>
      <c r="K164" s="231" t="s">
        <v>331</v>
      </c>
      <c r="L164" s="46"/>
      <c r="M164" s="236" t="s">
        <v>1</v>
      </c>
      <c r="N164" s="237" t="s">
        <v>48</v>
      </c>
      <c r="O164" s="93"/>
      <c r="P164" s="238">
        <f>O164*H164</f>
        <v>0</v>
      </c>
      <c r="Q164" s="238">
        <v>0</v>
      </c>
      <c r="R164" s="238">
        <f>Q164*H164</f>
        <v>0</v>
      </c>
      <c r="S164" s="238">
        <v>0</v>
      </c>
      <c r="T164" s="239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40" t="s">
        <v>192</v>
      </c>
      <c r="AT164" s="240" t="s">
        <v>174</v>
      </c>
      <c r="AU164" s="240" t="s">
        <v>90</v>
      </c>
      <c r="AY164" s="18" t="s">
        <v>171</v>
      </c>
      <c r="BE164" s="241">
        <f>IF(N164="základní",J164,0)</f>
        <v>0</v>
      </c>
      <c r="BF164" s="241">
        <f>IF(N164="snížená",J164,0)</f>
        <v>0</v>
      </c>
      <c r="BG164" s="241">
        <f>IF(N164="zákl. přenesená",J164,0)</f>
        <v>0</v>
      </c>
      <c r="BH164" s="241">
        <f>IF(N164="sníž. přenesená",J164,0)</f>
        <v>0</v>
      </c>
      <c r="BI164" s="241">
        <f>IF(N164="nulová",J164,0)</f>
        <v>0</v>
      </c>
      <c r="BJ164" s="18" t="s">
        <v>90</v>
      </c>
      <c r="BK164" s="241">
        <f>ROUND(I164*H164,2)</f>
        <v>0</v>
      </c>
      <c r="BL164" s="18" t="s">
        <v>192</v>
      </c>
      <c r="BM164" s="240" t="s">
        <v>515</v>
      </c>
    </row>
    <row r="165" s="2" customFormat="1" ht="16.5" customHeight="1">
      <c r="A165" s="40"/>
      <c r="B165" s="41"/>
      <c r="C165" s="229" t="s">
        <v>398</v>
      </c>
      <c r="D165" s="229" t="s">
        <v>174</v>
      </c>
      <c r="E165" s="230" t="s">
        <v>4571</v>
      </c>
      <c r="F165" s="231" t="s">
        <v>4572</v>
      </c>
      <c r="G165" s="232" t="s">
        <v>1528</v>
      </c>
      <c r="H165" s="233">
        <v>508</v>
      </c>
      <c r="I165" s="234"/>
      <c r="J165" s="235">
        <f>ROUND(I165*H165,2)</f>
        <v>0</v>
      </c>
      <c r="K165" s="231" t="s">
        <v>331</v>
      </c>
      <c r="L165" s="46"/>
      <c r="M165" s="236" t="s">
        <v>1</v>
      </c>
      <c r="N165" s="237" t="s">
        <v>48</v>
      </c>
      <c r="O165" s="93"/>
      <c r="P165" s="238">
        <f>O165*H165</f>
        <v>0</v>
      </c>
      <c r="Q165" s="238">
        <v>0</v>
      </c>
      <c r="R165" s="238">
        <f>Q165*H165</f>
        <v>0</v>
      </c>
      <c r="S165" s="238">
        <v>0</v>
      </c>
      <c r="T165" s="239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40" t="s">
        <v>192</v>
      </c>
      <c r="AT165" s="240" t="s">
        <v>174</v>
      </c>
      <c r="AU165" s="240" t="s">
        <v>90</v>
      </c>
      <c r="AY165" s="18" t="s">
        <v>171</v>
      </c>
      <c r="BE165" s="241">
        <f>IF(N165="základní",J165,0)</f>
        <v>0</v>
      </c>
      <c r="BF165" s="241">
        <f>IF(N165="snížená",J165,0)</f>
        <v>0</v>
      </c>
      <c r="BG165" s="241">
        <f>IF(N165="zákl. přenesená",J165,0)</f>
        <v>0</v>
      </c>
      <c r="BH165" s="241">
        <f>IF(N165="sníž. přenesená",J165,0)</f>
        <v>0</v>
      </c>
      <c r="BI165" s="241">
        <f>IF(N165="nulová",J165,0)</f>
        <v>0</v>
      </c>
      <c r="BJ165" s="18" t="s">
        <v>90</v>
      </c>
      <c r="BK165" s="241">
        <f>ROUND(I165*H165,2)</f>
        <v>0</v>
      </c>
      <c r="BL165" s="18" t="s">
        <v>192</v>
      </c>
      <c r="BM165" s="240" t="s">
        <v>523</v>
      </c>
    </row>
    <row r="166" s="2" customFormat="1" ht="16.5" customHeight="1">
      <c r="A166" s="40"/>
      <c r="B166" s="41"/>
      <c r="C166" s="229" t="s">
        <v>403</v>
      </c>
      <c r="D166" s="229" t="s">
        <v>174</v>
      </c>
      <c r="E166" s="230" t="s">
        <v>4573</v>
      </c>
      <c r="F166" s="231" t="s">
        <v>4574</v>
      </c>
      <c r="G166" s="232" t="s">
        <v>1528</v>
      </c>
      <c r="H166" s="233">
        <v>4</v>
      </c>
      <c r="I166" s="234"/>
      <c r="J166" s="235">
        <f>ROUND(I166*H166,2)</f>
        <v>0</v>
      </c>
      <c r="K166" s="231" t="s">
        <v>331</v>
      </c>
      <c r="L166" s="46"/>
      <c r="M166" s="236" t="s">
        <v>1</v>
      </c>
      <c r="N166" s="237" t="s">
        <v>48</v>
      </c>
      <c r="O166" s="93"/>
      <c r="P166" s="238">
        <f>O166*H166</f>
        <v>0</v>
      </c>
      <c r="Q166" s="238">
        <v>0</v>
      </c>
      <c r="R166" s="238">
        <f>Q166*H166</f>
        <v>0</v>
      </c>
      <c r="S166" s="238">
        <v>0</v>
      </c>
      <c r="T166" s="239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40" t="s">
        <v>192</v>
      </c>
      <c r="AT166" s="240" t="s">
        <v>174</v>
      </c>
      <c r="AU166" s="240" t="s">
        <v>90</v>
      </c>
      <c r="AY166" s="18" t="s">
        <v>171</v>
      </c>
      <c r="BE166" s="241">
        <f>IF(N166="základní",J166,0)</f>
        <v>0</v>
      </c>
      <c r="BF166" s="241">
        <f>IF(N166="snížená",J166,0)</f>
        <v>0</v>
      </c>
      <c r="BG166" s="241">
        <f>IF(N166="zákl. přenesená",J166,0)</f>
        <v>0</v>
      </c>
      <c r="BH166" s="241">
        <f>IF(N166="sníž. přenesená",J166,0)</f>
        <v>0</v>
      </c>
      <c r="BI166" s="241">
        <f>IF(N166="nulová",J166,0)</f>
        <v>0</v>
      </c>
      <c r="BJ166" s="18" t="s">
        <v>90</v>
      </c>
      <c r="BK166" s="241">
        <f>ROUND(I166*H166,2)</f>
        <v>0</v>
      </c>
      <c r="BL166" s="18" t="s">
        <v>192</v>
      </c>
      <c r="BM166" s="240" t="s">
        <v>538</v>
      </c>
    </row>
    <row r="167" s="2" customFormat="1" ht="16.5" customHeight="1">
      <c r="A167" s="40"/>
      <c r="B167" s="41"/>
      <c r="C167" s="229" t="s">
        <v>407</v>
      </c>
      <c r="D167" s="229" t="s">
        <v>174</v>
      </c>
      <c r="E167" s="230" t="s">
        <v>4575</v>
      </c>
      <c r="F167" s="231" t="s">
        <v>4576</v>
      </c>
      <c r="G167" s="232" t="s">
        <v>458</v>
      </c>
      <c r="H167" s="233">
        <v>34890</v>
      </c>
      <c r="I167" s="234"/>
      <c r="J167" s="235">
        <f>ROUND(I167*H167,2)</f>
        <v>0</v>
      </c>
      <c r="K167" s="231" t="s">
        <v>331</v>
      </c>
      <c r="L167" s="46"/>
      <c r="M167" s="236" t="s">
        <v>1</v>
      </c>
      <c r="N167" s="237" t="s">
        <v>48</v>
      </c>
      <c r="O167" s="93"/>
      <c r="P167" s="238">
        <f>O167*H167</f>
        <v>0</v>
      </c>
      <c r="Q167" s="238">
        <v>0</v>
      </c>
      <c r="R167" s="238">
        <f>Q167*H167</f>
        <v>0</v>
      </c>
      <c r="S167" s="238">
        <v>0</v>
      </c>
      <c r="T167" s="239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40" t="s">
        <v>192</v>
      </c>
      <c r="AT167" s="240" t="s">
        <v>174</v>
      </c>
      <c r="AU167" s="240" t="s">
        <v>90</v>
      </c>
      <c r="AY167" s="18" t="s">
        <v>171</v>
      </c>
      <c r="BE167" s="241">
        <f>IF(N167="základní",J167,0)</f>
        <v>0</v>
      </c>
      <c r="BF167" s="241">
        <f>IF(N167="snížená",J167,0)</f>
        <v>0</v>
      </c>
      <c r="BG167" s="241">
        <f>IF(N167="zákl. přenesená",J167,0)</f>
        <v>0</v>
      </c>
      <c r="BH167" s="241">
        <f>IF(N167="sníž. přenesená",J167,0)</f>
        <v>0</v>
      </c>
      <c r="BI167" s="241">
        <f>IF(N167="nulová",J167,0)</f>
        <v>0</v>
      </c>
      <c r="BJ167" s="18" t="s">
        <v>90</v>
      </c>
      <c r="BK167" s="241">
        <f>ROUND(I167*H167,2)</f>
        <v>0</v>
      </c>
      <c r="BL167" s="18" t="s">
        <v>192</v>
      </c>
      <c r="BM167" s="240" t="s">
        <v>546</v>
      </c>
    </row>
    <row r="168" s="2" customFormat="1" ht="16.5" customHeight="1">
      <c r="A168" s="40"/>
      <c r="B168" s="41"/>
      <c r="C168" s="229" t="s">
        <v>413</v>
      </c>
      <c r="D168" s="229" t="s">
        <v>174</v>
      </c>
      <c r="E168" s="230" t="s">
        <v>4577</v>
      </c>
      <c r="F168" s="231" t="s">
        <v>4578</v>
      </c>
      <c r="G168" s="232" t="s">
        <v>458</v>
      </c>
      <c r="H168" s="233">
        <v>185</v>
      </c>
      <c r="I168" s="234"/>
      <c r="J168" s="235">
        <f>ROUND(I168*H168,2)</f>
        <v>0</v>
      </c>
      <c r="K168" s="231" t="s">
        <v>331</v>
      </c>
      <c r="L168" s="46"/>
      <c r="M168" s="236" t="s">
        <v>1</v>
      </c>
      <c r="N168" s="237" t="s">
        <v>48</v>
      </c>
      <c r="O168" s="93"/>
      <c r="P168" s="238">
        <f>O168*H168</f>
        <v>0</v>
      </c>
      <c r="Q168" s="238">
        <v>0</v>
      </c>
      <c r="R168" s="238">
        <f>Q168*H168</f>
        <v>0</v>
      </c>
      <c r="S168" s="238">
        <v>0</v>
      </c>
      <c r="T168" s="239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40" t="s">
        <v>192</v>
      </c>
      <c r="AT168" s="240" t="s">
        <v>174</v>
      </c>
      <c r="AU168" s="240" t="s">
        <v>90</v>
      </c>
      <c r="AY168" s="18" t="s">
        <v>171</v>
      </c>
      <c r="BE168" s="241">
        <f>IF(N168="základní",J168,0)</f>
        <v>0</v>
      </c>
      <c r="BF168" s="241">
        <f>IF(N168="snížená",J168,0)</f>
        <v>0</v>
      </c>
      <c r="BG168" s="241">
        <f>IF(N168="zákl. přenesená",J168,0)</f>
        <v>0</v>
      </c>
      <c r="BH168" s="241">
        <f>IF(N168="sníž. přenesená",J168,0)</f>
        <v>0</v>
      </c>
      <c r="BI168" s="241">
        <f>IF(N168="nulová",J168,0)</f>
        <v>0</v>
      </c>
      <c r="BJ168" s="18" t="s">
        <v>90</v>
      </c>
      <c r="BK168" s="241">
        <f>ROUND(I168*H168,2)</f>
        <v>0</v>
      </c>
      <c r="BL168" s="18" t="s">
        <v>192</v>
      </c>
      <c r="BM168" s="240" t="s">
        <v>555</v>
      </c>
    </row>
    <row r="169" s="2" customFormat="1" ht="16.5" customHeight="1">
      <c r="A169" s="40"/>
      <c r="B169" s="41"/>
      <c r="C169" s="229" t="s">
        <v>420</v>
      </c>
      <c r="D169" s="229" t="s">
        <v>174</v>
      </c>
      <c r="E169" s="230" t="s">
        <v>4579</v>
      </c>
      <c r="F169" s="231" t="s">
        <v>4580</v>
      </c>
      <c r="G169" s="232" t="s">
        <v>458</v>
      </c>
      <c r="H169" s="233">
        <v>325</v>
      </c>
      <c r="I169" s="234"/>
      <c r="J169" s="235">
        <f>ROUND(I169*H169,2)</f>
        <v>0</v>
      </c>
      <c r="K169" s="231" t="s">
        <v>331</v>
      </c>
      <c r="L169" s="46"/>
      <c r="M169" s="236" t="s">
        <v>1</v>
      </c>
      <c r="N169" s="237" t="s">
        <v>48</v>
      </c>
      <c r="O169" s="93"/>
      <c r="P169" s="238">
        <f>O169*H169</f>
        <v>0</v>
      </c>
      <c r="Q169" s="238">
        <v>0</v>
      </c>
      <c r="R169" s="238">
        <f>Q169*H169</f>
        <v>0</v>
      </c>
      <c r="S169" s="238">
        <v>0</v>
      </c>
      <c r="T169" s="239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40" t="s">
        <v>192</v>
      </c>
      <c r="AT169" s="240" t="s">
        <v>174</v>
      </c>
      <c r="AU169" s="240" t="s">
        <v>90</v>
      </c>
      <c r="AY169" s="18" t="s">
        <v>171</v>
      </c>
      <c r="BE169" s="241">
        <f>IF(N169="základní",J169,0)</f>
        <v>0</v>
      </c>
      <c r="BF169" s="241">
        <f>IF(N169="snížená",J169,0)</f>
        <v>0</v>
      </c>
      <c r="BG169" s="241">
        <f>IF(N169="zákl. přenesená",J169,0)</f>
        <v>0</v>
      </c>
      <c r="BH169" s="241">
        <f>IF(N169="sníž. přenesená",J169,0)</f>
        <v>0</v>
      </c>
      <c r="BI169" s="241">
        <f>IF(N169="nulová",J169,0)</f>
        <v>0</v>
      </c>
      <c r="BJ169" s="18" t="s">
        <v>90</v>
      </c>
      <c r="BK169" s="241">
        <f>ROUND(I169*H169,2)</f>
        <v>0</v>
      </c>
      <c r="BL169" s="18" t="s">
        <v>192</v>
      </c>
      <c r="BM169" s="240" t="s">
        <v>563</v>
      </c>
    </row>
    <row r="170" s="2" customFormat="1" ht="16.5" customHeight="1">
      <c r="A170" s="40"/>
      <c r="B170" s="41"/>
      <c r="C170" s="229" t="s">
        <v>425</v>
      </c>
      <c r="D170" s="229" t="s">
        <v>174</v>
      </c>
      <c r="E170" s="230" t="s">
        <v>4581</v>
      </c>
      <c r="F170" s="231" t="s">
        <v>4582</v>
      </c>
      <c r="G170" s="232" t="s">
        <v>1528</v>
      </c>
      <c r="H170" s="233">
        <v>508</v>
      </c>
      <c r="I170" s="234"/>
      <c r="J170" s="235">
        <f>ROUND(I170*H170,2)</f>
        <v>0</v>
      </c>
      <c r="K170" s="231" t="s">
        <v>331</v>
      </c>
      <c r="L170" s="46"/>
      <c r="M170" s="236" t="s">
        <v>1</v>
      </c>
      <c r="N170" s="237" t="s">
        <v>48</v>
      </c>
      <c r="O170" s="93"/>
      <c r="P170" s="238">
        <f>O170*H170</f>
        <v>0</v>
      </c>
      <c r="Q170" s="238">
        <v>0</v>
      </c>
      <c r="R170" s="238">
        <f>Q170*H170</f>
        <v>0</v>
      </c>
      <c r="S170" s="238">
        <v>0</v>
      </c>
      <c r="T170" s="239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40" t="s">
        <v>192</v>
      </c>
      <c r="AT170" s="240" t="s">
        <v>174</v>
      </c>
      <c r="AU170" s="240" t="s">
        <v>90</v>
      </c>
      <c r="AY170" s="18" t="s">
        <v>171</v>
      </c>
      <c r="BE170" s="241">
        <f>IF(N170="základní",J170,0)</f>
        <v>0</v>
      </c>
      <c r="BF170" s="241">
        <f>IF(N170="snížená",J170,0)</f>
        <v>0</v>
      </c>
      <c r="BG170" s="241">
        <f>IF(N170="zákl. přenesená",J170,0)</f>
        <v>0</v>
      </c>
      <c r="BH170" s="241">
        <f>IF(N170="sníž. přenesená",J170,0)</f>
        <v>0</v>
      </c>
      <c r="BI170" s="241">
        <f>IF(N170="nulová",J170,0)</f>
        <v>0</v>
      </c>
      <c r="BJ170" s="18" t="s">
        <v>90</v>
      </c>
      <c r="BK170" s="241">
        <f>ROUND(I170*H170,2)</f>
        <v>0</v>
      </c>
      <c r="BL170" s="18" t="s">
        <v>192</v>
      </c>
      <c r="BM170" s="240" t="s">
        <v>574</v>
      </c>
    </row>
    <row r="171" s="2" customFormat="1" ht="16.5" customHeight="1">
      <c r="A171" s="40"/>
      <c r="B171" s="41"/>
      <c r="C171" s="229" t="s">
        <v>430</v>
      </c>
      <c r="D171" s="229" t="s">
        <v>174</v>
      </c>
      <c r="E171" s="230" t="s">
        <v>4583</v>
      </c>
      <c r="F171" s="231" t="s">
        <v>4584</v>
      </c>
      <c r="G171" s="232" t="s">
        <v>428</v>
      </c>
      <c r="H171" s="233">
        <v>4</v>
      </c>
      <c r="I171" s="234"/>
      <c r="J171" s="235">
        <f>ROUND(I171*H171,2)</f>
        <v>0</v>
      </c>
      <c r="K171" s="231" t="s">
        <v>331</v>
      </c>
      <c r="L171" s="46"/>
      <c r="M171" s="236" t="s">
        <v>1</v>
      </c>
      <c r="N171" s="237" t="s">
        <v>48</v>
      </c>
      <c r="O171" s="93"/>
      <c r="P171" s="238">
        <f>O171*H171</f>
        <v>0</v>
      </c>
      <c r="Q171" s="238">
        <v>0</v>
      </c>
      <c r="R171" s="238">
        <f>Q171*H171</f>
        <v>0</v>
      </c>
      <c r="S171" s="238">
        <v>0</v>
      </c>
      <c r="T171" s="239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40" t="s">
        <v>192</v>
      </c>
      <c r="AT171" s="240" t="s">
        <v>174</v>
      </c>
      <c r="AU171" s="240" t="s">
        <v>90</v>
      </c>
      <c r="AY171" s="18" t="s">
        <v>171</v>
      </c>
      <c r="BE171" s="241">
        <f>IF(N171="základní",J171,0)</f>
        <v>0</v>
      </c>
      <c r="BF171" s="241">
        <f>IF(N171="snížená",J171,0)</f>
        <v>0</v>
      </c>
      <c r="BG171" s="241">
        <f>IF(N171="zákl. přenesená",J171,0)</f>
        <v>0</v>
      </c>
      <c r="BH171" s="241">
        <f>IF(N171="sníž. přenesená",J171,0)</f>
        <v>0</v>
      </c>
      <c r="BI171" s="241">
        <f>IF(N171="nulová",J171,0)</f>
        <v>0</v>
      </c>
      <c r="BJ171" s="18" t="s">
        <v>90</v>
      </c>
      <c r="BK171" s="241">
        <f>ROUND(I171*H171,2)</f>
        <v>0</v>
      </c>
      <c r="BL171" s="18" t="s">
        <v>192</v>
      </c>
      <c r="BM171" s="240" t="s">
        <v>582</v>
      </c>
    </row>
    <row r="172" s="2" customFormat="1" ht="16.5" customHeight="1">
      <c r="A172" s="40"/>
      <c r="B172" s="41"/>
      <c r="C172" s="229" t="s">
        <v>434</v>
      </c>
      <c r="D172" s="229" t="s">
        <v>174</v>
      </c>
      <c r="E172" s="230" t="s">
        <v>4585</v>
      </c>
      <c r="F172" s="231" t="s">
        <v>4586</v>
      </c>
      <c r="G172" s="232" t="s">
        <v>1528</v>
      </c>
      <c r="H172" s="233">
        <v>197</v>
      </c>
      <c r="I172" s="234"/>
      <c r="J172" s="235">
        <f>ROUND(I172*H172,2)</f>
        <v>0</v>
      </c>
      <c r="K172" s="231" t="s">
        <v>331</v>
      </c>
      <c r="L172" s="46"/>
      <c r="M172" s="236" t="s">
        <v>1</v>
      </c>
      <c r="N172" s="237" t="s">
        <v>48</v>
      </c>
      <c r="O172" s="93"/>
      <c r="P172" s="238">
        <f>O172*H172</f>
        <v>0</v>
      </c>
      <c r="Q172" s="238">
        <v>0</v>
      </c>
      <c r="R172" s="238">
        <f>Q172*H172</f>
        <v>0</v>
      </c>
      <c r="S172" s="238">
        <v>0</v>
      </c>
      <c r="T172" s="239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40" t="s">
        <v>192</v>
      </c>
      <c r="AT172" s="240" t="s">
        <v>174</v>
      </c>
      <c r="AU172" s="240" t="s">
        <v>90</v>
      </c>
      <c r="AY172" s="18" t="s">
        <v>171</v>
      </c>
      <c r="BE172" s="241">
        <f>IF(N172="základní",J172,0)</f>
        <v>0</v>
      </c>
      <c r="BF172" s="241">
        <f>IF(N172="snížená",J172,0)</f>
        <v>0</v>
      </c>
      <c r="BG172" s="241">
        <f>IF(N172="zákl. přenesená",J172,0)</f>
        <v>0</v>
      </c>
      <c r="BH172" s="241">
        <f>IF(N172="sníž. přenesená",J172,0)</f>
        <v>0</v>
      </c>
      <c r="BI172" s="241">
        <f>IF(N172="nulová",J172,0)</f>
        <v>0</v>
      </c>
      <c r="BJ172" s="18" t="s">
        <v>90</v>
      </c>
      <c r="BK172" s="241">
        <f>ROUND(I172*H172,2)</f>
        <v>0</v>
      </c>
      <c r="BL172" s="18" t="s">
        <v>192</v>
      </c>
      <c r="BM172" s="240" t="s">
        <v>592</v>
      </c>
    </row>
    <row r="173" s="2" customFormat="1" ht="16.5" customHeight="1">
      <c r="A173" s="40"/>
      <c r="B173" s="41"/>
      <c r="C173" s="229" t="s">
        <v>440</v>
      </c>
      <c r="D173" s="229" t="s">
        <v>174</v>
      </c>
      <c r="E173" s="230" t="s">
        <v>4587</v>
      </c>
      <c r="F173" s="231" t="s">
        <v>4588</v>
      </c>
      <c r="G173" s="232" t="s">
        <v>1528</v>
      </c>
      <c r="H173" s="233">
        <v>3</v>
      </c>
      <c r="I173" s="234"/>
      <c r="J173" s="235">
        <f>ROUND(I173*H173,2)</f>
        <v>0</v>
      </c>
      <c r="K173" s="231" t="s">
        <v>331</v>
      </c>
      <c r="L173" s="46"/>
      <c r="M173" s="236" t="s">
        <v>1</v>
      </c>
      <c r="N173" s="237" t="s">
        <v>48</v>
      </c>
      <c r="O173" s="93"/>
      <c r="P173" s="238">
        <f>O173*H173</f>
        <v>0</v>
      </c>
      <c r="Q173" s="238">
        <v>0</v>
      </c>
      <c r="R173" s="238">
        <f>Q173*H173</f>
        <v>0</v>
      </c>
      <c r="S173" s="238">
        <v>0</v>
      </c>
      <c r="T173" s="239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40" t="s">
        <v>192</v>
      </c>
      <c r="AT173" s="240" t="s">
        <v>174</v>
      </c>
      <c r="AU173" s="240" t="s">
        <v>90</v>
      </c>
      <c r="AY173" s="18" t="s">
        <v>171</v>
      </c>
      <c r="BE173" s="241">
        <f>IF(N173="základní",J173,0)</f>
        <v>0</v>
      </c>
      <c r="BF173" s="241">
        <f>IF(N173="snížená",J173,0)</f>
        <v>0</v>
      </c>
      <c r="BG173" s="241">
        <f>IF(N173="zákl. přenesená",J173,0)</f>
        <v>0</v>
      </c>
      <c r="BH173" s="241">
        <f>IF(N173="sníž. přenesená",J173,0)</f>
        <v>0</v>
      </c>
      <c r="BI173" s="241">
        <f>IF(N173="nulová",J173,0)</f>
        <v>0</v>
      </c>
      <c r="BJ173" s="18" t="s">
        <v>90</v>
      </c>
      <c r="BK173" s="241">
        <f>ROUND(I173*H173,2)</f>
        <v>0</v>
      </c>
      <c r="BL173" s="18" t="s">
        <v>192</v>
      </c>
      <c r="BM173" s="240" t="s">
        <v>601</v>
      </c>
    </row>
    <row r="174" s="2" customFormat="1" ht="16.5" customHeight="1">
      <c r="A174" s="40"/>
      <c r="B174" s="41"/>
      <c r="C174" s="229" t="s">
        <v>445</v>
      </c>
      <c r="D174" s="229" t="s">
        <v>174</v>
      </c>
      <c r="E174" s="230" t="s">
        <v>4589</v>
      </c>
      <c r="F174" s="231" t="s">
        <v>4590</v>
      </c>
      <c r="G174" s="232" t="s">
        <v>1528</v>
      </c>
      <c r="H174" s="233">
        <v>2</v>
      </c>
      <c r="I174" s="234"/>
      <c r="J174" s="235">
        <f>ROUND(I174*H174,2)</f>
        <v>0</v>
      </c>
      <c r="K174" s="231" t="s">
        <v>331</v>
      </c>
      <c r="L174" s="46"/>
      <c r="M174" s="236" t="s">
        <v>1</v>
      </c>
      <c r="N174" s="237" t="s">
        <v>48</v>
      </c>
      <c r="O174" s="93"/>
      <c r="P174" s="238">
        <f>O174*H174</f>
        <v>0</v>
      </c>
      <c r="Q174" s="238">
        <v>0</v>
      </c>
      <c r="R174" s="238">
        <f>Q174*H174</f>
        <v>0</v>
      </c>
      <c r="S174" s="238">
        <v>0</v>
      </c>
      <c r="T174" s="239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40" t="s">
        <v>192</v>
      </c>
      <c r="AT174" s="240" t="s">
        <v>174</v>
      </c>
      <c r="AU174" s="240" t="s">
        <v>90</v>
      </c>
      <c r="AY174" s="18" t="s">
        <v>171</v>
      </c>
      <c r="BE174" s="241">
        <f>IF(N174="základní",J174,0)</f>
        <v>0</v>
      </c>
      <c r="BF174" s="241">
        <f>IF(N174="snížená",J174,0)</f>
        <v>0</v>
      </c>
      <c r="BG174" s="241">
        <f>IF(N174="zákl. přenesená",J174,0)</f>
        <v>0</v>
      </c>
      <c r="BH174" s="241">
        <f>IF(N174="sníž. přenesená",J174,0)</f>
        <v>0</v>
      </c>
      <c r="BI174" s="241">
        <f>IF(N174="nulová",J174,0)</f>
        <v>0</v>
      </c>
      <c r="BJ174" s="18" t="s">
        <v>90</v>
      </c>
      <c r="BK174" s="241">
        <f>ROUND(I174*H174,2)</f>
        <v>0</v>
      </c>
      <c r="BL174" s="18" t="s">
        <v>192</v>
      </c>
      <c r="BM174" s="240" t="s">
        <v>609</v>
      </c>
    </row>
    <row r="175" s="2" customFormat="1" ht="16.5" customHeight="1">
      <c r="A175" s="40"/>
      <c r="B175" s="41"/>
      <c r="C175" s="229" t="s">
        <v>450</v>
      </c>
      <c r="D175" s="229" t="s">
        <v>174</v>
      </c>
      <c r="E175" s="230" t="s">
        <v>4591</v>
      </c>
      <c r="F175" s="231" t="s">
        <v>4592</v>
      </c>
      <c r="G175" s="232" t="s">
        <v>1528</v>
      </c>
      <c r="H175" s="233">
        <v>4</v>
      </c>
      <c r="I175" s="234"/>
      <c r="J175" s="235">
        <f>ROUND(I175*H175,2)</f>
        <v>0</v>
      </c>
      <c r="K175" s="231" t="s">
        <v>331</v>
      </c>
      <c r="L175" s="46"/>
      <c r="M175" s="236" t="s">
        <v>1</v>
      </c>
      <c r="N175" s="237" t="s">
        <v>48</v>
      </c>
      <c r="O175" s="93"/>
      <c r="P175" s="238">
        <f>O175*H175</f>
        <v>0</v>
      </c>
      <c r="Q175" s="238">
        <v>0</v>
      </c>
      <c r="R175" s="238">
        <f>Q175*H175</f>
        <v>0</v>
      </c>
      <c r="S175" s="238">
        <v>0</v>
      </c>
      <c r="T175" s="239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40" t="s">
        <v>192</v>
      </c>
      <c r="AT175" s="240" t="s">
        <v>174</v>
      </c>
      <c r="AU175" s="240" t="s">
        <v>90</v>
      </c>
      <c r="AY175" s="18" t="s">
        <v>171</v>
      </c>
      <c r="BE175" s="241">
        <f>IF(N175="základní",J175,0)</f>
        <v>0</v>
      </c>
      <c r="BF175" s="241">
        <f>IF(N175="snížená",J175,0)</f>
        <v>0</v>
      </c>
      <c r="BG175" s="241">
        <f>IF(N175="zákl. přenesená",J175,0)</f>
        <v>0</v>
      </c>
      <c r="BH175" s="241">
        <f>IF(N175="sníž. přenesená",J175,0)</f>
        <v>0</v>
      </c>
      <c r="BI175" s="241">
        <f>IF(N175="nulová",J175,0)</f>
        <v>0</v>
      </c>
      <c r="BJ175" s="18" t="s">
        <v>90</v>
      </c>
      <c r="BK175" s="241">
        <f>ROUND(I175*H175,2)</f>
        <v>0</v>
      </c>
      <c r="BL175" s="18" t="s">
        <v>192</v>
      </c>
      <c r="BM175" s="240" t="s">
        <v>618</v>
      </c>
    </row>
    <row r="176" s="2" customFormat="1" ht="16.5" customHeight="1">
      <c r="A176" s="40"/>
      <c r="B176" s="41"/>
      <c r="C176" s="229" t="s">
        <v>455</v>
      </c>
      <c r="D176" s="229" t="s">
        <v>174</v>
      </c>
      <c r="E176" s="230" t="s">
        <v>4593</v>
      </c>
      <c r="F176" s="231" t="s">
        <v>4594</v>
      </c>
      <c r="G176" s="232" t="s">
        <v>1528</v>
      </c>
      <c r="H176" s="233">
        <v>2</v>
      </c>
      <c r="I176" s="234"/>
      <c r="J176" s="235">
        <f>ROUND(I176*H176,2)</f>
        <v>0</v>
      </c>
      <c r="K176" s="231" t="s">
        <v>331</v>
      </c>
      <c r="L176" s="46"/>
      <c r="M176" s="236" t="s">
        <v>1</v>
      </c>
      <c r="N176" s="237" t="s">
        <v>48</v>
      </c>
      <c r="O176" s="93"/>
      <c r="P176" s="238">
        <f>O176*H176</f>
        <v>0</v>
      </c>
      <c r="Q176" s="238">
        <v>0</v>
      </c>
      <c r="R176" s="238">
        <f>Q176*H176</f>
        <v>0</v>
      </c>
      <c r="S176" s="238">
        <v>0</v>
      </c>
      <c r="T176" s="239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40" t="s">
        <v>192</v>
      </c>
      <c r="AT176" s="240" t="s">
        <v>174</v>
      </c>
      <c r="AU176" s="240" t="s">
        <v>90</v>
      </c>
      <c r="AY176" s="18" t="s">
        <v>171</v>
      </c>
      <c r="BE176" s="241">
        <f>IF(N176="základní",J176,0)</f>
        <v>0</v>
      </c>
      <c r="BF176" s="241">
        <f>IF(N176="snížená",J176,0)</f>
        <v>0</v>
      </c>
      <c r="BG176" s="241">
        <f>IF(N176="zákl. přenesená",J176,0)</f>
        <v>0</v>
      </c>
      <c r="BH176" s="241">
        <f>IF(N176="sníž. přenesená",J176,0)</f>
        <v>0</v>
      </c>
      <c r="BI176" s="241">
        <f>IF(N176="nulová",J176,0)</f>
        <v>0</v>
      </c>
      <c r="BJ176" s="18" t="s">
        <v>90</v>
      </c>
      <c r="BK176" s="241">
        <f>ROUND(I176*H176,2)</f>
        <v>0</v>
      </c>
      <c r="BL176" s="18" t="s">
        <v>192</v>
      </c>
      <c r="BM176" s="240" t="s">
        <v>627</v>
      </c>
    </row>
    <row r="177" s="2" customFormat="1" ht="16.5" customHeight="1">
      <c r="A177" s="40"/>
      <c r="B177" s="41"/>
      <c r="C177" s="229" t="s">
        <v>460</v>
      </c>
      <c r="D177" s="229" t="s">
        <v>174</v>
      </c>
      <c r="E177" s="230" t="s">
        <v>4595</v>
      </c>
      <c r="F177" s="231" t="s">
        <v>4596</v>
      </c>
      <c r="G177" s="232" t="s">
        <v>1528</v>
      </c>
      <c r="H177" s="233">
        <v>18</v>
      </c>
      <c r="I177" s="234"/>
      <c r="J177" s="235">
        <f>ROUND(I177*H177,2)</f>
        <v>0</v>
      </c>
      <c r="K177" s="231" t="s">
        <v>331</v>
      </c>
      <c r="L177" s="46"/>
      <c r="M177" s="236" t="s">
        <v>1</v>
      </c>
      <c r="N177" s="237" t="s">
        <v>48</v>
      </c>
      <c r="O177" s="93"/>
      <c r="P177" s="238">
        <f>O177*H177</f>
        <v>0</v>
      </c>
      <c r="Q177" s="238">
        <v>0</v>
      </c>
      <c r="R177" s="238">
        <f>Q177*H177</f>
        <v>0</v>
      </c>
      <c r="S177" s="238">
        <v>0</v>
      </c>
      <c r="T177" s="239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40" t="s">
        <v>192</v>
      </c>
      <c r="AT177" s="240" t="s">
        <v>174</v>
      </c>
      <c r="AU177" s="240" t="s">
        <v>90</v>
      </c>
      <c r="AY177" s="18" t="s">
        <v>171</v>
      </c>
      <c r="BE177" s="241">
        <f>IF(N177="základní",J177,0)</f>
        <v>0</v>
      </c>
      <c r="BF177" s="241">
        <f>IF(N177="snížená",J177,0)</f>
        <v>0</v>
      </c>
      <c r="BG177" s="241">
        <f>IF(N177="zákl. přenesená",J177,0)</f>
        <v>0</v>
      </c>
      <c r="BH177" s="241">
        <f>IF(N177="sníž. přenesená",J177,0)</f>
        <v>0</v>
      </c>
      <c r="BI177" s="241">
        <f>IF(N177="nulová",J177,0)</f>
        <v>0</v>
      </c>
      <c r="BJ177" s="18" t="s">
        <v>90</v>
      </c>
      <c r="BK177" s="241">
        <f>ROUND(I177*H177,2)</f>
        <v>0</v>
      </c>
      <c r="BL177" s="18" t="s">
        <v>192</v>
      </c>
      <c r="BM177" s="240" t="s">
        <v>636</v>
      </c>
    </row>
    <row r="178" s="2" customFormat="1" ht="16.5" customHeight="1">
      <c r="A178" s="40"/>
      <c r="B178" s="41"/>
      <c r="C178" s="229" t="s">
        <v>465</v>
      </c>
      <c r="D178" s="229" t="s">
        <v>174</v>
      </c>
      <c r="E178" s="230" t="s">
        <v>4597</v>
      </c>
      <c r="F178" s="231" t="s">
        <v>4598</v>
      </c>
      <c r="G178" s="232" t="s">
        <v>1528</v>
      </c>
      <c r="H178" s="233">
        <v>1</v>
      </c>
      <c r="I178" s="234"/>
      <c r="J178" s="235">
        <f>ROUND(I178*H178,2)</f>
        <v>0</v>
      </c>
      <c r="K178" s="231" t="s">
        <v>331</v>
      </c>
      <c r="L178" s="46"/>
      <c r="M178" s="236" t="s">
        <v>1</v>
      </c>
      <c r="N178" s="237" t="s">
        <v>48</v>
      </c>
      <c r="O178" s="93"/>
      <c r="P178" s="238">
        <f>O178*H178</f>
        <v>0</v>
      </c>
      <c r="Q178" s="238">
        <v>0</v>
      </c>
      <c r="R178" s="238">
        <f>Q178*H178</f>
        <v>0</v>
      </c>
      <c r="S178" s="238">
        <v>0</v>
      </c>
      <c r="T178" s="239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40" t="s">
        <v>192</v>
      </c>
      <c r="AT178" s="240" t="s">
        <v>174</v>
      </c>
      <c r="AU178" s="240" t="s">
        <v>90</v>
      </c>
      <c r="AY178" s="18" t="s">
        <v>171</v>
      </c>
      <c r="BE178" s="241">
        <f>IF(N178="základní",J178,0)</f>
        <v>0</v>
      </c>
      <c r="BF178" s="241">
        <f>IF(N178="snížená",J178,0)</f>
        <v>0</v>
      </c>
      <c r="BG178" s="241">
        <f>IF(N178="zákl. přenesená",J178,0)</f>
        <v>0</v>
      </c>
      <c r="BH178" s="241">
        <f>IF(N178="sníž. přenesená",J178,0)</f>
        <v>0</v>
      </c>
      <c r="BI178" s="241">
        <f>IF(N178="nulová",J178,0)</f>
        <v>0</v>
      </c>
      <c r="BJ178" s="18" t="s">
        <v>90</v>
      </c>
      <c r="BK178" s="241">
        <f>ROUND(I178*H178,2)</f>
        <v>0</v>
      </c>
      <c r="BL178" s="18" t="s">
        <v>192</v>
      </c>
      <c r="BM178" s="240" t="s">
        <v>645</v>
      </c>
    </row>
    <row r="179" s="2" customFormat="1" ht="16.5" customHeight="1">
      <c r="A179" s="40"/>
      <c r="B179" s="41"/>
      <c r="C179" s="229" t="s">
        <v>470</v>
      </c>
      <c r="D179" s="229" t="s">
        <v>174</v>
      </c>
      <c r="E179" s="230" t="s">
        <v>4599</v>
      </c>
      <c r="F179" s="231" t="s">
        <v>4600</v>
      </c>
      <c r="G179" s="232" t="s">
        <v>1528</v>
      </c>
      <c r="H179" s="233">
        <v>1</v>
      </c>
      <c r="I179" s="234"/>
      <c r="J179" s="235">
        <f>ROUND(I179*H179,2)</f>
        <v>0</v>
      </c>
      <c r="K179" s="231" t="s">
        <v>331</v>
      </c>
      <c r="L179" s="46"/>
      <c r="M179" s="236" t="s">
        <v>1</v>
      </c>
      <c r="N179" s="237" t="s">
        <v>48</v>
      </c>
      <c r="O179" s="93"/>
      <c r="P179" s="238">
        <f>O179*H179</f>
        <v>0</v>
      </c>
      <c r="Q179" s="238">
        <v>0</v>
      </c>
      <c r="R179" s="238">
        <f>Q179*H179</f>
        <v>0</v>
      </c>
      <c r="S179" s="238">
        <v>0</v>
      </c>
      <c r="T179" s="239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40" t="s">
        <v>192</v>
      </c>
      <c r="AT179" s="240" t="s">
        <v>174</v>
      </c>
      <c r="AU179" s="240" t="s">
        <v>90</v>
      </c>
      <c r="AY179" s="18" t="s">
        <v>171</v>
      </c>
      <c r="BE179" s="241">
        <f>IF(N179="základní",J179,0)</f>
        <v>0</v>
      </c>
      <c r="BF179" s="241">
        <f>IF(N179="snížená",J179,0)</f>
        <v>0</v>
      </c>
      <c r="BG179" s="241">
        <f>IF(N179="zákl. přenesená",J179,0)</f>
        <v>0</v>
      </c>
      <c r="BH179" s="241">
        <f>IF(N179="sníž. přenesená",J179,0)</f>
        <v>0</v>
      </c>
      <c r="BI179" s="241">
        <f>IF(N179="nulová",J179,0)</f>
        <v>0</v>
      </c>
      <c r="BJ179" s="18" t="s">
        <v>90</v>
      </c>
      <c r="BK179" s="241">
        <f>ROUND(I179*H179,2)</f>
        <v>0</v>
      </c>
      <c r="BL179" s="18" t="s">
        <v>192</v>
      </c>
      <c r="BM179" s="240" t="s">
        <v>654</v>
      </c>
    </row>
    <row r="180" s="2" customFormat="1" ht="16.5" customHeight="1">
      <c r="A180" s="40"/>
      <c r="B180" s="41"/>
      <c r="C180" s="229" t="s">
        <v>475</v>
      </c>
      <c r="D180" s="229" t="s">
        <v>174</v>
      </c>
      <c r="E180" s="230" t="s">
        <v>4601</v>
      </c>
      <c r="F180" s="231" t="s">
        <v>4602</v>
      </c>
      <c r="G180" s="232" t="s">
        <v>1528</v>
      </c>
      <c r="H180" s="233">
        <v>1</v>
      </c>
      <c r="I180" s="234"/>
      <c r="J180" s="235">
        <f>ROUND(I180*H180,2)</f>
        <v>0</v>
      </c>
      <c r="K180" s="231" t="s">
        <v>331</v>
      </c>
      <c r="L180" s="46"/>
      <c r="M180" s="236" t="s">
        <v>1</v>
      </c>
      <c r="N180" s="237" t="s">
        <v>48</v>
      </c>
      <c r="O180" s="93"/>
      <c r="P180" s="238">
        <f>O180*H180</f>
        <v>0</v>
      </c>
      <c r="Q180" s="238">
        <v>0</v>
      </c>
      <c r="R180" s="238">
        <f>Q180*H180</f>
        <v>0</v>
      </c>
      <c r="S180" s="238">
        <v>0</v>
      </c>
      <c r="T180" s="239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40" t="s">
        <v>192</v>
      </c>
      <c r="AT180" s="240" t="s">
        <v>174</v>
      </c>
      <c r="AU180" s="240" t="s">
        <v>90</v>
      </c>
      <c r="AY180" s="18" t="s">
        <v>171</v>
      </c>
      <c r="BE180" s="241">
        <f>IF(N180="základní",J180,0)</f>
        <v>0</v>
      </c>
      <c r="BF180" s="241">
        <f>IF(N180="snížená",J180,0)</f>
        <v>0</v>
      </c>
      <c r="BG180" s="241">
        <f>IF(N180="zákl. přenesená",J180,0)</f>
        <v>0</v>
      </c>
      <c r="BH180" s="241">
        <f>IF(N180="sníž. přenesená",J180,0)</f>
        <v>0</v>
      </c>
      <c r="BI180" s="241">
        <f>IF(N180="nulová",J180,0)</f>
        <v>0</v>
      </c>
      <c r="BJ180" s="18" t="s">
        <v>90</v>
      </c>
      <c r="BK180" s="241">
        <f>ROUND(I180*H180,2)</f>
        <v>0</v>
      </c>
      <c r="BL180" s="18" t="s">
        <v>192</v>
      </c>
      <c r="BM180" s="240" t="s">
        <v>667</v>
      </c>
    </row>
    <row r="181" s="2" customFormat="1" ht="16.5" customHeight="1">
      <c r="A181" s="40"/>
      <c r="B181" s="41"/>
      <c r="C181" s="229" t="s">
        <v>479</v>
      </c>
      <c r="D181" s="229" t="s">
        <v>174</v>
      </c>
      <c r="E181" s="230" t="s">
        <v>4603</v>
      </c>
      <c r="F181" s="231" t="s">
        <v>4604</v>
      </c>
      <c r="G181" s="232" t="s">
        <v>428</v>
      </c>
      <c r="H181" s="233">
        <v>1</v>
      </c>
      <c r="I181" s="234"/>
      <c r="J181" s="235">
        <f>ROUND(I181*H181,2)</f>
        <v>0</v>
      </c>
      <c r="K181" s="231" t="s">
        <v>331</v>
      </c>
      <c r="L181" s="46"/>
      <c r="M181" s="236" t="s">
        <v>1</v>
      </c>
      <c r="N181" s="237" t="s">
        <v>48</v>
      </c>
      <c r="O181" s="93"/>
      <c r="P181" s="238">
        <f>O181*H181</f>
        <v>0</v>
      </c>
      <c r="Q181" s="238">
        <v>0</v>
      </c>
      <c r="R181" s="238">
        <f>Q181*H181</f>
        <v>0</v>
      </c>
      <c r="S181" s="238">
        <v>0</v>
      </c>
      <c r="T181" s="239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40" t="s">
        <v>192</v>
      </c>
      <c r="AT181" s="240" t="s">
        <v>174</v>
      </c>
      <c r="AU181" s="240" t="s">
        <v>90</v>
      </c>
      <c r="AY181" s="18" t="s">
        <v>171</v>
      </c>
      <c r="BE181" s="241">
        <f>IF(N181="základní",J181,0)</f>
        <v>0</v>
      </c>
      <c r="BF181" s="241">
        <f>IF(N181="snížená",J181,0)</f>
        <v>0</v>
      </c>
      <c r="BG181" s="241">
        <f>IF(N181="zákl. přenesená",J181,0)</f>
        <v>0</v>
      </c>
      <c r="BH181" s="241">
        <f>IF(N181="sníž. přenesená",J181,0)</f>
        <v>0</v>
      </c>
      <c r="BI181" s="241">
        <f>IF(N181="nulová",J181,0)</f>
        <v>0</v>
      </c>
      <c r="BJ181" s="18" t="s">
        <v>90</v>
      </c>
      <c r="BK181" s="241">
        <f>ROUND(I181*H181,2)</f>
        <v>0</v>
      </c>
      <c r="BL181" s="18" t="s">
        <v>192</v>
      </c>
      <c r="BM181" s="240" t="s">
        <v>677</v>
      </c>
    </row>
    <row r="182" s="12" customFormat="1" ht="25.92" customHeight="1">
      <c r="A182" s="12"/>
      <c r="B182" s="213"/>
      <c r="C182" s="214"/>
      <c r="D182" s="215" t="s">
        <v>82</v>
      </c>
      <c r="E182" s="216" t="s">
        <v>3311</v>
      </c>
      <c r="F182" s="216" t="s">
        <v>4605</v>
      </c>
      <c r="G182" s="214"/>
      <c r="H182" s="214"/>
      <c r="I182" s="217"/>
      <c r="J182" s="218">
        <f>BK182</f>
        <v>0</v>
      </c>
      <c r="K182" s="214"/>
      <c r="L182" s="219"/>
      <c r="M182" s="220"/>
      <c r="N182" s="221"/>
      <c r="O182" s="221"/>
      <c r="P182" s="222">
        <f>SUM(P183:P194)</f>
        <v>0</v>
      </c>
      <c r="Q182" s="221"/>
      <c r="R182" s="222">
        <f>SUM(R183:R194)</f>
        <v>0</v>
      </c>
      <c r="S182" s="221"/>
      <c r="T182" s="223">
        <f>SUM(T183:T194)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4" t="s">
        <v>90</v>
      </c>
      <c r="AT182" s="225" t="s">
        <v>82</v>
      </c>
      <c r="AU182" s="225" t="s">
        <v>83</v>
      </c>
      <c r="AY182" s="224" t="s">
        <v>171</v>
      </c>
      <c r="BK182" s="226">
        <f>SUM(BK183:BK194)</f>
        <v>0</v>
      </c>
    </row>
    <row r="183" s="2" customFormat="1" ht="16.5" customHeight="1">
      <c r="A183" s="40"/>
      <c r="B183" s="41"/>
      <c r="C183" s="229" t="s">
        <v>483</v>
      </c>
      <c r="D183" s="229" t="s">
        <v>174</v>
      </c>
      <c r="E183" s="230" t="s">
        <v>4606</v>
      </c>
      <c r="F183" s="231" t="s">
        <v>4607</v>
      </c>
      <c r="G183" s="232" t="s">
        <v>458</v>
      </c>
      <c r="H183" s="233">
        <v>34890</v>
      </c>
      <c r="I183" s="234"/>
      <c r="J183" s="235">
        <f>ROUND(I183*H183,2)</f>
        <v>0</v>
      </c>
      <c r="K183" s="231" t="s">
        <v>331</v>
      </c>
      <c r="L183" s="46"/>
      <c r="M183" s="236" t="s">
        <v>1</v>
      </c>
      <c r="N183" s="237" t="s">
        <v>48</v>
      </c>
      <c r="O183" s="93"/>
      <c r="P183" s="238">
        <f>O183*H183</f>
        <v>0</v>
      </c>
      <c r="Q183" s="238">
        <v>0</v>
      </c>
      <c r="R183" s="238">
        <f>Q183*H183</f>
        <v>0</v>
      </c>
      <c r="S183" s="238">
        <v>0</v>
      </c>
      <c r="T183" s="239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40" t="s">
        <v>192</v>
      </c>
      <c r="AT183" s="240" t="s">
        <v>174</v>
      </c>
      <c r="AU183" s="240" t="s">
        <v>90</v>
      </c>
      <c r="AY183" s="18" t="s">
        <v>171</v>
      </c>
      <c r="BE183" s="241">
        <f>IF(N183="základní",J183,0)</f>
        <v>0</v>
      </c>
      <c r="BF183" s="241">
        <f>IF(N183="snížená",J183,0)</f>
        <v>0</v>
      </c>
      <c r="BG183" s="241">
        <f>IF(N183="zákl. přenesená",J183,0)</f>
        <v>0</v>
      </c>
      <c r="BH183" s="241">
        <f>IF(N183="sníž. přenesená",J183,0)</f>
        <v>0</v>
      </c>
      <c r="BI183" s="241">
        <f>IF(N183="nulová",J183,0)</f>
        <v>0</v>
      </c>
      <c r="BJ183" s="18" t="s">
        <v>90</v>
      </c>
      <c r="BK183" s="241">
        <f>ROUND(I183*H183,2)</f>
        <v>0</v>
      </c>
      <c r="BL183" s="18" t="s">
        <v>192</v>
      </c>
      <c r="BM183" s="240" t="s">
        <v>688</v>
      </c>
    </row>
    <row r="184" s="2" customFormat="1" ht="16.5" customHeight="1">
      <c r="A184" s="40"/>
      <c r="B184" s="41"/>
      <c r="C184" s="229" t="s">
        <v>487</v>
      </c>
      <c r="D184" s="229" t="s">
        <v>174</v>
      </c>
      <c r="E184" s="230" t="s">
        <v>4608</v>
      </c>
      <c r="F184" s="231" t="s">
        <v>4609</v>
      </c>
      <c r="G184" s="232" t="s">
        <v>458</v>
      </c>
      <c r="H184" s="233">
        <v>325</v>
      </c>
      <c r="I184" s="234"/>
      <c r="J184" s="235">
        <f>ROUND(I184*H184,2)</f>
        <v>0</v>
      </c>
      <c r="K184" s="231" t="s">
        <v>331</v>
      </c>
      <c r="L184" s="46"/>
      <c r="M184" s="236" t="s">
        <v>1</v>
      </c>
      <c r="N184" s="237" t="s">
        <v>48</v>
      </c>
      <c r="O184" s="93"/>
      <c r="P184" s="238">
        <f>O184*H184</f>
        <v>0</v>
      </c>
      <c r="Q184" s="238">
        <v>0</v>
      </c>
      <c r="R184" s="238">
        <f>Q184*H184</f>
        <v>0</v>
      </c>
      <c r="S184" s="238">
        <v>0</v>
      </c>
      <c r="T184" s="239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40" t="s">
        <v>192</v>
      </c>
      <c r="AT184" s="240" t="s">
        <v>174</v>
      </c>
      <c r="AU184" s="240" t="s">
        <v>90</v>
      </c>
      <c r="AY184" s="18" t="s">
        <v>171</v>
      </c>
      <c r="BE184" s="241">
        <f>IF(N184="základní",J184,0)</f>
        <v>0</v>
      </c>
      <c r="BF184" s="241">
        <f>IF(N184="snížená",J184,0)</f>
        <v>0</v>
      </c>
      <c r="BG184" s="241">
        <f>IF(N184="zákl. přenesená",J184,0)</f>
        <v>0</v>
      </c>
      <c r="BH184" s="241">
        <f>IF(N184="sníž. přenesená",J184,0)</f>
        <v>0</v>
      </c>
      <c r="BI184" s="241">
        <f>IF(N184="nulová",J184,0)</f>
        <v>0</v>
      </c>
      <c r="BJ184" s="18" t="s">
        <v>90</v>
      </c>
      <c r="BK184" s="241">
        <f>ROUND(I184*H184,2)</f>
        <v>0</v>
      </c>
      <c r="BL184" s="18" t="s">
        <v>192</v>
      </c>
      <c r="BM184" s="240" t="s">
        <v>702</v>
      </c>
    </row>
    <row r="185" s="2" customFormat="1" ht="16.5" customHeight="1">
      <c r="A185" s="40"/>
      <c r="B185" s="41"/>
      <c r="C185" s="229" t="s">
        <v>492</v>
      </c>
      <c r="D185" s="229" t="s">
        <v>174</v>
      </c>
      <c r="E185" s="230" t="s">
        <v>4610</v>
      </c>
      <c r="F185" s="231" t="s">
        <v>4611</v>
      </c>
      <c r="G185" s="232" t="s">
        <v>458</v>
      </c>
      <c r="H185" s="233">
        <v>185</v>
      </c>
      <c r="I185" s="234"/>
      <c r="J185" s="235">
        <f>ROUND(I185*H185,2)</f>
        <v>0</v>
      </c>
      <c r="K185" s="231" t="s">
        <v>331</v>
      </c>
      <c r="L185" s="46"/>
      <c r="M185" s="236" t="s">
        <v>1</v>
      </c>
      <c r="N185" s="237" t="s">
        <v>48</v>
      </c>
      <c r="O185" s="93"/>
      <c r="P185" s="238">
        <f>O185*H185</f>
        <v>0</v>
      </c>
      <c r="Q185" s="238">
        <v>0</v>
      </c>
      <c r="R185" s="238">
        <f>Q185*H185</f>
        <v>0</v>
      </c>
      <c r="S185" s="238">
        <v>0</v>
      </c>
      <c r="T185" s="239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40" t="s">
        <v>192</v>
      </c>
      <c r="AT185" s="240" t="s">
        <v>174</v>
      </c>
      <c r="AU185" s="240" t="s">
        <v>90</v>
      </c>
      <c r="AY185" s="18" t="s">
        <v>171</v>
      </c>
      <c r="BE185" s="241">
        <f>IF(N185="základní",J185,0)</f>
        <v>0</v>
      </c>
      <c r="BF185" s="241">
        <f>IF(N185="snížená",J185,0)</f>
        <v>0</v>
      </c>
      <c r="BG185" s="241">
        <f>IF(N185="zákl. přenesená",J185,0)</f>
        <v>0</v>
      </c>
      <c r="BH185" s="241">
        <f>IF(N185="sníž. přenesená",J185,0)</f>
        <v>0</v>
      </c>
      <c r="BI185" s="241">
        <f>IF(N185="nulová",J185,0)</f>
        <v>0</v>
      </c>
      <c r="BJ185" s="18" t="s">
        <v>90</v>
      </c>
      <c r="BK185" s="241">
        <f>ROUND(I185*H185,2)</f>
        <v>0</v>
      </c>
      <c r="BL185" s="18" t="s">
        <v>192</v>
      </c>
      <c r="BM185" s="240" t="s">
        <v>712</v>
      </c>
    </row>
    <row r="186" s="2" customFormat="1" ht="16.5" customHeight="1">
      <c r="A186" s="40"/>
      <c r="B186" s="41"/>
      <c r="C186" s="229" t="s">
        <v>496</v>
      </c>
      <c r="D186" s="229" t="s">
        <v>174</v>
      </c>
      <c r="E186" s="230" t="s">
        <v>4612</v>
      </c>
      <c r="F186" s="231" t="s">
        <v>4613</v>
      </c>
      <c r="G186" s="232" t="s">
        <v>1528</v>
      </c>
      <c r="H186" s="233">
        <v>197</v>
      </c>
      <c r="I186" s="234"/>
      <c r="J186" s="235">
        <f>ROUND(I186*H186,2)</f>
        <v>0</v>
      </c>
      <c r="K186" s="231" t="s">
        <v>331</v>
      </c>
      <c r="L186" s="46"/>
      <c r="M186" s="236" t="s">
        <v>1</v>
      </c>
      <c r="N186" s="237" t="s">
        <v>48</v>
      </c>
      <c r="O186" s="93"/>
      <c r="P186" s="238">
        <f>O186*H186</f>
        <v>0</v>
      </c>
      <c r="Q186" s="238">
        <v>0</v>
      </c>
      <c r="R186" s="238">
        <f>Q186*H186</f>
        <v>0</v>
      </c>
      <c r="S186" s="238">
        <v>0</v>
      </c>
      <c r="T186" s="239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40" t="s">
        <v>192</v>
      </c>
      <c r="AT186" s="240" t="s">
        <v>174</v>
      </c>
      <c r="AU186" s="240" t="s">
        <v>90</v>
      </c>
      <c r="AY186" s="18" t="s">
        <v>171</v>
      </c>
      <c r="BE186" s="241">
        <f>IF(N186="základní",J186,0)</f>
        <v>0</v>
      </c>
      <c r="BF186" s="241">
        <f>IF(N186="snížená",J186,0)</f>
        <v>0</v>
      </c>
      <c r="BG186" s="241">
        <f>IF(N186="zákl. přenesená",J186,0)</f>
        <v>0</v>
      </c>
      <c r="BH186" s="241">
        <f>IF(N186="sníž. přenesená",J186,0)</f>
        <v>0</v>
      </c>
      <c r="BI186" s="241">
        <f>IF(N186="nulová",J186,0)</f>
        <v>0</v>
      </c>
      <c r="BJ186" s="18" t="s">
        <v>90</v>
      </c>
      <c r="BK186" s="241">
        <f>ROUND(I186*H186,2)</f>
        <v>0</v>
      </c>
      <c r="BL186" s="18" t="s">
        <v>192</v>
      </c>
      <c r="BM186" s="240" t="s">
        <v>722</v>
      </c>
    </row>
    <row r="187" s="2" customFormat="1" ht="16.5" customHeight="1">
      <c r="A187" s="40"/>
      <c r="B187" s="41"/>
      <c r="C187" s="229" t="s">
        <v>501</v>
      </c>
      <c r="D187" s="229" t="s">
        <v>174</v>
      </c>
      <c r="E187" s="230" t="s">
        <v>4614</v>
      </c>
      <c r="F187" s="231" t="s">
        <v>4615</v>
      </c>
      <c r="G187" s="232" t="s">
        <v>1528</v>
      </c>
      <c r="H187" s="233">
        <v>13</v>
      </c>
      <c r="I187" s="234"/>
      <c r="J187" s="235">
        <f>ROUND(I187*H187,2)</f>
        <v>0</v>
      </c>
      <c r="K187" s="231" t="s">
        <v>331</v>
      </c>
      <c r="L187" s="46"/>
      <c r="M187" s="236" t="s">
        <v>1</v>
      </c>
      <c r="N187" s="237" t="s">
        <v>48</v>
      </c>
      <c r="O187" s="93"/>
      <c r="P187" s="238">
        <f>O187*H187</f>
        <v>0</v>
      </c>
      <c r="Q187" s="238">
        <v>0</v>
      </c>
      <c r="R187" s="238">
        <f>Q187*H187</f>
        <v>0</v>
      </c>
      <c r="S187" s="238">
        <v>0</v>
      </c>
      <c r="T187" s="239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40" t="s">
        <v>192</v>
      </c>
      <c r="AT187" s="240" t="s">
        <v>174</v>
      </c>
      <c r="AU187" s="240" t="s">
        <v>90</v>
      </c>
      <c r="AY187" s="18" t="s">
        <v>171</v>
      </c>
      <c r="BE187" s="241">
        <f>IF(N187="základní",J187,0)</f>
        <v>0</v>
      </c>
      <c r="BF187" s="241">
        <f>IF(N187="snížená",J187,0)</f>
        <v>0</v>
      </c>
      <c r="BG187" s="241">
        <f>IF(N187="zákl. přenesená",J187,0)</f>
        <v>0</v>
      </c>
      <c r="BH187" s="241">
        <f>IF(N187="sníž. přenesená",J187,0)</f>
        <v>0</v>
      </c>
      <c r="BI187" s="241">
        <f>IF(N187="nulová",J187,0)</f>
        <v>0</v>
      </c>
      <c r="BJ187" s="18" t="s">
        <v>90</v>
      </c>
      <c r="BK187" s="241">
        <f>ROUND(I187*H187,2)</f>
        <v>0</v>
      </c>
      <c r="BL187" s="18" t="s">
        <v>192</v>
      </c>
      <c r="BM187" s="240" t="s">
        <v>734</v>
      </c>
    </row>
    <row r="188" s="2" customFormat="1" ht="16.5" customHeight="1">
      <c r="A188" s="40"/>
      <c r="B188" s="41"/>
      <c r="C188" s="229" t="s">
        <v>506</v>
      </c>
      <c r="D188" s="229" t="s">
        <v>174</v>
      </c>
      <c r="E188" s="230" t="s">
        <v>4616</v>
      </c>
      <c r="F188" s="231" t="s">
        <v>4617</v>
      </c>
      <c r="G188" s="232" t="s">
        <v>1528</v>
      </c>
      <c r="H188" s="233">
        <v>1</v>
      </c>
      <c r="I188" s="234"/>
      <c r="J188" s="235">
        <f>ROUND(I188*H188,2)</f>
        <v>0</v>
      </c>
      <c r="K188" s="231" t="s">
        <v>331</v>
      </c>
      <c r="L188" s="46"/>
      <c r="M188" s="236" t="s">
        <v>1</v>
      </c>
      <c r="N188" s="237" t="s">
        <v>48</v>
      </c>
      <c r="O188" s="93"/>
      <c r="P188" s="238">
        <f>O188*H188</f>
        <v>0</v>
      </c>
      <c r="Q188" s="238">
        <v>0</v>
      </c>
      <c r="R188" s="238">
        <f>Q188*H188</f>
        <v>0</v>
      </c>
      <c r="S188" s="238">
        <v>0</v>
      </c>
      <c r="T188" s="239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40" t="s">
        <v>192</v>
      </c>
      <c r="AT188" s="240" t="s">
        <v>174</v>
      </c>
      <c r="AU188" s="240" t="s">
        <v>90</v>
      </c>
      <c r="AY188" s="18" t="s">
        <v>171</v>
      </c>
      <c r="BE188" s="241">
        <f>IF(N188="základní",J188,0)</f>
        <v>0</v>
      </c>
      <c r="BF188" s="241">
        <f>IF(N188="snížená",J188,0)</f>
        <v>0</v>
      </c>
      <c r="BG188" s="241">
        <f>IF(N188="zákl. přenesená",J188,0)</f>
        <v>0</v>
      </c>
      <c r="BH188" s="241">
        <f>IF(N188="sníž. přenesená",J188,0)</f>
        <v>0</v>
      </c>
      <c r="BI188" s="241">
        <f>IF(N188="nulová",J188,0)</f>
        <v>0</v>
      </c>
      <c r="BJ188" s="18" t="s">
        <v>90</v>
      </c>
      <c r="BK188" s="241">
        <f>ROUND(I188*H188,2)</f>
        <v>0</v>
      </c>
      <c r="BL188" s="18" t="s">
        <v>192</v>
      </c>
      <c r="BM188" s="240" t="s">
        <v>744</v>
      </c>
    </row>
    <row r="189" s="2" customFormat="1" ht="16.5" customHeight="1">
      <c r="A189" s="40"/>
      <c r="B189" s="41"/>
      <c r="C189" s="229" t="s">
        <v>510</v>
      </c>
      <c r="D189" s="229" t="s">
        <v>174</v>
      </c>
      <c r="E189" s="230" t="s">
        <v>4618</v>
      </c>
      <c r="F189" s="231" t="s">
        <v>4619</v>
      </c>
      <c r="G189" s="232" t="s">
        <v>1528</v>
      </c>
      <c r="H189" s="233">
        <v>4</v>
      </c>
      <c r="I189" s="234"/>
      <c r="J189" s="235">
        <f>ROUND(I189*H189,2)</f>
        <v>0</v>
      </c>
      <c r="K189" s="231" t="s">
        <v>331</v>
      </c>
      <c r="L189" s="46"/>
      <c r="M189" s="236" t="s">
        <v>1</v>
      </c>
      <c r="N189" s="237" t="s">
        <v>48</v>
      </c>
      <c r="O189" s="93"/>
      <c r="P189" s="238">
        <f>O189*H189</f>
        <v>0</v>
      </c>
      <c r="Q189" s="238">
        <v>0</v>
      </c>
      <c r="R189" s="238">
        <f>Q189*H189</f>
        <v>0</v>
      </c>
      <c r="S189" s="238">
        <v>0</v>
      </c>
      <c r="T189" s="239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40" t="s">
        <v>192</v>
      </c>
      <c r="AT189" s="240" t="s">
        <v>174</v>
      </c>
      <c r="AU189" s="240" t="s">
        <v>90</v>
      </c>
      <c r="AY189" s="18" t="s">
        <v>171</v>
      </c>
      <c r="BE189" s="241">
        <f>IF(N189="základní",J189,0)</f>
        <v>0</v>
      </c>
      <c r="BF189" s="241">
        <f>IF(N189="snížená",J189,0)</f>
        <v>0</v>
      </c>
      <c r="BG189" s="241">
        <f>IF(N189="zákl. přenesená",J189,0)</f>
        <v>0</v>
      </c>
      <c r="BH189" s="241">
        <f>IF(N189="sníž. přenesená",J189,0)</f>
        <v>0</v>
      </c>
      <c r="BI189" s="241">
        <f>IF(N189="nulová",J189,0)</f>
        <v>0</v>
      </c>
      <c r="BJ189" s="18" t="s">
        <v>90</v>
      </c>
      <c r="BK189" s="241">
        <f>ROUND(I189*H189,2)</f>
        <v>0</v>
      </c>
      <c r="BL189" s="18" t="s">
        <v>192</v>
      </c>
      <c r="BM189" s="240" t="s">
        <v>754</v>
      </c>
    </row>
    <row r="190" s="2" customFormat="1" ht="16.5" customHeight="1">
      <c r="A190" s="40"/>
      <c r="B190" s="41"/>
      <c r="C190" s="229" t="s">
        <v>515</v>
      </c>
      <c r="D190" s="229" t="s">
        <v>174</v>
      </c>
      <c r="E190" s="230" t="s">
        <v>4620</v>
      </c>
      <c r="F190" s="231" t="s">
        <v>4621</v>
      </c>
      <c r="G190" s="232" t="s">
        <v>1528</v>
      </c>
      <c r="H190" s="233">
        <v>1</v>
      </c>
      <c r="I190" s="234"/>
      <c r="J190" s="235">
        <f>ROUND(I190*H190,2)</f>
        <v>0</v>
      </c>
      <c r="K190" s="231" t="s">
        <v>331</v>
      </c>
      <c r="L190" s="46"/>
      <c r="M190" s="236" t="s">
        <v>1</v>
      </c>
      <c r="N190" s="237" t="s">
        <v>48</v>
      </c>
      <c r="O190" s="93"/>
      <c r="P190" s="238">
        <f>O190*H190</f>
        <v>0</v>
      </c>
      <c r="Q190" s="238">
        <v>0</v>
      </c>
      <c r="R190" s="238">
        <f>Q190*H190</f>
        <v>0</v>
      </c>
      <c r="S190" s="238">
        <v>0</v>
      </c>
      <c r="T190" s="239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40" t="s">
        <v>192</v>
      </c>
      <c r="AT190" s="240" t="s">
        <v>174</v>
      </c>
      <c r="AU190" s="240" t="s">
        <v>90</v>
      </c>
      <c r="AY190" s="18" t="s">
        <v>171</v>
      </c>
      <c r="BE190" s="241">
        <f>IF(N190="základní",J190,0)</f>
        <v>0</v>
      </c>
      <c r="BF190" s="241">
        <f>IF(N190="snížená",J190,0)</f>
        <v>0</v>
      </c>
      <c r="BG190" s="241">
        <f>IF(N190="zákl. přenesená",J190,0)</f>
        <v>0</v>
      </c>
      <c r="BH190" s="241">
        <f>IF(N190="sníž. přenesená",J190,0)</f>
        <v>0</v>
      </c>
      <c r="BI190" s="241">
        <f>IF(N190="nulová",J190,0)</f>
        <v>0</v>
      </c>
      <c r="BJ190" s="18" t="s">
        <v>90</v>
      </c>
      <c r="BK190" s="241">
        <f>ROUND(I190*H190,2)</f>
        <v>0</v>
      </c>
      <c r="BL190" s="18" t="s">
        <v>192</v>
      </c>
      <c r="BM190" s="240" t="s">
        <v>763</v>
      </c>
    </row>
    <row r="191" s="2" customFormat="1">
      <c r="A191" s="40"/>
      <c r="B191" s="41"/>
      <c r="C191" s="42"/>
      <c r="D191" s="242" t="s">
        <v>184</v>
      </c>
      <c r="E191" s="42"/>
      <c r="F191" s="243" t="s">
        <v>4622</v>
      </c>
      <c r="G191" s="42"/>
      <c r="H191" s="42"/>
      <c r="I191" s="244"/>
      <c r="J191" s="42"/>
      <c r="K191" s="42"/>
      <c r="L191" s="46"/>
      <c r="M191" s="245"/>
      <c r="N191" s="246"/>
      <c r="O191" s="93"/>
      <c r="P191" s="93"/>
      <c r="Q191" s="93"/>
      <c r="R191" s="93"/>
      <c r="S191" s="93"/>
      <c r="T191" s="94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8" t="s">
        <v>184</v>
      </c>
      <c r="AU191" s="18" t="s">
        <v>90</v>
      </c>
    </row>
    <row r="192" s="2" customFormat="1" ht="16.5" customHeight="1">
      <c r="A192" s="40"/>
      <c r="B192" s="41"/>
      <c r="C192" s="229" t="s">
        <v>519</v>
      </c>
      <c r="D192" s="229" t="s">
        <v>174</v>
      </c>
      <c r="E192" s="230" t="s">
        <v>4623</v>
      </c>
      <c r="F192" s="231" t="s">
        <v>4624</v>
      </c>
      <c r="G192" s="232" t="s">
        <v>1528</v>
      </c>
      <c r="H192" s="233">
        <v>2</v>
      </c>
      <c r="I192" s="234"/>
      <c r="J192" s="235">
        <f>ROUND(I192*H192,2)</f>
        <v>0</v>
      </c>
      <c r="K192" s="231" t="s">
        <v>331</v>
      </c>
      <c r="L192" s="46"/>
      <c r="M192" s="236" t="s">
        <v>1</v>
      </c>
      <c r="N192" s="237" t="s">
        <v>48</v>
      </c>
      <c r="O192" s="93"/>
      <c r="P192" s="238">
        <f>O192*H192</f>
        <v>0</v>
      </c>
      <c r="Q192" s="238">
        <v>0</v>
      </c>
      <c r="R192" s="238">
        <f>Q192*H192</f>
        <v>0</v>
      </c>
      <c r="S192" s="238">
        <v>0</v>
      </c>
      <c r="T192" s="239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40" t="s">
        <v>192</v>
      </c>
      <c r="AT192" s="240" t="s">
        <v>174</v>
      </c>
      <c r="AU192" s="240" t="s">
        <v>90</v>
      </c>
      <c r="AY192" s="18" t="s">
        <v>171</v>
      </c>
      <c r="BE192" s="241">
        <f>IF(N192="základní",J192,0)</f>
        <v>0</v>
      </c>
      <c r="BF192" s="241">
        <f>IF(N192="snížená",J192,0)</f>
        <v>0</v>
      </c>
      <c r="BG192" s="241">
        <f>IF(N192="zákl. přenesená",J192,0)</f>
        <v>0</v>
      </c>
      <c r="BH192" s="241">
        <f>IF(N192="sníž. přenesená",J192,0)</f>
        <v>0</v>
      </c>
      <c r="BI192" s="241">
        <f>IF(N192="nulová",J192,0)</f>
        <v>0</v>
      </c>
      <c r="BJ192" s="18" t="s">
        <v>90</v>
      </c>
      <c r="BK192" s="241">
        <f>ROUND(I192*H192,2)</f>
        <v>0</v>
      </c>
      <c r="BL192" s="18" t="s">
        <v>192</v>
      </c>
      <c r="BM192" s="240" t="s">
        <v>772</v>
      </c>
    </row>
    <row r="193" s="2" customFormat="1" ht="16.5" customHeight="1">
      <c r="A193" s="40"/>
      <c r="B193" s="41"/>
      <c r="C193" s="229" t="s">
        <v>523</v>
      </c>
      <c r="D193" s="229" t="s">
        <v>174</v>
      </c>
      <c r="E193" s="230" t="s">
        <v>4625</v>
      </c>
      <c r="F193" s="231" t="s">
        <v>4626</v>
      </c>
      <c r="G193" s="232" t="s">
        <v>1528</v>
      </c>
      <c r="H193" s="233">
        <v>17</v>
      </c>
      <c r="I193" s="234"/>
      <c r="J193" s="235">
        <f>ROUND(I193*H193,2)</f>
        <v>0</v>
      </c>
      <c r="K193" s="231" t="s">
        <v>331</v>
      </c>
      <c r="L193" s="46"/>
      <c r="M193" s="236" t="s">
        <v>1</v>
      </c>
      <c r="N193" s="237" t="s">
        <v>48</v>
      </c>
      <c r="O193" s="93"/>
      <c r="P193" s="238">
        <f>O193*H193</f>
        <v>0</v>
      </c>
      <c r="Q193" s="238">
        <v>0</v>
      </c>
      <c r="R193" s="238">
        <f>Q193*H193</f>
        <v>0</v>
      </c>
      <c r="S193" s="238">
        <v>0</v>
      </c>
      <c r="T193" s="239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40" t="s">
        <v>192</v>
      </c>
      <c r="AT193" s="240" t="s">
        <v>174</v>
      </c>
      <c r="AU193" s="240" t="s">
        <v>90</v>
      </c>
      <c r="AY193" s="18" t="s">
        <v>171</v>
      </c>
      <c r="BE193" s="241">
        <f>IF(N193="základní",J193,0)</f>
        <v>0</v>
      </c>
      <c r="BF193" s="241">
        <f>IF(N193="snížená",J193,0)</f>
        <v>0</v>
      </c>
      <c r="BG193" s="241">
        <f>IF(N193="zákl. přenesená",J193,0)</f>
        <v>0</v>
      </c>
      <c r="BH193" s="241">
        <f>IF(N193="sníž. přenesená",J193,0)</f>
        <v>0</v>
      </c>
      <c r="BI193" s="241">
        <f>IF(N193="nulová",J193,0)</f>
        <v>0</v>
      </c>
      <c r="BJ193" s="18" t="s">
        <v>90</v>
      </c>
      <c r="BK193" s="241">
        <f>ROUND(I193*H193,2)</f>
        <v>0</v>
      </c>
      <c r="BL193" s="18" t="s">
        <v>192</v>
      </c>
      <c r="BM193" s="240" t="s">
        <v>780</v>
      </c>
    </row>
    <row r="194" s="2" customFormat="1">
      <c r="A194" s="40"/>
      <c r="B194" s="41"/>
      <c r="C194" s="42"/>
      <c r="D194" s="242" t="s">
        <v>184</v>
      </c>
      <c r="E194" s="42"/>
      <c r="F194" s="243" t="s">
        <v>4627</v>
      </c>
      <c r="G194" s="42"/>
      <c r="H194" s="42"/>
      <c r="I194" s="244"/>
      <c r="J194" s="42"/>
      <c r="K194" s="42"/>
      <c r="L194" s="46"/>
      <c r="M194" s="245"/>
      <c r="N194" s="246"/>
      <c r="O194" s="93"/>
      <c r="P194" s="93"/>
      <c r="Q194" s="93"/>
      <c r="R194" s="93"/>
      <c r="S194" s="93"/>
      <c r="T194" s="94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8" t="s">
        <v>184</v>
      </c>
      <c r="AU194" s="18" t="s">
        <v>90</v>
      </c>
    </row>
    <row r="195" s="12" customFormat="1" ht="25.92" customHeight="1">
      <c r="A195" s="12"/>
      <c r="B195" s="213"/>
      <c r="C195" s="214"/>
      <c r="D195" s="215" t="s">
        <v>82</v>
      </c>
      <c r="E195" s="216" t="s">
        <v>3406</v>
      </c>
      <c r="F195" s="216" t="s">
        <v>4628</v>
      </c>
      <c r="G195" s="214"/>
      <c r="H195" s="214"/>
      <c r="I195" s="217"/>
      <c r="J195" s="218">
        <f>BK195</f>
        <v>0</v>
      </c>
      <c r="K195" s="214"/>
      <c r="L195" s="219"/>
      <c r="M195" s="220"/>
      <c r="N195" s="221"/>
      <c r="O195" s="221"/>
      <c r="P195" s="222">
        <f>SUM(P196:P206)</f>
        <v>0</v>
      </c>
      <c r="Q195" s="221"/>
      <c r="R195" s="222">
        <f>SUM(R196:R206)</f>
        <v>0</v>
      </c>
      <c r="S195" s="221"/>
      <c r="T195" s="223">
        <f>SUM(T196:T206)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24" t="s">
        <v>90</v>
      </c>
      <c r="AT195" s="225" t="s">
        <v>82</v>
      </c>
      <c r="AU195" s="225" t="s">
        <v>83</v>
      </c>
      <c r="AY195" s="224" t="s">
        <v>171</v>
      </c>
      <c r="BK195" s="226">
        <f>SUM(BK196:BK206)</f>
        <v>0</v>
      </c>
    </row>
    <row r="196" s="2" customFormat="1" ht="16.5" customHeight="1">
      <c r="A196" s="40"/>
      <c r="B196" s="41"/>
      <c r="C196" s="229" t="s">
        <v>534</v>
      </c>
      <c r="D196" s="229" t="s">
        <v>174</v>
      </c>
      <c r="E196" s="230" t="s">
        <v>4629</v>
      </c>
      <c r="F196" s="231" t="s">
        <v>4630</v>
      </c>
      <c r="G196" s="232" t="s">
        <v>1528</v>
      </c>
      <c r="H196" s="233">
        <v>2</v>
      </c>
      <c r="I196" s="234"/>
      <c r="J196" s="235">
        <f>ROUND(I196*H196,2)</f>
        <v>0</v>
      </c>
      <c r="K196" s="231" t="s">
        <v>331</v>
      </c>
      <c r="L196" s="46"/>
      <c r="M196" s="236" t="s">
        <v>1</v>
      </c>
      <c r="N196" s="237" t="s">
        <v>48</v>
      </c>
      <c r="O196" s="93"/>
      <c r="P196" s="238">
        <f>O196*H196</f>
        <v>0</v>
      </c>
      <c r="Q196" s="238">
        <v>0</v>
      </c>
      <c r="R196" s="238">
        <f>Q196*H196</f>
        <v>0</v>
      </c>
      <c r="S196" s="238">
        <v>0</v>
      </c>
      <c r="T196" s="239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40" t="s">
        <v>192</v>
      </c>
      <c r="AT196" s="240" t="s">
        <v>174</v>
      </c>
      <c r="AU196" s="240" t="s">
        <v>90</v>
      </c>
      <c r="AY196" s="18" t="s">
        <v>171</v>
      </c>
      <c r="BE196" s="241">
        <f>IF(N196="základní",J196,0)</f>
        <v>0</v>
      </c>
      <c r="BF196" s="241">
        <f>IF(N196="snížená",J196,0)</f>
        <v>0</v>
      </c>
      <c r="BG196" s="241">
        <f>IF(N196="zákl. přenesená",J196,0)</f>
        <v>0</v>
      </c>
      <c r="BH196" s="241">
        <f>IF(N196="sníž. přenesená",J196,0)</f>
        <v>0</v>
      </c>
      <c r="BI196" s="241">
        <f>IF(N196="nulová",J196,0)</f>
        <v>0</v>
      </c>
      <c r="BJ196" s="18" t="s">
        <v>90</v>
      </c>
      <c r="BK196" s="241">
        <f>ROUND(I196*H196,2)</f>
        <v>0</v>
      </c>
      <c r="BL196" s="18" t="s">
        <v>192</v>
      </c>
      <c r="BM196" s="240" t="s">
        <v>789</v>
      </c>
    </row>
    <row r="197" s="2" customFormat="1" ht="16.5" customHeight="1">
      <c r="A197" s="40"/>
      <c r="B197" s="41"/>
      <c r="C197" s="229" t="s">
        <v>538</v>
      </c>
      <c r="D197" s="229" t="s">
        <v>174</v>
      </c>
      <c r="E197" s="230" t="s">
        <v>4631</v>
      </c>
      <c r="F197" s="231" t="s">
        <v>4632</v>
      </c>
      <c r="G197" s="232" t="s">
        <v>1528</v>
      </c>
      <c r="H197" s="233">
        <v>12</v>
      </c>
      <c r="I197" s="234"/>
      <c r="J197" s="235">
        <f>ROUND(I197*H197,2)</f>
        <v>0</v>
      </c>
      <c r="K197" s="231" t="s">
        <v>331</v>
      </c>
      <c r="L197" s="46"/>
      <c r="M197" s="236" t="s">
        <v>1</v>
      </c>
      <c r="N197" s="237" t="s">
        <v>48</v>
      </c>
      <c r="O197" s="93"/>
      <c r="P197" s="238">
        <f>O197*H197</f>
        <v>0</v>
      </c>
      <c r="Q197" s="238">
        <v>0</v>
      </c>
      <c r="R197" s="238">
        <f>Q197*H197</f>
        <v>0</v>
      </c>
      <c r="S197" s="238">
        <v>0</v>
      </c>
      <c r="T197" s="239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40" t="s">
        <v>192</v>
      </c>
      <c r="AT197" s="240" t="s">
        <v>174</v>
      </c>
      <c r="AU197" s="240" t="s">
        <v>90</v>
      </c>
      <c r="AY197" s="18" t="s">
        <v>171</v>
      </c>
      <c r="BE197" s="241">
        <f>IF(N197="základní",J197,0)</f>
        <v>0</v>
      </c>
      <c r="BF197" s="241">
        <f>IF(N197="snížená",J197,0)</f>
        <v>0</v>
      </c>
      <c r="BG197" s="241">
        <f>IF(N197="zákl. přenesená",J197,0)</f>
        <v>0</v>
      </c>
      <c r="BH197" s="241">
        <f>IF(N197="sníž. přenesená",J197,0)</f>
        <v>0</v>
      </c>
      <c r="BI197" s="241">
        <f>IF(N197="nulová",J197,0)</f>
        <v>0</v>
      </c>
      <c r="BJ197" s="18" t="s">
        <v>90</v>
      </c>
      <c r="BK197" s="241">
        <f>ROUND(I197*H197,2)</f>
        <v>0</v>
      </c>
      <c r="BL197" s="18" t="s">
        <v>192</v>
      </c>
      <c r="BM197" s="240" t="s">
        <v>800</v>
      </c>
    </row>
    <row r="198" s="2" customFormat="1" ht="16.5" customHeight="1">
      <c r="A198" s="40"/>
      <c r="B198" s="41"/>
      <c r="C198" s="229" t="s">
        <v>542</v>
      </c>
      <c r="D198" s="229" t="s">
        <v>174</v>
      </c>
      <c r="E198" s="230" t="s">
        <v>4633</v>
      </c>
      <c r="F198" s="231" t="s">
        <v>4634</v>
      </c>
      <c r="G198" s="232" t="s">
        <v>1528</v>
      </c>
      <c r="H198" s="233">
        <v>6</v>
      </c>
      <c r="I198" s="234"/>
      <c r="J198" s="235">
        <f>ROUND(I198*H198,2)</f>
        <v>0</v>
      </c>
      <c r="K198" s="231" t="s">
        <v>331</v>
      </c>
      <c r="L198" s="46"/>
      <c r="M198" s="236" t="s">
        <v>1</v>
      </c>
      <c r="N198" s="237" t="s">
        <v>48</v>
      </c>
      <c r="O198" s="93"/>
      <c r="P198" s="238">
        <f>O198*H198</f>
        <v>0</v>
      </c>
      <c r="Q198" s="238">
        <v>0</v>
      </c>
      <c r="R198" s="238">
        <f>Q198*H198</f>
        <v>0</v>
      </c>
      <c r="S198" s="238">
        <v>0</v>
      </c>
      <c r="T198" s="239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40" t="s">
        <v>192</v>
      </c>
      <c r="AT198" s="240" t="s">
        <v>174</v>
      </c>
      <c r="AU198" s="240" t="s">
        <v>90</v>
      </c>
      <c r="AY198" s="18" t="s">
        <v>171</v>
      </c>
      <c r="BE198" s="241">
        <f>IF(N198="základní",J198,0)</f>
        <v>0</v>
      </c>
      <c r="BF198" s="241">
        <f>IF(N198="snížená",J198,0)</f>
        <v>0</v>
      </c>
      <c r="BG198" s="241">
        <f>IF(N198="zákl. přenesená",J198,0)</f>
        <v>0</v>
      </c>
      <c r="BH198" s="241">
        <f>IF(N198="sníž. přenesená",J198,0)</f>
        <v>0</v>
      </c>
      <c r="BI198" s="241">
        <f>IF(N198="nulová",J198,0)</f>
        <v>0</v>
      </c>
      <c r="BJ198" s="18" t="s">
        <v>90</v>
      </c>
      <c r="BK198" s="241">
        <f>ROUND(I198*H198,2)</f>
        <v>0</v>
      </c>
      <c r="BL198" s="18" t="s">
        <v>192</v>
      </c>
      <c r="BM198" s="240" t="s">
        <v>810</v>
      </c>
    </row>
    <row r="199" s="2" customFormat="1">
      <c r="A199" s="40"/>
      <c r="B199" s="41"/>
      <c r="C199" s="42"/>
      <c r="D199" s="242" t="s">
        <v>184</v>
      </c>
      <c r="E199" s="42"/>
      <c r="F199" s="243" t="s">
        <v>4635</v>
      </c>
      <c r="G199" s="42"/>
      <c r="H199" s="42"/>
      <c r="I199" s="244"/>
      <c r="J199" s="42"/>
      <c r="K199" s="42"/>
      <c r="L199" s="46"/>
      <c r="M199" s="245"/>
      <c r="N199" s="246"/>
      <c r="O199" s="93"/>
      <c r="P199" s="93"/>
      <c r="Q199" s="93"/>
      <c r="R199" s="93"/>
      <c r="S199" s="93"/>
      <c r="T199" s="94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8" t="s">
        <v>184</v>
      </c>
      <c r="AU199" s="18" t="s">
        <v>90</v>
      </c>
    </row>
    <row r="200" s="2" customFormat="1" ht="16.5" customHeight="1">
      <c r="A200" s="40"/>
      <c r="B200" s="41"/>
      <c r="C200" s="229" t="s">
        <v>546</v>
      </c>
      <c r="D200" s="229" t="s">
        <v>174</v>
      </c>
      <c r="E200" s="230" t="s">
        <v>4636</v>
      </c>
      <c r="F200" s="231" t="s">
        <v>4637</v>
      </c>
      <c r="G200" s="232" t="s">
        <v>1528</v>
      </c>
      <c r="H200" s="233">
        <v>2</v>
      </c>
      <c r="I200" s="234"/>
      <c r="J200" s="235">
        <f>ROUND(I200*H200,2)</f>
        <v>0</v>
      </c>
      <c r="K200" s="231" t="s">
        <v>331</v>
      </c>
      <c r="L200" s="46"/>
      <c r="M200" s="236" t="s">
        <v>1</v>
      </c>
      <c r="N200" s="237" t="s">
        <v>48</v>
      </c>
      <c r="O200" s="93"/>
      <c r="P200" s="238">
        <f>O200*H200</f>
        <v>0</v>
      </c>
      <c r="Q200" s="238">
        <v>0</v>
      </c>
      <c r="R200" s="238">
        <f>Q200*H200</f>
        <v>0</v>
      </c>
      <c r="S200" s="238">
        <v>0</v>
      </c>
      <c r="T200" s="239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40" t="s">
        <v>192</v>
      </c>
      <c r="AT200" s="240" t="s">
        <v>174</v>
      </c>
      <c r="AU200" s="240" t="s">
        <v>90</v>
      </c>
      <c r="AY200" s="18" t="s">
        <v>171</v>
      </c>
      <c r="BE200" s="241">
        <f>IF(N200="základní",J200,0)</f>
        <v>0</v>
      </c>
      <c r="BF200" s="241">
        <f>IF(N200="snížená",J200,0)</f>
        <v>0</v>
      </c>
      <c r="BG200" s="241">
        <f>IF(N200="zákl. přenesená",J200,0)</f>
        <v>0</v>
      </c>
      <c r="BH200" s="241">
        <f>IF(N200="sníž. přenesená",J200,0)</f>
        <v>0</v>
      </c>
      <c r="BI200" s="241">
        <f>IF(N200="nulová",J200,0)</f>
        <v>0</v>
      </c>
      <c r="BJ200" s="18" t="s">
        <v>90</v>
      </c>
      <c r="BK200" s="241">
        <f>ROUND(I200*H200,2)</f>
        <v>0</v>
      </c>
      <c r="BL200" s="18" t="s">
        <v>192</v>
      </c>
      <c r="BM200" s="240" t="s">
        <v>822</v>
      </c>
    </row>
    <row r="201" s="2" customFormat="1" ht="16.5" customHeight="1">
      <c r="A201" s="40"/>
      <c r="B201" s="41"/>
      <c r="C201" s="229" t="s">
        <v>550</v>
      </c>
      <c r="D201" s="229" t="s">
        <v>174</v>
      </c>
      <c r="E201" s="230" t="s">
        <v>4638</v>
      </c>
      <c r="F201" s="231" t="s">
        <v>4639</v>
      </c>
      <c r="G201" s="232" t="s">
        <v>1528</v>
      </c>
      <c r="H201" s="233">
        <v>2</v>
      </c>
      <c r="I201" s="234"/>
      <c r="J201" s="235">
        <f>ROUND(I201*H201,2)</f>
        <v>0</v>
      </c>
      <c r="K201" s="231" t="s">
        <v>331</v>
      </c>
      <c r="L201" s="46"/>
      <c r="M201" s="236" t="s">
        <v>1</v>
      </c>
      <c r="N201" s="237" t="s">
        <v>48</v>
      </c>
      <c r="O201" s="93"/>
      <c r="P201" s="238">
        <f>O201*H201</f>
        <v>0</v>
      </c>
      <c r="Q201" s="238">
        <v>0</v>
      </c>
      <c r="R201" s="238">
        <f>Q201*H201</f>
        <v>0</v>
      </c>
      <c r="S201" s="238">
        <v>0</v>
      </c>
      <c r="T201" s="239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40" t="s">
        <v>192</v>
      </c>
      <c r="AT201" s="240" t="s">
        <v>174</v>
      </c>
      <c r="AU201" s="240" t="s">
        <v>90</v>
      </c>
      <c r="AY201" s="18" t="s">
        <v>171</v>
      </c>
      <c r="BE201" s="241">
        <f>IF(N201="základní",J201,0)</f>
        <v>0</v>
      </c>
      <c r="BF201" s="241">
        <f>IF(N201="snížená",J201,0)</f>
        <v>0</v>
      </c>
      <c r="BG201" s="241">
        <f>IF(N201="zákl. přenesená",J201,0)</f>
        <v>0</v>
      </c>
      <c r="BH201" s="241">
        <f>IF(N201="sníž. přenesená",J201,0)</f>
        <v>0</v>
      </c>
      <c r="BI201" s="241">
        <f>IF(N201="nulová",J201,0)</f>
        <v>0</v>
      </c>
      <c r="BJ201" s="18" t="s">
        <v>90</v>
      </c>
      <c r="BK201" s="241">
        <f>ROUND(I201*H201,2)</f>
        <v>0</v>
      </c>
      <c r="BL201" s="18" t="s">
        <v>192</v>
      </c>
      <c r="BM201" s="240" t="s">
        <v>832</v>
      </c>
    </row>
    <row r="202" s="2" customFormat="1" ht="16.5" customHeight="1">
      <c r="A202" s="40"/>
      <c r="B202" s="41"/>
      <c r="C202" s="229" t="s">
        <v>555</v>
      </c>
      <c r="D202" s="229" t="s">
        <v>174</v>
      </c>
      <c r="E202" s="230" t="s">
        <v>4640</v>
      </c>
      <c r="F202" s="231" t="s">
        <v>4641</v>
      </c>
      <c r="G202" s="232" t="s">
        <v>1528</v>
      </c>
      <c r="H202" s="233">
        <v>12</v>
      </c>
      <c r="I202" s="234"/>
      <c r="J202" s="235">
        <f>ROUND(I202*H202,2)</f>
        <v>0</v>
      </c>
      <c r="K202" s="231" t="s">
        <v>331</v>
      </c>
      <c r="L202" s="46"/>
      <c r="M202" s="236" t="s">
        <v>1</v>
      </c>
      <c r="N202" s="237" t="s">
        <v>48</v>
      </c>
      <c r="O202" s="93"/>
      <c r="P202" s="238">
        <f>O202*H202</f>
        <v>0</v>
      </c>
      <c r="Q202" s="238">
        <v>0</v>
      </c>
      <c r="R202" s="238">
        <f>Q202*H202</f>
        <v>0</v>
      </c>
      <c r="S202" s="238">
        <v>0</v>
      </c>
      <c r="T202" s="239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40" t="s">
        <v>192</v>
      </c>
      <c r="AT202" s="240" t="s">
        <v>174</v>
      </c>
      <c r="AU202" s="240" t="s">
        <v>90</v>
      </c>
      <c r="AY202" s="18" t="s">
        <v>171</v>
      </c>
      <c r="BE202" s="241">
        <f>IF(N202="základní",J202,0)</f>
        <v>0</v>
      </c>
      <c r="BF202" s="241">
        <f>IF(N202="snížená",J202,0)</f>
        <v>0</v>
      </c>
      <c r="BG202" s="241">
        <f>IF(N202="zákl. přenesená",J202,0)</f>
        <v>0</v>
      </c>
      <c r="BH202" s="241">
        <f>IF(N202="sníž. přenesená",J202,0)</f>
        <v>0</v>
      </c>
      <c r="BI202" s="241">
        <f>IF(N202="nulová",J202,0)</f>
        <v>0</v>
      </c>
      <c r="BJ202" s="18" t="s">
        <v>90</v>
      </c>
      <c r="BK202" s="241">
        <f>ROUND(I202*H202,2)</f>
        <v>0</v>
      </c>
      <c r="BL202" s="18" t="s">
        <v>192</v>
      </c>
      <c r="BM202" s="240" t="s">
        <v>842</v>
      </c>
    </row>
    <row r="203" s="2" customFormat="1" ht="16.5" customHeight="1">
      <c r="A203" s="40"/>
      <c r="B203" s="41"/>
      <c r="C203" s="229" t="s">
        <v>559</v>
      </c>
      <c r="D203" s="229" t="s">
        <v>174</v>
      </c>
      <c r="E203" s="230" t="s">
        <v>4642</v>
      </c>
      <c r="F203" s="231" t="s">
        <v>4643</v>
      </c>
      <c r="G203" s="232" t="s">
        <v>1528</v>
      </c>
      <c r="H203" s="233">
        <v>2</v>
      </c>
      <c r="I203" s="234"/>
      <c r="J203" s="235">
        <f>ROUND(I203*H203,2)</f>
        <v>0</v>
      </c>
      <c r="K203" s="231" t="s">
        <v>331</v>
      </c>
      <c r="L203" s="46"/>
      <c r="M203" s="236" t="s">
        <v>1</v>
      </c>
      <c r="N203" s="237" t="s">
        <v>48</v>
      </c>
      <c r="O203" s="93"/>
      <c r="P203" s="238">
        <f>O203*H203</f>
        <v>0</v>
      </c>
      <c r="Q203" s="238">
        <v>0</v>
      </c>
      <c r="R203" s="238">
        <f>Q203*H203</f>
        <v>0</v>
      </c>
      <c r="S203" s="238">
        <v>0</v>
      </c>
      <c r="T203" s="239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40" t="s">
        <v>192</v>
      </c>
      <c r="AT203" s="240" t="s">
        <v>174</v>
      </c>
      <c r="AU203" s="240" t="s">
        <v>90</v>
      </c>
      <c r="AY203" s="18" t="s">
        <v>171</v>
      </c>
      <c r="BE203" s="241">
        <f>IF(N203="základní",J203,0)</f>
        <v>0</v>
      </c>
      <c r="BF203" s="241">
        <f>IF(N203="snížená",J203,0)</f>
        <v>0</v>
      </c>
      <c r="BG203" s="241">
        <f>IF(N203="zákl. přenesená",J203,0)</f>
        <v>0</v>
      </c>
      <c r="BH203" s="241">
        <f>IF(N203="sníž. přenesená",J203,0)</f>
        <v>0</v>
      </c>
      <c r="BI203" s="241">
        <f>IF(N203="nulová",J203,0)</f>
        <v>0</v>
      </c>
      <c r="BJ203" s="18" t="s">
        <v>90</v>
      </c>
      <c r="BK203" s="241">
        <f>ROUND(I203*H203,2)</f>
        <v>0</v>
      </c>
      <c r="BL203" s="18" t="s">
        <v>192</v>
      </c>
      <c r="BM203" s="240" t="s">
        <v>857</v>
      </c>
    </row>
    <row r="204" s="2" customFormat="1" ht="16.5" customHeight="1">
      <c r="A204" s="40"/>
      <c r="B204" s="41"/>
      <c r="C204" s="229" t="s">
        <v>563</v>
      </c>
      <c r="D204" s="229" t="s">
        <v>174</v>
      </c>
      <c r="E204" s="230" t="s">
        <v>4644</v>
      </c>
      <c r="F204" s="231" t="s">
        <v>4645</v>
      </c>
      <c r="G204" s="232" t="s">
        <v>1528</v>
      </c>
      <c r="H204" s="233">
        <v>508</v>
      </c>
      <c r="I204" s="234"/>
      <c r="J204" s="235">
        <f>ROUND(I204*H204,2)</f>
        <v>0</v>
      </c>
      <c r="K204" s="231" t="s">
        <v>331</v>
      </c>
      <c r="L204" s="46"/>
      <c r="M204" s="236" t="s">
        <v>1</v>
      </c>
      <c r="N204" s="237" t="s">
        <v>48</v>
      </c>
      <c r="O204" s="93"/>
      <c r="P204" s="238">
        <f>O204*H204</f>
        <v>0</v>
      </c>
      <c r="Q204" s="238">
        <v>0</v>
      </c>
      <c r="R204" s="238">
        <f>Q204*H204</f>
        <v>0</v>
      </c>
      <c r="S204" s="238">
        <v>0</v>
      </c>
      <c r="T204" s="239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40" t="s">
        <v>192</v>
      </c>
      <c r="AT204" s="240" t="s">
        <v>174</v>
      </c>
      <c r="AU204" s="240" t="s">
        <v>90</v>
      </c>
      <c r="AY204" s="18" t="s">
        <v>171</v>
      </c>
      <c r="BE204" s="241">
        <f>IF(N204="základní",J204,0)</f>
        <v>0</v>
      </c>
      <c r="BF204" s="241">
        <f>IF(N204="snížená",J204,0)</f>
        <v>0</v>
      </c>
      <c r="BG204" s="241">
        <f>IF(N204="zákl. přenesená",J204,0)</f>
        <v>0</v>
      </c>
      <c r="BH204" s="241">
        <f>IF(N204="sníž. přenesená",J204,0)</f>
        <v>0</v>
      </c>
      <c r="BI204" s="241">
        <f>IF(N204="nulová",J204,0)</f>
        <v>0</v>
      </c>
      <c r="BJ204" s="18" t="s">
        <v>90</v>
      </c>
      <c r="BK204" s="241">
        <f>ROUND(I204*H204,2)</f>
        <v>0</v>
      </c>
      <c r="BL204" s="18" t="s">
        <v>192</v>
      </c>
      <c r="BM204" s="240" t="s">
        <v>868</v>
      </c>
    </row>
    <row r="205" s="2" customFormat="1" ht="16.5" customHeight="1">
      <c r="A205" s="40"/>
      <c r="B205" s="41"/>
      <c r="C205" s="229" t="s">
        <v>569</v>
      </c>
      <c r="D205" s="229" t="s">
        <v>174</v>
      </c>
      <c r="E205" s="230" t="s">
        <v>4646</v>
      </c>
      <c r="F205" s="231" t="s">
        <v>4647</v>
      </c>
      <c r="G205" s="232" t="s">
        <v>1528</v>
      </c>
      <c r="H205" s="233">
        <v>4</v>
      </c>
      <c r="I205" s="234"/>
      <c r="J205" s="235">
        <f>ROUND(I205*H205,2)</f>
        <v>0</v>
      </c>
      <c r="K205" s="231" t="s">
        <v>331</v>
      </c>
      <c r="L205" s="46"/>
      <c r="M205" s="236" t="s">
        <v>1</v>
      </c>
      <c r="N205" s="237" t="s">
        <v>48</v>
      </c>
      <c r="O205" s="93"/>
      <c r="P205" s="238">
        <f>O205*H205</f>
        <v>0</v>
      </c>
      <c r="Q205" s="238">
        <v>0</v>
      </c>
      <c r="R205" s="238">
        <f>Q205*H205</f>
        <v>0</v>
      </c>
      <c r="S205" s="238">
        <v>0</v>
      </c>
      <c r="T205" s="239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40" t="s">
        <v>192</v>
      </c>
      <c r="AT205" s="240" t="s">
        <v>174</v>
      </c>
      <c r="AU205" s="240" t="s">
        <v>90</v>
      </c>
      <c r="AY205" s="18" t="s">
        <v>171</v>
      </c>
      <c r="BE205" s="241">
        <f>IF(N205="základní",J205,0)</f>
        <v>0</v>
      </c>
      <c r="BF205" s="241">
        <f>IF(N205="snížená",J205,0)</f>
        <v>0</v>
      </c>
      <c r="BG205" s="241">
        <f>IF(N205="zákl. přenesená",J205,0)</f>
        <v>0</v>
      </c>
      <c r="BH205" s="241">
        <f>IF(N205="sníž. přenesená",J205,0)</f>
        <v>0</v>
      </c>
      <c r="BI205" s="241">
        <f>IF(N205="nulová",J205,0)</f>
        <v>0</v>
      </c>
      <c r="BJ205" s="18" t="s">
        <v>90</v>
      </c>
      <c r="BK205" s="241">
        <f>ROUND(I205*H205,2)</f>
        <v>0</v>
      </c>
      <c r="BL205" s="18" t="s">
        <v>192</v>
      </c>
      <c r="BM205" s="240" t="s">
        <v>876</v>
      </c>
    </row>
    <row r="206" s="2" customFormat="1" ht="16.5" customHeight="1">
      <c r="A206" s="40"/>
      <c r="B206" s="41"/>
      <c r="C206" s="229" t="s">
        <v>574</v>
      </c>
      <c r="D206" s="229" t="s">
        <v>174</v>
      </c>
      <c r="E206" s="230" t="s">
        <v>4648</v>
      </c>
      <c r="F206" s="231" t="s">
        <v>4649</v>
      </c>
      <c r="G206" s="232" t="s">
        <v>1528</v>
      </c>
      <c r="H206" s="233">
        <v>4</v>
      </c>
      <c r="I206" s="234"/>
      <c r="J206" s="235">
        <f>ROUND(I206*H206,2)</f>
        <v>0</v>
      </c>
      <c r="K206" s="231" t="s">
        <v>331</v>
      </c>
      <c r="L206" s="46"/>
      <c r="M206" s="236" t="s">
        <v>1</v>
      </c>
      <c r="N206" s="237" t="s">
        <v>48</v>
      </c>
      <c r="O206" s="93"/>
      <c r="P206" s="238">
        <f>O206*H206</f>
        <v>0</v>
      </c>
      <c r="Q206" s="238">
        <v>0</v>
      </c>
      <c r="R206" s="238">
        <f>Q206*H206</f>
        <v>0</v>
      </c>
      <c r="S206" s="238">
        <v>0</v>
      </c>
      <c r="T206" s="239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40" t="s">
        <v>192</v>
      </c>
      <c r="AT206" s="240" t="s">
        <v>174</v>
      </c>
      <c r="AU206" s="240" t="s">
        <v>90</v>
      </c>
      <c r="AY206" s="18" t="s">
        <v>171</v>
      </c>
      <c r="BE206" s="241">
        <f>IF(N206="základní",J206,0)</f>
        <v>0</v>
      </c>
      <c r="BF206" s="241">
        <f>IF(N206="snížená",J206,0)</f>
        <v>0</v>
      </c>
      <c r="BG206" s="241">
        <f>IF(N206="zákl. přenesená",J206,0)</f>
        <v>0</v>
      </c>
      <c r="BH206" s="241">
        <f>IF(N206="sníž. přenesená",J206,0)</f>
        <v>0</v>
      </c>
      <c r="BI206" s="241">
        <f>IF(N206="nulová",J206,0)</f>
        <v>0</v>
      </c>
      <c r="BJ206" s="18" t="s">
        <v>90</v>
      </c>
      <c r="BK206" s="241">
        <f>ROUND(I206*H206,2)</f>
        <v>0</v>
      </c>
      <c r="BL206" s="18" t="s">
        <v>192</v>
      </c>
      <c r="BM206" s="240" t="s">
        <v>893</v>
      </c>
    </row>
    <row r="207" s="12" customFormat="1" ht="25.92" customHeight="1">
      <c r="A207" s="12"/>
      <c r="B207" s="213"/>
      <c r="C207" s="214"/>
      <c r="D207" s="215" t="s">
        <v>82</v>
      </c>
      <c r="E207" s="216" t="s">
        <v>3410</v>
      </c>
      <c r="F207" s="216" t="s">
        <v>4650</v>
      </c>
      <c r="G207" s="214"/>
      <c r="H207" s="214"/>
      <c r="I207" s="217"/>
      <c r="J207" s="218">
        <f>BK207</f>
        <v>0</v>
      </c>
      <c r="K207" s="214"/>
      <c r="L207" s="219"/>
      <c r="M207" s="220"/>
      <c r="N207" s="221"/>
      <c r="O207" s="221"/>
      <c r="P207" s="222">
        <f>SUM(P208:P216)</f>
        <v>0</v>
      </c>
      <c r="Q207" s="221"/>
      <c r="R207" s="222">
        <f>SUM(R208:R216)</f>
        <v>0</v>
      </c>
      <c r="S207" s="221"/>
      <c r="T207" s="223">
        <f>SUM(T208:T216)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4" t="s">
        <v>90</v>
      </c>
      <c r="AT207" s="225" t="s">
        <v>82</v>
      </c>
      <c r="AU207" s="225" t="s">
        <v>83</v>
      </c>
      <c r="AY207" s="224" t="s">
        <v>171</v>
      </c>
      <c r="BK207" s="226">
        <f>SUM(BK208:BK216)</f>
        <v>0</v>
      </c>
    </row>
    <row r="208" s="2" customFormat="1" ht="16.5" customHeight="1">
      <c r="A208" s="40"/>
      <c r="B208" s="41"/>
      <c r="C208" s="229" t="s">
        <v>578</v>
      </c>
      <c r="D208" s="229" t="s">
        <v>174</v>
      </c>
      <c r="E208" s="230" t="s">
        <v>4651</v>
      </c>
      <c r="F208" s="231" t="s">
        <v>4652</v>
      </c>
      <c r="G208" s="232" t="s">
        <v>1528</v>
      </c>
      <c r="H208" s="233">
        <v>3</v>
      </c>
      <c r="I208" s="234"/>
      <c r="J208" s="235">
        <f>ROUND(I208*H208,2)</f>
        <v>0</v>
      </c>
      <c r="K208" s="231" t="s">
        <v>331</v>
      </c>
      <c r="L208" s="46"/>
      <c r="M208" s="236" t="s">
        <v>1</v>
      </c>
      <c r="N208" s="237" t="s">
        <v>48</v>
      </c>
      <c r="O208" s="93"/>
      <c r="P208" s="238">
        <f>O208*H208</f>
        <v>0</v>
      </c>
      <c r="Q208" s="238">
        <v>0</v>
      </c>
      <c r="R208" s="238">
        <f>Q208*H208</f>
        <v>0</v>
      </c>
      <c r="S208" s="238">
        <v>0</v>
      </c>
      <c r="T208" s="239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40" t="s">
        <v>192</v>
      </c>
      <c r="AT208" s="240" t="s">
        <v>174</v>
      </c>
      <c r="AU208" s="240" t="s">
        <v>90</v>
      </c>
      <c r="AY208" s="18" t="s">
        <v>171</v>
      </c>
      <c r="BE208" s="241">
        <f>IF(N208="základní",J208,0)</f>
        <v>0</v>
      </c>
      <c r="BF208" s="241">
        <f>IF(N208="snížená",J208,0)</f>
        <v>0</v>
      </c>
      <c r="BG208" s="241">
        <f>IF(N208="zákl. přenesená",J208,0)</f>
        <v>0</v>
      </c>
      <c r="BH208" s="241">
        <f>IF(N208="sníž. přenesená",J208,0)</f>
        <v>0</v>
      </c>
      <c r="BI208" s="241">
        <f>IF(N208="nulová",J208,0)</f>
        <v>0</v>
      </c>
      <c r="BJ208" s="18" t="s">
        <v>90</v>
      </c>
      <c r="BK208" s="241">
        <f>ROUND(I208*H208,2)</f>
        <v>0</v>
      </c>
      <c r="BL208" s="18" t="s">
        <v>192</v>
      </c>
      <c r="BM208" s="240" t="s">
        <v>905</v>
      </c>
    </row>
    <row r="209" s="2" customFormat="1" ht="16.5" customHeight="1">
      <c r="A209" s="40"/>
      <c r="B209" s="41"/>
      <c r="C209" s="229" t="s">
        <v>582</v>
      </c>
      <c r="D209" s="229" t="s">
        <v>174</v>
      </c>
      <c r="E209" s="230" t="s">
        <v>4653</v>
      </c>
      <c r="F209" s="231" t="s">
        <v>4654</v>
      </c>
      <c r="G209" s="232" t="s">
        <v>1528</v>
      </c>
      <c r="H209" s="233">
        <v>1</v>
      </c>
      <c r="I209" s="234"/>
      <c r="J209" s="235">
        <f>ROUND(I209*H209,2)</f>
        <v>0</v>
      </c>
      <c r="K209" s="231" t="s">
        <v>331</v>
      </c>
      <c r="L209" s="46"/>
      <c r="M209" s="236" t="s">
        <v>1</v>
      </c>
      <c r="N209" s="237" t="s">
        <v>48</v>
      </c>
      <c r="O209" s="93"/>
      <c r="P209" s="238">
        <f>O209*H209</f>
        <v>0</v>
      </c>
      <c r="Q209" s="238">
        <v>0</v>
      </c>
      <c r="R209" s="238">
        <f>Q209*H209</f>
        <v>0</v>
      </c>
      <c r="S209" s="238">
        <v>0</v>
      </c>
      <c r="T209" s="239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40" t="s">
        <v>192</v>
      </c>
      <c r="AT209" s="240" t="s">
        <v>174</v>
      </c>
      <c r="AU209" s="240" t="s">
        <v>90</v>
      </c>
      <c r="AY209" s="18" t="s">
        <v>171</v>
      </c>
      <c r="BE209" s="241">
        <f>IF(N209="základní",J209,0)</f>
        <v>0</v>
      </c>
      <c r="BF209" s="241">
        <f>IF(N209="snížená",J209,0)</f>
        <v>0</v>
      </c>
      <c r="BG209" s="241">
        <f>IF(N209="zákl. přenesená",J209,0)</f>
        <v>0</v>
      </c>
      <c r="BH209" s="241">
        <f>IF(N209="sníž. přenesená",J209,0)</f>
        <v>0</v>
      </c>
      <c r="BI209" s="241">
        <f>IF(N209="nulová",J209,0)</f>
        <v>0</v>
      </c>
      <c r="BJ209" s="18" t="s">
        <v>90</v>
      </c>
      <c r="BK209" s="241">
        <f>ROUND(I209*H209,2)</f>
        <v>0</v>
      </c>
      <c r="BL209" s="18" t="s">
        <v>192</v>
      </c>
      <c r="BM209" s="240" t="s">
        <v>916</v>
      </c>
    </row>
    <row r="210" s="2" customFormat="1" ht="16.5" customHeight="1">
      <c r="A210" s="40"/>
      <c r="B210" s="41"/>
      <c r="C210" s="229" t="s">
        <v>586</v>
      </c>
      <c r="D210" s="229" t="s">
        <v>174</v>
      </c>
      <c r="E210" s="230" t="s">
        <v>4655</v>
      </c>
      <c r="F210" s="231" t="s">
        <v>4656</v>
      </c>
      <c r="G210" s="232" t="s">
        <v>1528</v>
      </c>
      <c r="H210" s="233">
        <v>51</v>
      </c>
      <c r="I210" s="234"/>
      <c r="J210" s="235">
        <f>ROUND(I210*H210,2)</f>
        <v>0</v>
      </c>
      <c r="K210" s="231" t="s">
        <v>331</v>
      </c>
      <c r="L210" s="46"/>
      <c r="M210" s="236" t="s">
        <v>1</v>
      </c>
      <c r="N210" s="237" t="s">
        <v>48</v>
      </c>
      <c r="O210" s="93"/>
      <c r="P210" s="238">
        <f>O210*H210</f>
        <v>0</v>
      </c>
      <c r="Q210" s="238">
        <v>0</v>
      </c>
      <c r="R210" s="238">
        <f>Q210*H210</f>
        <v>0</v>
      </c>
      <c r="S210" s="238">
        <v>0</v>
      </c>
      <c r="T210" s="239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40" t="s">
        <v>192</v>
      </c>
      <c r="AT210" s="240" t="s">
        <v>174</v>
      </c>
      <c r="AU210" s="240" t="s">
        <v>90</v>
      </c>
      <c r="AY210" s="18" t="s">
        <v>171</v>
      </c>
      <c r="BE210" s="241">
        <f>IF(N210="základní",J210,0)</f>
        <v>0</v>
      </c>
      <c r="BF210" s="241">
        <f>IF(N210="snížená",J210,0)</f>
        <v>0</v>
      </c>
      <c r="BG210" s="241">
        <f>IF(N210="zákl. přenesená",J210,0)</f>
        <v>0</v>
      </c>
      <c r="BH210" s="241">
        <f>IF(N210="sníž. přenesená",J210,0)</f>
        <v>0</v>
      </c>
      <c r="BI210" s="241">
        <f>IF(N210="nulová",J210,0)</f>
        <v>0</v>
      </c>
      <c r="BJ210" s="18" t="s">
        <v>90</v>
      </c>
      <c r="BK210" s="241">
        <f>ROUND(I210*H210,2)</f>
        <v>0</v>
      </c>
      <c r="BL210" s="18" t="s">
        <v>192</v>
      </c>
      <c r="BM210" s="240" t="s">
        <v>924</v>
      </c>
    </row>
    <row r="211" s="2" customFormat="1" ht="16.5" customHeight="1">
      <c r="A211" s="40"/>
      <c r="B211" s="41"/>
      <c r="C211" s="229" t="s">
        <v>592</v>
      </c>
      <c r="D211" s="229" t="s">
        <v>174</v>
      </c>
      <c r="E211" s="230" t="s">
        <v>4657</v>
      </c>
      <c r="F211" s="231" t="s">
        <v>4658</v>
      </c>
      <c r="G211" s="232" t="s">
        <v>458</v>
      </c>
      <c r="H211" s="233">
        <v>2295</v>
      </c>
      <c r="I211" s="234"/>
      <c r="J211" s="235">
        <f>ROUND(I211*H211,2)</f>
        <v>0</v>
      </c>
      <c r="K211" s="231" t="s">
        <v>331</v>
      </c>
      <c r="L211" s="46"/>
      <c r="M211" s="236" t="s">
        <v>1</v>
      </c>
      <c r="N211" s="237" t="s">
        <v>48</v>
      </c>
      <c r="O211" s="93"/>
      <c r="P211" s="238">
        <f>O211*H211</f>
        <v>0</v>
      </c>
      <c r="Q211" s="238">
        <v>0</v>
      </c>
      <c r="R211" s="238">
        <f>Q211*H211</f>
        <v>0</v>
      </c>
      <c r="S211" s="238">
        <v>0</v>
      </c>
      <c r="T211" s="239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40" t="s">
        <v>192</v>
      </c>
      <c r="AT211" s="240" t="s">
        <v>174</v>
      </c>
      <c r="AU211" s="240" t="s">
        <v>90</v>
      </c>
      <c r="AY211" s="18" t="s">
        <v>171</v>
      </c>
      <c r="BE211" s="241">
        <f>IF(N211="základní",J211,0)</f>
        <v>0</v>
      </c>
      <c r="BF211" s="241">
        <f>IF(N211="snížená",J211,0)</f>
        <v>0</v>
      </c>
      <c r="BG211" s="241">
        <f>IF(N211="zákl. přenesená",J211,0)</f>
        <v>0</v>
      </c>
      <c r="BH211" s="241">
        <f>IF(N211="sníž. přenesená",J211,0)</f>
        <v>0</v>
      </c>
      <c r="BI211" s="241">
        <f>IF(N211="nulová",J211,0)</f>
        <v>0</v>
      </c>
      <c r="BJ211" s="18" t="s">
        <v>90</v>
      </c>
      <c r="BK211" s="241">
        <f>ROUND(I211*H211,2)</f>
        <v>0</v>
      </c>
      <c r="BL211" s="18" t="s">
        <v>192</v>
      </c>
      <c r="BM211" s="240" t="s">
        <v>932</v>
      </c>
    </row>
    <row r="212" s="2" customFormat="1" ht="16.5" customHeight="1">
      <c r="A212" s="40"/>
      <c r="B212" s="41"/>
      <c r="C212" s="229" t="s">
        <v>596</v>
      </c>
      <c r="D212" s="229" t="s">
        <v>174</v>
      </c>
      <c r="E212" s="230" t="s">
        <v>4659</v>
      </c>
      <c r="F212" s="231" t="s">
        <v>4660</v>
      </c>
      <c r="G212" s="232" t="s">
        <v>1528</v>
      </c>
      <c r="H212" s="233">
        <v>122</v>
      </c>
      <c r="I212" s="234"/>
      <c r="J212" s="235">
        <f>ROUND(I212*H212,2)</f>
        <v>0</v>
      </c>
      <c r="K212" s="231" t="s">
        <v>331</v>
      </c>
      <c r="L212" s="46"/>
      <c r="M212" s="236" t="s">
        <v>1</v>
      </c>
      <c r="N212" s="237" t="s">
        <v>48</v>
      </c>
      <c r="O212" s="93"/>
      <c r="P212" s="238">
        <f>O212*H212</f>
        <v>0</v>
      </c>
      <c r="Q212" s="238">
        <v>0</v>
      </c>
      <c r="R212" s="238">
        <f>Q212*H212</f>
        <v>0</v>
      </c>
      <c r="S212" s="238">
        <v>0</v>
      </c>
      <c r="T212" s="239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40" t="s">
        <v>192</v>
      </c>
      <c r="AT212" s="240" t="s">
        <v>174</v>
      </c>
      <c r="AU212" s="240" t="s">
        <v>90</v>
      </c>
      <c r="AY212" s="18" t="s">
        <v>171</v>
      </c>
      <c r="BE212" s="241">
        <f>IF(N212="základní",J212,0)</f>
        <v>0</v>
      </c>
      <c r="BF212" s="241">
        <f>IF(N212="snížená",J212,0)</f>
        <v>0</v>
      </c>
      <c r="BG212" s="241">
        <f>IF(N212="zákl. přenesená",J212,0)</f>
        <v>0</v>
      </c>
      <c r="BH212" s="241">
        <f>IF(N212="sníž. přenesená",J212,0)</f>
        <v>0</v>
      </c>
      <c r="BI212" s="241">
        <f>IF(N212="nulová",J212,0)</f>
        <v>0</v>
      </c>
      <c r="BJ212" s="18" t="s">
        <v>90</v>
      </c>
      <c r="BK212" s="241">
        <f>ROUND(I212*H212,2)</f>
        <v>0</v>
      </c>
      <c r="BL212" s="18" t="s">
        <v>192</v>
      </c>
      <c r="BM212" s="240" t="s">
        <v>940</v>
      </c>
    </row>
    <row r="213" s="2" customFormat="1" ht="16.5" customHeight="1">
      <c r="A213" s="40"/>
      <c r="B213" s="41"/>
      <c r="C213" s="229" t="s">
        <v>601</v>
      </c>
      <c r="D213" s="229" t="s">
        <v>174</v>
      </c>
      <c r="E213" s="230" t="s">
        <v>4661</v>
      </c>
      <c r="F213" s="231" t="s">
        <v>4662</v>
      </c>
      <c r="G213" s="232" t="s">
        <v>1528</v>
      </c>
      <c r="H213" s="233">
        <v>3</v>
      </c>
      <c r="I213" s="234"/>
      <c r="J213" s="235">
        <f>ROUND(I213*H213,2)</f>
        <v>0</v>
      </c>
      <c r="K213" s="231" t="s">
        <v>331</v>
      </c>
      <c r="L213" s="46"/>
      <c r="M213" s="236" t="s">
        <v>1</v>
      </c>
      <c r="N213" s="237" t="s">
        <v>48</v>
      </c>
      <c r="O213" s="93"/>
      <c r="P213" s="238">
        <f>O213*H213</f>
        <v>0</v>
      </c>
      <c r="Q213" s="238">
        <v>0</v>
      </c>
      <c r="R213" s="238">
        <f>Q213*H213</f>
        <v>0</v>
      </c>
      <c r="S213" s="238">
        <v>0</v>
      </c>
      <c r="T213" s="239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40" t="s">
        <v>192</v>
      </c>
      <c r="AT213" s="240" t="s">
        <v>174</v>
      </c>
      <c r="AU213" s="240" t="s">
        <v>90</v>
      </c>
      <c r="AY213" s="18" t="s">
        <v>171</v>
      </c>
      <c r="BE213" s="241">
        <f>IF(N213="základní",J213,0)</f>
        <v>0</v>
      </c>
      <c r="BF213" s="241">
        <f>IF(N213="snížená",J213,0)</f>
        <v>0</v>
      </c>
      <c r="BG213" s="241">
        <f>IF(N213="zákl. přenesená",J213,0)</f>
        <v>0</v>
      </c>
      <c r="BH213" s="241">
        <f>IF(N213="sníž. přenesená",J213,0)</f>
        <v>0</v>
      </c>
      <c r="BI213" s="241">
        <f>IF(N213="nulová",J213,0)</f>
        <v>0</v>
      </c>
      <c r="BJ213" s="18" t="s">
        <v>90</v>
      </c>
      <c r="BK213" s="241">
        <f>ROUND(I213*H213,2)</f>
        <v>0</v>
      </c>
      <c r="BL213" s="18" t="s">
        <v>192</v>
      </c>
      <c r="BM213" s="240" t="s">
        <v>948</v>
      </c>
    </row>
    <row r="214" s="2" customFormat="1" ht="16.5" customHeight="1">
      <c r="A214" s="40"/>
      <c r="B214" s="41"/>
      <c r="C214" s="229" t="s">
        <v>605</v>
      </c>
      <c r="D214" s="229" t="s">
        <v>174</v>
      </c>
      <c r="E214" s="230" t="s">
        <v>4663</v>
      </c>
      <c r="F214" s="231" t="s">
        <v>4664</v>
      </c>
      <c r="G214" s="232" t="s">
        <v>1528</v>
      </c>
      <c r="H214" s="233">
        <v>1</v>
      </c>
      <c r="I214" s="234"/>
      <c r="J214" s="235">
        <f>ROUND(I214*H214,2)</f>
        <v>0</v>
      </c>
      <c r="K214" s="231" t="s">
        <v>331</v>
      </c>
      <c r="L214" s="46"/>
      <c r="M214" s="236" t="s">
        <v>1</v>
      </c>
      <c r="N214" s="237" t="s">
        <v>48</v>
      </c>
      <c r="O214" s="93"/>
      <c r="P214" s="238">
        <f>O214*H214</f>
        <v>0</v>
      </c>
      <c r="Q214" s="238">
        <v>0</v>
      </c>
      <c r="R214" s="238">
        <f>Q214*H214</f>
        <v>0</v>
      </c>
      <c r="S214" s="238">
        <v>0</v>
      </c>
      <c r="T214" s="239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40" t="s">
        <v>192</v>
      </c>
      <c r="AT214" s="240" t="s">
        <v>174</v>
      </c>
      <c r="AU214" s="240" t="s">
        <v>90</v>
      </c>
      <c r="AY214" s="18" t="s">
        <v>171</v>
      </c>
      <c r="BE214" s="241">
        <f>IF(N214="základní",J214,0)</f>
        <v>0</v>
      </c>
      <c r="BF214" s="241">
        <f>IF(N214="snížená",J214,0)</f>
        <v>0</v>
      </c>
      <c r="BG214" s="241">
        <f>IF(N214="zákl. přenesená",J214,0)</f>
        <v>0</v>
      </c>
      <c r="BH214" s="241">
        <f>IF(N214="sníž. přenesená",J214,0)</f>
        <v>0</v>
      </c>
      <c r="BI214" s="241">
        <f>IF(N214="nulová",J214,0)</f>
        <v>0</v>
      </c>
      <c r="BJ214" s="18" t="s">
        <v>90</v>
      </c>
      <c r="BK214" s="241">
        <f>ROUND(I214*H214,2)</f>
        <v>0</v>
      </c>
      <c r="BL214" s="18" t="s">
        <v>192</v>
      </c>
      <c r="BM214" s="240" t="s">
        <v>956</v>
      </c>
    </row>
    <row r="215" s="2" customFormat="1" ht="16.5" customHeight="1">
      <c r="A215" s="40"/>
      <c r="B215" s="41"/>
      <c r="C215" s="229" t="s">
        <v>609</v>
      </c>
      <c r="D215" s="229" t="s">
        <v>174</v>
      </c>
      <c r="E215" s="230" t="s">
        <v>4665</v>
      </c>
      <c r="F215" s="231" t="s">
        <v>4666</v>
      </c>
      <c r="G215" s="232" t="s">
        <v>1528</v>
      </c>
      <c r="H215" s="233">
        <v>1</v>
      </c>
      <c r="I215" s="234"/>
      <c r="J215" s="235">
        <f>ROUND(I215*H215,2)</f>
        <v>0</v>
      </c>
      <c r="K215" s="231" t="s">
        <v>331</v>
      </c>
      <c r="L215" s="46"/>
      <c r="M215" s="236" t="s">
        <v>1</v>
      </c>
      <c r="N215" s="237" t="s">
        <v>48</v>
      </c>
      <c r="O215" s="93"/>
      <c r="P215" s="238">
        <f>O215*H215</f>
        <v>0</v>
      </c>
      <c r="Q215" s="238">
        <v>0</v>
      </c>
      <c r="R215" s="238">
        <f>Q215*H215</f>
        <v>0</v>
      </c>
      <c r="S215" s="238">
        <v>0</v>
      </c>
      <c r="T215" s="239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40" t="s">
        <v>192</v>
      </c>
      <c r="AT215" s="240" t="s">
        <v>174</v>
      </c>
      <c r="AU215" s="240" t="s">
        <v>90</v>
      </c>
      <c r="AY215" s="18" t="s">
        <v>171</v>
      </c>
      <c r="BE215" s="241">
        <f>IF(N215="základní",J215,0)</f>
        <v>0</v>
      </c>
      <c r="BF215" s="241">
        <f>IF(N215="snížená",J215,0)</f>
        <v>0</v>
      </c>
      <c r="BG215" s="241">
        <f>IF(N215="zákl. přenesená",J215,0)</f>
        <v>0</v>
      </c>
      <c r="BH215" s="241">
        <f>IF(N215="sníž. přenesená",J215,0)</f>
        <v>0</v>
      </c>
      <c r="BI215" s="241">
        <f>IF(N215="nulová",J215,0)</f>
        <v>0</v>
      </c>
      <c r="BJ215" s="18" t="s">
        <v>90</v>
      </c>
      <c r="BK215" s="241">
        <f>ROUND(I215*H215,2)</f>
        <v>0</v>
      </c>
      <c r="BL215" s="18" t="s">
        <v>192</v>
      </c>
      <c r="BM215" s="240" t="s">
        <v>964</v>
      </c>
    </row>
    <row r="216" s="2" customFormat="1" ht="16.5" customHeight="1">
      <c r="A216" s="40"/>
      <c r="B216" s="41"/>
      <c r="C216" s="229" t="s">
        <v>613</v>
      </c>
      <c r="D216" s="229" t="s">
        <v>174</v>
      </c>
      <c r="E216" s="230" t="s">
        <v>4667</v>
      </c>
      <c r="F216" s="231" t="s">
        <v>4668</v>
      </c>
      <c r="G216" s="232" t="s">
        <v>1528</v>
      </c>
      <c r="H216" s="233">
        <v>51</v>
      </c>
      <c r="I216" s="234"/>
      <c r="J216" s="235">
        <f>ROUND(I216*H216,2)</f>
        <v>0</v>
      </c>
      <c r="K216" s="231" t="s">
        <v>331</v>
      </c>
      <c r="L216" s="46"/>
      <c r="M216" s="236" t="s">
        <v>1</v>
      </c>
      <c r="N216" s="237" t="s">
        <v>48</v>
      </c>
      <c r="O216" s="93"/>
      <c r="P216" s="238">
        <f>O216*H216</f>
        <v>0</v>
      </c>
      <c r="Q216" s="238">
        <v>0</v>
      </c>
      <c r="R216" s="238">
        <f>Q216*H216</f>
        <v>0</v>
      </c>
      <c r="S216" s="238">
        <v>0</v>
      </c>
      <c r="T216" s="239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40" t="s">
        <v>192</v>
      </c>
      <c r="AT216" s="240" t="s">
        <v>174</v>
      </c>
      <c r="AU216" s="240" t="s">
        <v>90</v>
      </c>
      <c r="AY216" s="18" t="s">
        <v>171</v>
      </c>
      <c r="BE216" s="241">
        <f>IF(N216="základní",J216,0)</f>
        <v>0</v>
      </c>
      <c r="BF216" s="241">
        <f>IF(N216="snížená",J216,0)</f>
        <v>0</v>
      </c>
      <c r="BG216" s="241">
        <f>IF(N216="zákl. přenesená",J216,0)</f>
        <v>0</v>
      </c>
      <c r="BH216" s="241">
        <f>IF(N216="sníž. přenesená",J216,0)</f>
        <v>0</v>
      </c>
      <c r="BI216" s="241">
        <f>IF(N216="nulová",J216,0)</f>
        <v>0</v>
      </c>
      <c r="BJ216" s="18" t="s">
        <v>90</v>
      </c>
      <c r="BK216" s="241">
        <f>ROUND(I216*H216,2)</f>
        <v>0</v>
      </c>
      <c r="BL216" s="18" t="s">
        <v>192</v>
      </c>
      <c r="BM216" s="240" t="s">
        <v>973</v>
      </c>
    </row>
    <row r="217" s="12" customFormat="1" ht="25.92" customHeight="1">
      <c r="A217" s="12"/>
      <c r="B217" s="213"/>
      <c r="C217" s="214"/>
      <c r="D217" s="215" t="s">
        <v>82</v>
      </c>
      <c r="E217" s="216" t="s">
        <v>3415</v>
      </c>
      <c r="F217" s="216" t="s">
        <v>4669</v>
      </c>
      <c r="G217" s="214"/>
      <c r="H217" s="214"/>
      <c r="I217" s="217"/>
      <c r="J217" s="218">
        <f>BK217</f>
        <v>0</v>
      </c>
      <c r="K217" s="214"/>
      <c r="L217" s="219"/>
      <c r="M217" s="220"/>
      <c r="N217" s="221"/>
      <c r="O217" s="221"/>
      <c r="P217" s="222">
        <f>SUM(P218:P228)</f>
        <v>0</v>
      </c>
      <c r="Q217" s="221"/>
      <c r="R217" s="222">
        <f>SUM(R218:R228)</f>
        <v>0</v>
      </c>
      <c r="S217" s="221"/>
      <c r="T217" s="223">
        <f>SUM(T218:T228)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24" t="s">
        <v>90</v>
      </c>
      <c r="AT217" s="225" t="s">
        <v>82</v>
      </c>
      <c r="AU217" s="225" t="s">
        <v>83</v>
      </c>
      <c r="AY217" s="224" t="s">
        <v>171</v>
      </c>
      <c r="BK217" s="226">
        <f>SUM(BK218:BK228)</f>
        <v>0</v>
      </c>
    </row>
    <row r="218" s="2" customFormat="1" ht="16.5" customHeight="1">
      <c r="A218" s="40"/>
      <c r="B218" s="41"/>
      <c r="C218" s="229" t="s">
        <v>618</v>
      </c>
      <c r="D218" s="229" t="s">
        <v>174</v>
      </c>
      <c r="E218" s="230" t="s">
        <v>4670</v>
      </c>
      <c r="F218" s="231" t="s">
        <v>4671</v>
      </c>
      <c r="G218" s="232" t="s">
        <v>1528</v>
      </c>
      <c r="H218" s="233">
        <v>3</v>
      </c>
      <c r="I218" s="234"/>
      <c r="J218" s="235">
        <f>ROUND(I218*H218,2)</f>
        <v>0</v>
      </c>
      <c r="K218" s="231" t="s">
        <v>331</v>
      </c>
      <c r="L218" s="46"/>
      <c r="M218" s="236" t="s">
        <v>1</v>
      </c>
      <c r="N218" s="237" t="s">
        <v>48</v>
      </c>
      <c r="O218" s="93"/>
      <c r="P218" s="238">
        <f>O218*H218</f>
        <v>0</v>
      </c>
      <c r="Q218" s="238">
        <v>0</v>
      </c>
      <c r="R218" s="238">
        <f>Q218*H218</f>
        <v>0</v>
      </c>
      <c r="S218" s="238">
        <v>0</v>
      </c>
      <c r="T218" s="239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40" t="s">
        <v>192</v>
      </c>
      <c r="AT218" s="240" t="s">
        <v>174</v>
      </c>
      <c r="AU218" s="240" t="s">
        <v>90</v>
      </c>
      <c r="AY218" s="18" t="s">
        <v>171</v>
      </c>
      <c r="BE218" s="241">
        <f>IF(N218="základní",J218,0)</f>
        <v>0</v>
      </c>
      <c r="BF218" s="241">
        <f>IF(N218="snížená",J218,0)</f>
        <v>0</v>
      </c>
      <c r="BG218" s="241">
        <f>IF(N218="zákl. přenesená",J218,0)</f>
        <v>0</v>
      </c>
      <c r="BH218" s="241">
        <f>IF(N218="sníž. přenesená",J218,0)</f>
        <v>0</v>
      </c>
      <c r="BI218" s="241">
        <f>IF(N218="nulová",J218,0)</f>
        <v>0</v>
      </c>
      <c r="BJ218" s="18" t="s">
        <v>90</v>
      </c>
      <c r="BK218" s="241">
        <f>ROUND(I218*H218,2)</f>
        <v>0</v>
      </c>
      <c r="BL218" s="18" t="s">
        <v>192</v>
      </c>
      <c r="BM218" s="240" t="s">
        <v>987</v>
      </c>
    </row>
    <row r="219" s="2" customFormat="1" ht="16.5" customHeight="1">
      <c r="A219" s="40"/>
      <c r="B219" s="41"/>
      <c r="C219" s="229" t="s">
        <v>623</v>
      </c>
      <c r="D219" s="229" t="s">
        <v>174</v>
      </c>
      <c r="E219" s="230" t="s">
        <v>4672</v>
      </c>
      <c r="F219" s="231" t="s">
        <v>4673</v>
      </c>
      <c r="G219" s="232" t="s">
        <v>1528</v>
      </c>
      <c r="H219" s="233">
        <v>1</v>
      </c>
      <c r="I219" s="234"/>
      <c r="J219" s="235">
        <f>ROUND(I219*H219,2)</f>
        <v>0</v>
      </c>
      <c r="K219" s="231" t="s">
        <v>331</v>
      </c>
      <c r="L219" s="46"/>
      <c r="M219" s="236" t="s">
        <v>1</v>
      </c>
      <c r="N219" s="237" t="s">
        <v>48</v>
      </c>
      <c r="O219" s="93"/>
      <c r="P219" s="238">
        <f>O219*H219</f>
        <v>0</v>
      </c>
      <c r="Q219" s="238">
        <v>0</v>
      </c>
      <c r="R219" s="238">
        <f>Q219*H219</f>
        <v>0</v>
      </c>
      <c r="S219" s="238">
        <v>0</v>
      </c>
      <c r="T219" s="239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40" t="s">
        <v>192</v>
      </c>
      <c r="AT219" s="240" t="s">
        <v>174</v>
      </c>
      <c r="AU219" s="240" t="s">
        <v>90</v>
      </c>
      <c r="AY219" s="18" t="s">
        <v>171</v>
      </c>
      <c r="BE219" s="241">
        <f>IF(N219="základní",J219,0)</f>
        <v>0</v>
      </c>
      <c r="BF219" s="241">
        <f>IF(N219="snížená",J219,0)</f>
        <v>0</v>
      </c>
      <c r="BG219" s="241">
        <f>IF(N219="zákl. přenesená",J219,0)</f>
        <v>0</v>
      </c>
      <c r="BH219" s="241">
        <f>IF(N219="sníž. přenesená",J219,0)</f>
        <v>0</v>
      </c>
      <c r="BI219" s="241">
        <f>IF(N219="nulová",J219,0)</f>
        <v>0</v>
      </c>
      <c r="BJ219" s="18" t="s">
        <v>90</v>
      </c>
      <c r="BK219" s="241">
        <f>ROUND(I219*H219,2)</f>
        <v>0</v>
      </c>
      <c r="BL219" s="18" t="s">
        <v>192</v>
      </c>
      <c r="BM219" s="240" t="s">
        <v>997</v>
      </c>
    </row>
    <row r="220" s="2" customFormat="1" ht="16.5" customHeight="1">
      <c r="A220" s="40"/>
      <c r="B220" s="41"/>
      <c r="C220" s="229" t="s">
        <v>627</v>
      </c>
      <c r="D220" s="229" t="s">
        <v>174</v>
      </c>
      <c r="E220" s="230" t="s">
        <v>4674</v>
      </c>
      <c r="F220" s="231" t="s">
        <v>4675</v>
      </c>
      <c r="G220" s="232" t="s">
        <v>1528</v>
      </c>
      <c r="H220" s="233">
        <v>1</v>
      </c>
      <c r="I220" s="234"/>
      <c r="J220" s="235">
        <f>ROUND(I220*H220,2)</f>
        <v>0</v>
      </c>
      <c r="K220" s="231" t="s">
        <v>331</v>
      </c>
      <c r="L220" s="46"/>
      <c r="M220" s="236" t="s">
        <v>1</v>
      </c>
      <c r="N220" s="237" t="s">
        <v>48</v>
      </c>
      <c r="O220" s="93"/>
      <c r="P220" s="238">
        <f>O220*H220</f>
        <v>0</v>
      </c>
      <c r="Q220" s="238">
        <v>0</v>
      </c>
      <c r="R220" s="238">
        <f>Q220*H220</f>
        <v>0</v>
      </c>
      <c r="S220" s="238">
        <v>0</v>
      </c>
      <c r="T220" s="239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40" t="s">
        <v>192</v>
      </c>
      <c r="AT220" s="240" t="s">
        <v>174</v>
      </c>
      <c r="AU220" s="240" t="s">
        <v>90</v>
      </c>
      <c r="AY220" s="18" t="s">
        <v>171</v>
      </c>
      <c r="BE220" s="241">
        <f>IF(N220="základní",J220,0)</f>
        <v>0</v>
      </c>
      <c r="BF220" s="241">
        <f>IF(N220="snížená",J220,0)</f>
        <v>0</v>
      </c>
      <c r="BG220" s="241">
        <f>IF(N220="zákl. přenesená",J220,0)</f>
        <v>0</v>
      </c>
      <c r="BH220" s="241">
        <f>IF(N220="sníž. přenesená",J220,0)</f>
        <v>0</v>
      </c>
      <c r="BI220" s="241">
        <f>IF(N220="nulová",J220,0)</f>
        <v>0</v>
      </c>
      <c r="BJ220" s="18" t="s">
        <v>90</v>
      </c>
      <c r="BK220" s="241">
        <f>ROUND(I220*H220,2)</f>
        <v>0</v>
      </c>
      <c r="BL220" s="18" t="s">
        <v>192</v>
      </c>
      <c r="BM220" s="240" t="s">
        <v>1022</v>
      </c>
    </row>
    <row r="221" s="2" customFormat="1" ht="16.5" customHeight="1">
      <c r="A221" s="40"/>
      <c r="B221" s="41"/>
      <c r="C221" s="229" t="s">
        <v>632</v>
      </c>
      <c r="D221" s="229" t="s">
        <v>174</v>
      </c>
      <c r="E221" s="230" t="s">
        <v>4676</v>
      </c>
      <c r="F221" s="231" t="s">
        <v>4677</v>
      </c>
      <c r="G221" s="232" t="s">
        <v>1528</v>
      </c>
      <c r="H221" s="233">
        <v>1</v>
      </c>
      <c r="I221" s="234"/>
      <c r="J221" s="235">
        <f>ROUND(I221*H221,2)</f>
        <v>0</v>
      </c>
      <c r="K221" s="231" t="s">
        <v>331</v>
      </c>
      <c r="L221" s="46"/>
      <c r="M221" s="236" t="s">
        <v>1</v>
      </c>
      <c r="N221" s="237" t="s">
        <v>48</v>
      </c>
      <c r="O221" s="93"/>
      <c r="P221" s="238">
        <f>O221*H221</f>
        <v>0</v>
      </c>
      <c r="Q221" s="238">
        <v>0</v>
      </c>
      <c r="R221" s="238">
        <f>Q221*H221</f>
        <v>0</v>
      </c>
      <c r="S221" s="238">
        <v>0</v>
      </c>
      <c r="T221" s="239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40" t="s">
        <v>192</v>
      </c>
      <c r="AT221" s="240" t="s">
        <v>174</v>
      </c>
      <c r="AU221" s="240" t="s">
        <v>90</v>
      </c>
      <c r="AY221" s="18" t="s">
        <v>171</v>
      </c>
      <c r="BE221" s="241">
        <f>IF(N221="základní",J221,0)</f>
        <v>0</v>
      </c>
      <c r="BF221" s="241">
        <f>IF(N221="snížená",J221,0)</f>
        <v>0</v>
      </c>
      <c r="BG221" s="241">
        <f>IF(N221="zákl. přenesená",J221,0)</f>
        <v>0</v>
      </c>
      <c r="BH221" s="241">
        <f>IF(N221="sníž. přenesená",J221,0)</f>
        <v>0</v>
      </c>
      <c r="BI221" s="241">
        <f>IF(N221="nulová",J221,0)</f>
        <v>0</v>
      </c>
      <c r="BJ221" s="18" t="s">
        <v>90</v>
      </c>
      <c r="BK221" s="241">
        <f>ROUND(I221*H221,2)</f>
        <v>0</v>
      </c>
      <c r="BL221" s="18" t="s">
        <v>192</v>
      </c>
      <c r="BM221" s="240" t="s">
        <v>1031</v>
      </c>
    </row>
    <row r="222" s="2" customFormat="1" ht="16.5" customHeight="1">
      <c r="A222" s="40"/>
      <c r="B222" s="41"/>
      <c r="C222" s="229" t="s">
        <v>636</v>
      </c>
      <c r="D222" s="229" t="s">
        <v>174</v>
      </c>
      <c r="E222" s="230" t="s">
        <v>4678</v>
      </c>
      <c r="F222" s="231" t="s">
        <v>4679</v>
      </c>
      <c r="G222" s="232" t="s">
        <v>1528</v>
      </c>
      <c r="H222" s="233">
        <v>1</v>
      </c>
      <c r="I222" s="234"/>
      <c r="J222" s="235">
        <f>ROUND(I222*H222,2)</f>
        <v>0</v>
      </c>
      <c r="K222" s="231" t="s">
        <v>331</v>
      </c>
      <c r="L222" s="46"/>
      <c r="M222" s="236" t="s">
        <v>1</v>
      </c>
      <c r="N222" s="237" t="s">
        <v>48</v>
      </c>
      <c r="O222" s="93"/>
      <c r="P222" s="238">
        <f>O222*H222</f>
        <v>0</v>
      </c>
      <c r="Q222" s="238">
        <v>0</v>
      </c>
      <c r="R222" s="238">
        <f>Q222*H222</f>
        <v>0</v>
      </c>
      <c r="S222" s="238">
        <v>0</v>
      </c>
      <c r="T222" s="239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40" t="s">
        <v>192</v>
      </c>
      <c r="AT222" s="240" t="s">
        <v>174</v>
      </c>
      <c r="AU222" s="240" t="s">
        <v>90</v>
      </c>
      <c r="AY222" s="18" t="s">
        <v>171</v>
      </c>
      <c r="BE222" s="241">
        <f>IF(N222="základní",J222,0)</f>
        <v>0</v>
      </c>
      <c r="BF222" s="241">
        <f>IF(N222="snížená",J222,0)</f>
        <v>0</v>
      </c>
      <c r="BG222" s="241">
        <f>IF(N222="zákl. přenesená",J222,0)</f>
        <v>0</v>
      </c>
      <c r="BH222" s="241">
        <f>IF(N222="sníž. přenesená",J222,0)</f>
        <v>0</v>
      </c>
      <c r="BI222" s="241">
        <f>IF(N222="nulová",J222,0)</f>
        <v>0</v>
      </c>
      <c r="BJ222" s="18" t="s">
        <v>90</v>
      </c>
      <c r="BK222" s="241">
        <f>ROUND(I222*H222,2)</f>
        <v>0</v>
      </c>
      <c r="BL222" s="18" t="s">
        <v>192</v>
      </c>
      <c r="BM222" s="240" t="s">
        <v>1041</v>
      </c>
    </row>
    <row r="223" s="2" customFormat="1" ht="16.5" customHeight="1">
      <c r="A223" s="40"/>
      <c r="B223" s="41"/>
      <c r="C223" s="229" t="s">
        <v>640</v>
      </c>
      <c r="D223" s="229" t="s">
        <v>174</v>
      </c>
      <c r="E223" s="230" t="s">
        <v>4680</v>
      </c>
      <c r="F223" s="231" t="s">
        <v>4681</v>
      </c>
      <c r="G223" s="232" t="s">
        <v>1528</v>
      </c>
      <c r="H223" s="233">
        <v>1</v>
      </c>
      <c r="I223" s="234"/>
      <c r="J223" s="235">
        <f>ROUND(I223*H223,2)</f>
        <v>0</v>
      </c>
      <c r="K223" s="231" t="s">
        <v>331</v>
      </c>
      <c r="L223" s="46"/>
      <c r="M223" s="236" t="s">
        <v>1</v>
      </c>
      <c r="N223" s="237" t="s">
        <v>48</v>
      </c>
      <c r="O223" s="93"/>
      <c r="P223" s="238">
        <f>O223*H223</f>
        <v>0</v>
      </c>
      <c r="Q223" s="238">
        <v>0</v>
      </c>
      <c r="R223" s="238">
        <f>Q223*H223</f>
        <v>0</v>
      </c>
      <c r="S223" s="238">
        <v>0</v>
      </c>
      <c r="T223" s="239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40" t="s">
        <v>192</v>
      </c>
      <c r="AT223" s="240" t="s">
        <v>174</v>
      </c>
      <c r="AU223" s="240" t="s">
        <v>90</v>
      </c>
      <c r="AY223" s="18" t="s">
        <v>171</v>
      </c>
      <c r="BE223" s="241">
        <f>IF(N223="základní",J223,0)</f>
        <v>0</v>
      </c>
      <c r="BF223" s="241">
        <f>IF(N223="snížená",J223,0)</f>
        <v>0</v>
      </c>
      <c r="BG223" s="241">
        <f>IF(N223="zákl. přenesená",J223,0)</f>
        <v>0</v>
      </c>
      <c r="BH223" s="241">
        <f>IF(N223="sníž. přenesená",J223,0)</f>
        <v>0</v>
      </c>
      <c r="BI223" s="241">
        <f>IF(N223="nulová",J223,0)</f>
        <v>0</v>
      </c>
      <c r="BJ223" s="18" t="s">
        <v>90</v>
      </c>
      <c r="BK223" s="241">
        <f>ROUND(I223*H223,2)</f>
        <v>0</v>
      </c>
      <c r="BL223" s="18" t="s">
        <v>192</v>
      </c>
      <c r="BM223" s="240" t="s">
        <v>1051</v>
      </c>
    </row>
    <row r="224" s="2" customFormat="1" ht="16.5" customHeight="1">
      <c r="A224" s="40"/>
      <c r="B224" s="41"/>
      <c r="C224" s="229" t="s">
        <v>645</v>
      </c>
      <c r="D224" s="229" t="s">
        <v>174</v>
      </c>
      <c r="E224" s="230" t="s">
        <v>4682</v>
      </c>
      <c r="F224" s="231" t="s">
        <v>4683</v>
      </c>
      <c r="G224" s="232" t="s">
        <v>1528</v>
      </c>
      <c r="H224" s="233">
        <v>2</v>
      </c>
      <c r="I224" s="234"/>
      <c r="J224" s="235">
        <f>ROUND(I224*H224,2)</f>
        <v>0</v>
      </c>
      <c r="K224" s="231" t="s">
        <v>331</v>
      </c>
      <c r="L224" s="46"/>
      <c r="M224" s="236" t="s">
        <v>1</v>
      </c>
      <c r="N224" s="237" t="s">
        <v>48</v>
      </c>
      <c r="O224" s="93"/>
      <c r="P224" s="238">
        <f>O224*H224</f>
        <v>0</v>
      </c>
      <c r="Q224" s="238">
        <v>0</v>
      </c>
      <c r="R224" s="238">
        <f>Q224*H224</f>
        <v>0</v>
      </c>
      <c r="S224" s="238">
        <v>0</v>
      </c>
      <c r="T224" s="239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40" t="s">
        <v>192</v>
      </c>
      <c r="AT224" s="240" t="s">
        <v>174</v>
      </c>
      <c r="AU224" s="240" t="s">
        <v>90</v>
      </c>
      <c r="AY224" s="18" t="s">
        <v>171</v>
      </c>
      <c r="BE224" s="241">
        <f>IF(N224="základní",J224,0)</f>
        <v>0</v>
      </c>
      <c r="BF224" s="241">
        <f>IF(N224="snížená",J224,0)</f>
        <v>0</v>
      </c>
      <c r="BG224" s="241">
        <f>IF(N224="zákl. přenesená",J224,0)</f>
        <v>0</v>
      </c>
      <c r="BH224" s="241">
        <f>IF(N224="sníž. přenesená",J224,0)</f>
        <v>0</v>
      </c>
      <c r="BI224" s="241">
        <f>IF(N224="nulová",J224,0)</f>
        <v>0</v>
      </c>
      <c r="BJ224" s="18" t="s">
        <v>90</v>
      </c>
      <c r="BK224" s="241">
        <f>ROUND(I224*H224,2)</f>
        <v>0</v>
      </c>
      <c r="BL224" s="18" t="s">
        <v>192</v>
      </c>
      <c r="BM224" s="240" t="s">
        <v>1060</v>
      </c>
    </row>
    <row r="225" s="2" customFormat="1" ht="16.5" customHeight="1">
      <c r="A225" s="40"/>
      <c r="B225" s="41"/>
      <c r="C225" s="229" t="s">
        <v>649</v>
      </c>
      <c r="D225" s="229" t="s">
        <v>174</v>
      </c>
      <c r="E225" s="230" t="s">
        <v>4684</v>
      </c>
      <c r="F225" s="231" t="s">
        <v>4685</v>
      </c>
      <c r="G225" s="232" t="s">
        <v>1528</v>
      </c>
      <c r="H225" s="233">
        <v>1</v>
      </c>
      <c r="I225" s="234"/>
      <c r="J225" s="235">
        <f>ROUND(I225*H225,2)</f>
        <v>0</v>
      </c>
      <c r="K225" s="231" t="s">
        <v>331</v>
      </c>
      <c r="L225" s="46"/>
      <c r="M225" s="236" t="s">
        <v>1</v>
      </c>
      <c r="N225" s="237" t="s">
        <v>48</v>
      </c>
      <c r="O225" s="93"/>
      <c r="P225" s="238">
        <f>O225*H225</f>
        <v>0</v>
      </c>
      <c r="Q225" s="238">
        <v>0</v>
      </c>
      <c r="R225" s="238">
        <f>Q225*H225</f>
        <v>0</v>
      </c>
      <c r="S225" s="238">
        <v>0</v>
      </c>
      <c r="T225" s="239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40" t="s">
        <v>192</v>
      </c>
      <c r="AT225" s="240" t="s">
        <v>174</v>
      </c>
      <c r="AU225" s="240" t="s">
        <v>90</v>
      </c>
      <c r="AY225" s="18" t="s">
        <v>171</v>
      </c>
      <c r="BE225" s="241">
        <f>IF(N225="základní",J225,0)</f>
        <v>0</v>
      </c>
      <c r="BF225" s="241">
        <f>IF(N225="snížená",J225,0)</f>
        <v>0</v>
      </c>
      <c r="BG225" s="241">
        <f>IF(N225="zákl. přenesená",J225,0)</f>
        <v>0</v>
      </c>
      <c r="BH225" s="241">
        <f>IF(N225="sníž. přenesená",J225,0)</f>
        <v>0</v>
      </c>
      <c r="BI225" s="241">
        <f>IF(N225="nulová",J225,0)</f>
        <v>0</v>
      </c>
      <c r="BJ225" s="18" t="s">
        <v>90</v>
      </c>
      <c r="BK225" s="241">
        <f>ROUND(I225*H225,2)</f>
        <v>0</v>
      </c>
      <c r="BL225" s="18" t="s">
        <v>192</v>
      </c>
      <c r="BM225" s="240" t="s">
        <v>1071</v>
      </c>
    </row>
    <row r="226" s="2" customFormat="1" ht="16.5" customHeight="1">
      <c r="A226" s="40"/>
      <c r="B226" s="41"/>
      <c r="C226" s="229" t="s">
        <v>654</v>
      </c>
      <c r="D226" s="229" t="s">
        <v>174</v>
      </c>
      <c r="E226" s="230" t="s">
        <v>4686</v>
      </c>
      <c r="F226" s="231" t="s">
        <v>4687</v>
      </c>
      <c r="G226" s="232" t="s">
        <v>1528</v>
      </c>
      <c r="H226" s="233">
        <v>1</v>
      </c>
      <c r="I226" s="234"/>
      <c r="J226" s="235">
        <f>ROUND(I226*H226,2)</f>
        <v>0</v>
      </c>
      <c r="K226" s="231" t="s">
        <v>331</v>
      </c>
      <c r="L226" s="46"/>
      <c r="M226" s="236" t="s">
        <v>1</v>
      </c>
      <c r="N226" s="237" t="s">
        <v>48</v>
      </c>
      <c r="O226" s="93"/>
      <c r="P226" s="238">
        <f>O226*H226</f>
        <v>0</v>
      </c>
      <c r="Q226" s="238">
        <v>0</v>
      </c>
      <c r="R226" s="238">
        <f>Q226*H226</f>
        <v>0</v>
      </c>
      <c r="S226" s="238">
        <v>0</v>
      </c>
      <c r="T226" s="239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40" t="s">
        <v>192</v>
      </c>
      <c r="AT226" s="240" t="s">
        <v>174</v>
      </c>
      <c r="AU226" s="240" t="s">
        <v>90</v>
      </c>
      <c r="AY226" s="18" t="s">
        <v>171</v>
      </c>
      <c r="BE226" s="241">
        <f>IF(N226="základní",J226,0)</f>
        <v>0</v>
      </c>
      <c r="BF226" s="241">
        <f>IF(N226="snížená",J226,0)</f>
        <v>0</v>
      </c>
      <c r="BG226" s="241">
        <f>IF(N226="zákl. přenesená",J226,0)</f>
        <v>0</v>
      </c>
      <c r="BH226" s="241">
        <f>IF(N226="sníž. přenesená",J226,0)</f>
        <v>0</v>
      </c>
      <c r="BI226" s="241">
        <f>IF(N226="nulová",J226,0)</f>
        <v>0</v>
      </c>
      <c r="BJ226" s="18" t="s">
        <v>90</v>
      </c>
      <c r="BK226" s="241">
        <f>ROUND(I226*H226,2)</f>
        <v>0</v>
      </c>
      <c r="BL226" s="18" t="s">
        <v>192</v>
      </c>
      <c r="BM226" s="240" t="s">
        <v>1085</v>
      </c>
    </row>
    <row r="227" s="2" customFormat="1" ht="16.5" customHeight="1">
      <c r="A227" s="40"/>
      <c r="B227" s="41"/>
      <c r="C227" s="229" t="s">
        <v>658</v>
      </c>
      <c r="D227" s="229" t="s">
        <v>174</v>
      </c>
      <c r="E227" s="230" t="s">
        <v>4688</v>
      </c>
      <c r="F227" s="231" t="s">
        <v>4689</v>
      </c>
      <c r="G227" s="232" t="s">
        <v>458</v>
      </c>
      <c r="H227" s="233">
        <v>2440</v>
      </c>
      <c r="I227" s="234"/>
      <c r="J227" s="235">
        <f>ROUND(I227*H227,2)</f>
        <v>0</v>
      </c>
      <c r="K227" s="231" t="s">
        <v>331</v>
      </c>
      <c r="L227" s="46"/>
      <c r="M227" s="236" t="s">
        <v>1</v>
      </c>
      <c r="N227" s="237" t="s">
        <v>48</v>
      </c>
      <c r="O227" s="93"/>
      <c r="P227" s="238">
        <f>O227*H227</f>
        <v>0</v>
      </c>
      <c r="Q227" s="238">
        <v>0</v>
      </c>
      <c r="R227" s="238">
        <f>Q227*H227</f>
        <v>0</v>
      </c>
      <c r="S227" s="238">
        <v>0</v>
      </c>
      <c r="T227" s="239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40" t="s">
        <v>192</v>
      </c>
      <c r="AT227" s="240" t="s">
        <v>174</v>
      </c>
      <c r="AU227" s="240" t="s">
        <v>90</v>
      </c>
      <c r="AY227" s="18" t="s">
        <v>171</v>
      </c>
      <c r="BE227" s="241">
        <f>IF(N227="základní",J227,0)</f>
        <v>0</v>
      </c>
      <c r="BF227" s="241">
        <f>IF(N227="snížená",J227,0)</f>
        <v>0</v>
      </c>
      <c r="BG227" s="241">
        <f>IF(N227="zákl. přenesená",J227,0)</f>
        <v>0</v>
      </c>
      <c r="BH227" s="241">
        <f>IF(N227="sníž. přenesená",J227,0)</f>
        <v>0</v>
      </c>
      <c r="BI227" s="241">
        <f>IF(N227="nulová",J227,0)</f>
        <v>0</v>
      </c>
      <c r="BJ227" s="18" t="s">
        <v>90</v>
      </c>
      <c r="BK227" s="241">
        <f>ROUND(I227*H227,2)</f>
        <v>0</v>
      </c>
      <c r="BL227" s="18" t="s">
        <v>192</v>
      </c>
      <c r="BM227" s="240" t="s">
        <v>1094</v>
      </c>
    </row>
    <row r="228" s="2" customFormat="1" ht="16.5" customHeight="1">
      <c r="A228" s="40"/>
      <c r="B228" s="41"/>
      <c r="C228" s="229" t="s">
        <v>667</v>
      </c>
      <c r="D228" s="229" t="s">
        <v>174</v>
      </c>
      <c r="E228" s="230" t="s">
        <v>4690</v>
      </c>
      <c r="F228" s="231" t="s">
        <v>4691</v>
      </c>
      <c r="G228" s="232" t="s">
        <v>1528</v>
      </c>
      <c r="H228" s="233">
        <v>51</v>
      </c>
      <c r="I228" s="234"/>
      <c r="J228" s="235">
        <f>ROUND(I228*H228,2)</f>
        <v>0</v>
      </c>
      <c r="K228" s="231" t="s">
        <v>331</v>
      </c>
      <c r="L228" s="46"/>
      <c r="M228" s="236" t="s">
        <v>1</v>
      </c>
      <c r="N228" s="237" t="s">
        <v>48</v>
      </c>
      <c r="O228" s="93"/>
      <c r="P228" s="238">
        <f>O228*H228</f>
        <v>0</v>
      </c>
      <c r="Q228" s="238">
        <v>0</v>
      </c>
      <c r="R228" s="238">
        <f>Q228*H228</f>
        <v>0</v>
      </c>
      <c r="S228" s="238">
        <v>0</v>
      </c>
      <c r="T228" s="239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40" t="s">
        <v>192</v>
      </c>
      <c r="AT228" s="240" t="s">
        <v>174</v>
      </c>
      <c r="AU228" s="240" t="s">
        <v>90</v>
      </c>
      <c r="AY228" s="18" t="s">
        <v>171</v>
      </c>
      <c r="BE228" s="241">
        <f>IF(N228="základní",J228,0)</f>
        <v>0</v>
      </c>
      <c r="BF228" s="241">
        <f>IF(N228="snížená",J228,0)</f>
        <v>0</v>
      </c>
      <c r="BG228" s="241">
        <f>IF(N228="zákl. přenesená",J228,0)</f>
        <v>0</v>
      </c>
      <c r="BH228" s="241">
        <f>IF(N228="sníž. přenesená",J228,0)</f>
        <v>0</v>
      </c>
      <c r="BI228" s="241">
        <f>IF(N228="nulová",J228,0)</f>
        <v>0</v>
      </c>
      <c r="BJ228" s="18" t="s">
        <v>90</v>
      </c>
      <c r="BK228" s="241">
        <f>ROUND(I228*H228,2)</f>
        <v>0</v>
      </c>
      <c r="BL228" s="18" t="s">
        <v>192</v>
      </c>
      <c r="BM228" s="240" t="s">
        <v>1100</v>
      </c>
    </row>
    <row r="229" s="12" customFormat="1" ht="25.92" customHeight="1">
      <c r="A229" s="12"/>
      <c r="B229" s="213"/>
      <c r="C229" s="214"/>
      <c r="D229" s="215" t="s">
        <v>82</v>
      </c>
      <c r="E229" s="216" t="s">
        <v>3423</v>
      </c>
      <c r="F229" s="216" t="s">
        <v>4692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SUM(P230:P233)</f>
        <v>0</v>
      </c>
      <c r="Q229" s="221"/>
      <c r="R229" s="222">
        <f>SUM(R230:R233)</f>
        <v>0</v>
      </c>
      <c r="S229" s="221"/>
      <c r="T229" s="223">
        <f>SUM(T230:T233)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90</v>
      </c>
      <c r="AT229" s="225" t="s">
        <v>82</v>
      </c>
      <c r="AU229" s="225" t="s">
        <v>83</v>
      </c>
      <c r="AY229" s="224" t="s">
        <v>171</v>
      </c>
      <c r="BK229" s="226">
        <f>SUM(BK230:BK233)</f>
        <v>0</v>
      </c>
    </row>
    <row r="230" s="2" customFormat="1" ht="16.5" customHeight="1">
      <c r="A230" s="40"/>
      <c r="B230" s="41"/>
      <c r="C230" s="229" t="s">
        <v>672</v>
      </c>
      <c r="D230" s="229" t="s">
        <v>174</v>
      </c>
      <c r="E230" s="230" t="s">
        <v>4693</v>
      </c>
      <c r="F230" s="231" t="s">
        <v>4576</v>
      </c>
      <c r="G230" s="232" t="s">
        <v>458</v>
      </c>
      <c r="H230" s="233">
        <v>855</v>
      </c>
      <c r="I230" s="234"/>
      <c r="J230" s="235">
        <f>ROUND(I230*H230,2)</f>
        <v>0</v>
      </c>
      <c r="K230" s="231" t="s">
        <v>331</v>
      </c>
      <c r="L230" s="46"/>
      <c r="M230" s="236" t="s">
        <v>1</v>
      </c>
      <c r="N230" s="237" t="s">
        <v>48</v>
      </c>
      <c r="O230" s="93"/>
      <c r="P230" s="238">
        <f>O230*H230</f>
        <v>0</v>
      </c>
      <c r="Q230" s="238">
        <v>0</v>
      </c>
      <c r="R230" s="238">
        <f>Q230*H230</f>
        <v>0</v>
      </c>
      <c r="S230" s="238">
        <v>0</v>
      </c>
      <c r="T230" s="239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40" t="s">
        <v>192</v>
      </c>
      <c r="AT230" s="240" t="s">
        <v>174</v>
      </c>
      <c r="AU230" s="240" t="s">
        <v>90</v>
      </c>
      <c r="AY230" s="18" t="s">
        <v>171</v>
      </c>
      <c r="BE230" s="241">
        <f>IF(N230="základní",J230,0)</f>
        <v>0</v>
      </c>
      <c r="BF230" s="241">
        <f>IF(N230="snížená",J230,0)</f>
        <v>0</v>
      </c>
      <c r="BG230" s="241">
        <f>IF(N230="zákl. přenesená",J230,0)</f>
        <v>0</v>
      </c>
      <c r="BH230" s="241">
        <f>IF(N230="sníž. přenesená",J230,0)</f>
        <v>0</v>
      </c>
      <c r="BI230" s="241">
        <f>IF(N230="nulová",J230,0)</f>
        <v>0</v>
      </c>
      <c r="BJ230" s="18" t="s">
        <v>90</v>
      </c>
      <c r="BK230" s="241">
        <f>ROUND(I230*H230,2)</f>
        <v>0</v>
      </c>
      <c r="BL230" s="18" t="s">
        <v>192</v>
      </c>
      <c r="BM230" s="240" t="s">
        <v>1108</v>
      </c>
    </row>
    <row r="231" s="2" customFormat="1" ht="16.5" customHeight="1">
      <c r="A231" s="40"/>
      <c r="B231" s="41"/>
      <c r="C231" s="229" t="s">
        <v>677</v>
      </c>
      <c r="D231" s="229" t="s">
        <v>174</v>
      </c>
      <c r="E231" s="230" t="s">
        <v>4694</v>
      </c>
      <c r="F231" s="231" t="s">
        <v>4695</v>
      </c>
      <c r="G231" s="232" t="s">
        <v>1528</v>
      </c>
      <c r="H231" s="233">
        <v>1</v>
      </c>
      <c r="I231" s="234"/>
      <c r="J231" s="235">
        <f>ROUND(I231*H231,2)</f>
        <v>0</v>
      </c>
      <c r="K231" s="231" t="s">
        <v>331</v>
      </c>
      <c r="L231" s="46"/>
      <c r="M231" s="236" t="s">
        <v>1</v>
      </c>
      <c r="N231" s="237" t="s">
        <v>48</v>
      </c>
      <c r="O231" s="93"/>
      <c r="P231" s="238">
        <f>O231*H231</f>
        <v>0</v>
      </c>
      <c r="Q231" s="238">
        <v>0</v>
      </c>
      <c r="R231" s="238">
        <f>Q231*H231</f>
        <v>0</v>
      </c>
      <c r="S231" s="238">
        <v>0</v>
      </c>
      <c r="T231" s="239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40" t="s">
        <v>192</v>
      </c>
      <c r="AT231" s="240" t="s">
        <v>174</v>
      </c>
      <c r="AU231" s="240" t="s">
        <v>90</v>
      </c>
      <c r="AY231" s="18" t="s">
        <v>171</v>
      </c>
      <c r="BE231" s="241">
        <f>IF(N231="základní",J231,0)</f>
        <v>0</v>
      </c>
      <c r="BF231" s="241">
        <f>IF(N231="snížená",J231,0)</f>
        <v>0</v>
      </c>
      <c r="BG231" s="241">
        <f>IF(N231="zákl. přenesená",J231,0)</f>
        <v>0</v>
      </c>
      <c r="BH231" s="241">
        <f>IF(N231="sníž. přenesená",J231,0)</f>
        <v>0</v>
      </c>
      <c r="BI231" s="241">
        <f>IF(N231="nulová",J231,0)</f>
        <v>0</v>
      </c>
      <c r="BJ231" s="18" t="s">
        <v>90</v>
      </c>
      <c r="BK231" s="241">
        <f>ROUND(I231*H231,2)</f>
        <v>0</v>
      </c>
      <c r="BL231" s="18" t="s">
        <v>192</v>
      </c>
      <c r="BM231" s="240" t="s">
        <v>1117</v>
      </c>
    </row>
    <row r="232" s="2" customFormat="1" ht="16.5" customHeight="1">
      <c r="A232" s="40"/>
      <c r="B232" s="41"/>
      <c r="C232" s="229" t="s">
        <v>684</v>
      </c>
      <c r="D232" s="229" t="s">
        <v>174</v>
      </c>
      <c r="E232" s="230" t="s">
        <v>4696</v>
      </c>
      <c r="F232" s="231" t="s">
        <v>4697</v>
      </c>
      <c r="G232" s="232" t="s">
        <v>1528</v>
      </c>
      <c r="H232" s="233">
        <v>13</v>
      </c>
      <c r="I232" s="234"/>
      <c r="J232" s="235">
        <f>ROUND(I232*H232,2)</f>
        <v>0</v>
      </c>
      <c r="K232" s="231" t="s">
        <v>331</v>
      </c>
      <c r="L232" s="46"/>
      <c r="M232" s="236" t="s">
        <v>1</v>
      </c>
      <c r="N232" s="237" t="s">
        <v>48</v>
      </c>
      <c r="O232" s="93"/>
      <c r="P232" s="238">
        <f>O232*H232</f>
        <v>0</v>
      </c>
      <c r="Q232" s="238">
        <v>0</v>
      </c>
      <c r="R232" s="238">
        <f>Q232*H232</f>
        <v>0</v>
      </c>
      <c r="S232" s="238">
        <v>0</v>
      </c>
      <c r="T232" s="239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40" t="s">
        <v>192</v>
      </c>
      <c r="AT232" s="240" t="s">
        <v>174</v>
      </c>
      <c r="AU232" s="240" t="s">
        <v>90</v>
      </c>
      <c r="AY232" s="18" t="s">
        <v>171</v>
      </c>
      <c r="BE232" s="241">
        <f>IF(N232="základní",J232,0)</f>
        <v>0</v>
      </c>
      <c r="BF232" s="241">
        <f>IF(N232="snížená",J232,0)</f>
        <v>0</v>
      </c>
      <c r="BG232" s="241">
        <f>IF(N232="zákl. přenesená",J232,0)</f>
        <v>0</v>
      </c>
      <c r="BH232" s="241">
        <f>IF(N232="sníž. přenesená",J232,0)</f>
        <v>0</v>
      </c>
      <c r="BI232" s="241">
        <f>IF(N232="nulová",J232,0)</f>
        <v>0</v>
      </c>
      <c r="BJ232" s="18" t="s">
        <v>90</v>
      </c>
      <c r="BK232" s="241">
        <f>ROUND(I232*H232,2)</f>
        <v>0</v>
      </c>
      <c r="BL232" s="18" t="s">
        <v>192</v>
      </c>
      <c r="BM232" s="240" t="s">
        <v>1122</v>
      </c>
    </row>
    <row r="233" s="2" customFormat="1" ht="16.5" customHeight="1">
      <c r="A233" s="40"/>
      <c r="B233" s="41"/>
      <c r="C233" s="229" t="s">
        <v>688</v>
      </c>
      <c r="D233" s="229" t="s">
        <v>174</v>
      </c>
      <c r="E233" s="230" t="s">
        <v>4698</v>
      </c>
      <c r="F233" s="231" t="s">
        <v>4699</v>
      </c>
      <c r="G233" s="232" t="s">
        <v>1528</v>
      </c>
      <c r="H233" s="233">
        <v>13</v>
      </c>
      <c r="I233" s="234"/>
      <c r="J233" s="235">
        <f>ROUND(I233*H233,2)</f>
        <v>0</v>
      </c>
      <c r="K233" s="231" t="s">
        <v>331</v>
      </c>
      <c r="L233" s="46"/>
      <c r="M233" s="236" t="s">
        <v>1</v>
      </c>
      <c r="N233" s="237" t="s">
        <v>48</v>
      </c>
      <c r="O233" s="93"/>
      <c r="P233" s="238">
        <f>O233*H233</f>
        <v>0</v>
      </c>
      <c r="Q233" s="238">
        <v>0</v>
      </c>
      <c r="R233" s="238">
        <f>Q233*H233</f>
        <v>0</v>
      </c>
      <c r="S233" s="238">
        <v>0</v>
      </c>
      <c r="T233" s="239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40" t="s">
        <v>192</v>
      </c>
      <c r="AT233" s="240" t="s">
        <v>174</v>
      </c>
      <c r="AU233" s="240" t="s">
        <v>90</v>
      </c>
      <c r="AY233" s="18" t="s">
        <v>171</v>
      </c>
      <c r="BE233" s="241">
        <f>IF(N233="základní",J233,0)</f>
        <v>0</v>
      </c>
      <c r="BF233" s="241">
        <f>IF(N233="snížená",J233,0)</f>
        <v>0</v>
      </c>
      <c r="BG233" s="241">
        <f>IF(N233="zákl. přenesená",J233,0)</f>
        <v>0</v>
      </c>
      <c r="BH233" s="241">
        <f>IF(N233="sníž. přenesená",J233,0)</f>
        <v>0</v>
      </c>
      <c r="BI233" s="241">
        <f>IF(N233="nulová",J233,0)</f>
        <v>0</v>
      </c>
      <c r="BJ233" s="18" t="s">
        <v>90</v>
      </c>
      <c r="BK233" s="241">
        <f>ROUND(I233*H233,2)</f>
        <v>0</v>
      </c>
      <c r="BL233" s="18" t="s">
        <v>192</v>
      </c>
      <c r="BM233" s="240" t="s">
        <v>1130</v>
      </c>
    </row>
    <row r="234" s="12" customFormat="1" ht="25.92" customHeight="1">
      <c r="A234" s="12"/>
      <c r="B234" s="213"/>
      <c r="C234" s="214"/>
      <c r="D234" s="215" t="s">
        <v>82</v>
      </c>
      <c r="E234" s="216" t="s">
        <v>3432</v>
      </c>
      <c r="F234" s="216" t="s">
        <v>4700</v>
      </c>
      <c r="G234" s="214"/>
      <c r="H234" s="214"/>
      <c r="I234" s="217"/>
      <c r="J234" s="218">
        <f>BK234</f>
        <v>0</v>
      </c>
      <c r="K234" s="214"/>
      <c r="L234" s="219"/>
      <c r="M234" s="220"/>
      <c r="N234" s="221"/>
      <c r="O234" s="221"/>
      <c r="P234" s="222">
        <f>SUM(P235:P241)</f>
        <v>0</v>
      </c>
      <c r="Q234" s="221"/>
      <c r="R234" s="222">
        <f>SUM(R235:R241)</f>
        <v>0</v>
      </c>
      <c r="S234" s="221"/>
      <c r="T234" s="223">
        <f>SUM(T235:T241)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4" t="s">
        <v>90</v>
      </c>
      <c r="AT234" s="225" t="s">
        <v>82</v>
      </c>
      <c r="AU234" s="225" t="s">
        <v>83</v>
      </c>
      <c r="AY234" s="224" t="s">
        <v>171</v>
      </c>
      <c r="BK234" s="226">
        <f>SUM(BK235:BK241)</f>
        <v>0</v>
      </c>
    </row>
    <row r="235" s="2" customFormat="1" ht="16.5" customHeight="1">
      <c r="A235" s="40"/>
      <c r="B235" s="41"/>
      <c r="C235" s="229" t="s">
        <v>695</v>
      </c>
      <c r="D235" s="229" t="s">
        <v>174</v>
      </c>
      <c r="E235" s="230" t="s">
        <v>4701</v>
      </c>
      <c r="F235" s="231" t="s">
        <v>4702</v>
      </c>
      <c r="G235" s="232" t="s">
        <v>458</v>
      </c>
      <c r="H235" s="233">
        <v>855</v>
      </c>
      <c r="I235" s="234"/>
      <c r="J235" s="235">
        <f>ROUND(I235*H235,2)</f>
        <v>0</v>
      </c>
      <c r="K235" s="231" t="s">
        <v>331</v>
      </c>
      <c r="L235" s="46"/>
      <c r="M235" s="236" t="s">
        <v>1</v>
      </c>
      <c r="N235" s="237" t="s">
        <v>48</v>
      </c>
      <c r="O235" s="93"/>
      <c r="P235" s="238">
        <f>O235*H235</f>
        <v>0</v>
      </c>
      <c r="Q235" s="238">
        <v>0</v>
      </c>
      <c r="R235" s="238">
        <f>Q235*H235</f>
        <v>0</v>
      </c>
      <c r="S235" s="238">
        <v>0</v>
      </c>
      <c r="T235" s="239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40" t="s">
        <v>192</v>
      </c>
      <c r="AT235" s="240" t="s">
        <v>174</v>
      </c>
      <c r="AU235" s="240" t="s">
        <v>90</v>
      </c>
      <c r="AY235" s="18" t="s">
        <v>171</v>
      </c>
      <c r="BE235" s="241">
        <f>IF(N235="základní",J235,0)</f>
        <v>0</v>
      </c>
      <c r="BF235" s="241">
        <f>IF(N235="snížená",J235,0)</f>
        <v>0</v>
      </c>
      <c r="BG235" s="241">
        <f>IF(N235="zákl. přenesená",J235,0)</f>
        <v>0</v>
      </c>
      <c r="BH235" s="241">
        <f>IF(N235="sníž. přenesená",J235,0)</f>
        <v>0</v>
      </c>
      <c r="BI235" s="241">
        <f>IF(N235="nulová",J235,0)</f>
        <v>0</v>
      </c>
      <c r="BJ235" s="18" t="s">
        <v>90</v>
      </c>
      <c r="BK235" s="241">
        <f>ROUND(I235*H235,2)</f>
        <v>0</v>
      </c>
      <c r="BL235" s="18" t="s">
        <v>192</v>
      </c>
      <c r="BM235" s="240" t="s">
        <v>1143</v>
      </c>
    </row>
    <row r="236" s="2" customFormat="1" ht="16.5" customHeight="1">
      <c r="A236" s="40"/>
      <c r="B236" s="41"/>
      <c r="C236" s="229" t="s">
        <v>702</v>
      </c>
      <c r="D236" s="229" t="s">
        <v>174</v>
      </c>
      <c r="E236" s="230" t="s">
        <v>4703</v>
      </c>
      <c r="F236" s="231" t="s">
        <v>4704</v>
      </c>
      <c r="G236" s="232" t="s">
        <v>1528</v>
      </c>
      <c r="H236" s="233">
        <v>1</v>
      </c>
      <c r="I236" s="234"/>
      <c r="J236" s="235">
        <f>ROUND(I236*H236,2)</f>
        <v>0</v>
      </c>
      <c r="K236" s="231" t="s">
        <v>331</v>
      </c>
      <c r="L236" s="46"/>
      <c r="M236" s="236" t="s">
        <v>1</v>
      </c>
      <c r="N236" s="237" t="s">
        <v>48</v>
      </c>
      <c r="O236" s="93"/>
      <c r="P236" s="238">
        <f>O236*H236</f>
        <v>0</v>
      </c>
      <c r="Q236" s="238">
        <v>0</v>
      </c>
      <c r="R236" s="238">
        <f>Q236*H236</f>
        <v>0</v>
      </c>
      <c r="S236" s="238">
        <v>0</v>
      </c>
      <c r="T236" s="239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40" t="s">
        <v>192</v>
      </c>
      <c r="AT236" s="240" t="s">
        <v>174</v>
      </c>
      <c r="AU236" s="240" t="s">
        <v>90</v>
      </c>
      <c r="AY236" s="18" t="s">
        <v>171</v>
      </c>
      <c r="BE236" s="241">
        <f>IF(N236="základní",J236,0)</f>
        <v>0</v>
      </c>
      <c r="BF236" s="241">
        <f>IF(N236="snížená",J236,0)</f>
        <v>0</v>
      </c>
      <c r="BG236" s="241">
        <f>IF(N236="zákl. přenesená",J236,0)</f>
        <v>0</v>
      </c>
      <c r="BH236" s="241">
        <f>IF(N236="sníž. přenesená",J236,0)</f>
        <v>0</v>
      </c>
      <c r="BI236" s="241">
        <f>IF(N236="nulová",J236,0)</f>
        <v>0</v>
      </c>
      <c r="BJ236" s="18" t="s">
        <v>90</v>
      </c>
      <c r="BK236" s="241">
        <f>ROUND(I236*H236,2)</f>
        <v>0</v>
      </c>
      <c r="BL236" s="18" t="s">
        <v>192</v>
      </c>
      <c r="BM236" s="240" t="s">
        <v>1155</v>
      </c>
    </row>
    <row r="237" s="2" customFormat="1">
      <c r="A237" s="40"/>
      <c r="B237" s="41"/>
      <c r="C237" s="42"/>
      <c r="D237" s="242" t="s">
        <v>184</v>
      </c>
      <c r="E237" s="42"/>
      <c r="F237" s="243" t="s">
        <v>4705</v>
      </c>
      <c r="G237" s="42"/>
      <c r="H237" s="42"/>
      <c r="I237" s="244"/>
      <c r="J237" s="42"/>
      <c r="K237" s="42"/>
      <c r="L237" s="46"/>
      <c r="M237" s="245"/>
      <c r="N237" s="246"/>
      <c r="O237" s="93"/>
      <c r="P237" s="93"/>
      <c r="Q237" s="93"/>
      <c r="R237" s="93"/>
      <c r="S237" s="93"/>
      <c r="T237" s="94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8" t="s">
        <v>184</v>
      </c>
      <c r="AU237" s="18" t="s">
        <v>90</v>
      </c>
    </row>
    <row r="238" s="2" customFormat="1" ht="16.5" customHeight="1">
      <c r="A238" s="40"/>
      <c r="B238" s="41"/>
      <c r="C238" s="229" t="s">
        <v>707</v>
      </c>
      <c r="D238" s="229" t="s">
        <v>174</v>
      </c>
      <c r="E238" s="230" t="s">
        <v>4706</v>
      </c>
      <c r="F238" s="231" t="s">
        <v>4707</v>
      </c>
      <c r="G238" s="232" t="s">
        <v>1528</v>
      </c>
      <c r="H238" s="233">
        <v>1</v>
      </c>
      <c r="I238" s="234"/>
      <c r="J238" s="235">
        <f>ROUND(I238*H238,2)</f>
        <v>0</v>
      </c>
      <c r="K238" s="231" t="s">
        <v>331</v>
      </c>
      <c r="L238" s="46"/>
      <c r="M238" s="236" t="s">
        <v>1</v>
      </c>
      <c r="N238" s="237" t="s">
        <v>48</v>
      </c>
      <c r="O238" s="93"/>
      <c r="P238" s="238">
        <f>O238*H238</f>
        <v>0</v>
      </c>
      <c r="Q238" s="238">
        <v>0</v>
      </c>
      <c r="R238" s="238">
        <f>Q238*H238</f>
        <v>0</v>
      </c>
      <c r="S238" s="238">
        <v>0</v>
      </c>
      <c r="T238" s="239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40" t="s">
        <v>192</v>
      </c>
      <c r="AT238" s="240" t="s">
        <v>174</v>
      </c>
      <c r="AU238" s="240" t="s">
        <v>90</v>
      </c>
      <c r="AY238" s="18" t="s">
        <v>171</v>
      </c>
      <c r="BE238" s="241">
        <f>IF(N238="základní",J238,0)</f>
        <v>0</v>
      </c>
      <c r="BF238" s="241">
        <f>IF(N238="snížená",J238,0)</f>
        <v>0</v>
      </c>
      <c r="BG238" s="241">
        <f>IF(N238="zákl. přenesená",J238,0)</f>
        <v>0</v>
      </c>
      <c r="BH238" s="241">
        <f>IF(N238="sníž. přenesená",J238,0)</f>
        <v>0</v>
      </c>
      <c r="BI238" s="241">
        <f>IF(N238="nulová",J238,0)</f>
        <v>0</v>
      </c>
      <c r="BJ238" s="18" t="s">
        <v>90</v>
      </c>
      <c r="BK238" s="241">
        <f>ROUND(I238*H238,2)</f>
        <v>0</v>
      </c>
      <c r="BL238" s="18" t="s">
        <v>192</v>
      </c>
      <c r="BM238" s="240" t="s">
        <v>1161</v>
      </c>
    </row>
    <row r="239" s="2" customFormat="1" ht="21.75" customHeight="1">
      <c r="A239" s="40"/>
      <c r="B239" s="41"/>
      <c r="C239" s="229" t="s">
        <v>712</v>
      </c>
      <c r="D239" s="229" t="s">
        <v>174</v>
      </c>
      <c r="E239" s="230" t="s">
        <v>4708</v>
      </c>
      <c r="F239" s="231" t="s">
        <v>4709</v>
      </c>
      <c r="G239" s="232" t="s">
        <v>1528</v>
      </c>
      <c r="H239" s="233">
        <v>13</v>
      </c>
      <c r="I239" s="234"/>
      <c r="J239" s="235">
        <f>ROUND(I239*H239,2)</f>
        <v>0</v>
      </c>
      <c r="K239" s="231" t="s">
        <v>331</v>
      </c>
      <c r="L239" s="46"/>
      <c r="M239" s="236" t="s">
        <v>1</v>
      </c>
      <c r="N239" s="237" t="s">
        <v>48</v>
      </c>
      <c r="O239" s="93"/>
      <c r="P239" s="238">
        <f>O239*H239</f>
        <v>0</v>
      </c>
      <c r="Q239" s="238">
        <v>0</v>
      </c>
      <c r="R239" s="238">
        <f>Q239*H239</f>
        <v>0</v>
      </c>
      <c r="S239" s="238">
        <v>0</v>
      </c>
      <c r="T239" s="239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40" t="s">
        <v>192</v>
      </c>
      <c r="AT239" s="240" t="s">
        <v>174</v>
      </c>
      <c r="AU239" s="240" t="s">
        <v>90</v>
      </c>
      <c r="AY239" s="18" t="s">
        <v>171</v>
      </c>
      <c r="BE239" s="241">
        <f>IF(N239="základní",J239,0)</f>
        <v>0</v>
      </c>
      <c r="BF239" s="241">
        <f>IF(N239="snížená",J239,0)</f>
        <v>0</v>
      </c>
      <c r="BG239" s="241">
        <f>IF(N239="zákl. přenesená",J239,0)</f>
        <v>0</v>
      </c>
      <c r="BH239" s="241">
        <f>IF(N239="sníž. přenesená",J239,0)</f>
        <v>0</v>
      </c>
      <c r="BI239" s="241">
        <f>IF(N239="nulová",J239,0)</f>
        <v>0</v>
      </c>
      <c r="BJ239" s="18" t="s">
        <v>90</v>
      </c>
      <c r="BK239" s="241">
        <f>ROUND(I239*H239,2)</f>
        <v>0</v>
      </c>
      <c r="BL239" s="18" t="s">
        <v>192</v>
      </c>
      <c r="BM239" s="240" t="s">
        <v>1169</v>
      </c>
    </row>
    <row r="240" s="2" customFormat="1" ht="16.5" customHeight="1">
      <c r="A240" s="40"/>
      <c r="B240" s="41"/>
      <c r="C240" s="229" t="s">
        <v>718</v>
      </c>
      <c r="D240" s="229" t="s">
        <v>174</v>
      </c>
      <c r="E240" s="230" t="s">
        <v>4710</v>
      </c>
      <c r="F240" s="231" t="s">
        <v>4711</v>
      </c>
      <c r="G240" s="232" t="s">
        <v>1528</v>
      </c>
      <c r="H240" s="233">
        <v>1</v>
      </c>
      <c r="I240" s="234"/>
      <c r="J240" s="235">
        <f>ROUND(I240*H240,2)</f>
        <v>0</v>
      </c>
      <c r="K240" s="231" t="s">
        <v>331</v>
      </c>
      <c r="L240" s="46"/>
      <c r="M240" s="236" t="s">
        <v>1</v>
      </c>
      <c r="N240" s="237" t="s">
        <v>48</v>
      </c>
      <c r="O240" s="93"/>
      <c r="P240" s="238">
        <f>O240*H240</f>
        <v>0</v>
      </c>
      <c r="Q240" s="238">
        <v>0</v>
      </c>
      <c r="R240" s="238">
        <f>Q240*H240</f>
        <v>0</v>
      </c>
      <c r="S240" s="238">
        <v>0</v>
      </c>
      <c r="T240" s="239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40" t="s">
        <v>192</v>
      </c>
      <c r="AT240" s="240" t="s">
        <v>174</v>
      </c>
      <c r="AU240" s="240" t="s">
        <v>90</v>
      </c>
      <c r="AY240" s="18" t="s">
        <v>171</v>
      </c>
      <c r="BE240" s="241">
        <f>IF(N240="základní",J240,0)</f>
        <v>0</v>
      </c>
      <c r="BF240" s="241">
        <f>IF(N240="snížená",J240,0)</f>
        <v>0</v>
      </c>
      <c r="BG240" s="241">
        <f>IF(N240="zákl. přenesená",J240,0)</f>
        <v>0</v>
      </c>
      <c r="BH240" s="241">
        <f>IF(N240="sníž. přenesená",J240,0)</f>
        <v>0</v>
      </c>
      <c r="BI240" s="241">
        <f>IF(N240="nulová",J240,0)</f>
        <v>0</v>
      </c>
      <c r="BJ240" s="18" t="s">
        <v>90</v>
      </c>
      <c r="BK240" s="241">
        <f>ROUND(I240*H240,2)</f>
        <v>0</v>
      </c>
      <c r="BL240" s="18" t="s">
        <v>192</v>
      </c>
      <c r="BM240" s="240" t="s">
        <v>1178</v>
      </c>
    </row>
    <row r="241" s="2" customFormat="1" ht="16.5" customHeight="1">
      <c r="A241" s="40"/>
      <c r="B241" s="41"/>
      <c r="C241" s="229" t="s">
        <v>722</v>
      </c>
      <c r="D241" s="229" t="s">
        <v>174</v>
      </c>
      <c r="E241" s="230" t="s">
        <v>4712</v>
      </c>
      <c r="F241" s="231" t="s">
        <v>4713</v>
      </c>
      <c r="G241" s="232" t="s">
        <v>1528</v>
      </c>
      <c r="H241" s="233">
        <v>12</v>
      </c>
      <c r="I241" s="234"/>
      <c r="J241" s="235">
        <f>ROUND(I241*H241,2)</f>
        <v>0</v>
      </c>
      <c r="K241" s="231" t="s">
        <v>331</v>
      </c>
      <c r="L241" s="46"/>
      <c r="M241" s="236" t="s">
        <v>1</v>
      </c>
      <c r="N241" s="237" t="s">
        <v>48</v>
      </c>
      <c r="O241" s="93"/>
      <c r="P241" s="238">
        <f>O241*H241</f>
        <v>0</v>
      </c>
      <c r="Q241" s="238">
        <v>0</v>
      </c>
      <c r="R241" s="238">
        <f>Q241*H241</f>
        <v>0</v>
      </c>
      <c r="S241" s="238">
        <v>0</v>
      </c>
      <c r="T241" s="239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40" t="s">
        <v>192</v>
      </c>
      <c r="AT241" s="240" t="s">
        <v>174</v>
      </c>
      <c r="AU241" s="240" t="s">
        <v>90</v>
      </c>
      <c r="AY241" s="18" t="s">
        <v>171</v>
      </c>
      <c r="BE241" s="241">
        <f>IF(N241="základní",J241,0)</f>
        <v>0</v>
      </c>
      <c r="BF241" s="241">
        <f>IF(N241="snížená",J241,0)</f>
        <v>0</v>
      </c>
      <c r="BG241" s="241">
        <f>IF(N241="zákl. přenesená",J241,0)</f>
        <v>0</v>
      </c>
      <c r="BH241" s="241">
        <f>IF(N241="sníž. přenesená",J241,0)</f>
        <v>0</v>
      </c>
      <c r="BI241" s="241">
        <f>IF(N241="nulová",J241,0)</f>
        <v>0</v>
      </c>
      <c r="BJ241" s="18" t="s">
        <v>90</v>
      </c>
      <c r="BK241" s="241">
        <f>ROUND(I241*H241,2)</f>
        <v>0</v>
      </c>
      <c r="BL241" s="18" t="s">
        <v>192</v>
      </c>
      <c r="BM241" s="240" t="s">
        <v>1191</v>
      </c>
    </row>
    <row r="242" s="12" customFormat="1" ht="25.92" customHeight="1">
      <c r="A242" s="12"/>
      <c r="B242" s="213"/>
      <c r="C242" s="214"/>
      <c r="D242" s="215" t="s">
        <v>82</v>
      </c>
      <c r="E242" s="216" t="s">
        <v>3438</v>
      </c>
      <c r="F242" s="216" t="s">
        <v>4714</v>
      </c>
      <c r="G242" s="214"/>
      <c r="H242" s="214"/>
      <c r="I242" s="217"/>
      <c r="J242" s="218">
        <f>BK242</f>
        <v>0</v>
      </c>
      <c r="K242" s="214"/>
      <c r="L242" s="219"/>
      <c r="M242" s="220"/>
      <c r="N242" s="221"/>
      <c r="O242" s="221"/>
      <c r="P242" s="222">
        <f>SUM(P243:P250)</f>
        <v>0</v>
      </c>
      <c r="Q242" s="221"/>
      <c r="R242" s="222">
        <f>SUM(R243:R250)</f>
        <v>0</v>
      </c>
      <c r="S242" s="221"/>
      <c r="T242" s="223">
        <f>SUM(T243:T250)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4" t="s">
        <v>90</v>
      </c>
      <c r="AT242" s="225" t="s">
        <v>82</v>
      </c>
      <c r="AU242" s="225" t="s">
        <v>83</v>
      </c>
      <c r="AY242" s="224" t="s">
        <v>171</v>
      </c>
      <c r="BK242" s="226">
        <f>SUM(BK243:BK250)</f>
        <v>0</v>
      </c>
    </row>
    <row r="243" s="2" customFormat="1" ht="16.5" customHeight="1">
      <c r="A243" s="40"/>
      <c r="B243" s="41"/>
      <c r="C243" s="229" t="s">
        <v>727</v>
      </c>
      <c r="D243" s="229" t="s">
        <v>174</v>
      </c>
      <c r="E243" s="230" t="s">
        <v>4575</v>
      </c>
      <c r="F243" s="231" t="s">
        <v>4576</v>
      </c>
      <c r="G243" s="232" t="s">
        <v>458</v>
      </c>
      <c r="H243" s="233">
        <v>775</v>
      </c>
      <c r="I243" s="234"/>
      <c r="J243" s="235">
        <f>ROUND(I243*H243,2)</f>
        <v>0</v>
      </c>
      <c r="K243" s="231" t="s">
        <v>331</v>
      </c>
      <c r="L243" s="46"/>
      <c r="M243" s="236" t="s">
        <v>1</v>
      </c>
      <c r="N243" s="237" t="s">
        <v>48</v>
      </c>
      <c r="O243" s="93"/>
      <c r="P243" s="238">
        <f>O243*H243</f>
        <v>0</v>
      </c>
      <c r="Q243" s="238">
        <v>0</v>
      </c>
      <c r="R243" s="238">
        <f>Q243*H243</f>
        <v>0</v>
      </c>
      <c r="S243" s="238">
        <v>0</v>
      </c>
      <c r="T243" s="239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40" t="s">
        <v>192</v>
      </c>
      <c r="AT243" s="240" t="s">
        <v>174</v>
      </c>
      <c r="AU243" s="240" t="s">
        <v>90</v>
      </c>
      <c r="AY243" s="18" t="s">
        <v>171</v>
      </c>
      <c r="BE243" s="241">
        <f>IF(N243="základní",J243,0)</f>
        <v>0</v>
      </c>
      <c r="BF243" s="241">
        <f>IF(N243="snížená",J243,0)</f>
        <v>0</v>
      </c>
      <c r="BG243" s="241">
        <f>IF(N243="zákl. přenesená",J243,0)</f>
        <v>0</v>
      </c>
      <c r="BH243" s="241">
        <f>IF(N243="sníž. přenesená",J243,0)</f>
        <v>0</v>
      </c>
      <c r="BI243" s="241">
        <f>IF(N243="nulová",J243,0)</f>
        <v>0</v>
      </c>
      <c r="BJ243" s="18" t="s">
        <v>90</v>
      </c>
      <c r="BK243" s="241">
        <f>ROUND(I243*H243,2)</f>
        <v>0</v>
      </c>
      <c r="BL243" s="18" t="s">
        <v>192</v>
      </c>
      <c r="BM243" s="240" t="s">
        <v>1199</v>
      </c>
    </row>
    <row r="244" s="2" customFormat="1" ht="16.5" customHeight="1">
      <c r="A244" s="40"/>
      <c r="B244" s="41"/>
      <c r="C244" s="229" t="s">
        <v>734</v>
      </c>
      <c r="D244" s="229" t="s">
        <v>174</v>
      </c>
      <c r="E244" s="230" t="s">
        <v>4715</v>
      </c>
      <c r="F244" s="231" t="s">
        <v>4716</v>
      </c>
      <c r="G244" s="232" t="s">
        <v>458</v>
      </c>
      <c r="H244" s="233">
        <v>775</v>
      </c>
      <c r="I244" s="234"/>
      <c r="J244" s="235">
        <f>ROUND(I244*H244,2)</f>
        <v>0</v>
      </c>
      <c r="K244" s="231" t="s">
        <v>331</v>
      </c>
      <c r="L244" s="46"/>
      <c r="M244" s="236" t="s">
        <v>1</v>
      </c>
      <c r="N244" s="237" t="s">
        <v>48</v>
      </c>
      <c r="O244" s="93"/>
      <c r="P244" s="238">
        <f>O244*H244</f>
        <v>0</v>
      </c>
      <c r="Q244" s="238">
        <v>0</v>
      </c>
      <c r="R244" s="238">
        <f>Q244*H244</f>
        <v>0</v>
      </c>
      <c r="S244" s="238">
        <v>0</v>
      </c>
      <c r="T244" s="239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40" t="s">
        <v>192</v>
      </c>
      <c r="AT244" s="240" t="s">
        <v>174</v>
      </c>
      <c r="AU244" s="240" t="s">
        <v>90</v>
      </c>
      <c r="AY244" s="18" t="s">
        <v>171</v>
      </c>
      <c r="BE244" s="241">
        <f>IF(N244="základní",J244,0)</f>
        <v>0</v>
      </c>
      <c r="BF244" s="241">
        <f>IF(N244="snížená",J244,0)</f>
        <v>0</v>
      </c>
      <c r="BG244" s="241">
        <f>IF(N244="zákl. přenesená",J244,0)</f>
        <v>0</v>
      </c>
      <c r="BH244" s="241">
        <f>IF(N244="sníž. přenesená",J244,0)</f>
        <v>0</v>
      </c>
      <c r="BI244" s="241">
        <f>IF(N244="nulová",J244,0)</f>
        <v>0</v>
      </c>
      <c r="BJ244" s="18" t="s">
        <v>90</v>
      </c>
      <c r="BK244" s="241">
        <f>ROUND(I244*H244,2)</f>
        <v>0</v>
      </c>
      <c r="BL244" s="18" t="s">
        <v>192</v>
      </c>
      <c r="BM244" s="240" t="s">
        <v>1206</v>
      </c>
    </row>
    <row r="245" s="2" customFormat="1" ht="16.5" customHeight="1">
      <c r="A245" s="40"/>
      <c r="B245" s="41"/>
      <c r="C245" s="229" t="s">
        <v>739</v>
      </c>
      <c r="D245" s="229" t="s">
        <v>174</v>
      </c>
      <c r="E245" s="230" t="s">
        <v>4717</v>
      </c>
      <c r="F245" s="231" t="s">
        <v>4718</v>
      </c>
      <c r="G245" s="232" t="s">
        <v>1528</v>
      </c>
      <c r="H245" s="233">
        <v>42</v>
      </c>
      <c r="I245" s="234"/>
      <c r="J245" s="235">
        <f>ROUND(I245*H245,2)</f>
        <v>0</v>
      </c>
      <c r="K245" s="231" t="s">
        <v>331</v>
      </c>
      <c r="L245" s="46"/>
      <c r="M245" s="236" t="s">
        <v>1</v>
      </c>
      <c r="N245" s="237" t="s">
        <v>48</v>
      </c>
      <c r="O245" s="93"/>
      <c r="P245" s="238">
        <f>O245*H245</f>
        <v>0</v>
      </c>
      <c r="Q245" s="238">
        <v>0</v>
      </c>
      <c r="R245" s="238">
        <f>Q245*H245</f>
        <v>0</v>
      </c>
      <c r="S245" s="238">
        <v>0</v>
      </c>
      <c r="T245" s="239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40" t="s">
        <v>192</v>
      </c>
      <c r="AT245" s="240" t="s">
        <v>174</v>
      </c>
      <c r="AU245" s="240" t="s">
        <v>90</v>
      </c>
      <c r="AY245" s="18" t="s">
        <v>171</v>
      </c>
      <c r="BE245" s="241">
        <f>IF(N245="základní",J245,0)</f>
        <v>0</v>
      </c>
      <c r="BF245" s="241">
        <f>IF(N245="snížená",J245,0)</f>
        <v>0</v>
      </c>
      <c r="BG245" s="241">
        <f>IF(N245="zákl. přenesená",J245,0)</f>
        <v>0</v>
      </c>
      <c r="BH245" s="241">
        <f>IF(N245="sníž. přenesená",J245,0)</f>
        <v>0</v>
      </c>
      <c r="BI245" s="241">
        <f>IF(N245="nulová",J245,0)</f>
        <v>0</v>
      </c>
      <c r="BJ245" s="18" t="s">
        <v>90</v>
      </c>
      <c r="BK245" s="241">
        <f>ROUND(I245*H245,2)</f>
        <v>0</v>
      </c>
      <c r="BL245" s="18" t="s">
        <v>192</v>
      </c>
      <c r="BM245" s="240" t="s">
        <v>1219</v>
      </c>
    </row>
    <row r="246" s="2" customFormat="1" ht="16.5" customHeight="1">
      <c r="A246" s="40"/>
      <c r="B246" s="41"/>
      <c r="C246" s="229" t="s">
        <v>744</v>
      </c>
      <c r="D246" s="229" t="s">
        <v>174</v>
      </c>
      <c r="E246" s="230" t="s">
        <v>4719</v>
      </c>
      <c r="F246" s="231" t="s">
        <v>4720</v>
      </c>
      <c r="G246" s="232" t="s">
        <v>1528</v>
      </c>
      <c r="H246" s="233">
        <v>10</v>
      </c>
      <c r="I246" s="234"/>
      <c r="J246" s="235">
        <f>ROUND(I246*H246,2)</f>
        <v>0</v>
      </c>
      <c r="K246" s="231" t="s">
        <v>331</v>
      </c>
      <c r="L246" s="46"/>
      <c r="M246" s="236" t="s">
        <v>1</v>
      </c>
      <c r="N246" s="237" t="s">
        <v>48</v>
      </c>
      <c r="O246" s="93"/>
      <c r="P246" s="238">
        <f>O246*H246</f>
        <v>0</v>
      </c>
      <c r="Q246" s="238">
        <v>0</v>
      </c>
      <c r="R246" s="238">
        <f>Q246*H246</f>
        <v>0</v>
      </c>
      <c r="S246" s="238">
        <v>0</v>
      </c>
      <c r="T246" s="239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40" t="s">
        <v>192</v>
      </c>
      <c r="AT246" s="240" t="s">
        <v>174</v>
      </c>
      <c r="AU246" s="240" t="s">
        <v>90</v>
      </c>
      <c r="AY246" s="18" t="s">
        <v>171</v>
      </c>
      <c r="BE246" s="241">
        <f>IF(N246="základní",J246,0)</f>
        <v>0</v>
      </c>
      <c r="BF246" s="241">
        <f>IF(N246="snížená",J246,0)</f>
        <v>0</v>
      </c>
      <c r="BG246" s="241">
        <f>IF(N246="zákl. přenesená",J246,0)</f>
        <v>0</v>
      </c>
      <c r="BH246" s="241">
        <f>IF(N246="sníž. přenesená",J246,0)</f>
        <v>0</v>
      </c>
      <c r="BI246" s="241">
        <f>IF(N246="nulová",J246,0)</f>
        <v>0</v>
      </c>
      <c r="BJ246" s="18" t="s">
        <v>90</v>
      </c>
      <c r="BK246" s="241">
        <f>ROUND(I246*H246,2)</f>
        <v>0</v>
      </c>
      <c r="BL246" s="18" t="s">
        <v>192</v>
      </c>
      <c r="BM246" s="240" t="s">
        <v>1228</v>
      </c>
    </row>
    <row r="247" s="2" customFormat="1" ht="16.5" customHeight="1">
      <c r="A247" s="40"/>
      <c r="B247" s="41"/>
      <c r="C247" s="229" t="s">
        <v>750</v>
      </c>
      <c r="D247" s="229" t="s">
        <v>174</v>
      </c>
      <c r="E247" s="230" t="s">
        <v>4721</v>
      </c>
      <c r="F247" s="231" t="s">
        <v>4722</v>
      </c>
      <c r="G247" s="232" t="s">
        <v>1528</v>
      </c>
      <c r="H247" s="233">
        <v>1</v>
      </c>
      <c r="I247" s="234"/>
      <c r="J247" s="235">
        <f>ROUND(I247*H247,2)</f>
        <v>0</v>
      </c>
      <c r="K247" s="231" t="s">
        <v>331</v>
      </c>
      <c r="L247" s="46"/>
      <c r="M247" s="236" t="s">
        <v>1</v>
      </c>
      <c r="N247" s="237" t="s">
        <v>48</v>
      </c>
      <c r="O247" s="93"/>
      <c r="P247" s="238">
        <f>O247*H247</f>
        <v>0</v>
      </c>
      <c r="Q247" s="238">
        <v>0</v>
      </c>
      <c r="R247" s="238">
        <f>Q247*H247</f>
        <v>0</v>
      </c>
      <c r="S247" s="238">
        <v>0</v>
      </c>
      <c r="T247" s="239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40" t="s">
        <v>192</v>
      </c>
      <c r="AT247" s="240" t="s">
        <v>174</v>
      </c>
      <c r="AU247" s="240" t="s">
        <v>90</v>
      </c>
      <c r="AY247" s="18" t="s">
        <v>171</v>
      </c>
      <c r="BE247" s="241">
        <f>IF(N247="základní",J247,0)</f>
        <v>0</v>
      </c>
      <c r="BF247" s="241">
        <f>IF(N247="snížená",J247,0)</f>
        <v>0</v>
      </c>
      <c r="BG247" s="241">
        <f>IF(N247="zákl. přenesená",J247,0)</f>
        <v>0</v>
      </c>
      <c r="BH247" s="241">
        <f>IF(N247="sníž. přenesená",J247,0)</f>
        <v>0</v>
      </c>
      <c r="BI247" s="241">
        <f>IF(N247="nulová",J247,0)</f>
        <v>0</v>
      </c>
      <c r="BJ247" s="18" t="s">
        <v>90</v>
      </c>
      <c r="BK247" s="241">
        <f>ROUND(I247*H247,2)</f>
        <v>0</v>
      </c>
      <c r="BL247" s="18" t="s">
        <v>192</v>
      </c>
      <c r="BM247" s="240" t="s">
        <v>1237</v>
      </c>
    </row>
    <row r="248" s="2" customFormat="1" ht="16.5" customHeight="1">
      <c r="A248" s="40"/>
      <c r="B248" s="41"/>
      <c r="C248" s="229" t="s">
        <v>754</v>
      </c>
      <c r="D248" s="229" t="s">
        <v>174</v>
      </c>
      <c r="E248" s="230" t="s">
        <v>4723</v>
      </c>
      <c r="F248" s="231" t="s">
        <v>4724</v>
      </c>
      <c r="G248" s="232" t="s">
        <v>1528</v>
      </c>
      <c r="H248" s="233">
        <v>10</v>
      </c>
      <c r="I248" s="234"/>
      <c r="J248" s="235">
        <f>ROUND(I248*H248,2)</f>
        <v>0</v>
      </c>
      <c r="K248" s="231" t="s">
        <v>331</v>
      </c>
      <c r="L248" s="46"/>
      <c r="M248" s="236" t="s">
        <v>1</v>
      </c>
      <c r="N248" s="237" t="s">
        <v>48</v>
      </c>
      <c r="O248" s="93"/>
      <c r="P248" s="238">
        <f>O248*H248</f>
        <v>0</v>
      </c>
      <c r="Q248" s="238">
        <v>0</v>
      </c>
      <c r="R248" s="238">
        <f>Q248*H248</f>
        <v>0</v>
      </c>
      <c r="S248" s="238">
        <v>0</v>
      </c>
      <c r="T248" s="239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40" t="s">
        <v>192</v>
      </c>
      <c r="AT248" s="240" t="s">
        <v>174</v>
      </c>
      <c r="AU248" s="240" t="s">
        <v>90</v>
      </c>
      <c r="AY248" s="18" t="s">
        <v>171</v>
      </c>
      <c r="BE248" s="241">
        <f>IF(N248="základní",J248,0)</f>
        <v>0</v>
      </c>
      <c r="BF248" s="241">
        <f>IF(N248="snížená",J248,0)</f>
        <v>0</v>
      </c>
      <c r="BG248" s="241">
        <f>IF(N248="zákl. přenesená",J248,0)</f>
        <v>0</v>
      </c>
      <c r="BH248" s="241">
        <f>IF(N248="sníž. přenesená",J248,0)</f>
        <v>0</v>
      </c>
      <c r="BI248" s="241">
        <f>IF(N248="nulová",J248,0)</f>
        <v>0</v>
      </c>
      <c r="BJ248" s="18" t="s">
        <v>90</v>
      </c>
      <c r="BK248" s="241">
        <f>ROUND(I248*H248,2)</f>
        <v>0</v>
      </c>
      <c r="BL248" s="18" t="s">
        <v>192</v>
      </c>
      <c r="BM248" s="240" t="s">
        <v>1247</v>
      </c>
    </row>
    <row r="249" s="2" customFormat="1" ht="16.5" customHeight="1">
      <c r="A249" s="40"/>
      <c r="B249" s="41"/>
      <c r="C249" s="229" t="s">
        <v>758</v>
      </c>
      <c r="D249" s="229" t="s">
        <v>174</v>
      </c>
      <c r="E249" s="230" t="s">
        <v>4725</v>
      </c>
      <c r="F249" s="231" t="s">
        <v>4726</v>
      </c>
      <c r="G249" s="232" t="s">
        <v>4727</v>
      </c>
      <c r="H249" s="233">
        <v>42</v>
      </c>
      <c r="I249" s="234"/>
      <c r="J249" s="235">
        <f>ROUND(I249*H249,2)</f>
        <v>0</v>
      </c>
      <c r="K249" s="231" t="s">
        <v>331</v>
      </c>
      <c r="L249" s="46"/>
      <c r="M249" s="236" t="s">
        <v>1</v>
      </c>
      <c r="N249" s="237" t="s">
        <v>48</v>
      </c>
      <c r="O249" s="93"/>
      <c r="P249" s="238">
        <f>O249*H249</f>
        <v>0</v>
      </c>
      <c r="Q249" s="238">
        <v>0</v>
      </c>
      <c r="R249" s="238">
        <f>Q249*H249</f>
        <v>0</v>
      </c>
      <c r="S249" s="238">
        <v>0</v>
      </c>
      <c r="T249" s="239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40" t="s">
        <v>192</v>
      </c>
      <c r="AT249" s="240" t="s">
        <v>174</v>
      </c>
      <c r="AU249" s="240" t="s">
        <v>90</v>
      </c>
      <c r="AY249" s="18" t="s">
        <v>171</v>
      </c>
      <c r="BE249" s="241">
        <f>IF(N249="základní",J249,0)</f>
        <v>0</v>
      </c>
      <c r="BF249" s="241">
        <f>IF(N249="snížená",J249,0)</f>
        <v>0</v>
      </c>
      <c r="BG249" s="241">
        <f>IF(N249="zákl. přenesená",J249,0)</f>
        <v>0</v>
      </c>
      <c r="BH249" s="241">
        <f>IF(N249="sníž. přenesená",J249,0)</f>
        <v>0</v>
      </c>
      <c r="BI249" s="241">
        <f>IF(N249="nulová",J249,0)</f>
        <v>0</v>
      </c>
      <c r="BJ249" s="18" t="s">
        <v>90</v>
      </c>
      <c r="BK249" s="241">
        <f>ROUND(I249*H249,2)</f>
        <v>0</v>
      </c>
      <c r="BL249" s="18" t="s">
        <v>192</v>
      </c>
      <c r="BM249" s="240" t="s">
        <v>1256</v>
      </c>
    </row>
    <row r="250" s="2" customFormat="1" ht="16.5" customHeight="1">
      <c r="A250" s="40"/>
      <c r="B250" s="41"/>
      <c r="C250" s="229" t="s">
        <v>763</v>
      </c>
      <c r="D250" s="229" t="s">
        <v>174</v>
      </c>
      <c r="E250" s="230" t="s">
        <v>4728</v>
      </c>
      <c r="F250" s="231" t="s">
        <v>4729</v>
      </c>
      <c r="G250" s="232" t="s">
        <v>1528</v>
      </c>
      <c r="H250" s="233">
        <v>1</v>
      </c>
      <c r="I250" s="234"/>
      <c r="J250" s="235">
        <f>ROUND(I250*H250,2)</f>
        <v>0</v>
      </c>
      <c r="K250" s="231" t="s">
        <v>331</v>
      </c>
      <c r="L250" s="46"/>
      <c r="M250" s="236" t="s">
        <v>1</v>
      </c>
      <c r="N250" s="237" t="s">
        <v>48</v>
      </c>
      <c r="O250" s="93"/>
      <c r="P250" s="238">
        <f>O250*H250</f>
        <v>0</v>
      </c>
      <c r="Q250" s="238">
        <v>0</v>
      </c>
      <c r="R250" s="238">
        <f>Q250*H250</f>
        <v>0</v>
      </c>
      <c r="S250" s="238">
        <v>0</v>
      </c>
      <c r="T250" s="239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40" t="s">
        <v>192</v>
      </c>
      <c r="AT250" s="240" t="s">
        <v>174</v>
      </c>
      <c r="AU250" s="240" t="s">
        <v>90</v>
      </c>
      <c r="AY250" s="18" t="s">
        <v>171</v>
      </c>
      <c r="BE250" s="241">
        <f>IF(N250="základní",J250,0)</f>
        <v>0</v>
      </c>
      <c r="BF250" s="241">
        <f>IF(N250="snížená",J250,0)</f>
        <v>0</v>
      </c>
      <c r="BG250" s="241">
        <f>IF(N250="zákl. přenesená",J250,0)</f>
        <v>0</v>
      </c>
      <c r="BH250" s="241">
        <f>IF(N250="sníž. přenesená",J250,0)</f>
        <v>0</v>
      </c>
      <c r="BI250" s="241">
        <f>IF(N250="nulová",J250,0)</f>
        <v>0</v>
      </c>
      <c r="BJ250" s="18" t="s">
        <v>90</v>
      </c>
      <c r="BK250" s="241">
        <f>ROUND(I250*H250,2)</f>
        <v>0</v>
      </c>
      <c r="BL250" s="18" t="s">
        <v>192</v>
      </c>
      <c r="BM250" s="240" t="s">
        <v>1271</v>
      </c>
    </row>
    <row r="251" s="12" customFormat="1" ht="25.92" customHeight="1">
      <c r="A251" s="12"/>
      <c r="B251" s="213"/>
      <c r="C251" s="214"/>
      <c r="D251" s="215" t="s">
        <v>82</v>
      </c>
      <c r="E251" s="216" t="s">
        <v>3443</v>
      </c>
      <c r="F251" s="216" t="s">
        <v>4730</v>
      </c>
      <c r="G251" s="214"/>
      <c r="H251" s="214"/>
      <c r="I251" s="217"/>
      <c r="J251" s="218">
        <f>BK251</f>
        <v>0</v>
      </c>
      <c r="K251" s="214"/>
      <c r="L251" s="219"/>
      <c r="M251" s="220"/>
      <c r="N251" s="221"/>
      <c r="O251" s="221"/>
      <c r="P251" s="222">
        <f>SUM(P252:P260)</f>
        <v>0</v>
      </c>
      <c r="Q251" s="221"/>
      <c r="R251" s="222">
        <f>SUM(R252:R260)</f>
        <v>0</v>
      </c>
      <c r="S251" s="221"/>
      <c r="T251" s="223">
        <f>SUM(T252:T260)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90</v>
      </c>
      <c r="AT251" s="225" t="s">
        <v>82</v>
      </c>
      <c r="AU251" s="225" t="s">
        <v>83</v>
      </c>
      <c r="AY251" s="224" t="s">
        <v>171</v>
      </c>
      <c r="BK251" s="226">
        <f>SUM(BK252:BK260)</f>
        <v>0</v>
      </c>
    </row>
    <row r="252" s="2" customFormat="1" ht="16.5" customHeight="1">
      <c r="A252" s="40"/>
      <c r="B252" s="41"/>
      <c r="C252" s="229" t="s">
        <v>767</v>
      </c>
      <c r="D252" s="229" t="s">
        <v>174</v>
      </c>
      <c r="E252" s="230" t="s">
        <v>4731</v>
      </c>
      <c r="F252" s="231" t="s">
        <v>4716</v>
      </c>
      <c r="G252" s="232" t="s">
        <v>458</v>
      </c>
      <c r="H252" s="233">
        <v>775</v>
      </c>
      <c r="I252" s="234"/>
      <c r="J252" s="235">
        <f>ROUND(I252*H252,2)</f>
        <v>0</v>
      </c>
      <c r="K252" s="231" t="s">
        <v>331</v>
      </c>
      <c r="L252" s="46"/>
      <c r="M252" s="236" t="s">
        <v>1</v>
      </c>
      <c r="N252" s="237" t="s">
        <v>48</v>
      </c>
      <c r="O252" s="93"/>
      <c r="P252" s="238">
        <f>O252*H252</f>
        <v>0</v>
      </c>
      <c r="Q252" s="238">
        <v>0</v>
      </c>
      <c r="R252" s="238">
        <f>Q252*H252</f>
        <v>0</v>
      </c>
      <c r="S252" s="238">
        <v>0</v>
      </c>
      <c r="T252" s="239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40" t="s">
        <v>192</v>
      </c>
      <c r="AT252" s="240" t="s">
        <v>174</v>
      </c>
      <c r="AU252" s="240" t="s">
        <v>90</v>
      </c>
      <c r="AY252" s="18" t="s">
        <v>171</v>
      </c>
      <c r="BE252" s="241">
        <f>IF(N252="základní",J252,0)</f>
        <v>0</v>
      </c>
      <c r="BF252" s="241">
        <f>IF(N252="snížená",J252,0)</f>
        <v>0</v>
      </c>
      <c r="BG252" s="241">
        <f>IF(N252="zákl. přenesená",J252,0)</f>
        <v>0</v>
      </c>
      <c r="BH252" s="241">
        <f>IF(N252="sníž. přenesená",J252,0)</f>
        <v>0</v>
      </c>
      <c r="BI252" s="241">
        <f>IF(N252="nulová",J252,0)</f>
        <v>0</v>
      </c>
      <c r="BJ252" s="18" t="s">
        <v>90</v>
      </c>
      <c r="BK252" s="241">
        <f>ROUND(I252*H252,2)</f>
        <v>0</v>
      </c>
      <c r="BL252" s="18" t="s">
        <v>192</v>
      </c>
      <c r="BM252" s="240" t="s">
        <v>1284</v>
      </c>
    </row>
    <row r="253" s="2" customFormat="1" ht="16.5" customHeight="1">
      <c r="A253" s="40"/>
      <c r="B253" s="41"/>
      <c r="C253" s="229" t="s">
        <v>772</v>
      </c>
      <c r="D253" s="229" t="s">
        <v>174</v>
      </c>
      <c r="E253" s="230" t="s">
        <v>4732</v>
      </c>
      <c r="F253" s="231" t="s">
        <v>4702</v>
      </c>
      <c r="G253" s="232" t="s">
        <v>458</v>
      </c>
      <c r="H253" s="233">
        <v>775</v>
      </c>
      <c r="I253" s="234"/>
      <c r="J253" s="235">
        <f>ROUND(I253*H253,2)</f>
        <v>0</v>
      </c>
      <c r="K253" s="231" t="s">
        <v>331</v>
      </c>
      <c r="L253" s="46"/>
      <c r="M253" s="236" t="s">
        <v>1</v>
      </c>
      <c r="N253" s="237" t="s">
        <v>48</v>
      </c>
      <c r="O253" s="93"/>
      <c r="P253" s="238">
        <f>O253*H253</f>
        <v>0</v>
      </c>
      <c r="Q253" s="238">
        <v>0</v>
      </c>
      <c r="R253" s="238">
        <f>Q253*H253</f>
        <v>0</v>
      </c>
      <c r="S253" s="238">
        <v>0</v>
      </c>
      <c r="T253" s="239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40" t="s">
        <v>192</v>
      </c>
      <c r="AT253" s="240" t="s">
        <v>174</v>
      </c>
      <c r="AU253" s="240" t="s">
        <v>90</v>
      </c>
      <c r="AY253" s="18" t="s">
        <v>171</v>
      </c>
      <c r="BE253" s="241">
        <f>IF(N253="základní",J253,0)</f>
        <v>0</v>
      </c>
      <c r="BF253" s="241">
        <f>IF(N253="snížená",J253,0)</f>
        <v>0</v>
      </c>
      <c r="BG253" s="241">
        <f>IF(N253="zákl. přenesená",J253,0)</f>
        <v>0</v>
      </c>
      <c r="BH253" s="241">
        <f>IF(N253="sníž. přenesená",J253,0)</f>
        <v>0</v>
      </c>
      <c r="BI253" s="241">
        <f>IF(N253="nulová",J253,0)</f>
        <v>0</v>
      </c>
      <c r="BJ253" s="18" t="s">
        <v>90</v>
      </c>
      <c r="BK253" s="241">
        <f>ROUND(I253*H253,2)</f>
        <v>0</v>
      </c>
      <c r="BL253" s="18" t="s">
        <v>192</v>
      </c>
      <c r="BM253" s="240" t="s">
        <v>1294</v>
      </c>
    </row>
    <row r="254" s="2" customFormat="1" ht="16.5" customHeight="1">
      <c r="A254" s="40"/>
      <c r="B254" s="41"/>
      <c r="C254" s="229" t="s">
        <v>776</v>
      </c>
      <c r="D254" s="229" t="s">
        <v>174</v>
      </c>
      <c r="E254" s="230" t="s">
        <v>4733</v>
      </c>
      <c r="F254" s="231" t="s">
        <v>4734</v>
      </c>
      <c r="G254" s="232" t="s">
        <v>1528</v>
      </c>
      <c r="H254" s="233">
        <v>10</v>
      </c>
      <c r="I254" s="234"/>
      <c r="J254" s="235">
        <f>ROUND(I254*H254,2)</f>
        <v>0</v>
      </c>
      <c r="K254" s="231" t="s">
        <v>331</v>
      </c>
      <c r="L254" s="46"/>
      <c r="M254" s="236" t="s">
        <v>1</v>
      </c>
      <c r="N254" s="237" t="s">
        <v>48</v>
      </c>
      <c r="O254" s="93"/>
      <c r="P254" s="238">
        <f>O254*H254</f>
        <v>0</v>
      </c>
      <c r="Q254" s="238">
        <v>0</v>
      </c>
      <c r="R254" s="238">
        <f>Q254*H254</f>
        <v>0</v>
      </c>
      <c r="S254" s="238">
        <v>0</v>
      </c>
      <c r="T254" s="239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40" t="s">
        <v>192</v>
      </c>
      <c r="AT254" s="240" t="s">
        <v>174</v>
      </c>
      <c r="AU254" s="240" t="s">
        <v>90</v>
      </c>
      <c r="AY254" s="18" t="s">
        <v>171</v>
      </c>
      <c r="BE254" s="241">
        <f>IF(N254="základní",J254,0)</f>
        <v>0</v>
      </c>
      <c r="BF254" s="241">
        <f>IF(N254="snížená",J254,0)</f>
        <v>0</v>
      </c>
      <c r="BG254" s="241">
        <f>IF(N254="zákl. přenesená",J254,0)</f>
        <v>0</v>
      </c>
      <c r="BH254" s="241">
        <f>IF(N254="sníž. přenesená",J254,0)</f>
        <v>0</v>
      </c>
      <c r="BI254" s="241">
        <f>IF(N254="nulová",J254,0)</f>
        <v>0</v>
      </c>
      <c r="BJ254" s="18" t="s">
        <v>90</v>
      </c>
      <c r="BK254" s="241">
        <f>ROUND(I254*H254,2)</f>
        <v>0</v>
      </c>
      <c r="BL254" s="18" t="s">
        <v>192</v>
      </c>
      <c r="BM254" s="240" t="s">
        <v>1304</v>
      </c>
    </row>
    <row r="255" s="2" customFormat="1" ht="16.5" customHeight="1">
      <c r="A255" s="40"/>
      <c r="B255" s="41"/>
      <c r="C255" s="229" t="s">
        <v>780</v>
      </c>
      <c r="D255" s="229" t="s">
        <v>174</v>
      </c>
      <c r="E255" s="230" t="s">
        <v>4735</v>
      </c>
      <c r="F255" s="231" t="s">
        <v>4736</v>
      </c>
      <c r="G255" s="232" t="s">
        <v>1528</v>
      </c>
      <c r="H255" s="233">
        <v>1</v>
      </c>
      <c r="I255" s="234"/>
      <c r="J255" s="235">
        <f>ROUND(I255*H255,2)</f>
        <v>0</v>
      </c>
      <c r="K255" s="231" t="s">
        <v>331</v>
      </c>
      <c r="L255" s="46"/>
      <c r="M255" s="236" t="s">
        <v>1</v>
      </c>
      <c r="N255" s="237" t="s">
        <v>48</v>
      </c>
      <c r="O255" s="93"/>
      <c r="P255" s="238">
        <f>O255*H255</f>
        <v>0</v>
      </c>
      <c r="Q255" s="238">
        <v>0</v>
      </c>
      <c r="R255" s="238">
        <f>Q255*H255</f>
        <v>0</v>
      </c>
      <c r="S255" s="238">
        <v>0</v>
      </c>
      <c r="T255" s="239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40" t="s">
        <v>192</v>
      </c>
      <c r="AT255" s="240" t="s">
        <v>174</v>
      </c>
      <c r="AU255" s="240" t="s">
        <v>90</v>
      </c>
      <c r="AY255" s="18" t="s">
        <v>171</v>
      </c>
      <c r="BE255" s="241">
        <f>IF(N255="základní",J255,0)</f>
        <v>0</v>
      </c>
      <c r="BF255" s="241">
        <f>IF(N255="snížená",J255,0)</f>
        <v>0</v>
      </c>
      <c r="BG255" s="241">
        <f>IF(N255="zákl. přenesená",J255,0)</f>
        <v>0</v>
      </c>
      <c r="BH255" s="241">
        <f>IF(N255="sníž. přenesená",J255,0)</f>
        <v>0</v>
      </c>
      <c r="BI255" s="241">
        <f>IF(N255="nulová",J255,0)</f>
        <v>0</v>
      </c>
      <c r="BJ255" s="18" t="s">
        <v>90</v>
      </c>
      <c r="BK255" s="241">
        <f>ROUND(I255*H255,2)</f>
        <v>0</v>
      </c>
      <c r="BL255" s="18" t="s">
        <v>192</v>
      </c>
      <c r="BM255" s="240" t="s">
        <v>1314</v>
      </c>
    </row>
    <row r="256" s="2" customFormat="1" ht="16.5" customHeight="1">
      <c r="A256" s="40"/>
      <c r="B256" s="41"/>
      <c r="C256" s="229" t="s">
        <v>785</v>
      </c>
      <c r="D256" s="229" t="s">
        <v>174</v>
      </c>
      <c r="E256" s="230" t="s">
        <v>4737</v>
      </c>
      <c r="F256" s="231" t="s">
        <v>4738</v>
      </c>
      <c r="G256" s="232" t="s">
        <v>1528</v>
      </c>
      <c r="H256" s="233">
        <v>2</v>
      </c>
      <c r="I256" s="234"/>
      <c r="J256" s="235">
        <f>ROUND(I256*H256,2)</f>
        <v>0</v>
      </c>
      <c r="K256" s="231" t="s">
        <v>331</v>
      </c>
      <c r="L256" s="46"/>
      <c r="M256" s="236" t="s">
        <v>1</v>
      </c>
      <c r="N256" s="237" t="s">
        <v>48</v>
      </c>
      <c r="O256" s="93"/>
      <c r="P256" s="238">
        <f>O256*H256</f>
        <v>0</v>
      </c>
      <c r="Q256" s="238">
        <v>0</v>
      </c>
      <c r="R256" s="238">
        <f>Q256*H256</f>
        <v>0</v>
      </c>
      <c r="S256" s="238">
        <v>0</v>
      </c>
      <c r="T256" s="239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40" t="s">
        <v>192</v>
      </c>
      <c r="AT256" s="240" t="s">
        <v>174</v>
      </c>
      <c r="AU256" s="240" t="s">
        <v>90</v>
      </c>
      <c r="AY256" s="18" t="s">
        <v>171</v>
      </c>
      <c r="BE256" s="241">
        <f>IF(N256="základní",J256,0)</f>
        <v>0</v>
      </c>
      <c r="BF256" s="241">
        <f>IF(N256="snížená",J256,0)</f>
        <v>0</v>
      </c>
      <c r="BG256" s="241">
        <f>IF(N256="zákl. přenesená",J256,0)</f>
        <v>0</v>
      </c>
      <c r="BH256" s="241">
        <f>IF(N256="sníž. přenesená",J256,0)</f>
        <v>0</v>
      </c>
      <c r="BI256" s="241">
        <f>IF(N256="nulová",J256,0)</f>
        <v>0</v>
      </c>
      <c r="BJ256" s="18" t="s">
        <v>90</v>
      </c>
      <c r="BK256" s="241">
        <f>ROUND(I256*H256,2)</f>
        <v>0</v>
      </c>
      <c r="BL256" s="18" t="s">
        <v>192</v>
      </c>
      <c r="BM256" s="240" t="s">
        <v>1328</v>
      </c>
    </row>
    <row r="257" s="2" customFormat="1" ht="16.5" customHeight="1">
      <c r="A257" s="40"/>
      <c r="B257" s="41"/>
      <c r="C257" s="229" t="s">
        <v>789</v>
      </c>
      <c r="D257" s="229" t="s">
        <v>174</v>
      </c>
      <c r="E257" s="230" t="s">
        <v>4739</v>
      </c>
      <c r="F257" s="231" t="s">
        <v>4740</v>
      </c>
      <c r="G257" s="232" t="s">
        <v>1528</v>
      </c>
      <c r="H257" s="233">
        <v>10</v>
      </c>
      <c r="I257" s="234"/>
      <c r="J257" s="235">
        <f>ROUND(I257*H257,2)</f>
        <v>0</v>
      </c>
      <c r="K257" s="231" t="s">
        <v>331</v>
      </c>
      <c r="L257" s="46"/>
      <c r="M257" s="236" t="s">
        <v>1</v>
      </c>
      <c r="N257" s="237" t="s">
        <v>48</v>
      </c>
      <c r="O257" s="93"/>
      <c r="P257" s="238">
        <f>O257*H257</f>
        <v>0</v>
      </c>
      <c r="Q257" s="238">
        <v>0</v>
      </c>
      <c r="R257" s="238">
        <f>Q257*H257</f>
        <v>0</v>
      </c>
      <c r="S257" s="238">
        <v>0</v>
      </c>
      <c r="T257" s="239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40" t="s">
        <v>192</v>
      </c>
      <c r="AT257" s="240" t="s">
        <v>174</v>
      </c>
      <c r="AU257" s="240" t="s">
        <v>90</v>
      </c>
      <c r="AY257" s="18" t="s">
        <v>171</v>
      </c>
      <c r="BE257" s="241">
        <f>IF(N257="základní",J257,0)</f>
        <v>0</v>
      </c>
      <c r="BF257" s="241">
        <f>IF(N257="snížená",J257,0)</f>
        <v>0</v>
      </c>
      <c r="BG257" s="241">
        <f>IF(N257="zákl. přenesená",J257,0)</f>
        <v>0</v>
      </c>
      <c r="BH257" s="241">
        <f>IF(N257="sníž. přenesená",J257,0)</f>
        <v>0</v>
      </c>
      <c r="BI257" s="241">
        <f>IF(N257="nulová",J257,0)</f>
        <v>0</v>
      </c>
      <c r="BJ257" s="18" t="s">
        <v>90</v>
      </c>
      <c r="BK257" s="241">
        <f>ROUND(I257*H257,2)</f>
        <v>0</v>
      </c>
      <c r="BL257" s="18" t="s">
        <v>192</v>
      </c>
      <c r="BM257" s="240" t="s">
        <v>1338</v>
      </c>
    </row>
    <row r="258" s="2" customFormat="1" ht="21.75" customHeight="1">
      <c r="A258" s="40"/>
      <c r="B258" s="41"/>
      <c r="C258" s="229" t="s">
        <v>793</v>
      </c>
      <c r="D258" s="229" t="s">
        <v>174</v>
      </c>
      <c r="E258" s="230" t="s">
        <v>4741</v>
      </c>
      <c r="F258" s="231" t="s">
        <v>4742</v>
      </c>
      <c r="G258" s="232" t="s">
        <v>1528</v>
      </c>
      <c r="H258" s="233">
        <v>2</v>
      </c>
      <c r="I258" s="234"/>
      <c r="J258" s="235">
        <f>ROUND(I258*H258,2)</f>
        <v>0</v>
      </c>
      <c r="K258" s="231" t="s">
        <v>331</v>
      </c>
      <c r="L258" s="46"/>
      <c r="M258" s="236" t="s">
        <v>1</v>
      </c>
      <c r="N258" s="237" t="s">
        <v>48</v>
      </c>
      <c r="O258" s="93"/>
      <c r="P258" s="238">
        <f>O258*H258</f>
        <v>0</v>
      </c>
      <c r="Q258" s="238">
        <v>0</v>
      </c>
      <c r="R258" s="238">
        <f>Q258*H258</f>
        <v>0</v>
      </c>
      <c r="S258" s="238">
        <v>0</v>
      </c>
      <c r="T258" s="239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40" t="s">
        <v>192</v>
      </c>
      <c r="AT258" s="240" t="s">
        <v>174</v>
      </c>
      <c r="AU258" s="240" t="s">
        <v>90</v>
      </c>
      <c r="AY258" s="18" t="s">
        <v>171</v>
      </c>
      <c r="BE258" s="241">
        <f>IF(N258="základní",J258,0)</f>
        <v>0</v>
      </c>
      <c r="BF258" s="241">
        <f>IF(N258="snížená",J258,0)</f>
        <v>0</v>
      </c>
      <c r="BG258" s="241">
        <f>IF(N258="zákl. přenesená",J258,0)</f>
        <v>0</v>
      </c>
      <c r="BH258" s="241">
        <f>IF(N258="sníž. přenesená",J258,0)</f>
        <v>0</v>
      </c>
      <c r="BI258" s="241">
        <f>IF(N258="nulová",J258,0)</f>
        <v>0</v>
      </c>
      <c r="BJ258" s="18" t="s">
        <v>90</v>
      </c>
      <c r="BK258" s="241">
        <f>ROUND(I258*H258,2)</f>
        <v>0</v>
      </c>
      <c r="BL258" s="18" t="s">
        <v>192</v>
      </c>
      <c r="BM258" s="240" t="s">
        <v>1347</v>
      </c>
    </row>
    <row r="259" s="2" customFormat="1" ht="16.5" customHeight="1">
      <c r="A259" s="40"/>
      <c r="B259" s="41"/>
      <c r="C259" s="229" t="s">
        <v>800</v>
      </c>
      <c r="D259" s="229" t="s">
        <v>174</v>
      </c>
      <c r="E259" s="230" t="s">
        <v>4743</v>
      </c>
      <c r="F259" s="231" t="s">
        <v>4744</v>
      </c>
      <c r="G259" s="232" t="s">
        <v>1528</v>
      </c>
      <c r="H259" s="233">
        <v>10</v>
      </c>
      <c r="I259" s="234"/>
      <c r="J259" s="235">
        <f>ROUND(I259*H259,2)</f>
        <v>0</v>
      </c>
      <c r="K259" s="231" t="s">
        <v>331</v>
      </c>
      <c r="L259" s="46"/>
      <c r="M259" s="236" t="s">
        <v>1</v>
      </c>
      <c r="N259" s="237" t="s">
        <v>48</v>
      </c>
      <c r="O259" s="93"/>
      <c r="P259" s="238">
        <f>O259*H259</f>
        <v>0</v>
      </c>
      <c r="Q259" s="238">
        <v>0</v>
      </c>
      <c r="R259" s="238">
        <f>Q259*H259</f>
        <v>0</v>
      </c>
      <c r="S259" s="238">
        <v>0</v>
      </c>
      <c r="T259" s="239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40" t="s">
        <v>192</v>
      </c>
      <c r="AT259" s="240" t="s">
        <v>174</v>
      </c>
      <c r="AU259" s="240" t="s">
        <v>90</v>
      </c>
      <c r="AY259" s="18" t="s">
        <v>171</v>
      </c>
      <c r="BE259" s="241">
        <f>IF(N259="základní",J259,0)</f>
        <v>0</v>
      </c>
      <c r="BF259" s="241">
        <f>IF(N259="snížená",J259,0)</f>
        <v>0</v>
      </c>
      <c r="BG259" s="241">
        <f>IF(N259="zákl. přenesená",J259,0)</f>
        <v>0</v>
      </c>
      <c r="BH259" s="241">
        <f>IF(N259="sníž. přenesená",J259,0)</f>
        <v>0</v>
      </c>
      <c r="BI259" s="241">
        <f>IF(N259="nulová",J259,0)</f>
        <v>0</v>
      </c>
      <c r="BJ259" s="18" t="s">
        <v>90</v>
      </c>
      <c r="BK259" s="241">
        <f>ROUND(I259*H259,2)</f>
        <v>0</v>
      </c>
      <c r="BL259" s="18" t="s">
        <v>192</v>
      </c>
      <c r="BM259" s="240" t="s">
        <v>1359</v>
      </c>
    </row>
    <row r="260" s="2" customFormat="1" ht="16.5" customHeight="1">
      <c r="A260" s="40"/>
      <c r="B260" s="41"/>
      <c r="C260" s="229" t="s">
        <v>805</v>
      </c>
      <c r="D260" s="229" t="s">
        <v>174</v>
      </c>
      <c r="E260" s="230" t="s">
        <v>4745</v>
      </c>
      <c r="F260" s="231" t="s">
        <v>4746</v>
      </c>
      <c r="G260" s="232" t="s">
        <v>1528</v>
      </c>
      <c r="H260" s="233">
        <v>100</v>
      </c>
      <c r="I260" s="234"/>
      <c r="J260" s="235">
        <f>ROUND(I260*H260,2)</f>
        <v>0</v>
      </c>
      <c r="K260" s="231" t="s">
        <v>331</v>
      </c>
      <c r="L260" s="46"/>
      <c r="M260" s="236" t="s">
        <v>1</v>
      </c>
      <c r="N260" s="237" t="s">
        <v>48</v>
      </c>
      <c r="O260" s="93"/>
      <c r="P260" s="238">
        <f>O260*H260</f>
        <v>0</v>
      </c>
      <c r="Q260" s="238">
        <v>0</v>
      </c>
      <c r="R260" s="238">
        <f>Q260*H260</f>
        <v>0</v>
      </c>
      <c r="S260" s="238">
        <v>0</v>
      </c>
      <c r="T260" s="239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40" t="s">
        <v>192</v>
      </c>
      <c r="AT260" s="240" t="s">
        <v>174</v>
      </c>
      <c r="AU260" s="240" t="s">
        <v>90</v>
      </c>
      <c r="AY260" s="18" t="s">
        <v>171</v>
      </c>
      <c r="BE260" s="241">
        <f>IF(N260="základní",J260,0)</f>
        <v>0</v>
      </c>
      <c r="BF260" s="241">
        <f>IF(N260="snížená",J260,0)</f>
        <v>0</v>
      </c>
      <c r="BG260" s="241">
        <f>IF(N260="zákl. přenesená",J260,0)</f>
        <v>0</v>
      </c>
      <c r="BH260" s="241">
        <f>IF(N260="sníž. přenesená",J260,0)</f>
        <v>0</v>
      </c>
      <c r="BI260" s="241">
        <f>IF(N260="nulová",J260,0)</f>
        <v>0</v>
      </c>
      <c r="BJ260" s="18" t="s">
        <v>90</v>
      </c>
      <c r="BK260" s="241">
        <f>ROUND(I260*H260,2)</f>
        <v>0</v>
      </c>
      <c r="BL260" s="18" t="s">
        <v>192</v>
      </c>
      <c r="BM260" s="240" t="s">
        <v>1371</v>
      </c>
    </row>
    <row r="261" s="12" customFormat="1" ht="25.92" customHeight="1">
      <c r="A261" s="12"/>
      <c r="B261" s="213"/>
      <c r="C261" s="214"/>
      <c r="D261" s="215" t="s">
        <v>82</v>
      </c>
      <c r="E261" s="216" t="s">
        <v>3448</v>
      </c>
      <c r="F261" s="216" t="s">
        <v>4747</v>
      </c>
      <c r="G261" s="214"/>
      <c r="H261" s="214"/>
      <c r="I261" s="217"/>
      <c r="J261" s="218">
        <f>BK261</f>
        <v>0</v>
      </c>
      <c r="K261" s="214"/>
      <c r="L261" s="219"/>
      <c r="M261" s="220"/>
      <c r="N261" s="221"/>
      <c r="O261" s="221"/>
      <c r="P261" s="222">
        <f>SUM(P262:P296)</f>
        <v>0</v>
      </c>
      <c r="Q261" s="221"/>
      <c r="R261" s="222">
        <f>SUM(R262:R296)</f>
        <v>0</v>
      </c>
      <c r="S261" s="221"/>
      <c r="T261" s="223">
        <f>SUM(T262:T296)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24" t="s">
        <v>90</v>
      </c>
      <c r="AT261" s="225" t="s">
        <v>82</v>
      </c>
      <c r="AU261" s="225" t="s">
        <v>83</v>
      </c>
      <c r="AY261" s="224" t="s">
        <v>171</v>
      </c>
      <c r="BK261" s="226">
        <f>SUM(BK262:BK296)</f>
        <v>0</v>
      </c>
    </row>
    <row r="262" s="2" customFormat="1" ht="16.5" customHeight="1">
      <c r="A262" s="40"/>
      <c r="B262" s="41"/>
      <c r="C262" s="229" t="s">
        <v>810</v>
      </c>
      <c r="D262" s="229" t="s">
        <v>174</v>
      </c>
      <c r="E262" s="230" t="s">
        <v>4748</v>
      </c>
      <c r="F262" s="231" t="s">
        <v>4749</v>
      </c>
      <c r="G262" s="232" t="s">
        <v>1528</v>
      </c>
      <c r="H262" s="233">
        <v>1</v>
      </c>
      <c r="I262" s="234"/>
      <c r="J262" s="235">
        <f>ROUND(I262*H262,2)</f>
        <v>0</v>
      </c>
      <c r="K262" s="231" t="s">
        <v>331</v>
      </c>
      <c r="L262" s="46"/>
      <c r="M262" s="236" t="s">
        <v>1</v>
      </c>
      <c r="N262" s="237" t="s">
        <v>48</v>
      </c>
      <c r="O262" s="93"/>
      <c r="P262" s="238">
        <f>O262*H262</f>
        <v>0</v>
      </c>
      <c r="Q262" s="238">
        <v>0</v>
      </c>
      <c r="R262" s="238">
        <f>Q262*H262</f>
        <v>0</v>
      </c>
      <c r="S262" s="238">
        <v>0</v>
      </c>
      <c r="T262" s="239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40" t="s">
        <v>192</v>
      </c>
      <c r="AT262" s="240" t="s">
        <v>174</v>
      </c>
      <c r="AU262" s="240" t="s">
        <v>90</v>
      </c>
      <c r="AY262" s="18" t="s">
        <v>171</v>
      </c>
      <c r="BE262" s="241">
        <f>IF(N262="základní",J262,0)</f>
        <v>0</v>
      </c>
      <c r="BF262" s="241">
        <f>IF(N262="snížená",J262,0)</f>
        <v>0</v>
      </c>
      <c r="BG262" s="241">
        <f>IF(N262="zákl. přenesená",J262,0)</f>
        <v>0</v>
      </c>
      <c r="BH262" s="241">
        <f>IF(N262="sníž. přenesená",J262,0)</f>
        <v>0</v>
      </c>
      <c r="BI262" s="241">
        <f>IF(N262="nulová",J262,0)</f>
        <v>0</v>
      </c>
      <c r="BJ262" s="18" t="s">
        <v>90</v>
      </c>
      <c r="BK262" s="241">
        <f>ROUND(I262*H262,2)</f>
        <v>0</v>
      </c>
      <c r="BL262" s="18" t="s">
        <v>192</v>
      </c>
      <c r="BM262" s="240" t="s">
        <v>1387</v>
      </c>
    </row>
    <row r="263" s="2" customFormat="1" ht="16.5" customHeight="1">
      <c r="A263" s="40"/>
      <c r="B263" s="41"/>
      <c r="C263" s="229" t="s">
        <v>816</v>
      </c>
      <c r="D263" s="229" t="s">
        <v>174</v>
      </c>
      <c r="E263" s="230" t="s">
        <v>4750</v>
      </c>
      <c r="F263" s="231" t="s">
        <v>4751</v>
      </c>
      <c r="G263" s="232" t="s">
        <v>1528</v>
      </c>
      <c r="H263" s="233">
        <v>2</v>
      </c>
      <c r="I263" s="234"/>
      <c r="J263" s="235">
        <f>ROUND(I263*H263,2)</f>
        <v>0</v>
      </c>
      <c r="K263" s="231" t="s">
        <v>331</v>
      </c>
      <c r="L263" s="46"/>
      <c r="M263" s="236" t="s">
        <v>1</v>
      </c>
      <c r="N263" s="237" t="s">
        <v>48</v>
      </c>
      <c r="O263" s="93"/>
      <c r="P263" s="238">
        <f>O263*H263</f>
        <v>0</v>
      </c>
      <c r="Q263" s="238">
        <v>0</v>
      </c>
      <c r="R263" s="238">
        <f>Q263*H263</f>
        <v>0</v>
      </c>
      <c r="S263" s="238">
        <v>0</v>
      </c>
      <c r="T263" s="239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40" t="s">
        <v>192</v>
      </c>
      <c r="AT263" s="240" t="s">
        <v>174</v>
      </c>
      <c r="AU263" s="240" t="s">
        <v>90</v>
      </c>
      <c r="AY263" s="18" t="s">
        <v>171</v>
      </c>
      <c r="BE263" s="241">
        <f>IF(N263="základní",J263,0)</f>
        <v>0</v>
      </c>
      <c r="BF263" s="241">
        <f>IF(N263="snížená",J263,0)</f>
        <v>0</v>
      </c>
      <c r="BG263" s="241">
        <f>IF(N263="zákl. přenesená",J263,0)</f>
        <v>0</v>
      </c>
      <c r="BH263" s="241">
        <f>IF(N263="sníž. přenesená",J263,0)</f>
        <v>0</v>
      </c>
      <c r="BI263" s="241">
        <f>IF(N263="nulová",J263,0)</f>
        <v>0</v>
      </c>
      <c r="BJ263" s="18" t="s">
        <v>90</v>
      </c>
      <c r="BK263" s="241">
        <f>ROUND(I263*H263,2)</f>
        <v>0</v>
      </c>
      <c r="BL263" s="18" t="s">
        <v>192</v>
      </c>
      <c r="BM263" s="240" t="s">
        <v>1402</v>
      </c>
    </row>
    <row r="264" s="2" customFormat="1" ht="16.5" customHeight="1">
      <c r="A264" s="40"/>
      <c r="B264" s="41"/>
      <c r="C264" s="229" t="s">
        <v>822</v>
      </c>
      <c r="D264" s="229" t="s">
        <v>174</v>
      </c>
      <c r="E264" s="230" t="s">
        <v>4752</v>
      </c>
      <c r="F264" s="231" t="s">
        <v>4753</v>
      </c>
      <c r="G264" s="232" t="s">
        <v>1528</v>
      </c>
      <c r="H264" s="233">
        <v>2</v>
      </c>
      <c r="I264" s="234"/>
      <c r="J264" s="235">
        <f>ROUND(I264*H264,2)</f>
        <v>0</v>
      </c>
      <c r="K264" s="231" t="s">
        <v>331</v>
      </c>
      <c r="L264" s="46"/>
      <c r="M264" s="236" t="s">
        <v>1</v>
      </c>
      <c r="N264" s="237" t="s">
        <v>48</v>
      </c>
      <c r="O264" s="93"/>
      <c r="P264" s="238">
        <f>O264*H264</f>
        <v>0</v>
      </c>
      <c r="Q264" s="238">
        <v>0</v>
      </c>
      <c r="R264" s="238">
        <f>Q264*H264</f>
        <v>0</v>
      </c>
      <c r="S264" s="238">
        <v>0</v>
      </c>
      <c r="T264" s="239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40" t="s">
        <v>192</v>
      </c>
      <c r="AT264" s="240" t="s">
        <v>174</v>
      </c>
      <c r="AU264" s="240" t="s">
        <v>90</v>
      </c>
      <c r="AY264" s="18" t="s">
        <v>171</v>
      </c>
      <c r="BE264" s="241">
        <f>IF(N264="základní",J264,0)</f>
        <v>0</v>
      </c>
      <c r="BF264" s="241">
        <f>IF(N264="snížená",J264,0)</f>
        <v>0</v>
      </c>
      <c r="BG264" s="241">
        <f>IF(N264="zákl. přenesená",J264,0)</f>
        <v>0</v>
      </c>
      <c r="BH264" s="241">
        <f>IF(N264="sníž. přenesená",J264,0)</f>
        <v>0</v>
      </c>
      <c r="BI264" s="241">
        <f>IF(N264="nulová",J264,0)</f>
        <v>0</v>
      </c>
      <c r="BJ264" s="18" t="s">
        <v>90</v>
      </c>
      <c r="BK264" s="241">
        <f>ROUND(I264*H264,2)</f>
        <v>0</v>
      </c>
      <c r="BL264" s="18" t="s">
        <v>192</v>
      </c>
      <c r="BM264" s="240" t="s">
        <v>1412</v>
      </c>
    </row>
    <row r="265" s="2" customFormat="1" ht="16.5" customHeight="1">
      <c r="A265" s="40"/>
      <c r="B265" s="41"/>
      <c r="C265" s="229" t="s">
        <v>827</v>
      </c>
      <c r="D265" s="229" t="s">
        <v>174</v>
      </c>
      <c r="E265" s="230" t="s">
        <v>4754</v>
      </c>
      <c r="F265" s="231" t="s">
        <v>4755</v>
      </c>
      <c r="G265" s="232" t="s">
        <v>1528</v>
      </c>
      <c r="H265" s="233">
        <v>1</v>
      </c>
      <c r="I265" s="234"/>
      <c r="J265" s="235">
        <f>ROUND(I265*H265,2)</f>
        <v>0</v>
      </c>
      <c r="K265" s="231" t="s">
        <v>331</v>
      </c>
      <c r="L265" s="46"/>
      <c r="M265" s="236" t="s">
        <v>1</v>
      </c>
      <c r="N265" s="237" t="s">
        <v>48</v>
      </c>
      <c r="O265" s="93"/>
      <c r="P265" s="238">
        <f>O265*H265</f>
        <v>0</v>
      </c>
      <c r="Q265" s="238">
        <v>0</v>
      </c>
      <c r="R265" s="238">
        <f>Q265*H265</f>
        <v>0</v>
      </c>
      <c r="S265" s="238">
        <v>0</v>
      </c>
      <c r="T265" s="239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40" t="s">
        <v>192</v>
      </c>
      <c r="AT265" s="240" t="s">
        <v>174</v>
      </c>
      <c r="AU265" s="240" t="s">
        <v>90</v>
      </c>
      <c r="AY265" s="18" t="s">
        <v>171</v>
      </c>
      <c r="BE265" s="241">
        <f>IF(N265="základní",J265,0)</f>
        <v>0</v>
      </c>
      <c r="BF265" s="241">
        <f>IF(N265="snížená",J265,0)</f>
        <v>0</v>
      </c>
      <c r="BG265" s="241">
        <f>IF(N265="zákl. přenesená",J265,0)</f>
        <v>0</v>
      </c>
      <c r="BH265" s="241">
        <f>IF(N265="sníž. přenesená",J265,0)</f>
        <v>0</v>
      </c>
      <c r="BI265" s="241">
        <f>IF(N265="nulová",J265,0)</f>
        <v>0</v>
      </c>
      <c r="BJ265" s="18" t="s">
        <v>90</v>
      </c>
      <c r="BK265" s="241">
        <f>ROUND(I265*H265,2)</f>
        <v>0</v>
      </c>
      <c r="BL265" s="18" t="s">
        <v>192</v>
      </c>
      <c r="BM265" s="240" t="s">
        <v>1419</v>
      </c>
    </row>
    <row r="266" s="2" customFormat="1" ht="16.5" customHeight="1">
      <c r="A266" s="40"/>
      <c r="B266" s="41"/>
      <c r="C266" s="229" t="s">
        <v>832</v>
      </c>
      <c r="D266" s="229" t="s">
        <v>174</v>
      </c>
      <c r="E266" s="230" t="s">
        <v>4756</v>
      </c>
      <c r="F266" s="231" t="s">
        <v>4757</v>
      </c>
      <c r="G266" s="232" t="s">
        <v>1528</v>
      </c>
      <c r="H266" s="233">
        <v>37</v>
      </c>
      <c r="I266" s="234"/>
      <c r="J266" s="235">
        <f>ROUND(I266*H266,2)</f>
        <v>0</v>
      </c>
      <c r="K266" s="231" t="s">
        <v>331</v>
      </c>
      <c r="L266" s="46"/>
      <c r="M266" s="236" t="s">
        <v>1</v>
      </c>
      <c r="N266" s="237" t="s">
        <v>48</v>
      </c>
      <c r="O266" s="93"/>
      <c r="P266" s="238">
        <f>O266*H266</f>
        <v>0</v>
      </c>
      <c r="Q266" s="238">
        <v>0</v>
      </c>
      <c r="R266" s="238">
        <f>Q266*H266</f>
        <v>0</v>
      </c>
      <c r="S266" s="238">
        <v>0</v>
      </c>
      <c r="T266" s="239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40" t="s">
        <v>192</v>
      </c>
      <c r="AT266" s="240" t="s">
        <v>174</v>
      </c>
      <c r="AU266" s="240" t="s">
        <v>90</v>
      </c>
      <c r="AY266" s="18" t="s">
        <v>171</v>
      </c>
      <c r="BE266" s="241">
        <f>IF(N266="základní",J266,0)</f>
        <v>0</v>
      </c>
      <c r="BF266" s="241">
        <f>IF(N266="snížená",J266,0)</f>
        <v>0</v>
      </c>
      <c r="BG266" s="241">
        <f>IF(N266="zákl. přenesená",J266,0)</f>
        <v>0</v>
      </c>
      <c r="BH266" s="241">
        <f>IF(N266="sníž. přenesená",J266,0)</f>
        <v>0</v>
      </c>
      <c r="BI266" s="241">
        <f>IF(N266="nulová",J266,0)</f>
        <v>0</v>
      </c>
      <c r="BJ266" s="18" t="s">
        <v>90</v>
      </c>
      <c r="BK266" s="241">
        <f>ROUND(I266*H266,2)</f>
        <v>0</v>
      </c>
      <c r="BL266" s="18" t="s">
        <v>192</v>
      </c>
      <c r="BM266" s="240" t="s">
        <v>1427</v>
      </c>
    </row>
    <row r="267" s="2" customFormat="1" ht="16.5" customHeight="1">
      <c r="A267" s="40"/>
      <c r="B267" s="41"/>
      <c r="C267" s="229" t="s">
        <v>837</v>
      </c>
      <c r="D267" s="229" t="s">
        <v>174</v>
      </c>
      <c r="E267" s="230" t="s">
        <v>4758</v>
      </c>
      <c r="F267" s="231" t="s">
        <v>4759</v>
      </c>
      <c r="G267" s="232" t="s">
        <v>1528</v>
      </c>
      <c r="H267" s="233">
        <v>1</v>
      </c>
      <c r="I267" s="234"/>
      <c r="J267" s="235">
        <f>ROUND(I267*H267,2)</f>
        <v>0</v>
      </c>
      <c r="K267" s="231" t="s">
        <v>331</v>
      </c>
      <c r="L267" s="46"/>
      <c r="M267" s="236" t="s">
        <v>1</v>
      </c>
      <c r="N267" s="237" t="s">
        <v>48</v>
      </c>
      <c r="O267" s="93"/>
      <c r="P267" s="238">
        <f>O267*H267</f>
        <v>0</v>
      </c>
      <c r="Q267" s="238">
        <v>0</v>
      </c>
      <c r="R267" s="238">
        <f>Q267*H267</f>
        <v>0</v>
      </c>
      <c r="S267" s="238">
        <v>0</v>
      </c>
      <c r="T267" s="239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40" t="s">
        <v>192</v>
      </c>
      <c r="AT267" s="240" t="s">
        <v>174</v>
      </c>
      <c r="AU267" s="240" t="s">
        <v>90</v>
      </c>
      <c r="AY267" s="18" t="s">
        <v>171</v>
      </c>
      <c r="BE267" s="241">
        <f>IF(N267="základní",J267,0)</f>
        <v>0</v>
      </c>
      <c r="BF267" s="241">
        <f>IF(N267="snížená",J267,0)</f>
        <v>0</v>
      </c>
      <c r="BG267" s="241">
        <f>IF(N267="zákl. přenesená",J267,0)</f>
        <v>0</v>
      </c>
      <c r="BH267" s="241">
        <f>IF(N267="sníž. přenesená",J267,0)</f>
        <v>0</v>
      </c>
      <c r="BI267" s="241">
        <f>IF(N267="nulová",J267,0)</f>
        <v>0</v>
      </c>
      <c r="BJ267" s="18" t="s">
        <v>90</v>
      </c>
      <c r="BK267" s="241">
        <f>ROUND(I267*H267,2)</f>
        <v>0</v>
      </c>
      <c r="BL267" s="18" t="s">
        <v>192</v>
      </c>
      <c r="BM267" s="240" t="s">
        <v>1438</v>
      </c>
    </row>
    <row r="268" s="2" customFormat="1" ht="16.5" customHeight="1">
      <c r="A268" s="40"/>
      <c r="B268" s="41"/>
      <c r="C268" s="229" t="s">
        <v>842</v>
      </c>
      <c r="D268" s="229" t="s">
        <v>174</v>
      </c>
      <c r="E268" s="230" t="s">
        <v>4760</v>
      </c>
      <c r="F268" s="231" t="s">
        <v>4761</v>
      </c>
      <c r="G268" s="232" t="s">
        <v>1528</v>
      </c>
      <c r="H268" s="233">
        <v>1</v>
      </c>
      <c r="I268" s="234"/>
      <c r="J268" s="235">
        <f>ROUND(I268*H268,2)</f>
        <v>0</v>
      </c>
      <c r="K268" s="231" t="s">
        <v>331</v>
      </c>
      <c r="L268" s="46"/>
      <c r="M268" s="236" t="s">
        <v>1</v>
      </c>
      <c r="N268" s="237" t="s">
        <v>48</v>
      </c>
      <c r="O268" s="93"/>
      <c r="P268" s="238">
        <f>O268*H268</f>
        <v>0</v>
      </c>
      <c r="Q268" s="238">
        <v>0</v>
      </c>
      <c r="R268" s="238">
        <f>Q268*H268</f>
        <v>0</v>
      </c>
      <c r="S268" s="238">
        <v>0</v>
      </c>
      <c r="T268" s="239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40" t="s">
        <v>192</v>
      </c>
      <c r="AT268" s="240" t="s">
        <v>174</v>
      </c>
      <c r="AU268" s="240" t="s">
        <v>90</v>
      </c>
      <c r="AY268" s="18" t="s">
        <v>171</v>
      </c>
      <c r="BE268" s="241">
        <f>IF(N268="základní",J268,0)</f>
        <v>0</v>
      </c>
      <c r="BF268" s="241">
        <f>IF(N268="snížená",J268,0)</f>
        <v>0</v>
      </c>
      <c r="BG268" s="241">
        <f>IF(N268="zákl. přenesená",J268,0)</f>
        <v>0</v>
      </c>
      <c r="BH268" s="241">
        <f>IF(N268="sníž. přenesená",J268,0)</f>
        <v>0</v>
      </c>
      <c r="BI268" s="241">
        <f>IF(N268="nulová",J268,0)</f>
        <v>0</v>
      </c>
      <c r="BJ268" s="18" t="s">
        <v>90</v>
      </c>
      <c r="BK268" s="241">
        <f>ROUND(I268*H268,2)</f>
        <v>0</v>
      </c>
      <c r="BL268" s="18" t="s">
        <v>192</v>
      </c>
      <c r="BM268" s="240" t="s">
        <v>1453</v>
      </c>
    </row>
    <row r="269" s="2" customFormat="1" ht="16.5" customHeight="1">
      <c r="A269" s="40"/>
      <c r="B269" s="41"/>
      <c r="C269" s="229" t="s">
        <v>846</v>
      </c>
      <c r="D269" s="229" t="s">
        <v>174</v>
      </c>
      <c r="E269" s="230" t="s">
        <v>4762</v>
      </c>
      <c r="F269" s="231" t="s">
        <v>4763</v>
      </c>
      <c r="G269" s="232" t="s">
        <v>1528</v>
      </c>
      <c r="H269" s="233">
        <v>57</v>
      </c>
      <c r="I269" s="234"/>
      <c r="J269" s="235">
        <f>ROUND(I269*H269,2)</f>
        <v>0</v>
      </c>
      <c r="K269" s="231" t="s">
        <v>331</v>
      </c>
      <c r="L269" s="46"/>
      <c r="M269" s="236" t="s">
        <v>1</v>
      </c>
      <c r="N269" s="237" t="s">
        <v>48</v>
      </c>
      <c r="O269" s="93"/>
      <c r="P269" s="238">
        <f>O269*H269</f>
        <v>0</v>
      </c>
      <c r="Q269" s="238">
        <v>0</v>
      </c>
      <c r="R269" s="238">
        <f>Q269*H269</f>
        <v>0</v>
      </c>
      <c r="S269" s="238">
        <v>0</v>
      </c>
      <c r="T269" s="239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40" t="s">
        <v>192</v>
      </c>
      <c r="AT269" s="240" t="s">
        <v>174</v>
      </c>
      <c r="AU269" s="240" t="s">
        <v>90</v>
      </c>
      <c r="AY269" s="18" t="s">
        <v>171</v>
      </c>
      <c r="BE269" s="241">
        <f>IF(N269="základní",J269,0)</f>
        <v>0</v>
      </c>
      <c r="BF269" s="241">
        <f>IF(N269="snížená",J269,0)</f>
        <v>0</v>
      </c>
      <c r="BG269" s="241">
        <f>IF(N269="zákl. přenesená",J269,0)</f>
        <v>0</v>
      </c>
      <c r="BH269" s="241">
        <f>IF(N269="sníž. přenesená",J269,0)</f>
        <v>0</v>
      </c>
      <c r="BI269" s="241">
        <f>IF(N269="nulová",J269,0)</f>
        <v>0</v>
      </c>
      <c r="BJ269" s="18" t="s">
        <v>90</v>
      </c>
      <c r="BK269" s="241">
        <f>ROUND(I269*H269,2)</f>
        <v>0</v>
      </c>
      <c r="BL269" s="18" t="s">
        <v>192</v>
      </c>
      <c r="BM269" s="240" t="s">
        <v>1466</v>
      </c>
    </row>
    <row r="270" s="2" customFormat="1" ht="16.5" customHeight="1">
      <c r="A270" s="40"/>
      <c r="B270" s="41"/>
      <c r="C270" s="229" t="s">
        <v>857</v>
      </c>
      <c r="D270" s="229" t="s">
        <v>174</v>
      </c>
      <c r="E270" s="230" t="s">
        <v>4764</v>
      </c>
      <c r="F270" s="231" t="s">
        <v>4765</v>
      </c>
      <c r="G270" s="232" t="s">
        <v>1528</v>
      </c>
      <c r="H270" s="233">
        <v>57</v>
      </c>
      <c r="I270" s="234"/>
      <c r="J270" s="235">
        <f>ROUND(I270*H270,2)</f>
        <v>0</v>
      </c>
      <c r="K270" s="231" t="s">
        <v>331</v>
      </c>
      <c r="L270" s="46"/>
      <c r="M270" s="236" t="s">
        <v>1</v>
      </c>
      <c r="N270" s="237" t="s">
        <v>48</v>
      </c>
      <c r="O270" s="93"/>
      <c r="P270" s="238">
        <f>O270*H270</f>
        <v>0</v>
      </c>
      <c r="Q270" s="238">
        <v>0</v>
      </c>
      <c r="R270" s="238">
        <f>Q270*H270</f>
        <v>0</v>
      </c>
      <c r="S270" s="238">
        <v>0</v>
      </c>
      <c r="T270" s="239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40" t="s">
        <v>192</v>
      </c>
      <c r="AT270" s="240" t="s">
        <v>174</v>
      </c>
      <c r="AU270" s="240" t="s">
        <v>90</v>
      </c>
      <c r="AY270" s="18" t="s">
        <v>171</v>
      </c>
      <c r="BE270" s="241">
        <f>IF(N270="základní",J270,0)</f>
        <v>0</v>
      </c>
      <c r="BF270" s="241">
        <f>IF(N270="snížená",J270,0)</f>
        <v>0</v>
      </c>
      <c r="BG270" s="241">
        <f>IF(N270="zákl. přenesená",J270,0)</f>
        <v>0</v>
      </c>
      <c r="BH270" s="241">
        <f>IF(N270="sníž. přenesená",J270,0)</f>
        <v>0</v>
      </c>
      <c r="BI270" s="241">
        <f>IF(N270="nulová",J270,0)</f>
        <v>0</v>
      </c>
      <c r="BJ270" s="18" t="s">
        <v>90</v>
      </c>
      <c r="BK270" s="241">
        <f>ROUND(I270*H270,2)</f>
        <v>0</v>
      </c>
      <c r="BL270" s="18" t="s">
        <v>192</v>
      </c>
      <c r="BM270" s="240" t="s">
        <v>1477</v>
      </c>
    </row>
    <row r="271" s="2" customFormat="1" ht="16.5" customHeight="1">
      <c r="A271" s="40"/>
      <c r="B271" s="41"/>
      <c r="C271" s="229" t="s">
        <v>863</v>
      </c>
      <c r="D271" s="229" t="s">
        <v>174</v>
      </c>
      <c r="E271" s="230" t="s">
        <v>4766</v>
      </c>
      <c r="F271" s="231" t="s">
        <v>4767</v>
      </c>
      <c r="G271" s="232" t="s">
        <v>1528</v>
      </c>
      <c r="H271" s="233">
        <v>57</v>
      </c>
      <c r="I271" s="234"/>
      <c r="J271" s="235">
        <f>ROUND(I271*H271,2)</f>
        <v>0</v>
      </c>
      <c r="K271" s="231" t="s">
        <v>331</v>
      </c>
      <c r="L271" s="46"/>
      <c r="M271" s="236" t="s">
        <v>1</v>
      </c>
      <c r="N271" s="237" t="s">
        <v>48</v>
      </c>
      <c r="O271" s="93"/>
      <c r="P271" s="238">
        <f>O271*H271</f>
        <v>0</v>
      </c>
      <c r="Q271" s="238">
        <v>0</v>
      </c>
      <c r="R271" s="238">
        <f>Q271*H271</f>
        <v>0</v>
      </c>
      <c r="S271" s="238">
        <v>0</v>
      </c>
      <c r="T271" s="239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40" t="s">
        <v>192</v>
      </c>
      <c r="AT271" s="240" t="s">
        <v>174</v>
      </c>
      <c r="AU271" s="240" t="s">
        <v>90</v>
      </c>
      <c r="AY271" s="18" t="s">
        <v>171</v>
      </c>
      <c r="BE271" s="241">
        <f>IF(N271="základní",J271,0)</f>
        <v>0</v>
      </c>
      <c r="BF271" s="241">
        <f>IF(N271="snížená",J271,0)</f>
        <v>0</v>
      </c>
      <c r="BG271" s="241">
        <f>IF(N271="zákl. přenesená",J271,0)</f>
        <v>0</v>
      </c>
      <c r="BH271" s="241">
        <f>IF(N271="sníž. přenesená",J271,0)</f>
        <v>0</v>
      </c>
      <c r="BI271" s="241">
        <f>IF(N271="nulová",J271,0)</f>
        <v>0</v>
      </c>
      <c r="BJ271" s="18" t="s">
        <v>90</v>
      </c>
      <c r="BK271" s="241">
        <f>ROUND(I271*H271,2)</f>
        <v>0</v>
      </c>
      <c r="BL271" s="18" t="s">
        <v>192</v>
      </c>
      <c r="BM271" s="240" t="s">
        <v>1487</v>
      </c>
    </row>
    <row r="272" s="2" customFormat="1" ht="16.5" customHeight="1">
      <c r="A272" s="40"/>
      <c r="B272" s="41"/>
      <c r="C272" s="229" t="s">
        <v>868</v>
      </c>
      <c r="D272" s="229" t="s">
        <v>174</v>
      </c>
      <c r="E272" s="230" t="s">
        <v>4768</v>
      </c>
      <c r="F272" s="231" t="s">
        <v>4769</v>
      </c>
      <c r="G272" s="232" t="s">
        <v>1528</v>
      </c>
      <c r="H272" s="233">
        <v>57</v>
      </c>
      <c r="I272" s="234"/>
      <c r="J272" s="235">
        <f>ROUND(I272*H272,2)</f>
        <v>0</v>
      </c>
      <c r="K272" s="231" t="s">
        <v>331</v>
      </c>
      <c r="L272" s="46"/>
      <c r="M272" s="236" t="s">
        <v>1</v>
      </c>
      <c r="N272" s="237" t="s">
        <v>48</v>
      </c>
      <c r="O272" s="93"/>
      <c r="P272" s="238">
        <f>O272*H272</f>
        <v>0</v>
      </c>
      <c r="Q272" s="238">
        <v>0</v>
      </c>
      <c r="R272" s="238">
        <f>Q272*H272</f>
        <v>0</v>
      </c>
      <c r="S272" s="238">
        <v>0</v>
      </c>
      <c r="T272" s="239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40" t="s">
        <v>192</v>
      </c>
      <c r="AT272" s="240" t="s">
        <v>174</v>
      </c>
      <c r="AU272" s="240" t="s">
        <v>90</v>
      </c>
      <c r="AY272" s="18" t="s">
        <v>171</v>
      </c>
      <c r="BE272" s="241">
        <f>IF(N272="základní",J272,0)</f>
        <v>0</v>
      </c>
      <c r="BF272" s="241">
        <f>IF(N272="snížená",J272,0)</f>
        <v>0</v>
      </c>
      <c r="BG272" s="241">
        <f>IF(N272="zákl. přenesená",J272,0)</f>
        <v>0</v>
      </c>
      <c r="BH272" s="241">
        <f>IF(N272="sníž. přenesená",J272,0)</f>
        <v>0</v>
      </c>
      <c r="BI272" s="241">
        <f>IF(N272="nulová",J272,0)</f>
        <v>0</v>
      </c>
      <c r="BJ272" s="18" t="s">
        <v>90</v>
      </c>
      <c r="BK272" s="241">
        <f>ROUND(I272*H272,2)</f>
        <v>0</v>
      </c>
      <c r="BL272" s="18" t="s">
        <v>192</v>
      </c>
      <c r="BM272" s="240" t="s">
        <v>1495</v>
      </c>
    </row>
    <row r="273" s="2" customFormat="1" ht="16.5" customHeight="1">
      <c r="A273" s="40"/>
      <c r="B273" s="41"/>
      <c r="C273" s="229" t="s">
        <v>872</v>
      </c>
      <c r="D273" s="229" t="s">
        <v>174</v>
      </c>
      <c r="E273" s="230" t="s">
        <v>4770</v>
      </c>
      <c r="F273" s="231" t="s">
        <v>4771</v>
      </c>
      <c r="G273" s="232" t="s">
        <v>1528</v>
      </c>
      <c r="H273" s="233">
        <v>1</v>
      </c>
      <c r="I273" s="234"/>
      <c r="J273" s="235">
        <f>ROUND(I273*H273,2)</f>
        <v>0</v>
      </c>
      <c r="K273" s="231" t="s">
        <v>331</v>
      </c>
      <c r="L273" s="46"/>
      <c r="M273" s="236" t="s">
        <v>1</v>
      </c>
      <c r="N273" s="237" t="s">
        <v>48</v>
      </c>
      <c r="O273" s="93"/>
      <c r="P273" s="238">
        <f>O273*H273</f>
        <v>0</v>
      </c>
      <c r="Q273" s="238">
        <v>0</v>
      </c>
      <c r="R273" s="238">
        <f>Q273*H273</f>
        <v>0</v>
      </c>
      <c r="S273" s="238">
        <v>0</v>
      </c>
      <c r="T273" s="239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40" t="s">
        <v>192</v>
      </c>
      <c r="AT273" s="240" t="s">
        <v>174</v>
      </c>
      <c r="AU273" s="240" t="s">
        <v>90</v>
      </c>
      <c r="AY273" s="18" t="s">
        <v>171</v>
      </c>
      <c r="BE273" s="241">
        <f>IF(N273="základní",J273,0)</f>
        <v>0</v>
      </c>
      <c r="BF273" s="241">
        <f>IF(N273="snížená",J273,0)</f>
        <v>0</v>
      </c>
      <c r="BG273" s="241">
        <f>IF(N273="zákl. přenesená",J273,0)</f>
        <v>0</v>
      </c>
      <c r="BH273" s="241">
        <f>IF(N273="sníž. přenesená",J273,0)</f>
        <v>0</v>
      </c>
      <c r="BI273" s="241">
        <f>IF(N273="nulová",J273,0)</f>
        <v>0</v>
      </c>
      <c r="BJ273" s="18" t="s">
        <v>90</v>
      </c>
      <c r="BK273" s="241">
        <f>ROUND(I273*H273,2)</f>
        <v>0</v>
      </c>
      <c r="BL273" s="18" t="s">
        <v>192</v>
      </c>
      <c r="BM273" s="240" t="s">
        <v>1505</v>
      </c>
    </row>
    <row r="274" s="2" customFormat="1" ht="16.5" customHeight="1">
      <c r="A274" s="40"/>
      <c r="B274" s="41"/>
      <c r="C274" s="229" t="s">
        <v>876</v>
      </c>
      <c r="D274" s="229" t="s">
        <v>174</v>
      </c>
      <c r="E274" s="230" t="s">
        <v>4772</v>
      </c>
      <c r="F274" s="231" t="s">
        <v>4773</v>
      </c>
      <c r="G274" s="232" t="s">
        <v>1528</v>
      </c>
      <c r="H274" s="233">
        <v>10</v>
      </c>
      <c r="I274" s="234"/>
      <c r="J274" s="235">
        <f>ROUND(I274*H274,2)</f>
        <v>0</v>
      </c>
      <c r="K274" s="231" t="s">
        <v>331</v>
      </c>
      <c r="L274" s="46"/>
      <c r="M274" s="236" t="s">
        <v>1</v>
      </c>
      <c r="N274" s="237" t="s">
        <v>48</v>
      </c>
      <c r="O274" s="93"/>
      <c r="P274" s="238">
        <f>O274*H274</f>
        <v>0</v>
      </c>
      <c r="Q274" s="238">
        <v>0</v>
      </c>
      <c r="R274" s="238">
        <f>Q274*H274</f>
        <v>0</v>
      </c>
      <c r="S274" s="238">
        <v>0</v>
      </c>
      <c r="T274" s="239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40" t="s">
        <v>192</v>
      </c>
      <c r="AT274" s="240" t="s">
        <v>174</v>
      </c>
      <c r="AU274" s="240" t="s">
        <v>90</v>
      </c>
      <c r="AY274" s="18" t="s">
        <v>171</v>
      </c>
      <c r="BE274" s="241">
        <f>IF(N274="základní",J274,0)</f>
        <v>0</v>
      </c>
      <c r="BF274" s="241">
        <f>IF(N274="snížená",J274,0)</f>
        <v>0</v>
      </c>
      <c r="BG274" s="241">
        <f>IF(N274="zákl. přenesená",J274,0)</f>
        <v>0</v>
      </c>
      <c r="BH274" s="241">
        <f>IF(N274="sníž. přenesená",J274,0)</f>
        <v>0</v>
      </c>
      <c r="BI274" s="241">
        <f>IF(N274="nulová",J274,0)</f>
        <v>0</v>
      </c>
      <c r="BJ274" s="18" t="s">
        <v>90</v>
      </c>
      <c r="BK274" s="241">
        <f>ROUND(I274*H274,2)</f>
        <v>0</v>
      </c>
      <c r="BL274" s="18" t="s">
        <v>192</v>
      </c>
      <c r="BM274" s="240" t="s">
        <v>1513</v>
      </c>
    </row>
    <row r="275" s="2" customFormat="1" ht="16.5" customHeight="1">
      <c r="A275" s="40"/>
      <c r="B275" s="41"/>
      <c r="C275" s="229" t="s">
        <v>886</v>
      </c>
      <c r="D275" s="229" t="s">
        <v>174</v>
      </c>
      <c r="E275" s="230" t="s">
        <v>4774</v>
      </c>
      <c r="F275" s="231" t="s">
        <v>4775</v>
      </c>
      <c r="G275" s="232" t="s">
        <v>1528</v>
      </c>
      <c r="H275" s="233">
        <v>4</v>
      </c>
      <c r="I275" s="234"/>
      <c r="J275" s="235">
        <f>ROUND(I275*H275,2)</f>
        <v>0</v>
      </c>
      <c r="K275" s="231" t="s">
        <v>331</v>
      </c>
      <c r="L275" s="46"/>
      <c r="M275" s="236" t="s">
        <v>1</v>
      </c>
      <c r="N275" s="237" t="s">
        <v>48</v>
      </c>
      <c r="O275" s="93"/>
      <c r="P275" s="238">
        <f>O275*H275</f>
        <v>0</v>
      </c>
      <c r="Q275" s="238">
        <v>0</v>
      </c>
      <c r="R275" s="238">
        <f>Q275*H275</f>
        <v>0</v>
      </c>
      <c r="S275" s="238">
        <v>0</v>
      </c>
      <c r="T275" s="239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40" t="s">
        <v>192</v>
      </c>
      <c r="AT275" s="240" t="s">
        <v>174</v>
      </c>
      <c r="AU275" s="240" t="s">
        <v>90</v>
      </c>
      <c r="AY275" s="18" t="s">
        <v>171</v>
      </c>
      <c r="BE275" s="241">
        <f>IF(N275="základní",J275,0)</f>
        <v>0</v>
      </c>
      <c r="BF275" s="241">
        <f>IF(N275="snížená",J275,0)</f>
        <v>0</v>
      </c>
      <c r="BG275" s="241">
        <f>IF(N275="zákl. přenesená",J275,0)</f>
        <v>0</v>
      </c>
      <c r="BH275" s="241">
        <f>IF(N275="sníž. přenesená",J275,0)</f>
        <v>0</v>
      </c>
      <c r="BI275" s="241">
        <f>IF(N275="nulová",J275,0)</f>
        <v>0</v>
      </c>
      <c r="BJ275" s="18" t="s">
        <v>90</v>
      </c>
      <c r="BK275" s="241">
        <f>ROUND(I275*H275,2)</f>
        <v>0</v>
      </c>
      <c r="BL275" s="18" t="s">
        <v>192</v>
      </c>
      <c r="BM275" s="240" t="s">
        <v>1521</v>
      </c>
    </row>
    <row r="276" s="2" customFormat="1" ht="16.5" customHeight="1">
      <c r="A276" s="40"/>
      <c r="B276" s="41"/>
      <c r="C276" s="229" t="s">
        <v>893</v>
      </c>
      <c r="D276" s="229" t="s">
        <v>174</v>
      </c>
      <c r="E276" s="230" t="s">
        <v>4776</v>
      </c>
      <c r="F276" s="231" t="s">
        <v>4777</v>
      </c>
      <c r="G276" s="232" t="s">
        <v>1528</v>
      </c>
      <c r="H276" s="233">
        <v>4</v>
      </c>
      <c r="I276" s="234"/>
      <c r="J276" s="235">
        <f>ROUND(I276*H276,2)</f>
        <v>0</v>
      </c>
      <c r="K276" s="231" t="s">
        <v>331</v>
      </c>
      <c r="L276" s="46"/>
      <c r="M276" s="236" t="s">
        <v>1</v>
      </c>
      <c r="N276" s="237" t="s">
        <v>48</v>
      </c>
      <c r="O276" s="93"/>
      <c r="P276" s="238">
        <f>O276*H276</f>
        <v>0</v>
      </c>
      <c r="Q276" s="238">
        <v>0</v>
      </c>
      <c r="R276" s="238">
        <f>Q276*H276</f>
        <v>0</v>
      </c>
      <c r="S276" s="238">
        <v>0</v>
      </c>
      <c r="T276" s="239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40" t="s">
        <v>192</v>
      </c>
      <c r="AT276" s="240" t="s">
        <v>174</v>
      </c>
      <c r="AU276" s="240" t="s">
        <v>90</v>
      </c>
      <c r="AY276" s="18" t="s">
        <v>171</v>
      </c>
      <c r="BE276" s="241">
        <f>IF(N276="základní",J276,0)</f>
        <v>0</v>
      </c>
      <c r="BF276" s="241">
        <f>IF(N276="snížená",J276,0)</f>
        <v>0</v>
      </c>
      <c r="BG276" s="241">
        <f>IF(N276="zákl. přenesená",J276,0)</f>
        <v>0</v>
      </c>
      <c r="BH276" s="241">
        <f>IF(N276="sníž. přenesená",J276,0)</f>
        <v>0</v>
      </c>
      <c r="BI276" s="241">
        <f>IF(N276="nulová",J276,0)</f>
        <v>0</v>
      </c>
      <c r="BJ276" s="18" t="s">
        <v>90</v>
      </c>
      <c r="BK276" s="241">
        <f>ROUND(I276*H276,2)</f>
        <v>0</v>
      </c>
      <c r="BL276" s="18" t="s">
        <v>192</v>
      </c>
      <c r="BM276" s="240" t="s">
        <v>1530</v>
      </c>
    </row>
    <row r="277" s="2" customFormat="1" ht="16.5" customHeight="1">
      <c r="A277" s="40"/>
      <c r="B277" s="41"/>
      <c r="C277" s="229" t="s">
        <v>899</v>
      </c>
      <c r="D277" s="229" t="s">
        <v>174</v>
      </c>
      <c r="E277" s="230" t="s">
        <v>4778</v>
      </c>
      <c r="F277" s="231" t="s">
        <v>4779</v>
      </c>
      <c r="G277" s="232" t="s">
        <v>1528</v>
      </c>
      <c r="H277" s="233">
        <v>15</v>
      </c>
      <c r="I277" s="234"/>
      <c r="J277" s="235">
        <f>ROUND(I277*H277,2)</f>
        <v>0</v>
      </c>
      <c r="K277" s="231" t="s">
        <v>331</v>
      </c>
      <c r="L277" s="46"/>
      <c r="M277" s="236" t="s">
        <v>1</v>
      </c>
      <c r="N277" s="237" t="s">
        <v>48</v>
      </c>
      <c r="O277" s="93"/>
      <c r="P277" s="238">
        <f>O277*H277</f>
        <v>0</v>
      </c>
      <c r="Q277" s="238">
        <v>0</v>
      </c>
      <c r="R277" s="238">
        <f>Q277*H277</f>
        <v>0</v>
      </c>
      <c r="S277" s="238">
        <v>0</v>
      </c>
      <c r="T277" s="239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40" t="s">
        <v>192</v>
      </c>
      <c r="AT277" s="240" t="s">
        <v>174</v>
      </c>
      <c r="AU277" s="240" t="s">
        <v>90</v>
      </c>
      <c r="AY277" s="18" t="s">
        <v>171</v>
      </c>
      <c r="BE277" s="241">
        <f>IF(N277="základní",J277,0)</f>
        <v>0</v>
      </c>
      <c r="BF277" s="241">
        <f>IF(N277="snížená",J277,0)</f>
        <v>0</v>
      </c>
      <c r="BG277" s="241">
        <f>IF(N277="zákl. přenesená",J277,0)</f>
        <v>0</v>
      </c>
      <c r="BH277" s="241">
        <f>IF(N277="sníž. přenesená",J277,0)</f>
        <v>0</v>
      </c>
      <c r="BI277" s="241">
        <f>IF(N277="nulová",J277,0)</f>
        <v>0</v>
      </c>
      <c r="BJ277" s="18" t="s">
        <v>90</v>
      </c>
      <c r="BK277" s="241">
        <f>ROUND(I277*H277,2)</f>
        <v>0</v>
      </c>
      <c r="BL277" s="18" t="s">
        <v>192</v>
      </c>
      <c r="BM277" s="240" t="s">
        <v>1538</v>
      </c>
    </row>
    <row r="278" s="2" customFormat="1" ht="16.5" customHeight="1">
      <c r="A278" s="40"/>
      <c r="B278" s="41"/>
      <c r="C278" s="229" t="s">
        <v>905</v>
      </c>
      <c r="D278" s="229" t="s">
        <v>174</v>
      </c>
      <c r="E278" s="230" t="s">
        <v>4780</v>
      </c>
      <c r="F278" s="231" t="s">
        <v>4781</v>
      </c>
      <c r="G278" s="232" t="s">
        <v>1528</v>
      </c>
      <c r="H278" s="233">
        <v>39</v>
      </c>
      <c r="I278" s="234"/>
      <c r="J278" s="235">
        <f>ROUND(I278*H278,2)</f>
        <v>0</v>
      </c>
      <c r="K278" s="231" t="s">
        <v>331</v>
      </c>
      <c r="L278" s="46"/>
      <c r="M278" s="236" t="s">
        <v>1</v>
      </c>
      <c r="N278" s="237" t="s">
        <v>48</v>
      </c>
      <c r="O278" s="93"/>
      <c r="P278" s="238">
        <f>O278*H278</f>
        <v>0</v>
      </c>
      <c r="Q278" s="238">
        <v>0</v>
      </c>
      <c r="R278" s="238">
        <f>Q278*H278</f>
        <v>0</v>
      </c>
      <c r="S278" s="238">
        <v>0</v>
      </c>
      <c r="T278" s="239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40" t="s">
        <v>192</v>
      </c>
      <c r="AT278" s="240" t="s">
        <v>174</v>
      </c>
      <c r="AU278" s="240" t="s">
        <v>90</v>
      </c>
      <c r="AY278" s="18" t="s">
        <v>171</v>
      </c>
      <c r="BE278" s="241">
        <f>IF(N278="základní",J278,0)</f>
        <v>0</v>
      </c>
      <c r="BF278" s="241">
        <f>IF(N278="snížená",J278,0)</f>
        <v>0</v>
      </c>
      <c r="BG278" s="241">
        <f>IF(N278="zákl. přenesená",J278,0)</f>
        <v>0</v>
      </c>
      <c r="BH278" s="241">
        <f>IF(N278="sníž. přenesená",J278,0)</f>
        <v>0</v>
      </c>
      <c r="BI278" s="241">
        <f>IF(N278="nulová",J278,0)</f>
        <v>0</v>
      </c>
      <c r="BJ278" s="18" t="s">
        <v>90</v>
      </c>
      <c r="BK278" s="241">
        <f>ROUND(I278*H278,2)</f>
        <v>0</v>
      </c>
      <c r="BL278" s="18" t="s">
        <v>192</v>
      </c>
      <c r="BM278" s="240" t="s">
        <v>1546</v>
      </c>
    </row>
    <row r="279" s="2" customFormat="1" ht="16.5" customHeight="1">
      <c r="A279" s="40"/>
      <c r="B279" s="41"/>
      <c r="C279" s="229" t="s">
        <v>911</v>
      </c>
      <c r="D279" s="229" t="s">
        <v>174</v>
      </c>
      <c r="E279" s="230" t="s">
        <v>4782</v>
      </c>
      <c r="F279" s="231" t="s">
        <v>4783</v>
      </c>
      <c r="G279" s="232" t="s">
        <v>1528</v>
      </c>
      <c r="H279" s="233">
        <v>31</v>
      </c>
      <c r="I279" s="234"/>
      <c r="J279" s="235">
        <f>ROUND(I279*H279,2)</f>
        <v>0</v>
      </c>
      <c r="K279" s="231" t="s">
        <v>331</v>
      </c>
      <c r="L279" s="46"/>
      <c r="M279" s="236" t="s">
        <v>1</v>
      </c>
      <c r="N279" s="237" t="s">
        <v>48</v>
      </c>
      <c r="O279" s="93"/>
      <c r="P279" s="238">
        <f>O279*H279</f>
        <v>0</v>
      </c>
      <c r="Q279" s="238">
        <v>0</v>
      </c>
      <c r="R279" s="238">
        <f>Q279*H279</f>
        <v>0</v>
      </c>
      <c r="S279" s="238">
        <v>0</v>
      </c>
      <c r="T279" s="239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40" t="s">
        <v>192</v>
      </c>
      <c r="AT279" s="240" t="s">
        <v>174</v>
      </c>
      <c r="AU279" s="240" t="s">
        <v>90</v>
      </c>
      <c r="AY279" s="18" t="s">
        <v>171</v>
      </c>
      <c r="BE279" s="241">
        <f>IF(N279="základní",J279,0)</f>
        <v>0</v>
      </c>
      <c r="BF279" s="241">
        <f>IF(N279="snížená",J279,0)</f>
        <v>0</v>
      </c>
      <c r="BG279" s="241">
        <f>IF(N279="zákl. přenesená",J279,0)</f>
        <v>0</v>
      </c>
      <c r="BH279" s="241">
        <f>IF(N279="sníž. přenesená",J279,0)</f>
        <v>0</v>
      </c>
      <c r="BI279" s="241">
        <f>IF(N279="nulová",J279,0)</f>
        <v>0</v>
      </c>
      <c r="BJ279" s="18" t="s">
        <v>90</v>
      </c>
      <c r="BK279" s="241">
        <f>ROUND(I279*H279,2)</f>
        <v>0</v>
      </c>
      <c r="BL279" s="18" t="s">
        <v>192</v>
      </c>
      <c r="BM279" s="240" t="s">
        <v>1554</v>
      </c>
    </row>
    <row r="280" s="2" customFormat="1" ht="16.5" customHeight="1">
      <c r="A280" s="40"/>
      <c r="B280" s="41"/>
      <c r="C280" s="229" t="s">
        <v>916</v>
      </c>
      <c r="D280" s="229" t="s">
        <v>174</v>
      </c>
      <c r="E280" s="230" t="s">
        <v>4784</v>
      </c>
      <c r="F280" s="231" t="s">
        <v>4785</v>
      </c>
      <c r="G280" s="232" t="s">
        <v>1528</v>
      </c>
      <c r="H280" s="233">
        <v>4</v>
      </c>
      <c r="I280" s="234"/>
      <c r="J280" s="235">
        <f>ROUND(I280*H280,2)</f>
        <v>0</v>
      </c>
      <c r="K280" s="231" t="s">
        <v>331</v>
      </c>
      <c r="L280" s="46"/>
      <c r="M280" s="236" t="s">
        <v>1</v>
      </c>
      <c r="N280" s="237" t="s">
        <v>48</v>
      </c>
      <c r="O280" s="93"/>
      <c r="P280" s="238">
        <f>O280*H280</f>
        <v>0</v>
      </c>
      <c r="Q280" s="238">
        <v>0</v>
      </c>
      <c r="R280" s="238">
        <f>Q280*H280</f>
        <v>0</v>
      </c>
      <c r="S280" s="238">
        <v>0</v>
      </c>
      <c r="T280" s="239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40" t="s">
        <v>192</v>
      </c>
      <c r="AT280" s="240" t="s">
        <v>174</v>
      </c>
      <c r="AU280" s="240" t="s">
        <v>90</v>
      </c>
      <c r="AY280" s="18" t="s">
        <v>171</v>
      </c>
      <c r="BE280" s="241">
        <f>IF(N280="základní",J280,0)</f>
        <v>0</v>
      </c>
      <c r="BF280" s="241">
        <f>IF(N280="snížená",J280,0)</f>
        <v>0</v>
      </c>
      <c r="BG280" s="241">
        <f>IF(N280="zákl. přenesená",J280,0)</f>
        <v>0</v>
      </c>
      <c r="BH280" s="241">
        <f>IF(N280="sníž. přenesená",J280,0)</f>
        <v>0</v>
      </c>
      <c r="BI280" s="241">
        <f>IF(N280="nulová",J280,0)</f>
        <v>0</v>
      </c>
      <c r="BJ280" s="18" t="s">
        <v>90</v>
      </c>
      <c r="BK280" s="241">
        <f>ROUND(I280*H280,2)</f>
        <v>0</v>
      </c>
      <c r="BL280" s="18" t="s">
        <v>192</v>
      </c>
      <c r="BM280" s="240" t="s">
        <v>1562</v>
      </c>
    </row>
    <row r="281" s="2" customFormat="1" ht="16.5" customHeight="1">
      <c r="A281" s="40"/>
      <c r="B281" s="41"/>
      <c r="C281" s="229" t="s">
        <v>920</v>
      </c>
      <c r="D281" s="229" t="s">
        <v>174</v>
      </c>
      <c r="E281" s="230" t="s">
        <v>4786</v>
      </c>
      <c r="F281" s="231" t="s">
        <v>4787</v>
      </c>
      <c r="G281" s="232" t="s">
        <v>1528</v>
      </c>
      <c r="H281" s="233">
        <v>10</v>
      </c>
      <c r="I281" s="234"/>
      <c r="J281" s="235">
        <f>ROUND(I281*H281,2)</f>
        <v>0</v>
      </c>
      <c r="K281" s="231" t="s">
        <v>331</v>
      </c>
      <c r="L281" s="46"/>
      <c r="M281" s="236" t="s">
        <v>1</v>
      </c>
      <c r="N281" s="237" t="s">
        <v>48</v>
      </c>
      <c r="O281" s="93"/>
      <c r="P281" s="238">
        <f>O281*H281</f>
        <v>0</v>
      </c>
      <c r="Q281" s="238">
        <v>0</v>
      </c>
      <c r="R281" s="238">
        <f>Q281*H281</f>
        <v>0</v>
      </c>
      <c r="S281" s="238">
        <v>0</v>
      </c>
      <c r="T281" s="239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40" t="s">
        <v>192</v>
      </c>
      <c r="AT281" s="240" t="s">
        <v>174</v>
      </c>
      <c r="AU281" s="240" t="s">
        <v>90</v>
      </c>
      <c r="AY281" s="18" t="s">
        <v>171</v>
      </c>
      <c r="BE281" s="241">
        <f>IF(N281="základní",J281,0)</f>
        <v>0</v>
      </c>
      <c r="BF281" s="241">
        <f>IF(N281="snížená",J281,0)</f>
        <v>0</v>
      </c>
      <c r="BG281" s="241">
        <f>IF(N281="zákl. přenesená",J281,0)</f>
        <v>0</v>
      </c>
      <c r="BH281" s="241">
        <f>IF(N281="sníž. přenesená",J281,0)</f>
        <v>0</v>
      </c>
      <c r="BI281" s="241">
        <f>IF(N281="nulová",J281,0)</f>
        <v>0</v>
      </c>
      <c r="BJ281" s="18" t="s">
        <v>90</v>
      </c>
      <c r="BK281" s="241">
        <f>ROUND(I281*H281,2)</f>
        <v>0</v>
      </c>
      <c r="BL281" s="18" t="s">
        <v>192</v>
      </c>
      <c r="BM281" s="240" t="s">
        <v>1573</v>
      </c>
    </row>
    <row r="282" s="2" customFormat="1" ht="16.5" customHeight="1">
      <c r="A282" s="40"/>
      <c r="B282" s="41"/>
      <c r="C282" s="229" t="s">
        <v>924</v>
      </c>
      <c r="D282" s="229" t="s">
        <v>174</v>
      </c>
      <c r="E282" s="230" t="s">
        <v>4788</v>
      </c>
      <c r="F282" s="231" t="s">
        <v>4789</v>
      </c>
      <c r="G282" s="232" t="s">
        <v>1528</v>
      </c>
      <c r="H282" s="233">
        <v>2</v>
      </c>
      <c r="I282" s="234"/>
      <c r="J282" s="235">
        <f>ROUND(I282*H282,2)</f>
        <v>0</v>
      </c>
      <c r="K282" s="231" t="s">
        <v>331</v>
      </c>
      <c r="L282" s="46"/>
      <c r="M282" s="236" t="s">
        <v>1</v>
      </c>
      <c r="N282" s="237" t="s">
        <v>48</v>
      </c>
      <c r="O282" s="93"/>
      <c r="P282" s="238">
        <f>O282*H282</f>
        <v>0</v>
      </c>
      <c r="Q282" s="238">
        <v>0</v>
      </c>
      <c r="R282" s="238">
        <f>Q282*H282</f>
        <v>0</v>
      </c>
      <c r="S282" s="238">
        <v>0</v>
      </c>
      <c r="T282" s="239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40" t="s">
        <v>192</v>
      </c>
      <c r="AT282" s="240" t="s">
        <v>174</v>
      </c>
      <c r="AU282" s="240" t="s">
        <v>90</v>
      </c>
      <c r="AY282" s="18" t="s">
        <v>171</v>
      </c>
      <c r="BE282" s="241">
        <f>IF(N282="základní",J282,0)</f>
        <v>0</v>
      </c>
      <c r="BF282" s="241">
        <f>IF(N282="snížená",J282,0)</f>
        <v>0</v>
      </c>
      <c r="BG282" s="241">
        <f>IF(N282="zákl. přenesená",J282,0)</f>
        <v>0</v>
      </c>
      <c r="BH282" s="241">
        <f>IF(N282="sníž. přenesená",J282,0)</f>
        <v>0</v>
      </c>
      <c r="BI282" s="241">
        <f>IF(N282="nulová",J282,0)</f>
        <v>0</v>
      </c>
      <c r="BJ282" s="18" t="s">
        <v>90</v>
      </c>
      <c r="BK282" s="241">
        <f>ROUND(I282*H282,2)</f>
        <v>0</v>
      </c>
      <c r="BL282" s="18" t="s">
        <v>192</v>
      </c>
      <c r="BM282" s="240" t="s">
        <v>1581</v>
      </c>
    </row>
    <row r="283" s="2" customFormat="1" ht="16.5" customHeight="1">
      <c r="A283" s="40"/>
      <c r="B283" s="41"/>
      <c r="C283" s="229" t="s">
        <v>928</v>
      </c>
      <c r="D283" s="229" t="s">
        <v>174</v>
      </c>
      <c r="E283" s="230" t="s">
        <v>4790</v>
      </c>
      <c r="F283" s="231" t="s">
        <v>4791</v>
      </c>
      <c r="G283" s="232" t="s">
        <v>1528</v>
      </c>
      <c r="H283" s="233">
        <v>1</v>
      </c>
      <c r="I283" s="234"/>
      <c r="J283" s="235">
        <f>ROUND(I283*H283,2)</f>
        <v>0</v>
      </c>
      <c r="K283" s="231" t="s">
        <v>331</v>
      </c>
      <c r="L283" s="46"/>
      <c r="M283" s="236" t="s">
        <v>1</v>
      </c>
      <c r="N283" s="237" t="s">
        <v>48</v>
      </c>
      <c r="O283" s="93"/>
      <c r="P283" s="238">
        <f>O283*H283</f>
        <v>0</v>
      </c>
      <c r="Q283" s="238">
        <v>0</v>
      </c>
      <c r="R283" s="238">
        <f>Q283*H283</f>
        <v>0</v>
      </c>
      <c r="S283" s="238">
        <v>0</v>
      </c>
      <c r="T283" s="239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40" t="s">
        <v>192</v>
      </c>
      <c r="AT283" s="240" t="s">
        <v>174</v>
      </c>
      <c r="AU283" s="240" t="s">
        <v>90</v>
      </c>
      <c r="AY283" s="18" t="s">
        <v>171</v>
      </c>
      <c r="BE283" s="241">
        <f>IF(N283="základní",J283,0)</f>
        <v>0</v>
      </c>
      <c r="BF283" s="241">
        <f>IF(N283="snížená",J283,0)</f>
        <v>0</v>
      </c>
      <c r="BG283" s="241">
        <f>IF(N283="zákl. přenesená",J283,0)</f>
        <v>0</v>
      </c>
      <c r="BH283" s="241">
        <f>IF(N283="sníž. přenesená",J283,0)</f>
        <v>0</v>
      </c>
      <c r="BI283" s="241">
        <f>IF(N283="nulová",J283,0)</f>
        <v>0</v>
      </c>
      <c r="BJ283" s="18" t="s">
        <v>90</v>
      </c>
      <c r="BK283" s="241">
        <f>ROUND(I283*H283,2)</f>
        <v>0</v>
      </c>
      <c r="BL283" s="18" t="s">
        <v>192</v>
      </c>
      <c r="BM283" s="240" t="s">
        <v>1589</v>
      </c>
    </row>
    <row r="284" s="2" customFormat="1" ht="16.5" customHeight="1">
      <c r="A284" s="40"/>
      <c r="B284" s="41"/>
      <c r="C284" s="229" t="s">
        <v>932</v>
      </c>
      <c r="D284" s="229" t="s">
        <v>174</v>
      </c>
      <c r="E284" s="230" t="s">
        <v>4792</v>
      </c>
      <c r="F284" s="231" t="s">
        <v>4793</v>
      </c>
      <c r="G284" s="232" t="s">
        <v>1528</v>
      </c>
      <c r="H284" s="233">
        <v>4</v>
      </c>
      <c r="I284" s="234"/>
      <c r="J284" s="235">
        <f>ROUND(I284*H284,2)</f>
        <v>0</v>
      </c>
      <c r="K284" s="231" t="s">
        <v>331</v>
      </c>
      <c r="L284" s="46"/>
      <c r="M284" s="236" t="s">
        <v>1</v>
      </c>
      <c r="N284" s="237" t="s">
        <v>48</v>
      </c>
      <c r="O284" s="93"/>
      <c r="P284" s="238">
        <f>O284*H284</f>
        <v>0</v>
      </c>
      <c r="Q284" s="238">
        <v>0</v>
      </c>
      <c r="R284" s="238">
        <f>Q284*H284</f>
        <v>0</v>
      </c>
      <c r="S284" s="238">
        <v>0</v>
      </c>
      <c r="T284" s="239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40" t="s">
        <v>192</v>
      </c>
      <c r="AT284" s="240" t="s">
        <v>174</v>
      </c>
      <c r="AU284" s="240" t="s">
        <v>90</v>
      </c>
      <c r="AY284" s="18" t="s">
        <v>171</v>
      </c>
      <c r="BE284" s="241">
        <f>IF(N284="základní",J284,0)</f>
        <v>0</v>
      </c>
      <c r="BF284" s="241">
        <f>IF(N284="snížená",J284,0)</f>
        <v>0</v>
      </c>
      <c r="BG284" s="241">
        <f>IF(N284="zákl. přenesená",J284,0)</f>
        <v>0</v>
      </c>
      <c r="BH284" s="241">
        <f>IF(N284="sníž. přenesená",J284,0)</f>
        <v>0</v>
      </c>
      <c r="BI284" s="241">
        <f>IF(N284="nulová",J284,0)</f>
        <v>0</v>
      </c>
      <c r="BJ284" s="18" t="s">
        <v>90</v>
      </c>
      <c r="BK284" s="241">
        <f>ROUND(I284*H284,2)</f>
        <v>0</v>
      </c>
      <c r="BL284" s="18" t="s">
        <v>192</v>
      </c>
      <c r="BM284" s="240" t="s">
        <v>1598</v>
      </c>
    </row>
    <row r="285" s="2" customFormat="1" ht="16.5" customHeight="1">
      <c r="A285" s="40"/>
      <c r="B285" s="41"/>
      <c r="C285" s="229" t="s">
        <v>936</v>
      </c>
      <c r="D285" s="229" t="s">
        <v>174</v>
      </c>
      <c r="E285" s="230" t="s">
        <v>4794</v>
      </c>
      <c r="F285" s="231" t="s">
        <v>4795</v>
      </c>
      <c r="G285" s="232" t="s">
        <v>1528</v>
      </c>
      <c r="H285" s="233">
        <v>1</v>
      </c>
      <c r="I285" s="234"/>
      <c r="J285" s="235">
        <f>ROUND(I285*H285,2)</f>
        <v>0</v>
      </c>
      <c r="K285" s="231" t="s">
        <v>331</v>
      </c>
      <c r="L285" s="46"/>
      <c r="M285" s="236" t="s">
        <v>1</v>
      </c>
      <c r="N285" s="237" t="s">
        <v>48</v>
      </c>
      <c r="O285" s="93"/>
      <c r="P285" s="238">
        <f>O285*H285</f>
        <v>0</v>
      </c>
      <c r="Q285" s="238">
        <v>0</v>
      </c>
      <c r="R285" s="238">
        <f>Q285*H285</f>
        <v>0</v>
      </c>
      <c r="S285" s="238">
        <v>0</v>
      </c>
      <c r="T285" s="239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40" t="s">
        <v>192</v>
      </c>
      <c r="AT285" s="240" t="s">
        <v>174</v>
      </c>
      <c r="AU285" s="240" t="s">
        <v>90</v>
      </c>
      <c r="AY285" s="18" t="s">
        <v>171</v>
      </c>
      <c r="BE285" s="241">
        <f>IF(N285="základní",J285,0)</f>
        <v>0</v>
      </c>
      <c r="BF285" s="241">
        <f>IF(N285="snížená",J285,0)</f>
        <v>0</v>
      </c>
      <c r="BG285" s="241">
        <f>IF(N285="zákl. přenesená",J285,0)</f>
        <v>0</v>
      </c>
      <c r="BH285" s="241">
        <f>IF(N285="sníž. přenesená",J285,0)</f>
        <v>0</v>
      </c>
      <c r="BI285" s="241">
        <f>IF(N285="nulová",J285,0)</f>
        <v>0</v>
      </c>
      <c r="BJ285" s="18" t="s">
        <v>90</v>
      </c>
      <c r="BK285" s="241">
        <f>ROUND(I285*H285,2)</f>
        <v>0</v>
      </c>
      <c r="BL285" s="18" t="s">
        <v>192</v>
      </c>
      <c r="BM285" s="240" t="s">
        <v>1607</v>
      </c>
    </row>
    <row r="286" s="2" customFormat="1" ht="16.5" customHeight="1">
      <c r="A286" s="40"/>
      <c r="B286" s="41"/>
      <c r="C286" s="229" t="s">
        <v>940</v>
      </c>
      <c r="D286" s="229" t="s">
        <v>174</v>
      </c>
      <c r="E286" s="230" t="s">
        <v>4796</v>
      </c>
      <c r="F286" s="231" t="s">
        <v>4797</v>
      </c>
      <c r="G286" s="232" t="s">
        <v>458</v>
      </c>
      <c r="H286" s="233">
        <v>970</v>
      </c>
      <c r="I286" s="234"/>
      <c r="J286" s="235">
        <f>ROUND(I286*H286,2)</f>
        <v>0</v>
      </c>
      <c r="K286" s="231" t="s">
        <v>331</v>
      </c>
      <c r="L286" s="46"/>
      <c r="M286" s="236" t="s">
        <v>1</v>
      </c>
      <c r="N286" s="237" t="s">
        <v>48</v>
      </c>
      <c r="O286" s="93"/>
      <c r="P286" s="238">
        <f>O286*H286</f>
        <v>0</v>
      </c>
      <c r="Q286" s="238">
        <v>0</v>
      </c>
      <c r="R286" s="238">
        <f>Q286*H286</f>
        <v>0</v>
      </c>
      <c r="S286" s="238">
        <v>0</v>
      </c>
      <c r="T286" s="239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40" t="s">
        <v>192</v>
      </c>
      <c r="AT286" s="240" t="s">
        <v>174</v>
      </c>
      <c r="AU286" s="240" t="s">
        <v>90</v>
      </c>
      <c r="AY286" s="18" t="s">
        <v>171</v>
      </c>
      <c r="BE286" s="241">
        <f>IF(N286="základní",J286,0)</f>
        <v>0</v>
      </c>
      <c r="BF286" s="241">
        <f>IF(N286="snížená",J286,0)</f>
        <v>0</v>
      </c>
      <c r="BG286" s="241">
        <f>IF(N286="zákl. přenesená",J286,0)</f>
        <v>0</v>
      </c>
      <c r="BH286" s="241">
        <f>IF(N286="sníž. přenesená",J286,0)</f>
        <v>0</v>
      </c>
      <c r="BI286" s="241">
        <f>IF(N286="nulová",J286,0)</f>
        <v>0</v>
      </c>
      <c r="BJ286" s="18" t="s">
        <v>90</v>
      </c>
      <c r="BK286" s="241">
        <f>ROUND(I286*H286,2)</f>
        <v>0</v>
      </c>
      <c r="BL286" s="18" t="s">
        <v>192</v>
      </c>
      <c r="BM286" s="240" t="s">
        <v>1616</v>
      </c>
    </row>
    <row r="287" s="2" customFormat="1" ht="16.5" customHeight="1">
      <c r="A287" s="40"/>
      <c r="B287" s="41"/>
      <c r="C287" s="229" t="s">
        <v>944</v>
      </c>
      <c r="D287" s="229" t="s">
        <v>174</v>
      </c>
      <c r="E287" s="230" t="s">
        <v>4798</v>
      </c>
      <c r="F287" s="231" t="s">
        <v>4799</v>
      </c>
      <c r="G287" s="232" t="s">
        <v>1528</v>
      </c>
      <c r="H287" s="233">
        <v>10</v>
      </c>
      <c r="I287" s="234"/>
      <c r="J287" s="235">
        <f>ROUND(I287*H287,2)</f>
        <v>0</v>
      </c>
      <c r="K287" s="231" t="s">
        <v>331</v>
      </c>
      <c r="L287" s="46"/>
      <c r="M287" s="236" t="s">
        <v>1</v>
      </c>
      <c r="N287" s="237" t="s">
        <v>48</v>
      </c>
      <c r="O287" s="93"/>
      <c r="P287" s="238">
        <f>O287*H287</f>
        <v>0</v>
      </c>
      <c r="Q287" s="238">
        <v>0</v>
      </c>
      <c r="R287" s="238">
        <f>Q287*H287</f>
        <v>0</v>
      </c>
      <c r="S287" s="238">
        <v>0</v>
      </c>
      <c r="T287" s="239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40" t="s">
        <v>192</v>
      </c>
      <c r="AT287" s="240" t="s">
        <v>174</v>
      </c>
      <c r="AU287" s="240" t="s">
        <v>90</v>
      </c>
      <c r="AY287" s="18" t="s">
        <v>171</v>
      </c>
      <c r="BE287" s="241">
        <f>IF(N287="základní",J287,0)</f>
        <v>0</v>
      </c>
      <c r="BF287" s="241">
        <f>IF(N287="snížená",J287,0)</f>
        <v>0</v>
      </c>
      <c r="BG287" s="241">
        <f>IF(N287="zákl. přenesená",J287,0)</f>
        <v>0</v>
      </c>
      <c r="BH287" s="241">
        <f>IF(N287="sníž. přenesená",J287,0)</f>
        <v>0</v>
      </c>
      <c r="BI287" s="241">
        <f>IF(N287="nulová",J287,0)</f>
        <v>0</v>
      </c>
      <c r="BJ287" s="18" t="s">
        <v>90</v>
      </c>
      <c r="BK287" s="241">
        <f>ROUND(I287*H287,2)</f>
        <v>0</v>
      </c>
      <c r="BL287" s="18" t="s">
        <v>192</v>
      </c>
      <c r="BM287" s="240" t="s">
        <v>1624</v>
      </c>
    </row>
    <row r="288" s="2" customFormat="1" ht="16.5" customHeight="1">
      <c r="A288" s="40"/>
      <c r="B288" s="41"/>
      <c r="C288" s="229" t="s">
        <v>948</v>
      </c>
      <c r="D288" s="229" t="s">
        <v>174</v>
      </c>
      <c r="E288" s="230" t="s">
        <v>4800</v>
      </c>
      <c r="F288" s="231" t="s">
        <v>4801</v>
      </c>
      <c r="G288" s="232" t="s">
        <v>458</v>
      </c>
      <c r="H288" s="233">
        <v>460</v>
      </c>
      <c r="I288" s="234"/>
      <c r="J288" s="235">
        <f>ROUND(I288*H288,2)</f>
        <v>0</v>
      </c>
      <c r="K288" s="231" t="s">
        <v>331</v>
      </c>
      <c r="L288" s="46"/>
      <c r="M288" s="236" t="s">
        <v>1</v>
      </c>
      <c r="N288" s="237" t="s">
        <v>48</v>
      </c>
      <c r="O288" s="93"/>
      <c r="P288" s="238">
        <f>O288*H288</f>
        <v>0</v>
      </c>
      <c r="Q288" s="238">
        <v>0</v>
      </c>
      <c r="R288" s="238">
        <f>Q288*H288</f>
        <v>0</v>
      </c>
      <c r="S288" s="238">
        <v>0</v>
      </c>
      <c r="T288" s="239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40" t="s">
        <v>192</v>
      </c>
      <c r="AT288" s="240" t="s">
        <v>174</v>
      </c>
      <c r="AU288" s="240" t="s">
        <v>90</v>
      </c>
      <c r="AY288" s="18" t="s">
        <v>171</v>
      </c>
      <c r="BE288" s="241">
        <f>IF(N288="základní",J288,0)</f>
        <v>0</v>
      </c>
      <c r="BF288" s="241">
        <f>IF(N288="snížená",J288,0)</f>
        <v>0</v>
      </c>
      <c r="BG288" s="241">
        <f>IF(N288="zákl. přenesená",J288,0)</f>
        <v>0</v>
      </c>
      <c r="BH288" s="241">
        <f>IF(N288="sníž. přenesená",J288,0)</f>
        <v>0</v>
      </c>
      <c r="BI288" s="241">
        <f>IF(N288="nulová",J288,0)</f>
        <v>0</v>
      </c>
      <c r="BJ288" s="18" t="s">
        <v>90</v>
      </c>
      <c r="BK288" s="241">
        <f>ROUND(I288*H288,2)</f>
        <v>0</v>
      </c>
      <c r="BL288" s="18" t="s">
        <v>192</v>
      </c>
      <c r="BM288" s="240" t="s">
        <v>1632</v>
      </c>
    </row>
    <row r="289" s="2" customFormat="1" ht="16.5" customHeight="1">
      <c r="A289" s="40"/>
      <c r="B289" s="41"/>
      <c r="C289" s="229" t="s">
        <v>952</v>
      </c>
      <c r="D289" s="229" t="s">
        <v>174</v>
      </c>
      <c r="E289" s="230" t="s">
        <v>4802</v>
      </c>
      <c r="F289" s="231" t="s">
        <v>4803</v>
      </c>
      <c r="G289" s="232" t="s">
        <v>458</v>
      </c>
      <c r="H289" s="233">
        <v>510</v>
      </c>
      <c r="I289" s="234"/>
      <c r="J289" s="235">
        <f>ROUND(I289*H289,2)</f>
        <v>0</v>
      </c>
      <c r="K289" s="231" t="s">
        <v>331</v>
      </c>
      <c r="L289" s="46"/>
      <c r="M289" s="236" t="s">
        <v>1</v>
      </c>
      <c r="N289" s="237" t="s">
        <v>48</v>
      </c>
      <c r="O289" s="93"/>
      <c r="P289" s="238">
        <f>O289*H289</f>
        <v>0</v>
      </c>
      <c r="Q289" s="238">
        <v>0</v>
      </c>
      <c r="R289" s="238">
        <f>Q289*H289</f>
        <v>0</v>
      </c>
      <c r="S289" s="238">
        <v>0</v>
      </c>
      <c r="T289" s="239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40" t="s">
        <v>192</v>
      </c>
      <c r="AT289" s="240" t="s">
        <v>174</v>
      </c>
      <c r="AU289" s="240" t="s">
        <v>90</v>
      </c>
      <c r="AY289" s="18" t="s">
        <v>171</v>
      </c>
      <c r="BE289" s="241">
        <f>IF(N289="základní",J289,0)</f>
        <v>0</v>
      </c>
      <c r="BF289" s="241">
        <f>IF(N289="snížená",J289,0)</f>
        <v>0</v>
      </c>
      <c r="BG289" s="241">
        <f>IF(N289="zákl. přenesená",J289,0)</f>
        <v>0</v>
      </c>
      <c r="BH289" s="241">
        <f>IF(N289="sníž. přenesená",J289,0)</f>
        <v>0</v>
      </c>
      <c r="BI289" s="241">
        <f>IF(N289="nulová",J289,0)</f>
        <v>0</v>
      </c>
      <c r="BJ289" s="18" t="s">
        <v>90</v>
      </c>
      <c r="BK289" s="241">
        <f>ROUND(I289*H289,2)</f>
        <v>0</v>
      </c>
      <c r="BL289" s="18" t="s">
        <v>192</v>
      </c>
      <c r="BM289" s="240" t="s">
        <v>1640</v>
      </c>
    </row>
    <row r="290" s="2" customFormat="1" ht="16.5" customHeight="1">
      <c r="A290" s="40"/>
      <c r="B290" s="41"/>
      <c r="C290" s="229" t="s">
        <v>956</v>
      </c>
      <c r="D290" s="229" t="s">
        <v>174</v>
      </c>
      <c r="E290" s="230" t="s">
        <v>4804</v>
      </c>
      <c r="F290" s="231" t="s">
        <v>4805</v>
      </c>
      <c r="G290" s="232" t="s">
        <v>458</v>
      </c>
      <c r="H290" s="233">
        <v>190</v>
      </c>
      <c r="I290" s="234"/>
      <c r="J290" s="235">
        <f>ROUND(I290*H290,2)</f>
        <v>0</v>
      </c>
      <c r="K290" s="231" t="s">
        <v>331</v>
      </c>
      <c r="L290" s="46"/>
      <c r="M290" s="236" t="s">
        <v>1</v>
      </c>
      <c r="N290" s="237" t="s">
        <v>48</v>
      </c>
      <c r="O290" s="93"/>
      <c r="P290" s="238">
        <f>O290*H290</f>
        <v>0</v>
      </c>
      <c r="Q290" s="238">
        <v>0</v>
      </c>
      <c r="R290" s="238">
        <f>Q290*H290</f>
        <v>0</v>
      </c>
      <c r="S290" s="238">
        <v>0</v>
      </c>
      <c r="T290" s="239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40" t="s">
        <v>192</v>
      </c>
      <c r="AT290" s="240" t="s">
        <v>174</v>
      </c>
      <c r="AU290" s="240" t="s">
        <v>90</v>
      </c>
      <c r="AY290" s="18" t="s">
        <v>171</v>
      </c>
      <c r="BE290" s="241">
        <f>IF(N290="základní",J290,0)</f>
        <v>0</v>
      </c>
      <c r="BF290" s="241">
        <f>IF(N290="snížená",J290,0)</f>
        <v>0</v>
      </c>
      <c r="BG290" s="241">
        <f>IF(N290="zákl. přenesená",J290,0)</f>
        <v>0</v>
      </c>
      <c r="BH290" s="241">
        <f>IF(N290="sníž. přenesená",J290,0)</f>
        <v>0</v>
      </c>
      <c r="BI290" s="241">
        <f>IF(N290="nulová",J290,0)</f>
        <v>0</v>
      </c>
      <c r="BJ290" s="18" t="s">
        <v>90</v>
      </c>
      <c r="BK290" s="241">
        <f>ROUND(I290*H290,2)</f>
        <v>0</v>
      </c>
      <c r="BL290" s="18" t="s">
        <v>192</v>
      </c>
      <c r="BM290" s="240" t="s">
        <v>1648</v>
      </c>
    </row>
    <row r="291" s="2" customFormat="1" ht="16.5" customHeight="1">
      <c r="A291" s="40"/>
      <c r="B291" s="41"/>
      <c r="C291" s="229" t="s">
        <v>960</v>
      </c>
      <c r="D291" s="229" t="s">
        <v>174</v>
      </c>
      <c r="E291" s="230" t="s">
        <v>4806</v>
      </c>
      <c r="F291" s="231" t="s">
        <v>4807</v>
      </c>
      <c r="G291" s="232" t="s">
        <v>1528</v>
      </c>
      <c r="H291" s="233">
        <v>54</v>
      </c>
      <c r="I291" s="234"/>
      <c r="J291" s="235">
        <f>ROUND(I291*H291,2)</f>
        <v>0</v>
      </c>
      <c r="K291" s="231" t="s">
        <v>331</v>
      </c>
      <c r="L291" s="46"/>
      <c r="M291" s="236" t="s">
        <v>1</v>
      </c>
      <c r="N291" s="237" t="s">
        <v>48</v>
      </c>
      <c r="O291" s="93"/>
      <c r="P291" s="238">
        <f>O291*H291</f>
        <v>0</v>
      </c>
      <c r="Q291" s="238">
        <v>0</v>
      </c>
      <c r="R291" s="238">
        <f>Q291*H291</f>
        <v>0</v>
      </c>
      <c r="S291" s="238">
        <v>0</v>
      </c>
      <c r="T291" s="239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40" t="s">
        <v>192</v>
      </c>
      <c r="AT291" s="240" t="s">
        <v>174</v>
      </c>
      <c r="AU291" s="240" t="s">
        <v>90</v>
      </c>
      <c r="AY291" s="18" t="s">
        <v>171</v>
      </c>
      <c r="BE291" s="241">
        <f>IF(N291="základní",J291,0)</f>
        <v>0</v>
      </c>
      <c r="BF291" s="241">
        <f>IF(N291="snížená",J291,0)</f>
        <v>0</v>
      </c>
      <c r="BG291" s="241">
        <f>IF(N291="zákl. přenesená",J291,0)</f>
        <v>0</v>
      </c>
      <c r="BH291" s="241">
        <f>IF(N291="sníž. přenesená",J291,0)</f>
        <v>0</v>
      </c>
      <c r="BI291" s="241">
        <f>IF(N291="nulová",J291,0)</f>
        <v>0</v>
      </c>
      <c r="BJ291" s="18" t="s">
        <v>90</v>
      </c>
      <c r="BK291" s="241">
        <f>ROUND(I291*H291,2)</f>
        <v>0</v>
      </c>
      <c r="BL291" s="18" t="s">
        <v>192</v>
      </c>
      <c r="BM291" s="240" t="s">
        <v>1657</v>
      </c>
    </row>
    <row r="292" s="2" customFormat="1" ht="16.5" customHeight="1">
      <c r="A292" s="40"/>
      <c r="B292" s="41"/>
      <c r="C292" s="229" t="s">
        <v>964</v>
      </c>
      <c r="D292" s="229" t="s">
        <v>174</v>
      </c>
      <c r="E292" s="230" t="s">
        <v>4808</v>
      </c>
      <c r="F292" s="231" t="s">
        <v>4809</v>
      </c>
      <c r="G292" s="232" t="s">
        <v>1528</v>
      </c>
      <c r="H292" s="233">
        <v>10</v>
      </c>
      <c r="I292" s="234"/>
      <c r="J292" s="235">
        <f>ROUND(I292*H292,2)</f>
        <v>0</v>
      </c>
      <c r="K292" s="231" t="s">
        <v>331</v>
      </c>
      <c r="L292" s="46"/>
      <c r="M292" s="236" t="s">
        <v>1</v>
      </c>
      <c r="N292" s="237" t="s">
        <v>48</v>
      </c>
      <c r="O292" s="93"/>
      <c r="P292" s="238">
        <f>O292*H292</f>
        <v>0</v>
      </c>
      <c r="Q292" s="238">
        <v>0</v>
      </c>
      <c r="R292" s="238">
        <f>Q292*H292</f>
        <v>0</v>
      </c>
      <c r="S292" s="238">
        <v>0</v>
      </c>
      <c r="T292" s="239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40" t="s">
        <v>192</v>
      </c>
      <c r="AT292" s="240" t="s">
        <v>174</v>
      </c>
      <c r="AU292" s="240" t="s">
        <v>90</v>
      </c>
      <c r="AY292" s="18" t="s">
        <v>171</v>
      </c>
      <c r="BE292" s="241">
        <f>IF(N292="základní",J292,0)</f>
        <v>0</v>
      </c>
      <c r="BF292" s="241">
        <f>IF(N292="snížená",J292,0)</f>
        <v>0</v>
      </c>
      <c r="BG292" s="241">
        <f>IF(N292="zákl. přenesená",J292,0)</f>
        <v>0</v>
      </c>
      <c r="BH292" s="241">
        <f>IF(N292="sníž. přenesená",J292,0)</f>
        <v>0</v>
      </c>
      <c r="BI292" s="241">
        <f>IF(N292="nulová",J292,0)</f>
        <v>0</v>
      </c>
      <c r="BJ292" s="18" t="s">
        <v>90</v>
      </c>
      <c r="BK292" s="241">
        <f>ROUND(I292*H292,2)</f>
        <v>0</v>
      </c>
      <c r="BL292" s="18" t="s">
        <v>192</v>
      </c>
      <c r="BM292" s="240" t="s">
        <v>1665</v>
      </c>
    </row>
    <row r="293" s="2" customFormat="1" ht="16.5" customHeight="1">
      <c r="A293" s="40"/>
      <c r="B293" s="41"/>
      <c r="C293" s="229" t="s">
        <v>968</v>
      </c>
      <c r="D293" s="229" t="s">
        <v>174</v>
      </c>
      <c r="E293" s="230" t="s">
        <v>4810</v>
      </c>
      <c r="F293" s="231" t="s">
        <v>4811</v>
      </c>
      <c r="G293" s="232" t="s">
        <v>1528</v>
      </c>
      <c r="H293" s="233">
        <v>2</v>
      </c>
      <c r="I293" s="234"/>
      <c r="J293" s="235">
        <f>ROUND(I293*H293,2)</f>
        <v>0</v>
      </c>
      <c r="K293" s="231" t="s">
        <v>331</v>
      </c>
      <c r="L293" s="46"/>
      <c r="M293" s="236" t="s">
        <v>1</v>
      </c>
      <c r="N293" s="237" t="s">
        <v>48</v>
      </c>
      <c r="O293" s="93"/>
      <c r="P293" s="238">
        <f>O293*H293</f>
        <v>0</v>
      </c>
      <c r="Q293" s="238">
        <v>0</v>
      </c>
      <c r="R293" s="238">
        <f>Q293*H293</f>
        <v>0</v>
      </c>
      <c r="S293" s="238">
        <v>0</v>
      </c>
      <c r="T293" s="239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40" t="s">
        <v>192</v>
      </c>
      <c r="AT293" s="240" t="s">
        <v>174</v>
      </c>
      <c r="AU293" s="240" t="s">
        <v>90</v>
      </c>
      <c r="AY293" s="18" t="s">
        <v>171</v>
      </c>
      <c r="BE293" s="241">
        <f>IF(N293="základní",J293,0)</f>
        <v>0</v>
      </c>
      <c r="BF293" s="241">
        <f>IF(N293="snížená",J293,0)</f>
        <v>0</v>
      </c>
      <c r="BG293" s="241">
        <f>IF(N293="zákl. přenesená",J293,0)</f>
        <v>0</v>
      </c>
      <c r="BH293" s="241">
        <f>IF(N293="sníž. přenesená",J293,0)</f>
        <v>0</v>
      </c>
      <c r="BI293" s="241">
        <f>IF(N293="nulová",J293,0)</f>
        <v>0</v>
      </c>
      <c r="BJ293" s="18" t="s">
        <v>90</v>
      </c>
      <c r="BK293" s="241">
        <f>ROUND(I293*H293,2)</f>
        <v>0</v>
      </c>
      <c r="BL293" s="18" t="s">
        <v>192</v>
      </c>
      <c r="BM293" s="240" t="s">
        <v>1673</v>
      </c>
    </row>
    <row r="294" s="2" customFormat="1" ht="16.5" customHeight="1">
      <c r="A294" s="40"/>
      <c r="B294" s="41"/>
      <c r="C294" s="229" t="s">
        <v>973</v>
      </c>
      <c r="D294" s="229" t="s">
        <v>174</v>
      </c>
      <c r="E294" s="230" t="s">
        <v>4812</v>
      </c>
      <c r="F294" s="231" t="s">
        <v>4813</v>
      </c>
      <c r="G294" s="232" t="s">
        <v>1528</v>
      </c>
      <c r="H294" s="233">
        <v>57</v>
      </c>
      <c r="I294" s="234"/>
      <c r="J294" s="235">
        <f>ROUND(I294*H294,2)</f>
        <v>0</v>
      </c>
      <c r="K294" s="231" t="s">
        <v>331</v>
      </c>
      <c r="L294" s="46"/>
      <c r="M294" s="236" t="s">
        <v>1</v>
      </c>
      <c r="N294" s="237" t="s">
        <v>48</v>
      </c>
      <c r="O294" s="93"/>
      <c r="P294" s="238">
        <f>O294*H294</f>
        <v>0</v>
      </c>
      <c r="Q294" s="238">
        <v>0</v>
      </c>
      <c r="R294" s="238">
        <f>Q294*H294</f>
        <v>0</v>
      </c>
      <c r="S294" s="238">
        <v>0</v>
      </c>
      <c r="T294" s="239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40" t="s">
        <v>192</v>
      </c>
      <c r="AT294" s="240" t="s">
        <v>174</v>
      </c>
      <c r="AU294" s="240" t="s">
        <v>90</v>
      </c>
      <c r="AY294" s="18" t="s">
        <v>171</v>
      </c>
      <c r="BE294" s="241">
        <f>IF(N294="základní",J294,0)</f>
        <v>0</v>
      </c>
      <c r="BF294" s="241">
        <f>IF(N294="snížená",J294,0)</f>
        <v>0</v>
      </c>
      <c r="BG294" s="241">
        <f>IF(N294="zákl. přenesená",J294,0)</f>
        <v>0</v>
      </c>
      <c r="BH294" s="241">
        <f>IF(N294="sníž. přenesená",J294,0)</f>
        <v>0</v>
      </c>
      <c r="BI294" s="241">
        <f>IF(N294="nulová",J294,0)</f>
        <v>0</v>
      </c>
      <c r="BJ294" s="18" t="s">
        <v>90</v>
      </c>
      <c r="BK294" s="241">
        <f>ROUND(I294*H294,2)</f>
        <v>0</v>
      </c>
      <c r="BL294" s="18" t="s">
        <v>192</v>
      </c>
      <c r="BM294" s="240" t="s">
        <v>1681</v>
      </c>
    </row>
    <row r="295" s="2" customFormat="1" ht="16.5" customHeight="1">
      <c r="A295" s="40"/>
      <c r="B295" s="41"/>
      <c r="C295" s="229" t="s">
        <v>978</v>
      </c>
      <c r="D295" s="229" t="s">
        <v>174</v>
      </c>
      <c r="E295" s="230" t="s">
        <v>4814</v>
      </c>
      <c r="F295" s="231" t="s">
        <v>4815</v>
      </c>
      <c r="G295" s="232" t="s">
        <v>1528</v>
      </c>
      <c r="H295" s="233">
        <v>25</v>
      </c>
      <c r="I295" s="234"/>
      <c r="J295" s="235">
        <f>ROUND(I295*H295,2)</f>
        <v>0</v>
      </c>
      <c r="K295" s="231" t="s">
        <v>331</v>
      </c>
      <c r="L295" s="46"/>
      <c r="M295" s="236" t="s">
        <v>1</v>
      </c>
      <c r="N295" s="237" t="s">
        <v>48</v>
      </c>
      <c r="O295" s="93"/>
      <c r="P295" s="238">
        <f>O295*H295</f>
        <v>0</v>
      </c>
      <c r="Q295" s="238">
        <v>0</v>
      </c>
      <c r="R295" s="238">
        <f>Q295*H295</f>
        <v>0</v>
      </c>
      <c r="S295" s="238">
        <v>0</v>
      </c>
      <c r="T295" s="239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40" t="s">
        <v>192</v>
      </c>
      <c r="AT295" s="240" t="s">
        <v>174</v>
      </c>
      <c r="AU295" s="240" t="s">
        <v>90</v>
      </c>
      <c r="AY295" s="18" t="s">
        <v>171</v>
      </c>
      <c r="BE295" s="241">
        <f>IF(N295="základní",J295,0)</f>
        <v>0</v>
      </c>
      <c r="BF295" s="241">
        <f>IF(N295="snížená",J295,0)</f>
        <v>0</v>
      </c>
      <c r="BG295" s="241">
        <f>IF(N295="zákl. přenesená",J295,0)</f>
        <v>0</v>
      </c>
      <c r="BH295" s="241">
        <f>IF(N295="sníž. přenesená",J295,0)</f>
        <v>0</v>
      </c>
      <c r="BI295" s="241">
        <f>IF(N295="nulová",J295,0)</f>
        <v>0</v>
      </c>
      <c r="BJ295" s="18" t="s">
        <v>90</v>
      </c>
      <c r="BK295" s="241">
        <f>ROUND(I295*H295,2)</f>
        <v>0</v>
      </c>
      <c r="BL295" s="18" t="s">
        <v>192</v>
      </c>
      <c r="BM295" s="240" t="s">
        <v>1689</v>
      </c>
    </row>
    <row r="296" s="2" customFormat="1" ht="16.5" customHeight="1">
      <c r="A296" s="40"/>
      <c r="B296" s="41"/>
      <c r="C296" s="229" t="s">
        <v>987</v>
      </c>
      <c r="D296" s="229" t="s">
        <v>174</v>
      </c>
      <c r="E296" s="230" t="s">
        <v>4816</v>
      </c>
      <c r="F296" s="231" t="s">
        <v>4817</v>
      </c>
      <c r="G296" s="232" t="s">
        <v>1528</v>
      </c>
      <c r="H296" s="233">
        <v>1</v>
      </c>
      <c r="I296" s="234"/>
      <c r="J296" s="235">
        <f>ROUND(I296*H296,2)</f>
        <v>0</v>
      </c>
      <c r="K296" s="231" t="s">
        <v>331</v>
      </c>
      <c r="L296" s="46"/>
      <c r="M296" s="236" t="s">
        <v>1</v>
      </c>
      <c r="N296" s="237" t="s">
        <v>48</v>
      </c>
      <c r="O296" s="93"/>
      <c r="P296" s="238">
        <f>O296*H296</f>
        <v>0</v>
      </c>
      <c r="Q296" s="238">
        <v>0</v>
      </c>
      <c r="R296" s="238">
        <f>Q296*H296</f>
        <v>0</v>
      </c>
      <c r="S296" s="238">
        <v>0</v>
      </c>
      <c r="T296" s="239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40" t="s">
        <v>192</v>
      </c>
      <c r="AT296" s="240" t="s">
        <v>174</v>
      </c>
      <c r="AU296" s="240" t="s">
        <v>90</v>
      </c>
      <c r="AY296" s="18" t="s">
        <v>171</v>
      </c>
      <c r="BE296" s="241">
        <f>IF(N296="základní",J296,0)</f>
        <v>0</v>
      </c>
      <c r="BF296" s="241">
        <f>IF(N296="snížená",J296,0)</f>
        <v>0</v>
      </c>
      <c r="BG296" s="241">
        <f>IF(N296="zákl. přenesená",J296,0)</f>
        <v>0</v>
      </c>
      <c r="BH296" s="241">
        <f>IF(N296="sníž. přenesená",J296,0)</f>
        <v>0</v>
      </c>
      <c r="BI296" s="241">
        <f>IF(N296="nulová",J296,0)</f>
        <v>0</v>
      </c>
      <c r="BJ296" s="18" t="s">
        <v>90</v>
      </c>
      <c r="BK296" s="241">
        <f>ROUND(I296*H296,2)</f>
        <v>0</v>
      </c>
      <c r="BL296" s="18" t="s">
        <v>192</v>
      </c>
      <c r="BM296" s="240" t="s">
        <v>1697</v>
      </c>
    </row>
    <row r="297" s="12" customFormat="1" ht="25.92" customHeight="1">
      <c r="A297" s="12"/>
      <c r="B297" s="213"/>
      <c r="C297" s="214"/>
      <c r="D297" s="215" t="s">
        <v>82</v>
      </c>
      <c r="E297" s="216" t="s">
        <v>3466</v>
      </c>
      <c r="F297" s="216" t="s">
        <v>4818</v>
      </c>
      <c r="G297" s="214"/>
      <c r="H297" s="214"/>
      <c r="I297" s="217"/>
      <c r="J297" s="218">
        <f>BK297</f>
        <v>0</v>
      </c>
      <c r="K297" s="214"/>
      <c r="L297" s="219"/>
      <c r="M297" s="220"/>
      <c r="N297" s="221"/>
      <c r="O297" s="221"/>
      <c r="P297" s="222">
        <f>SUM(P298:P305)</f>
        <v>0</v>
      </c>
      <c r="Q297" s="221"/>
      <c r="R297" s="222">
        <f>SUM(R298:R305)</f>
        <v>0</v>
      </c>
      <c r="S297" s="221"/>
      <c r="T297" s="223">
        <f>SUM(T298:T305)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4" t="s">
        <v>90</v>
      </c>
      <c r="AT297" s="225" t="s">
        <v>82</v>
      </c>
      <c r="AU297" s="225" t="s">
        <v>83</v>
      </c>
      <c r="AY297" s="224" t="s">
        <v>171</v>
      </c>
      <c r="BK297" s="226">
        <f>SUM(BK298:BK305)</f>
        <v>0</v>
      </c>
    </row>
    <row r="298" s="2" customFormat="1" ht="16.5" customHeight="1">
      <c r="A298" s="40"/>
      <c r="B298" s="41"/>
      <c r="C298" s="229" t="s">
        <v>992</v>
      </c>
      <c r="D298" s="229" t="s">
        <v>174</v>
      </c>
      <c r="E298" s="230" t="s">
        <v>4819</v>
      </c>
      <c r="F298" s="231" t="s">
        <v>4820</v>
      </c>
      <c r="G298" s="232" t="s">
        <v>1528</v>
      </c>
      <c r="H298" s="233">
        <v>1</v>
      </c>
      <c r="I298" s="234"/>
      <c r="J298" s="235">
        <f>ROUND(I298*H298,2)</f>
        <v>0</v>
      </c>
      <c r="K298" s="231" t="s">
        <v>331</v>
      </c>
      <c r="L298" s="46"/>
      <c r="M298" s="236" t="s">
        <v>1</v>
      </c>
      <c r="N298" s="237" t="s">
        <v>48</v>
      </c>
      <c r="O298" s="93"/>
      <c r="P298" s="238">
        <f>O298*H298</f>
        <v>0</v>
      </c>
      <c r="Q298" s="238">
        <v>0</v>
      </c>
      <c r="R298" s="238">
        <f>Q298*H298</f>
        <v>0</v>
      </c>
      <c r="S298" s="238">
        <v>0</v>
      </c>
      <c r="T298" s="239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40" t="s">
        <v>192</v>
      </c>
      <c r="AT298" s="240" t="s">
        <v>174</v>
      </c>
      <c r="AU298" s="240" t="s">
        <v>90</v>
      </c>
      <c r="AY298" s="18" t="s">
        <v>171</v>
      </c>
      <c r="BE298" s="241">
        <f>IF(N298="základní",J298,0)</f>
        <v>0</v>
      </c>
      <c r="BF298" s="241">
        <f>IF(N298="snížená",J298,0)</f>
        <v>0</v>
      </c>
      <c r="BG298" s="241">
        <f>IF(N298="zákl. přenesená",J298,0)</f>
        <v>0</v>
      </c>
      <c r="BH298" s="241">
        <f>IF(N298="sníž. přenesená",J298,0)</f>
        <v>0</v>
      </c>
      <c r="BI298" s="241">
        <f>IF(N298="nulová",J298,0)</f>
        <v>0</v>
      </c>
      <c r="BJ298" s="18" t="s">
        <v>90</v>
      </c>
      <c r="BK298" s="241">
        <f>ROUND(I298*H298,2)</f>
        <v>0</v>
      </c>
      <c r="BL298" s="18" t="s">
        <v>192</v>
      </c>
      <c r="BM298" s="240" t="s">
        <v>1705</v>
      </c>
    </row>
    <row r="299" s="2" customFormat="1">
      <c r="A299" s="40"/>
      <c r="B299" s="41"/>
      <c r="C299" s="42"/>
      <c r="D299" s="242" t="s">
        <v>184</v>
      </c>
      <c r="E299" s="42"/>
      <c r="F299" s="243" t="s">
        <v>4821</v>
      </c>
      <c r="G299" s="42"/>
      <c r="H299" s="42"/>
      <c r="I299" s="244"/>
      <c r="J299" s="42"/>
      <c r="K299" s="42"/>
      <c r="L299" s="46"/>
      <c r="M299" s="245"/>
      <c r="N299" s="246"/>
      <c r="O299" s="93"/>
      <c r="P299" s="93"/>
      <c r="Q299" s="93"/>
      <c r="R299" s="93"/>
      <c r="S299" s="93"/>
      <c r="T299" s="94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8" t="s">
        <v>184</v>
      </c>
      <c r="AU299" s="18" t="s">
        <v>90</v>
      </c>
    </row>
    <row r="300" s="2" customFormat="1" ht="16.5" customHeight="1">
      <c r="A300" s="40"/>
      <c r="B300" s="41"/>
      <c r="C300" s="229" t="s">
        <v>997</v>
      </c>
      <c r="D300" s="229" t="s">
        <v>174</v>
      </c>
      <c r="E300" s="230" t="s">
        <v>4822</v>
      </c>
      <c r="F300" s="231" t="s">
        <v>4823</v>
      </c>
      <c r="G300" s="232" t="s">
        <v>1528</v>
      </c>
      <c r="H300" s="233">
        <v>2</v>
      </c>
      <c r="I300" s="234"/>
      <c r="J300" s="235">
        <f>ROUND(I300*H300,2)</f>
        <v>0</v>
      </c>
      <c r="K300" s="231" t="s">
        <v>331</v>
      </c>
      <c r="L300" s="46"/>
      <c r="M300" s="236" t="s">
        <v>1</v>
      </c>
      <c r="N300" s="237" t="s">
        <v>48</v>
      </c>
      <c r="O300" s="93"/>
      <c r="P300" s="238">
        <f>O300*H300</f>
        <v>0</v>
      </c>
      <c r="Q300" s="238">
        <v>0</v>
      </c>
      <c r="R300" s="238">
        <f>Q300*H300</f>
        <v>0</v>
      </c>
      <c r="S300" s="238">
        <v>0</v>
      </c>
      <c r="T300" s="239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40" t="s">
        <v>192</v>
      </c>
      <c r="AT300" s="240" t="s">
        <v>174</v>
      </c>
      <c r="AU300" s="240" t="s">
        <v>90</v>
      </c>
      <c r="AY300" s="18" t="s">
        <v>171</v>
      </c>
      <c r="BE300" s="241">
        <f>IF(N300="základní",J300,0)</f>
        <v>0</v>
      </c>
      <c r="BF300" s="241">
        <f>IF(N300="snížená",J300,0)</f>
        <v>0</v>
      </c>
      <c r="BG300" s="241">
        <f>IF(N300="zákl. přenesená",J300,0)</f>
        <v>0</v>
      </c>
      <c r="BH300" s="241">
        <f>IF(N300="sníž. přenesená",J300,0)</f>
        <v>0</v>
      </c>
      <c r="BI300" s="241">
        <f>IF(N300="nulová",J300,0)</f>
        <v>0</v>
      </c>
      <c r="BJ300" s="18" t="s">
        <v>90</v>
      </c>
      <c r="BK300" s="241">
        <f>ROUND(I300*H300,2)</f>
        <v>0</v>
      </c>
      <c r="BL300" s="18" t="s">
        <v>192</v>
      </c>
      <c r="BM300" s="240" t="s">
        <v>1713</v>
      </c>
    </row>
    <row r="301" s="2" customFormat="1" ht="16.5" customHeight="1">
      <c r="A301" s="40"/>
      <c r="B301" s="41"/>
      <c r="C301" s="229" t="s">
        <v>1017</v>
      </c>
      <c r="D301" s="229" t="s">
        <v>174</v>
      </c>
      <c r="E301" s="230" t="s">
        <v>4824</v>
      </c>
      <c r="F301" s="231" t="s">
        <v>4825</v>
      </c>
      <c r="G301" s="232" t="s">
        <v>1528</v>
      </c>
      <c r="H301" s="233">
        <v>2</v>
      </c>
      <c r="I301" s="234"/>
      <c r="J301" s="235">
        <f>ROUND(I301*H301,2)</f>
        <v>0</v>
      </c>
      <c r="K301" s="231" t="s">
        <v>331</v>
      </c>
      <c r="L301" s="46"/>
      <c r="M301" s="236" t="s">
        <v>1</v>
      </c>
      <c r="N301" s="237" t="s">
        <v>48</v>
      </c>
      <c r="O301" s="93"/>
      <c r="P301" s="238">
        <f>O301*H301</f>
        <v>0</v>
      </c>
      <c r="Q301" s="238">
        <v>0</v>
      </c>
      <c r="R301" s="238">
        <f>Q301*H301</f>
        <v>0</v>
      </c>
      <c r="S301" s="238">
        <v>0</v>
      </c>
      <c r="T301" s="239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40" t="s">
        <v>192</v>
      </c>
      <c r="AT301" s="240" t="s">
        <v>174</v>
      </c>
      <c r="AU301" s="240" t="s">
        <v>90</v>
      </c>
      <c r="AY301" s="18" t="s">
        <v>171</v>
      </c>
      <c r="BE301" s="241">
        <f>IF(N301="základní",J301,0)</f>
        <v>0</v>
      </c>
      <c r="BF301" s="241">
        <f>IF(N301="snížená",J301,0)</f>
        <v>0</v>
      </c>
      <c r="BG301" s="241">
        <f>IF(N301="zákl. přenesená",J301,0)</f>
        <v>0</v>
      </c>
      <c r="BH301" s="241">
        <f>IF(N301="sníž. přenesená",J301,0)</f>
        <v>0</v>
      </c>
      <c r="BI301" s="241">
        <f>IF(N301="nulová",J301,0)</f>
        <v>0</v>
      </c>
      <c r="BJ301" s="18" t="s">
        <v>90</v>
      </c>
      <c r="BK301" s="241">
        <f>ROUND(I301*H301,2)</f>
        <v>0</v>
      </c>
      <c r="BL301" s="18" t="s">
        <v>192</v>
      </c>
      <c r="BM301" s="240" t="s">
        <v>1721</v>
      </c>
    </row>
    <row r="302" s="2" customFormat="1" ht="16.5" customHeight="1">
      <c r="A302" s="40"/>
      <c r="B302" s="41"/>
      <c r="C302" s="229" t="s">
        <v>1022</v>
      </c>
      <c r="D302" s="229" t="s">
        <v>174</v>
      </c>
      <c r="E302" s="230" t="s">
        <v>4826</v>
      </c>
      <c r="F302" s="231" t="s">
        <v>4827</v>
      </c>
      <c r="G302" s="232" t="s">
        <v>1528</v>
      </c>
      <c r="H302" s="233">
        <v>43</v>
      </c>
      <c r="I302" s="234"/>
      <c r="J302" s="235">
        <f>ROUND(I302*H302,2)</f>
        <v>0</v>
      </c>
      <c r="K302" s="231" t="s">
        <v>331</v>
      </c>
      <c r="L302" s="46"/>
      <c r="M302" s="236" t="s">
        <v>1</v>
      </c>
      <c r="N302" s="237" t="s">
        <v>48</v>
      </c>
      <c r="O302" s="93"/>
      <c r="P302" s="238">
        <f>O302*H302</f>
        <v>0</v>
      </c>
      <c r="Q302" s="238">
        <v>0</v>
      </c>
      <c r="R302" s="238">
        <f>Q302*H302</f>
        <v>0</v>
      </c>
      <c r="S302" s="238">
        <v>0</v>
      </c>
      <c r="T302" s="239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40" t="s">
        <v>192</v>
      </c>
      <c r="AT302" s="240" t="s">
        <v>174</v>
      </c>
      <c r="AU302" s="240" t="s">
        <v>90</v>
      </c>
      <c r="AY302" s="18" t="s">
        <v>171</v>
      </c>
      <c r="BE302" s="241">
        <f>IF(N302="základní",J302,0)</f>
        <v>0</v>
      </c>
      <c r="BF302" s="241">
        <f>IF(N302="snížená",J302,0)</f>
        <v>0</v>
      </c>
      <c r="BG302" s="241">
        <f>IF(N302="zákl. přenesená",J302,0)</f>
        <v>0</v>
      </c>
      <c r="BH302" s="241">
        <f>IF(N302="sníž. přenesená",J302,0)</f>
        <v>0</v>
      </c>
      <c r="BI302" s="241">
        <f>IF(N302="nulová",J302,0)</f>
        <v>0</v>
      </c>
      <c r="BJ302" s="18" t="s">
        <v>90</v>
      </c>
      <c r="BK302" s="241">
        <f>ROUND(I302*H302,2)</f>
        <v>0</v>
      </c>
      <c r="BL302" s="18" t="s">
        <v>192</v>
      </c>
      <c r="BM302" s="240" t="s">
        <v>1729</v>
      </c>
    </row>
    <row r="303" s="2" customFormat="1" ht="16.5" customHeight="1">
      <c r="A303" s="40"/>
      <c r="B303" s="41"/>
      <c r="C303" s="229" t="s">
        <v>1026</v>
      </c>
      <c r="D303" s="229" t="s">
        <v>174</v>
      </c>
      <c r="E303" s="230" t="s">
        <v>4828</v>
      </c>
      <c r="F303" s="231" t="s">
        <v>4829</v>
      </c>
      <c r="G303" s="232" t="s">
        <v>458</v>
      </c>
      <c r="H303" s="233">
        <v>455</v>
      </c>
      <c r="I303" s="234"/>
      <c r="J303" s="235">
        <f>ROUND(I303*H303,2)</f>
        <v>0</v>
      </c>
      <c r="K303" s="231" t="s">
        <v>331</v>
      </c>
      <c r="L303" s="46"/>
      <c r="M303" s="236" t="s">
        <v>1</v>
      </c>
      <c r="N303" s="237" t="s">
        <v>48</v>
      </c>
      <c r="O303" s="93"/>
      <c r="P303" s="238">
        <f>O303*H303</f>
        <v>0</v>
      </c>
      <c r="Q303" s="238">
        <v>0</v>
      </c>
      <c r="R303" s="238">
        <f>Q303*H303</f>
        <v>0</v>
      </c>
      <c r="S303" s="238">
        <v>0</v>
      </c>
      <c r="T303" s="239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40" t="s">
        <v>192</v>
      </c>
      <c r="AT303" s="240" t="s">
        <v>174</v>
      </c>
      <c r="AU303" s="240" t="s">
        <v>90</v>
      </c>
      <c r="AY303" s="18" t="s">
        <v>171</v>
      </c>
      <c r="BE303" s="241">
        <f>IF(N303="základní",J303,0)</f>
        <v>0</v>
      </c>
      <c r="BF303" s="241">
        <f>IF(N303="snížená",J303,0)</f>
        <v>0</v>
      </c>
      <c r="BG303" s="241">
        <f>IF(N303="zákl. přenesená",J303,0)</f>
        <v>0</v>
      </c>
      <c r="BH303" s="241">
        <f>IF(N303="sníž. přenesená",J303,0)</f>
        <v>0</v>
      </c>
      <c r="BI303" s="241">
        <f>IF(N303="nulová",J303,0)</f>
        <v>0</v>
      </c>
      <c r="BJ303" s="18" t="s">
        <v>90</v>
      </c>
      <c r="BK303" s="241">
        <f>ROUND(I303*H303,2)</f>
        <v>0</v>
      </c>
      <c r="BL303" s="18" t="s">
        <v>192</v>
      </c>
      <c r="BM303" s="240" t="s">
        <v>1737</v>
      </c>
    </row>
    <row r="304" s="2" customFormat="1" ht="16.5" customHeight="1">
      <c r="A304" s="40"/>
      <c r="B304" s="41"/>
      <c r="C304" s="229" t="s">
        <v>1031</v>
      </c>
      <c r="D304" s="229" t="s">
        <v>174</v>
      </c>
      <c r="E304" s="230" t="s">
        <v>4830</v>
      </c>
      <c r="F304" s="231" t="s">
        <v>4831</v>
      </c>
      <c r="G304" s="232" t="s">
        <v>1528</v>
      </c>
      <c r="H304" s="233">
        <v>15</v>
      </c>
      <c r="I304" s="234"/>
      <c r="J304" s="235">
        <f>ROUND(I304*H304,2)</f>
        <v>0</v>
      </c>
      <c r="K304" s="231" t="s">
        <v>331</v>
      </c>
      <c r="L304" s="46"/>
      <c r="M304" s="236" t="s">
        <v>1</v>
      </c>
      <c r="N304" s="237" t="s">
        <v>48</v>
      </c>
      <c r="O304" s="93"/>
      <c r="P304" s="238">
        <f>O304*H304</f>
        <v>0</v>
      </c>
      <c r="Q304" s="238">
        <v>0</v>
      </c>
      <c r="R304" s="238">
        <f>Q304*H304</f>
        <v>0</v>
      </c>
      <c r="S304" s="238">
        <v>0</v>
      </c>
      <c r="T304" s="239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40" t="s">
        <v>192</v>
      </c>
      <c r="AT304" s="240" t="s">
        <v>174</v>
      </c>
      <c r="AU304" s="240" t="s">
        <v>90</v>
      </c>
      <c r="AY304" s="18" t="s">
        <v>171</v>
      </c>
      <c r="BE304" s="241">
        <f>IF(N304="základní",J304,0)</f>
        <v>0</v>
      </c>
      <c r="BF304" s="241">
        <f>IF(N304="snížená",J304,0)</f>
        <v>0</v>
      </c>
      <c r="BG304" s="241">
        <f>IF(N304="zákl. přenesená",J304,0)</f>
        <v>0</v>
      </c>
      <c r="BH304" s="241">
        <f>IF(N304="sníž. přenesená",J304,0)</f>
        <v>0</v>
      </c>
      <c r="BI304" s="241">
        <f>IF(N304="nulová",J304,0)</f>
        <v>0</v>
      </c>
      <c r="BJ304" s="18" t="s">
        <v>90</v>
      </c>
      <c r="BK304" s="241">
        <f>ROUND(I304*H304,2)</f>
        <v>0</v>
      </c>
      <c r="BL304" s="18" t="s">
        <v>192</v>
      </c>
      <c r="BM304" s="240" t="s">
        <v>1745</v>
      </c>
    </row>
    <row r="305" s="2" customFormat="1" ht="16.5" customHeight="1">
      <c r="A305" s="40"/>
      <c r="B305" s="41"/>
      <c r="C305" s="229" t="s">
        <v>1035</v>
      </c>
      <c r="D305" s="229" t="s">
        <v>174</v>
      </c>
      <c r="E305" s="230" t="s">
        <v>4832</v>
      </c>
      <c r="F305" s="231" t="s">
        <v>4833</v>
      </c>
      <c r="G305" s="232" t="s">
        <v>1528</v>
      </c>
      <c r="H305" s="233">
        <v>1</v>
      </c>
      <c r="I305" s="234"/>
      <c r="J305" s="235">
        <f>ROUND(I305*H305,2)</f>
        <v>0</v>
      </c>
      <c r="K305" s="231" t="s">
        <v>331</v>
      </c>
      <c r="L305" s="46"/>
      <c r="M305" s="236" t="s">
        <v>1</v>
      </c>
      <c r="N305" s="237" t="s">
        <v>48</v>
      </c>
      <c r="O305" s="93"/>
      <c r="P305" s="238">
        <f>O305*H305</f>
        <v>0</v>
      </c>
      <c r="Q305" s="238">
        <v>0</v>
      </c>
      <c r="R305" s="238">
        <f>Q305*H305</f>
        <v>0</v>
      </c>
      <c r="S305" s="238">
        <v>0</v>
      </c>
      <c r="T305" s="239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40" t="s">
        <v>192</v>
      </c>
      <c r="AT305" s="240" t="s">
        <v>174</v>
      </c>
      <c r="AU305" s="240" t="s">
        <v>90</v>
      </c>
      <c r="AY305" s="18" t="s">
        <v>171</v>
      </c>
      <c r="BE305" s="241">
        <f>IF(N305="základní",J305,0)</f>
        <v>0</v>
      </c>
      <c r="BF305" s="241">
        <f>IF(N305="snížená",J305,0)</f>
        <v>0</v>
      </c>
      <c r="BG305" s="241">
        <f>IF(N305="zákl. přenesená",J305,0)</f>
        <v>0</v>
      </c>
      <c r="BH305" s="241">
        <f>IF(N305="sníž. přenesená",J305,0)</f>
        <v>0</v>
      </c>
      <c r="BI305" s="241">
        <f>IF(N305="nulová",J305,0)</f>
        <v>0</v>
      </c>
      <c r="BJ305" s="18" t="s">
        <v>90</v>
      </c>
      <c r="BK305" s="241">
        <f>ROUND(I305*H305,2)</f>
        <v>0</v>
      </c>
      <c r="BL305" s="18" t="s">
        <v>192</v>
      </c>
      <c r="BM305" s="240" t="s">
        <v>1753</v>
      </c>
    </row>
    <row r="306" s="12" customFormat="1" ht="25.92" customHeight="1">
      <c r="A306" s="12"/>
      <c r="B306" s="213"/>
      <c r="C306" s="214"/>
      <c r="D306" s="215" t="s">
        <v>82</v>
      </c>
      <c r="E306" s="216" t="s">
        <v>3476</v>
      </c>
      <c r="F306" s="216" t="s">
        <v>4834</v>
      </c>
      <c r="G306" s="214"/>
      <c r="H306" s="214"/>
      <c r="I306" s="217"/>
      <c r="J306" s="218">
        <f>BK306</f>
        <v>0</v>
      </c>
      <c r="K306" s="214"/>
      <c r="L306" s="219"/>
      <c r="M306" s="220"/>
      <c r="N306" s="221"/>
      <c r="O306" s="221"/>
      <c r="P306" s="222">
        <f>SUM(P307:P313)</f>
        <v>0</v>
      </c>
      <c r="Q306" s="221"/>
      <c r="R306" s="222">
        <f>SUM(R307:R313)</f>
        <v>0</v>
      </c>
      <c r="S306" s="221"/>
      <c r="T306" s="223">
        <f>SUM(T307:T313)</f>
        <v>0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24" t="s">
        <v>90</v>
      </c>
      <c r="AT306" s="225" t="s">
        <v>82</v>
      </c>
      <c r="AU306" s="225" t="s">
        <v>83</v>
      </c>
      <c r="AY306" s="224" t="s">
        <v>171</v>
      </c>
      <c r="BK306" s="226">
        <f>SUM(BK307:BK313)</f>
        <v>0</v>
      </c>
    </row>
    <row r="307" s="2" customFormat="1" ht="16.5" customHeight="1">
      <c r="A307" s="40"/>
      <c r="B307" s="41"/>
      <c r="C307" s="229" t="s">
        <v>1041</v>
      </c>
      <c r="D307" s="229" t="s">
        <v>174</v>
      </c>
      <c r="E307" s="230" t="s">
        <v>4835</v>
      </c>
      <c r="F307" s="231" t="s">
        <v>4836</v>
      </c>
      <c r="G307" s="232" t="s">
        <v>4404</v>
      </c>
      <c r="H307" s="233">
        <v>16</v>
      </c>
      <c r="I307" s="234"/>
      <c r="J307" s="235">
        <f>ROUND(I307*H307,2)</f>
        <v>0</v>
      </c>
      <c r="K307" s="231" t="s">
        <v>331</v>
      </c>
      <c r="L307" s="46"/>
      <c r="M307" s="236" t="s">
        <v>1</v>
      </c>
      <c r="N307" s="237" t="s">
        <v>48</v>
      </c>
      <c r="O307" s="93"/>
      <c r="P307" s="238">
        <f>O307*H307</f>
        <v>0</v>
      </c>
      <c r="Q307" s="238">
        <v>0</v>
      </c>
      <c r="R307" s="238">
        <f>Q307*H307</f>
        <v>0</v>
      </c>
      <c r="S307" s="238">
        <v>0</v>
      </c>
      <c r="T307" s="239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40" t="s">
        <v>192</v>
      </c>
      <c r="AT307" s="240" t="s">
        <v>174</v>
      </c>
      <c r="AU307" s="240" t="s">
        <v>90</v>
      </c>
      <c r="AY307" s="18" t="s">
        <v>171</v>
      </c>
      <c r="BE307" s="241">
        <f>IF(N307="základní",J307,0)</f>
        <v>0</v>
      </c>
      <c r="BF307" s="241">
        <f>IF(N307="snížená",J307,0)</f>
        <v>0</v>
      </c>
      <c r="BG307" s="241">
        <f>IF(N307="zákl. přenesená",J307,0)</f>
        <v>0</v>
      </c>
      <c r="BH307" s="241">
        <f>IF(N307="sníž. přenesená",J307,0)</f>
        <v>0</v>
      </c>
      <c r="BI307" s="241">
        <f>IF(N307="nulová",J307,0)</f>
        <v>0</v>
      </c>
      <c r="BJ307" s="18" t="s">
        <v>90</v>
      </c>
      <c r="BK307" s="241">
        <f>ROUND(I307*H307,2)</f>
        <v>0</v>
      </c>
      <c r="BL307" s="18" t="s">
        <v>192</v>
      </c>
      <c r="BM307" s="240" t="s">
        <v>1761</v>
      </c>
    </row>
    <row r="308" s="2" customFormat="1" ht="16.5" customHeight="1">
      <c r="A308" s="40"/>
      <c r="B308" s="41"/>
      <c r="C308" s="229" t="s">
        <v>1046</v>
      </c>
      <c r="D308" s="229" t="s">
        <v>174</v>
      </c>
      <c r="E308" s="230" t="s">
        <v>4837</v>
      </c>
      <c r="F308" s="231" t="s">
        <v>4838</v>
      </c>
      <c r="G308" s="232" t="s">
        <v>4404</v>
      </c>
      <c r="H308" s="233">
        <v>80</v>
      </c>
      <c r="I308" s="234"/>
      <c r="J308" s="235">
        <f>ROUND(I308*H308,2)</f>
        <v>0</v>
      </c>
      <c r="K308" s="231" t="s">
        <v>331</v>
      </c>
      <c r="L308" s="46"/>
      <c r="M308" s="236" t="s">
        <v>1</v>
      </c>
      <c r="N308" s="237" t="s">
        <v>48</v>
      </c>
      <c r="O308" s="93"/>
      <c r="P308" s="238">
        <f>O308*H308</f>
        <v>0</v>
      </c>
      <c r="Q308" s="238">
        <v>0</v>
      </c>
      <c r="R308" s="238">
        <f>Q308*H308</f>
        <v>0</v>
      </c>
      <c r="S308" s="238">
        <v>0</v>
      </c>
      <c r="T308" s="239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40" t="s">
        <v>192</v>
      </c>
      <c r="AT308" s="240" t="s">
        <v>174</v>
      </c>
      <c r="AU308" s="240" t="s">
        <v>90</v>
      </c>
      <c r="AY308" s="18" t="s">
        <v>171</v>
      </c>
      <c r="BE308" s="241">
        <f>IF(N308="základní",J308,0)</f>
        <v>0</v>
      </c>
      <c r="BF308" s="241">
        <f>IF(N308="snížená",J308,0)</f>
        <v>0</v>
      </c>
      <c r="BG308" s="241">
        <f>IF(N308="zákl. přenesená",J308,0)</f>
        <v>0</v>
      </c>
      <c r="BH308" s="241">
        <f>IF(N308="sníž. přenesená",J308,0)</f>
        <v>0</v>
      </c>
      <c r="BI308" s="241">
        <f>IF(N308="nulová",J308,0)</f>
        <v>0</v>
      </c>
      <c r="BJ308" s="18" t="s">
        <v>90</v>
      </c>
      <c r="BK308" s="241">
        <f>ROUND(I308*H308,2)</f>
        <v>0</v>
      </c>
      <c r="BL308" s="18" t="s">
        <v>192</v>
      </c>
      <c r="BM308" s="240" t="s">
        <v>1770</v>
      </c>
    </row>
    <row r="309" s="2" customFormat="1" ht="16.5" customHeight="1">
      <c r="A309" s="40"/>
      <c r="B309" s="41"/>
      <c r="C309" s="229" t="s">
        <v>1051</v>
      </c>
      <c r="D309" s="229" t="s">
        <v>174</v>
      </c>
      <c r="E309" s="230" t="s">
        <v>4839</v>
      </c>
      <c r="F309" s="231" t="s">
        <v>4840</v>
      </c>
      <c r="G309" s="232" t="s">
        <v>4404</v>
      </c>
      <c r="H309" s="233">
        <v>32</v>
      </c>
      <c r="I309" s="234"/>
      <c r="J309" s="235">
        <f>ROUND(I309*H309,2)</f>
        <v>0</v>
      </c>
      <c r="K309" s="231" t="s">
        <v>331</v>
      </c>
      <c r="L309" s="46"/>
      <c r="M309" s="236" t="s">
        <v>1</v>
      </c>
      <c r="N309" s="237" t="s">
        <v>48</v>
      </c>
      <c r="O309" s="93"/>
      <c r="P309" s="238">
        <f>O309*H309</f>
        <v>0</v>
      </c>
      <c r="Q309" s="238">
        <v>0</v>
      </c>
      <c r="R309" s="238">
        <f>Q309*H309</f>
        <v>0</v>
      </c>
      <c r="S309" s="238">
        <v>0</v>
      </c>
      <c r="T309" s="239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40" t="s">
        <v>192</v>
      </c>
      <c r="AT309" s="240" t="s">
        <v>174</v>
      </c>
      <c r="AU309" s="240" t="s">
        <v>90</v>
      </c>
      <c r="AY309" s="18" t="s">
        <v>171</v>
      </c>
      <c r="BE309" s="241">
        <f>IF(N309="základní",J309,0)</f>
        <v>0</v>
      </c>
      <c r="BF309" s="241">
        <f>IF(N309="snížená",J309,0)</f>
        <v>0</v>
      </c>
      <c r="BG309" s="241">
        <f>IF(N309="zákl. přenesená",J309,0)</f>
        <v>0</v>
      </c>
      <c r="BH309" s="241">
        <f>IF(N309="sníž. přenesená",J309,0)</f>
        <v>0</v>
      </c>
      <c r="BI309" s="241">
        <f>IF(N309="nulová",J309,0)</f>
        <v>0</v>
      </c>
      <c r="BJ309" s="18" t="s">
        <v>90</v>
      </c>
      <c r="BK309" s="241">
        <f>ROUND(I309*H309,2)</f>
        <v>0</v>
      </c>
      <c r="BL309" s="18" t="s">
        <v>192</v>
      </c>
      <c r="BM309" s="240" t="s">
        <v>1778</v>
      </c>
    </row>
    <row r="310" s="2" customFormat="1" ht="16.5" customHeight="1">
      <c r="A310" s="40"/>
      <c r="B310" s="41"/>
      <c r="C310" s="229" t="s">
        <v>1056</v>
      </c>
      <c r="D310" s="229" t="s">
        <v>174</v>
      </c>
      <c r="E310" s="230" t="s">
        <v>4841</v>
      </c>
      <c r="F310" s="231" t="s">
        <v>4842</v>
      </c>
      <c r="G310" s="232" t="s">
        <v>4404</v>
      </c>
      <c r="H310" s="233">
        <v>40</v>
      </c>
      <c r="I310" s="234"/>
      <c r="J310" s="235">
        <f>ROUND(I310*H310,2)</f>
        <v>0</v>
      </c>
      <c r="K310" s="231" t="s">
        <v>331</v>
      </c>
      <c r="L310" s="46"/>
      <c r="M310" s="236" t="s">
        <v>1</v>
      </c>
      <c r="N310" s="237" t="s">
        <v>48</v>
      </c>
      <c r="O310" s="93"/>
      <c r="P310" s="238">
        <f>O310*H310</f>
        <v>0</v>
      </c>
      <c r="Q310" s="238">
        <v>0</v>
      </c>
      <c r="R310" s="238">
        <f>Q310*H310</f>
        <v>0</v>
      </c>
      <c r="S310" s="238">
        <v>0</v>
      </c>
      <c r="T310" s="239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40" t="s">
        <v>192</v>
      </c>
      <c r="AT310" s="240" t="s">
        <v>174</v>
      </c>
      <c r="AU310" s="240" t="s">
        <v>90</v>
      </c>
      <c r="AY310" s="18" t="s">
        <v>171</v>
      </c>
      <c r="BE310" s="241">
        <f>IF(N310="základní",J310,0)</f>
        <v>0</v>
      </c>
      <c r="BF310" s="241">
        <f>IF(N310="snížená",J310,0)</f>
        <v>0</v>
      </c>
      <c r="BG310" s="241">
        <f>IF(N310="zákl. přenesená",J310,0)</f>
        <v>0</v>
      </c>
      <c r="BH310" s="241">
        <f>IF(N310="sníž. přenesená",J310,0)</f>
        <v>0</v>
      </c>
      <c r="BI310" s="241">
        <f>IF(N310="nulová",J310,0)</f>
        <v>0</v>
      </c>
      <c r="BJ310" s="18" t="s">
        <v>90</v>
      </c>
      <c r="BK310" s="241">
        <f>ROUND(I310*H310,2)</f>
        <v>0</v>
      </c>
      <c r="BL310" s="18" t="s">
        <v>192</v>
      </c>
      <c r="BM310" s="240" t="s">
        <v>1786</v>
      </c>
    </row>
    <row r="311" s="2" customFormat="1" ht="16.5" customHeight="1">
      <c r="A311" s="40"/>
      <c r="B311" s="41"/>
      <c r="C311" s="229" t="s">
        <v>1060</v>
      </c>
      <c r="D311" s="229" t="s">
        <v>174</v>
      </c>
      <c r="E311" s="230" t="s">
        <v>4843</v>
      </c>
      <c r="F311" s="231" t="s">
        <v>4844</v>
      </c>
      <c r="G311" s="232" t="s">
        <v>4404</v>
      </c>
      <c r="H311" s="233">
        <v>32</v>
      </c>
      <c r="I311" s="234"/>
      <c r="J311" s="235">
        <f>ROUND(I311*H311,2)</f>
        <v>0</v>
      </c>
      <c r="K311" s="231" t="s">
        <v>331</v>
      </c>
      <c r="L311" s="46"/>
      <c r="M311" s="236" t="s">
        <v>1</v>
      </c>
      <c r="N311" s="237" t="s">
        <v>48</v>
      </c>
      <c r="O311" s="93"/>
      <c r="P311" s="238">
        <f>O311*H311</f>
        <v>0</v>
      </c>
      <c r="Q311" s="238">
        <v>0</v>
      </c>
      <c r="R311" s="238">
        <f>Q311*H311</f>
        <v>0</v>
      </c>
      <c r="S311" s="238">
        <v>0</v>
      </c>
      <c r="T311" s="239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40" t="s">
        <v>192</v>
      </c>
      <c r="AT311" s="240" t="s">
        <v>174</v>
      </c>
      <c r="AU311" s="240" t="s">
        <v>90</v>
      </c>
      <c r="AY311" s="18" t="s">
        <v>171</v>
      </c>
      <c r="BE311" s="241">
        <f>IF(N311="základní",J311,0)</f>
        <v>0</v>
      </c>
      <c r="BF311" s="241">
        <f>IF(N311="snížená",J311,0)</f>
        <v>0</v>
      </c>
      <c r="BG311" s="241">
        <f>IF(N311="zákl. přenesená",J311,0)</f>
        <v>0</v>
      </c>
      <c r="BH311" s="241">
        <f>IF(N311="sníž. přenesená",J311,0)</f>
        <v>0</v>
      </c>
      <c r="BI311" s="241">
        <f>IF(N311="nulová",J311,0)</f>
        <v>0</v>
      </c>
      <c r="BJ311" s="18" t="s">
        <v>90</v>
      </c>
      <c r="BK311" s="241">
        <f>ROUND(I311*H311,2)</f>
        <v>0</v>
      </c>
      <c r="BL311" s="18" t="s">
        <v>192</v>
      </c>
      <c r="BM311" s="240" t="s">
        <v>1794</v>
      </c>
    </row>
    <row r="312" s="2" customFormat="1" ht="16.5" customHeight="1">
      <c r="A312" s="40"/>
      <c r="B312" s="41"/>
      <c r="C312" s="229" t="s">
        <v>1065</v>
      </c>
      <c r="D312" s="229" t="s">
        <v>174</v>
      </c>
      <c r="E312" s="230" t="s">
        <v>4845</v>
      </c>
      <c r="F312" s="231" t="s">
        <v>4846</v>
      </c>
      <c r="G312" s="232" t="s">
        <v>4404</v>
      </c>
      <c r="H312" s="233">
        <v>16</v>
      </c>
      <c r="I312" s="234"/>
      <c r="J312" s="235">
        <f>ROUND(I312*H312,2)</f>
        <v>0</v>
      </c>
      <c r="K312" s="231" t="s">
        <v>331</v>
      </c>
      <c r="L312" s="46"/>
      <c r="M312" s="236" t="s">
        <v>1</v>
      </c>
      <c r="N312" s="237" t="s">
        <v>48</v>
      </c>
      <c r="O312" s="93"/>
      <c r="P312" s="238">
        <f>O312*H312</f>
        <v>0</v>
      </c>
      <c r="Q312" s="238">
        <v>0</v>
      </c>
      <c r="R312" s="238">
        <f>Q312*H312</f>
        <v>0</v>
      </c>
      <c r="S312" s="238">
        <v>0</v>
      </c>
      <c r="T312" s="239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40" t="s">
        <v>192</v>
      </c>
      <c r="AT312" s="240" t="s">
        <v>174</v>
      </c>
      <c r="AU312" s="240" t="s">
        <v>90</v>
      </c>
      <c r="AY312" s="18" t="s">
        <v>171</v>
      </c>
      <c r="BE312" s="241">
        <f>IF(N312="základní",J312,0)</f>
        <v>0</v>
      </c>
      <c r="BF312" s="241">
        <f>IF(N312="snížená",J312,0)</f>
        <v>0</v>
      </c>
      <c r="BG312" s="241">
        <f>IF(N312="zákl. přenesená",J312,0)</f>
        <v>0</v>
      </c>
      <c r="BH312" s="241">
        <f>IF(N312="sníž. přenesená",J312,0)</f>
        <v>0</v>
      </c>
      <c r="BI312" s="241">
        <f>IF(N312="nulová",J312,0)</f>
        <v>0</v>
      </c>
      <c r="BJ312" s="18" t="s">
        <v>90</v>
      </c>
      <c r="BK312" s="241">
        <f>ROUND(I312*H312,2)</f>
        <v>0</v>
      </c>
      <c r="BL312" s="18" t="s">
        <v>192</v>
      </c>
      <c r="BM312" s="240" t="s">
        <v>1803</v>
      </c>
    </row>
    <row r="313" s="2" customFormat="1" ht="16.5" customHeight="1">
      <c r="A313" s="40"/>
      <c r="B313" s="41"/>
      <c r="C313" s="229" t="s">
        <v>1071</v>
      </c>
      <c r="D313" s="229" t="s">
        <v>174</v>
      </c>
      <c r="E313" s="230" t="s">
        <v>4847</v>
      </c>
      <c r="F313" s="231" t="s">
        <v>4848</v>
      </c>
      <c r="G313" s="232" t="s">
        <v>4404</v>
      </c>
      <c r="H313" s="233">
        <v>32</v>
      </c>
      <c r="I313" s="234"/>
      <c r="J313" s="235">
        <f>ROUND(I313*H313,2)</f>
        <v>0</v>
      </c>
      <c r="K313" s="231" t="s">
        <v>331</v>
      </c>
      <c r="L313" s="46"/>
      <c r="M313" s="311" t="s">
        <v>1</v>
      </c>
      <c r="N313" s="312" t="s">
        <v>48</v>
      </c>
      <c r="O313" s="249"/>
      <c r="P313" s="313">
        <f>O313*H313</f>
        <v>0</v>
      </c>
      <c r="Q313" s="313">
        <v>0</v>
      </c>
      <c r="R313" s="313">
        <f>Q313*H313</f>
        <v>0</v>
      </c>
      <c r="S313" s="313">
        <v>0</v>
      </c>
      <c r="T313" s="314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40" t="s">
        <v>192</v>
      </c>
      <c r="AT313" s="240" t="s">
        <v>174</v>
      </c>
      <c r="AU313" s="240" t="s">
        <v>90</v>
      </c>
      <c r="AY313" s="18" t="s">
        <v>171</v>
      </c>
      <c r="BE313" s="241">
        <f>IF(N313="základní",J313,0)</f>
        <v>0</v>
      </c>
      <c r="BF313" s="241">
        <f>IF(N313="snížená",J313,0)</f>
        <v>0</v>
      </c>
      <c r="BG313" s="241">
        <f>IF(N313="zákl. přenesená",J313,0)</f>
        <v>0</v>
      </c>
      <c r="BH313" s="241">
        <f>IF(N313="sníž. přenesená",J313,0)</f>
        <v>0</v>
      </c>
      <c r="BI313" s="241">
        <f>IF(N313="nulová",J313,0)</f>
        <v>0</v>
      </c>
      <c r="BJ313" s="18" t="s">
        <v>90</v>
      </c>
      <c r="BK313" s="241">
        <f>ROUND(I313*H313,2)</f>
        <v>0</v>
      </c>
      <c r="BL313" s="18" t="s">
        <v>192</v>
      </c>
      <c r="BM313" s="240" t="s">
        <v>1811</v>
      </c>
    </row>
    <row r="314" s="2" customFormat="1" ht="6.96" customHeight="1">
      <c r="A314" s="40"/>
      <c r="B314" s="68"/>
      <c r="C314" s="69"/>
      <c r="D314" s="69"/>
      <c r="E314" s="69"/>
      <c r="F314" s="69"/>
      <c r="G314" s="69"/>
      <c r="H314" s="69"/>
      <c r="I314" s="69"/>
      <c r="J314" s="69"/>
      <c r="K314" s="69"/>
      <c r="L314" s="46"/>
      <c r="M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</sheetData>
  <sheetProtection sheet="1" autoFilter="0" formatColumns="0" formatRows="0" objects="1" scenarios="1" spinCount="100000" saltValue="IKg4sECAw0WFtV6GkTz7v0yeIxSLoct8MvV+KA7Imd6MlGFkU0gQiVOE5EF9wDkGkBm/IVIqKF4fbhr/AfM62g==" hashValue="14Wk9oO1DJiHxMKlOagV5sfS4yqDk17O9FN+Gp27Cx+SrEQgmw46FXU0xjKzcG9+4NDOmOe21soA/JnnnJN2bw==" algorithmName="SHA-512" password="E785"/>
  <autoFilter ref="C136:K31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3:H123"/>
    <mergeCell ref="E127:H127"/>
    <mergeCell ref="E125:H125"/>
    <mergeCell ref="E129:H12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DESKTOP-4EPUNVH\Moje</dc:creator>
  <cp:lastModifiedBy>DESKTOP-4EPUNVH\Moje</cp:lastModifiedBy>
  <dcterms:created xsi:type="dcterms:W3CDTF">2021-04-24T12:42:02Z</dcterms:created>
  <dcterms:modified xsi:type="dcterms:W3CDTF">2021-04-24T12:42:30Z</dcterms:modified>
</cp:coreProperties>
</file>