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/>
  <bookViews>
    <workbookView xWindow="65416" yWindow="65416" windowWidth="25440" windowHeight="15390" firstSheet="1" activeTab="2"/>
  </bookViews>
  <sheets>
    <sheet name="Rekapitulace stavby" sheetId="1" state="veryHidden" r:id="rId1"/>
    <sheet name="pav H" sheetId="3" r:id="rId2"/>
    <sheet name="pav E" sheetId="4" r:id="rId3"/>
    <sheet name="REKAPITULACE" sheetId="5" r:id="rId4"/>
  </sheets>
  <definedNames>
    <definedName name="_xlnm.Print_Area" localSheetId="0">'Rekapitulace stavby'!$D$4:$AO$36,'Rekapitulace stavby'!$C$42:$AQ$56</definedName>
    <definedName name="_xlnm.Print_Titles" localSheetId="0">'Rekapitulace stavby'!$52:$52</definedName>
  </definedNames>
  <calcPr calcId="181029"/>
</workbook>
</file>

<file path=xl/sharedStrings.xml><?xml version="1.0" encoding="utf-8"?>
<sst xmlns="http://schemas.openxmlformats.org/spreadsheetml/2006/main" count="416" uniqueCount="209">
  <si>
    <t>Export Komplet</t>
  </si>
  <si>
    <t>VZ</t>
  </si>
  <si>
    <t>2.0</t>
  </si>
  <si>
    <t/>
  </si>
  <si>
    <t>False</t>
  </si>
  <si>
    <t>{088d91ad-27f2-4b08-aa31-75ac29a3feda}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</si>
  <si>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</si>
  <si>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</si>
  <si>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</si>
  <si>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</si>
  <si>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</si>
  <si>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</si>
  <si>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</si>
  <si>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</si>
  <si>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20-Hrubovska-031</t>
  </si>
  <si>
    <t>Stavba:</t>
  </si>
  <si>
    <t>REVITALIZACE PROSTRANSTVÍ U PAVILONŮ  H a E V AREALU SLEZSKÉ NEMOCNICE V OPAVĚ</t>
  </si>
  <si>
    <t>KSO:</t>
  </si>
  <si>
    <t>CC-CZ:</t>
  </si>
  <si>
    <t>Místo:</t>
  </si>
  <si>
    <t>Parcela 2273/1, Opava Předměstí</t>
  </si>
  <si>
    <t>Datum:</t>
  </si>
  <si>
    <t>8. 10. 2020</t>
  </si>
  <si>
    <t>Zadavatel:</t>
  </si>
  <si>
    <t>IČ:</t>
  </si>
  <si>
    <t>Slezská nemocnice v Opavě</t>
  </si>
  <si>
    <t>DIČ:</t>
  </si>
  <si>
    <t>Zhotovitel:</t>
  </si>
  <si>
    <t>Dle výběrového řízení investora</t>
  </si>
  <si>
    <t>Projektant:</t>
  </si>
  <si>
    <t>Ing.Dagmar Hrubovská</t>
  </si>
  <si>
    <t>True</t>
  </si>
  <si>
    <t>Zpracovatel:</t>
  </si>
  <si>
    <t>Katerinec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</si>
  <si>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</si>
  <si>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</si>
  <si>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</si>
  <si>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</si>
  <si>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</si>
  <si>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</si>
  <si>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</si>
  <si>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</si>
  <si>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</si>
  <si>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</si>
  <si>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</si>
  <si>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</si>
  <si>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</si>
  <si>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</si>
  <si>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</si>
  <si>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</si>
  <si>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</si>
  <si>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</si>
  <si>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</si>
  <si>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</si>
  <si>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</si>
  <si>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</si>
  <si>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</si>
  <si>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</si>
  <si>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</si>
  <si>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</si>
  <si>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</si>
  <si>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</si>
  <si>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</si>
  <si>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</si>
  <si>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</si>
  <si>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</si>
  <si>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</si>
  <si>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</si>
  <si>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</si>
  <si>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</si>
  <si>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</si>
  <si>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</si>
  <si>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</si>
  <si>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</si>
  <si>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</si>
  <si>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02</t>
  </si>
  <si>
    <t>Revitalizace prostranství - II.Etapa mezi pavilony H a E</t>
  </si>
  <si>
    <t>STA</t>
  </si>
  <si>
    <t>1</t>
  </si>
  <si>
    <t>{257f34d8-2b66-4c69-b321-a7ea7350cbf4}</t>
  </si>
  <si>
    <t>2</t>
  </si>
  <si>
    <t>m2</t>
  </si>
  <si>
    <t>113107230</t>
  </si>
  <si>
    <t>113107412</t>
  </si>
  <si>
    <t>m</t>
  </si>
  <si>
    <t>113202111</t>
  </si>
  <si>
    <t>Vytrhání obrub s vybouráním lože, s přemístěním hmot na skládku na vzdálenost do 3 m nebo s naložením na dopravní prostředek z krajníků nebo obrubníků stojatých</t>
  </si>
  <si>
    <t>113204111</t>
  </si>
  <si>
    <t>Vytrhání obrub s vybouráním lože, s přemístěním hmot na skládku na vzdálenost do 3 m nebo s naložením na dopravní prostředek záhonových</t>
  </si>
  <si>
    <t>122211101</t>
  </si>
  <si>
    <t>m3</t>
  </si>
  <si>
    <t>t</t>
  </si>
  <si>
    <t>181951112</t>
  </si>
  <si>
    <t>Úprava pláně vyrovnáním výškových rozdílů strojně v hornině třídy těžitelnosti I, skupiny 1 až 3 se zhutněním</t>
  </si>
  <si>
    <t>kus</t>
  </si>
  <si>
    <t>596211133</t>
  </si>
  <si>
    <t>59245018</t>
  </si>
  <si>
    <t>59245020</t>
  </si>
  <si>
    <t>899431111</t>
  </si>
  <si>
    <t>Výšková úprava uličního vstupu nebo vpusti do 200 mm zvýšením krycího hrnce, šoupěte nebo hydrantu bez úpravy armatur</t>
  </si>
  <si>
    <t>916131213</t>
  </si>
  <si>
    <t>59217001</t>
  </si>
  <si>
    <t>919735112</t>
  </si>
  <si>
    <t>Řezání stávajícího živičného krytu nebo podkladu hloubky přes 50 do 100 mm</t>
  </si>
  <si>
    <t>997013601</t>
  </si>
  <si>
    <t>997013645</t>
  </si>
  <si>
    <t>997013655</t>
  </si>
  <si>
    <t>998223011</t>
  </si>
  <si>
    <t>Přesun hmot pro pozemní komunikace s krytem dlážděným dopravní vzdálenost do 200 m jakékoliv délky objektu</t>
  </si>
  <si>
    <r>
      <t>Odstranění podkladů nebo krytů strojně plochy jednotlivě přes 200 m2 s přemístěním hmot na skládku na vzdálenost do 20 m nebo s naložením na dopravní prostředek z </t>
    </r>
    <r>
      <rPr>
        <b/>
        <sz val="9"/>
        <rFont val="Arial CE"/>
        <family val="2"/>
      </rPr>
      <t>betonu prostého, o tl. vrstvy do 100 mm</t>
    </r>
  </si>
  <si>
    <r>
      <t>Odstranění podkladů nebo krytů ručně s přemístěním hmot na skládku na vzdálenost do 3 m nebo s naložením na dopravní prostřede</t>
    </r>
    <r>
      <rPr>
        <b/>
        <sz val="9"/>
        <rFont val="Arial CE"/>
        <family val="2"/>
      </rPr>
      <t>k živičných, o tl. vrstvy do 50 mm</t>
    </r>
  </si>
  <si>
    <t>Odkopávky a prokopávky ručně zapažené i nezapažené v hornině třídy těžitelnosti I skupiny 3 (nové parkovací stání)</t>
  </si>
  <si>
    <t>dlažba tvar obdélník betonová 200x100x60mm přírodní</t>
  </si>
  <si>
    <t>59245019</t>
  </si>
  <si>
    <t>dlažba tvar obdélník betonová 200x100x80mm přírodní</t>
  </si>
  <si>
    <t>obrubník betonový zahradní 1000x10x200mm</t>
  </si>
  <si>
    <t>Objednatel: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</si>
  <si>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</si>
  <si>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</si>
  <si>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</si>
  <si>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</si>
  <si>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</si>
  <si>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</si>
  <si>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</si>
  <si>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</si>
  <si>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</si>
  <si>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</si>
  <si>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</si>
  <si>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</si>
  <si>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</si>
  <si>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</si>
  <si>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</si>
  <si>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</si>
  <si>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</si>
  <si>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</si>
  <si>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</si>
  <si>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</si>
  <si>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</si>
  <si>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</si>
  <si>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</si>
  <si>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</si>
  <si>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</si>
  <si>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</si>
  <si>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</si>
  <si>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</si>
  <si>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</si>
  <si>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</si>
  <si>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564861111</t>
  </si>
  <si>
    <t>Podklad ze štěrkodrti 0/32mm s rozprostřením a zhutněním, po zhutnění tl. 200 mm - chodník</t>
  </si>
  <si>
    <t>Podklad ze štěrkodrti 0/32mm s rozprostřením a zhutněním, po zhutnění tl. 200 mm - parkovací stání 2x120m2 + pod obruby</t>
  </si>
  <si>
    <t>596215040</t>
  </si>
  <si>
    <t>Osazení silničního obrubníku betonového se zřízením lože, s vyplněním a zatřením spár cementovou maltou stojatého s boční opěrou z betonu prostého, do lože z betonu prostého (35+ 24 +5+5)</t>
  </si>
  <si>
    <t>59217111</t>
  </si>
  <si>
    <t>obrubník betonový zahradní 1000x15x250mm</t>
  </si>
  <si>
    <t>979084113</t>
  </si>
  <si>
    <t>979084119</t>
  </si>
  <si>
    <t>Příplatek k ceně za každý další i započatý 1 km přes 1 km</t>
  </si>
  <si>
    <t>č.</t>
  </si>
  <si>
    <t>č. položky</t>
  </si>
  <si>
    <t>m.j.</t>
  </si>
  <si>
    <t>množství</t>
  </si>
  <si>
    <t xml:space="preserve">cena </t>
  </si>
  <si>
    <t>cena/m.j.</t>
  </si>
  <si>
    <t>113108305</t>
  </si>
  <si>
    <r>
      <t>Odstranění podkladů nebo krytů  z</t>
    </r>
    <r>
      <rPr>
        <b/>
        <sz val="9"/>
        <rFont val="Arial CE"/>
        <family val="2"/>
      </rPr>
      <t xml:space="preserve"> kameniva těženého, o tl. vrstvy přes 100 do 200 mm</t>
    </r>
  </si>
  <si>
    <t>979084213</t>
  </si>
  <si>
    <t>Příplatek za každých započatý další kilometr</t>
  </si>
  <si>
    <t>979084419</t>
  </si>
  <si>
    <t>Cena v Kč bez DPH</t>
  </si>
  <si>
    <t>Vodorovná doprava vybouraných hmot po suchu do 1km (betin, asfalt, obruby)</t>
  </si>
  <si>
    <t xml:space="preserve">Kladení dlažby z betonových zámkové s ložem z kameniva těženého tl. 60 mm </t>
  </si>
  <si>
    <t xml:space="preserve">Kladení dlažby z betonových zámkové s ložem z kameniva těženého tl. 80 mm </t>
  </si>
  <si>
    <t>dlažba tvar obdélník betonová 200x100x80mm červená (dělící pruhy)</t>
  </si>
  <si>
    <t>dlažba tvar obdélník betonová 200x100x60mm červená slepecká (místo k přecházení u pav. H</t>
  </si>
  <si>
    <t>Vodorovná doprava hmot po suchu (odkopaná zemina)</t>
  </si>
  <si>
    <r>
      <t xml:space="preserve">Poplatek za uložení stavebního odpadu na skládce (skládkovné) z </t>
    </r>
    <r>
      <rPr>
        <b/>
        <sz val="9"/>
        <rFont val="Arial CE"/>
        <family val="2"/>
      </rPr>
      <t>prostého betonu</t>
    </r>
    <r>
      <rPr>
        <sz val="9"/>
        <rFont val="Arial CE"/>
        <family val="2"/>
      </rPr>
      <t xml:space="preserve"> zatříděného do Katalogu odpadů pod kódem 17 01 01</t>
    </r>
  </si>
  <si>
    <r>
      <t xml:space="preserve">Poplatek za uložení stavebního odpadu na skládce (skládkovné) </t>
    </r>
    <r>
      <rPr>
        <b/>
        <sz val="9"/>
        <rFont val="Arial CE"/>
        <family val="2"/>
      </rPr>
      <t>asfaltovéh</t>
    </r>
    <r>
      <rPr>
        <sz val="9"/>
        <rFont val="Arial CE"/>
        <family val="2"/>
      </rPr>
      <t>o bez obsahu dehtu zatříděného do Katalogu odpadů pod kódem 17 03 02</t>
    </r>
  </si>
  <si>
    <r>
      <t xml:space="preserve">Poplatek za uložení stavebního odpadu na skládce (skládkovné) </t>
    </r>
    <r>
      <rPr>
        <b/>
        <sz val="9"/>
        <rFont val="Arial CE"/>
        <family val="2"/>
      </rPr>
      <t>zeminy a kamení</t>
    </r>
    <r>
      <rPr>
        <sz val="9"/>
        <rFont val="Arial CE"/>
        <family val="2"/>
      </rPr>
      <t xml:space="preserve"> zatříděného do Katalogu odpadů pod kódem 17 05 04</t>
    </r>
  </si>
  <si>
    <t>572753111</t>
  </si>
  <si>
    <t>181301102</t>
  </si>
  <si>
    <t>Rozprostření ornice, rovina, tl. 10-15 cm, včetně dodání a dovozu ornice</t>
  </si>
  <si>
    <t>Vyspravení povrchu krytů asfaltovým betonem okolo silničních obrub</t>
  </si>
  <si>
    <t>dlažba tvar obdélník betonová 200x100x80mm přírodní (parkovací stání 24x5m= 120m2)</t>
  </si>
  <si>
    <r>
      <t>Odstranění podkladů nebo krytů ručně s přemístěním hmot na skládku na vzdálenost do 3 m nebo s naložením na dopravní prostřede</t>
    </r>
    <r>
      <rPr>
        <b/>
        <sz val="9"/>
        <rFont val="Arial CE"/>
        <family val="2"/>
      </rPr>
      <t xml:space="preserve">k živičných, o tl. vrstvy do 50 mm </t>
    </r>
    <r>
      <rPr>
        <sz val="9"/>
        <rFont val="Arial CE"/>
        <family val="2"/>
      </rPr>
      <t>(50x1,8= 90m2)</t>
    </r>
  </si>
  <si>
    <t xml:space="preserve">Odkopávky a prokopávky ručně zapažené i nezapažené v hornině třídy těžitelnosti I skupiny 3 (nové parkovací stání (98m2 x0,5)  a (nový chodník 50m2 x 0,2) </t>
  </si>
  <si>
    <t>Vodorovná doprava vybouraných hmot po suchu do 1km (beton, asfalt, obruby)</t>
  </si>
  <si>
    <t>Rozprostření ornice, s osetím trávy, rovina, tl. 10-15 cm, včetně dodání a dovozu ornice</t>
  </si>
  <si>
    <t>Podklad ze štěrkodrti 0/32mm s rozprostřením a zhutněním, po zhutnění tl. 200 mm - parkovací stání 2x98m2 + pod obruby 10</t>
  </si>
  <si>
    <t>obrubník betonový zahradní 1000x10x200mm (20 +5+5)</t>
  </si>
  <si>
    <t>59217000</t>
  </si>
  <si>
    <t>obrubník betonový zahradní 1000x5x200mm</t>
  </si>
  <si>
    <t xml:space="preserve">Osazení silničního obrubníku betonového se zřízením lože, s vyplněním a zatřením spár cementovou maltou stojatého s boční opěrou z betonu prostého, do lože z betonu prostého </t>
  </si>
  <si>
    <t>31.</t>
  </si>
  <si>
    <t>REKAPITULACE</t>
  </si>
  <si>
    <t>Adresa:</t>
  </si>
  <si>
    <t>Název:</t>
  </si>
  <si>
    <t>DPH 21%</t>
  </si>
  <si>
    <t>STAVBA</t>
  </si>
  <si>
    <t>CENA BEZ DPH</t>
  </si>
  <si>
    <t>CENA CELKEM:</t>
  </si>
  <si>
    <t>Zpracoval:</t>
  </si>
  <si>
    <t>dlažba tvar obdélník betonová 200x100x60mm červená slepecká (místo k přecházení u pav. H)</t>
  </si>
  <si>
    <t>Parkovací stání  u Pavilonu H</t>
  </si>
  <si>
    <t>Parkovací stání u Pavilonu E</t>
  </si>
  <si>
    <t>Příloha č. 7 Výkaz výměr</t>
  </si>
  <si>
    <t>SNO/Otr/2021/15/parkoviště u Pavilonů H a E</t>
  </si>
  <si>
    <t>Parking u Pavilonu E</t>
  </si>
  <si>
    <t>Parking u Pavilonu H</t>
  </si>
  <si>
    <t>CENA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</si>
</sst>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%"/>
    <numFmt numFmtId="165" formatCode="dd\.mm\.yyyy"/>
    <numFmt numFmtId="166" formatCode="#,##0.00000"/>
    <numFmt numFmtId="167" formatCode="#,##0.000"/>
    <numFmt numFmtId="168" formatCode="#,##0.00\ &quot;Kč&quot;"/>
  </numFmts>
  <fonts count="3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u val="single"/>
      <sz val="11"/>
      <color theme="10"/>
      <name val="Calibri"/>
      <family val="2"/>
      <scheme val="minor"/>
    </font>
    <font>
      <b/>
      <sz val="9"/>
      <name val="Arial CE"/>
      <family val="2"/>
    </font>
    <font>
      <sz val="14"/>
      <name val="Arial"/>
      <family val="2"/>
    </font>
    <font>
      <sz val="14"/>
      <name val="Arial CE"/>
      <family val="2"/>
    </font>
    <font>
      <b/>
      <sz val="8"/>
      <name val="Arial CE"/>
      <family val="2"/>
    </font>
    <font>
      <sz val="18"/>
      <name val="Arial CE"/>
      <family val="2"/>
    </font>
    <font>
      <b/>
      <sz val="18"/>
      <name val="Arial CE"/>
      <family val="2"/>
    </font>
    <font>
      <strike/>
      <sz val="9"/>
      <name val="Arial CE"/>
      <family val="2"/>
    </font>
  </fonts>
  <fills count="8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04997999966144562"/>
        <bgColor indexed="64"/>
      </patternFill>
    </fill>
  </fills>
  <borders count="6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/>
      <bottom style="hair">
        <color rgb="FF969696"/>
      </bottom>
    </border>
    <border>
      <left/>
      <right/>
      <top style="medium">
        <color rgb="FF969696"/>
      </top>
      <bottom style="medium">
        <color rgb="FF969696"/>
      </bottom>
    </border>
    <border>
      <left/>
      <right style="medium">
        <color rgb="FF969696"/>
      </right>
      <top style="medium">
        <color rgb="FF969696"/>
      </top>
      <bottom style="medium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/>
    </border>
    <border>
      <left style="medium">
        <color rgb="FF969696"/>
      </left>
      <right style="hair">
        <color rgb="FF969696"/>
      </right>
      <top style="medium">
        <color rgb="FF969696"/>
      </top>
      <bottom style="medium">
        <color rgb="FF969696"/>
      </bottom>
    </border>
    <border>
      <left style="hair">
        <color rgb="FF969696"/>
      </left>
      <right style="hair">
        <color rgb="FF969696"/>
      </right>
      <top style="medium">
        <color rgb="FF969696"/>
      </top>
      <bottom style="medium">
        <color rgb="FF969696"/>
      </bottom>
    </border>
    <border>
      <left style="hair">
        <color rgb="FF969696"/>
      </left>
      <right style="medium">
        <color rgb="FF969696"/>
      </right>
      <top style="medium">
        <color rgb="FF969696"/>
      </top>
      <bottom style="medium">
        <color rgb="FF969696"/>
      </bottom>
    </border>
    <border>
      <left style="medium">
        <color rgb="FF969696"/>
      </left>
      <right style="medium">
        <color rgb="FF969696"/>
      </right>
      <top style="medium">
        <color rgb="FF969696"/>
      </top>
      <bottom style="medium">
        <color rgb="FF969696"/>
      </bottom>
    </border>
    <border>
      <left style="hair">
        <color rgb="FF969696"/>
      </left>
      <right style="hair">
        <color rgb="FF969696"/>
      </right>
      <top/>
      <bottom/>
    </border>
    <border>
      <left style="medium">
        <color rgb="FF969696"/>
      </left>
      <right/>
      <top style="medium">
        <color rgb="FF969696"/>
      </top>
      <bottom style="medium">
        <color rgb="FF969696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22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0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14" fillId="3" borderId="13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12" fillId="0" borderId="18" xfId="0" applyNumberFormat="1" applyFont="1" applyBorder="1" applyAlignment="1">
      <alignment vertical="center"/>
    </xf>
    <xf numFmtId="4" fontId="12" fillId="0" borderId="0" xfId="0" applyNumberFormat="1" applyFont="1" applyBorder="1" applyAlignment="1">
      <alignment vertical="center"/>
    </xf>
    <xf numFmtId="166" fontId="12" fillId="0" borderId="0" xfId="0" applyNumberFormat="1" applyFont="1" applyBorder="1" applyAlignment="1">
      <alignment vertical="center"/>
    </xf>
    <xf numFmtId="4" fontId="12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1" fillId="0" borderId="19" xfId="0" applyNumberFormat="1" applyFont="1" applyBorder="1" applyAlignment="1">
      <alignment vertical="center"/>
    </xf>
    <xf numFmtId="4" fontId="21" fillId="0" borderId="20" xfId="0" applyNumberFormat="1" applyFont="1" applyBorder="1" applyAlignment="1">
      <alignment vertical="center"/>
    </xf>
    <xf numFmtId="166" fontId="21" fillId="0" borderId="20" xfId="0" applyNumberFormat="1" applyFont="1" applyBorder="1" applyAlignment="1">
      <alignment vertical="center"/>
    </xf>
    <xf numFmtId="4" fontId="21" fillId="0" borderId="2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4" fillId="0" borderId="22" xfId="0" applyFont="1" applyBorder="1" applyAlignment="1" applyProtection="1">
      <alignment horizontal="center" vertical="center"/>
      <protection/>
    </xf>
    <xf numFmtId="49" fontId="14" fillId="0" borderId="22" xfId="0" applyNumberFormat="1" applyFont="1" applyBorder="1" applyAlignment="1" applyProtection="1">
      <alignment horizontal="left" vertical="center" wrapText="1"/>
      <protection/>
    </xf>
    <xf numFmtId="0" fontId="14" fillId="0" borderId="22" xfId="0" applyFont="1" applyBorder="1" applyAlignment="1" applyProtection="1">
      <alignment horizontal="left" vertical="center" wrapText="1"/>
      <protection/>
    </xf>
    <xf numFmtId="0" fontId="14" fillId="0" borderId="22" xfId="0" applyFont="1" applyBorder="1" applyAlignment="1" applyProtection="1">
      <alignment horizontal="center" vertical="center" wrapText="1"/>
      <protection/>
    </xf>
    <xf numFmtId="167" fontId="14" fillId="0" borderId="22" xfId="0" applyNumberFormat="1" applyFont="1" applyBorder="1" applyAlignment="1" applyProtection="1">
      <alignment vertical="center"/>
      <protection/>
    </xf>
    <xf numFmtId="4" fontId="14" fillId="0" borderId="22" xfId="0" applyNumberFormat="1" applyFont="1" applyBorder="1" applyAlignment="1" applyProtection="1">
      <alignment vertical="center"/>
      <protection/>
    </xf>
    <xf numFmtId="0" fontId="0" fillId="0" borderId="0" xfId="0"/>
    <xf numFmtId="0" fontId="25" fillId="0" borderId="0" xfId="0" applyFont="1"/>
    <xf numFmtId="4" fontId="14" fillId="4" borderId="22" xfId="0" applyNumberFormat="1" applyFont="1" applyFill="1" applyBorder="1" applyAlignment="1" applyProtection="1">
      <alignment vertical="center"/>
      <protection locked="0"/>
    </xf>
    <xf numFmtId="0" fontId="0" fillId="4" borderId="0" xfId="0" applyFill="1"/>
    <xf numFmtId="0" fontId="2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4" fillId="0" borderId="23" xfId="0" applyFont="1" applyBorder="1" applyAlignment="1" applyProtection="1">
      <alignment horizontal="center" vertical="center"/>
      <protection/>
    </xf>
    <xf numFmtId="49" fontId="14" fillId="0" borderId="23" xfId="0" applyNumberFormat="1" applyFont="1" applyBorder="1" applyAlignment="1" applyProtection="1">
      <alignment horizontal="left" vertical="center" wrapText="1"/>
      <protection/>
    </xf>
    <xf numFmtId="0" fontId="14" fillId="0" borderId="23" xfId="0" applyFont="1" applyBorder="1" applyAlignment="1" applyProtection="1">
      <alignment horizontal="left" vertical="center" wrapText="1"/>
      <protection/>
    </xf>
    <xf numFmtId="0" fontId="14" fillId="0" borderId="23" xfId="0" applyFont="1" applyBorder="1" applyAlignment="1" applyProtection="1">
      <alignment horizontal="center" vertical="center" wrapText="1"/>
      <protection/>
    </xf>
    <xf numFmtId="167" fontId="14" fillId="0" borderId="23" xfId="0" applyNumberFormat="1" applyFont="1" applyBorder="1" applyAlignment="1" applyProtection="1">
      <alignment vertical="center"/>
      <protection/>
    </xf>
    <xf numFmtId="4" fontId="14" fillId="4" borderId="23" xfId="0" applyNumberFormat="1" applyFont="1" applyFill="1" applyBorder="1" applyAlignment="1" applyProtection="1">
      <alignment vertical="center"/>
      <protection locked="0"/>
    </xf>
    <xf numFmtId="4" fontId="14" fillId="0" borderId="23" xfId="0" applyNumberFormat="1" applyFont="1" applyBorder="1" applyAlignment="1" applyProtection="1">
      <alignment vertical="center"/>
      <protection/>
    </xf>
    <xf numFmtId="0" fontId="24" fillId="0" borderId="24" xfId="0" applyFont="1" applyBorder="1" applyAlignment="1">
      <alignment horizontal="left" vertical="center"/>
    </xf>
    <xf numFmtId="0" fontId="25" fillId="0" borderId="24" xfId="0" applyFont="1" applyBorder="1"/>
    <xf numFmtId="0" fontId="25" fillId="4" borderId="24" xfId="0" applyFont="1" applyFill="1" applyBorder="1"/>
    <xf numFmtId="0" fontId="25" fillId="0" borderId="25" xfId="0" applyFont="1" applyBorder="1"/>
    <xf numFmtId="0" fontId="26" fillId="0" borderId="0" xfId="0" applyFont="1"/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49" fontId="14" fillId="0" borderId="26" xfId="0" applyNumberFormat="1" applyFont="1" applyBorder="1" applyAlignment="1" applyProtection="1">
      <alignment horizontal="left" vertical="center" wrapText="1"/>
      <protection/>
    </xf>
    <xf numFmtId="0" fontId="14" fillId="0" borderId="26" xfId="0" applyFont="1" applyBorder="1" applyAlignment="1" applyProtection="1">
      <alignment horizontal="left" vertical="center" wrapText="1"/>
      <protection/>
    </xf>
    <xf numFmtId="0" fontId="14" fillId="0" borderId="26" xfId="0" applyFont="1" applyBorder="1" applyAlignment="1" applyProtection="1">
      <alignment horizontal="center" vertical="center" wrapText="1"/>
      <protection/>
    </xf>
    <xf numFmtId="167" fontId="14" fillId="0" borderId="26" xfId="0" applyNumberFormat="1" applyFont="1" applyBorder="1" applyAlignment="1" applyProtection="1">
      <alignment vertical="center"/>
      <protection/>
    </xf>
    <xf numFmtId="4" fontId="14" fillId="0" borderId="26" xfId="0" applyNumberFormat="1" applyFont="1" applyBorder="1" applyAlignment="1" applyProtection="1">
      <alignment vertical="center"/>
      <protection/>
    </xf>
    <xf numFmtId="0" fontId="23" fillId="0" borderId="27" xfId="0" applyFont="1" applyBorder="1" applyAlignment="1" applyProtection="1">
      <alignment horizontal="center" vertical="center"/>
      <protection/>
    </xf>
    <xf numFmtId="49" fontId="23" fillId="0" borderId="28" xfId="0" applyNumberFormat="1" applyFont="1" applyBorder="1" applyAlignment="1" applyProtection="1">
      <alignment horizontal="left" vertical="center" wrapText="1"/>
      <protection/>
    </xf>
    <xf numFmtId="0" fontId="23" fillId="0" borderId="28" xfId="0" applyFont="1" applyBorder="1" applyAlignment="1" applyProtection="1">
      <alignment horizontal="left" vertical="center" wrapText="1"/>
      <protection/>
    </xf>
    <xf numFmtId="0" fontId="23" fillId="0" borderId="28" xfId="0" applyFont="1" applyBorder="1" applyAlignment="1" applyProtection="1">
      <alignment horizontal="center" vertical="center" wrapText="1"/>
      <protection/>
    </xf>
    <xf numFmtId="167" fontId="23" fillId="0" borderId="28" xfId="0" applyNumberFormat="1" applyFont="1" applyBorder="1" applyAlignment="1" applyProtection="1">
      <alignment vertical="center"/>
      <protection/>
    </xf>
    <xf numFmtId="4" fontId="23" fillId="4" borderId="28" xfId="0" applyNumberFormat="1" applyFont="1" applyFill="1" applyBorder="1" applyAlignment="1" applyProtection="1">
      <alignment vertical="center"/>
      <protection locked="0"/>
    </xf>
    <xf numFmtId="4" fontId="23" fillId="0" borderId="29" xfId="0" applyNumberFormat="1" applyFont="1" applyBorder="1" applyAlignment="1" applyProtection="1">
      <alignment vertical="center"/>
      <protection/>
    </xf>
    <xf numFmtId="0" fontId="14" fillId="4" borderId="22" xfId="0" applyFont="1" applyFill="1" applyBorder="1" applyAlignment="1" applyProtection="1">
      <alignment horizontal="left" vertical="center" wrapText="1"/>
      <protection/>
    </xf>
    <xf numFmtId="0" fontId="0" fillId="0" borderId="30" xfId="0" applyFont="1" applyBorder="1" applyAlignment="1" applyProtection="1">
      <alignment horizontal="left"/>
      <protection/>
    </xf>
    <xf numFmtId="0" fontId="3" fillId="0" borderId="30" xfId="0" applyFont="1" applyBorder="1" applyAlignment="1" applyProtection="1">
      <alignment horizontal="left"/>
      <protection/>
    </xf>
    <xf numFmtId="0" fontId="0" fillId="0" borderId="30" xfId="0" applyFont="1" applyBorder="1" applyAlignment="1" applyProtection="1">
      <alignment/>
      <protection/>
    </xf>
    <xf numFmtId="0" fontId="0" fillId="4" borderId="30" xfId="0" applyFont="1" applyFill="1" applyBorder="1" applyAlignment="1" applyProtection="1">
      <alignment/>
      <protection/>
    </xf>
    <xf numFmtId="4" fontId="3" fillId="0" borderId="30" xfId="0" applyNumberFormat="1" applyFont="1" applyBorder="1" applyAlignment="1" applyProtection="1">
      <alignment/>
      <protection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14" fillId="0" borderId="31" xfId="0" applyNumberFormat="1" applyFont="1" applyBorder="1" applyAlignment="1" applyProtection="1">
      <alignment horizontal="left" vertical="center" wrapText="1"/>
      <protection/>
    </xf>
    <xf numFmtId="0" fontId="14" fillId="0" borderId="31" xfId="0" applyFont="1" applyBorder="1" applyAlignment="1" applyProtection="1">
      <alignment horizontal="left" vertical="center" wrapText="1"/>
      <protection/>
    </xf>
    <xf numFmtId="0" fontId="14" fillId="0" borderId="31" xfId="0" applyFont="1" applyBorder="1" applyAlignment="1" applyProtection="1">
      <alignment horizontal="center" vertical="center" wrapText="1"/>
      <protection/>
    </xf>
    <xf numFmtId="167" fontId="14" fillId="0" borderId="31" xfId="0" applyNumberFormat="1" applyFont="1" applyBorder="1" applyAlignment="1" applyProtection="1">
      <alignment vertical="center"/>
      <protection/>
    </xf>
    <xf numFmtId="4" fontId="14" fillId="0" borderId="18" xfId="0" applyNumberFormat="1" applyFont="1" applyBorder="1" applyAlignment="1" applyProtection="1">
      <alignment vertical="center"/>
      <protection/>
    </xf>
    <xf numFmtId="0" fontId="0" fillId="0" borderId="0" xfId="0"/>
    <xf numFmtId="167" fontId="14" fillId="0" borderId="22" xfId="0" applyNumberFormat="1" applyFont="1" applyFill="1" applyBorder="1" applyAlignment="1" applyProtection="1">
      <alignment vertical="center"/>
      <protection/>
    </xf>
    <xf numFmtId="0" fontId="0" fillId="0" borderId="0" xfId="0"/>
    <xf numFmtId="0" fontId="27" fillId="0" borderId="0" xfId="0" applyFont="1"/>
    <xf numFmtId="0" fontId="17" fillId="0" borderId="0" xfId="0" applyFont="1"/>
    <xf numFmtId="0" fontId="5" fillId="0" borderId="0" xfId="0" applyFont="1"/>
    <xf numFmtId="0" fontId="28" fillId="0" borderId="0" xfId="0" applyFont="1"/>
    <xf numFmtId="0" fontId="17" fillId="5" borderId="0" xfId="0" applyFont="1" applyFill="1" applyBorder="1" applyAlignment="1">
      <alignment horizontal="left" vertical="center"/>
    </xf>
    <xf numFmtId="4" fontId="14" fillId="5" borderId="22" xfId="0" applyNumberFormat="1" applyFont="1" applyFill="1" applyBorder="1" applyAlignment="1" applyProtection="1">
      <alignment vertical="center"/>
      <protection locked="0"/>
    </xf>
    <xf numFmtId="4" fontId="14" fillId="5" borderId="26" xfId="0" applyNumberFormat="1" applyFont="1" applyFill="1" applyBorder="1" applyAlignment="1" applyProtection="1">
      <alignment vertical="center"/>
      <protection locked="0"/>
    </xf>
    <xf numFmtId="4" fontId="14" fillId="5" borderId="31" xfId="0" applyNumberFormat="1" applyFont="1" applyFill="1" applyBorder="1" applyAlignment="1" applyProtection="1">
      <alignment vertical="center"/>
      <protection locked="0"/>
    </xf>
    <xf numFmtId="4" fontId="14" fillId="5" borderId="23" xfId="0" applyNumberFormat="1" applyFont="1" applyFill="1" applyBorder="1" applyAlignment="1" applyProtection="1">
      <alignment vertical="center"/>
      <protection locked="0"/>
    </xf>
    <xf numFmtId="0" fontId="24" fillId="5" borderId="24" xfId="0" applyFont="1" applyFill="1" applyBorder="1" applyAlignment="1">
      <alignment horizontal="left" vertical="center"/>
    </xf>
    <xf numFmtId="0" fontId="8" fillId="6" borderId="0" xfId="0" applyFont="1" applyFill="1" applyAlignment="1">
      <alignment horizontal="center" vertical="center"/>
    </xf>
    <xf numFmtId="0" fontId="0" fillId="0" borderId="0" xfId="0"/>
    <xf numFmtId="0" fontId="14" fillId="3" borderId="6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left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4" fontId="1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4" fontId="20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left" vertical="center" wrapText="1"/>
    </xf>
    <xf numFmtId="4" fontId="16" fillId="0" borderId="0" xfId="0" applyNumberFormat="1" applyFont="1" applyAlignment="1">
      <alignment horizontal="right" vertical="center"/>
    </xf>
    <xf numFmtId="4" fontId="16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0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4" fillId="0" borderId="32" xfId="0" applyFont="1" applyBorder="1" applyAlignment="1">
      <alignment horizontal="left" vertical="center"/>
    </xf>
    <xf numFmtId="0" fontId="24" fillId="0" borderId="25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68" fontId="17" fillId="0" borderId="33" xfId="0" applyNumberFormat="1" applyFont="1" applyBorder="1" applyAlignment="1">
      <alignment horizontal="center" vertical="center"/>
    </xf>
    <xf numFmtId="168" fontId="17" fillId="0" borderId="34" xfId="0" applyNumberFormat="1" applyFont="1" applyBorder="1" applyAlignment="1">
      <alignment horizontal="center" vertical="center"/>
    </xf>
    <xf numFmtId="0" fontId="5" fillId="7" borderId="35" xfId="0" applyFont="1" applyFill="1" applyBorder="1" applyAlignment="1">
      <alignment horizontal="center" vertical="center"/>
    </xf>
    <xf numFmtId="0" fontId="5" fillId="7" borderId="36" xfId="0" applyFont="1" applyFill="1" applyBorder="1" applyAlignment="1">
      <alignment horizontal="center" vertical="center"/>
    </xf>
    <xf numFmtId="0" fontId="5" fillId="7" borderId="37" xfId="0" applyFont="1" applyFill="1" applyBorder="1" applyAlignment="1">
      <alignment horizontal="center" vertical="center"/>
    </xf>
    <xf numFmtId="168" fontId="5" fillId="7" borderId="35" xfId="0" applyNumberFormat="1" applyFont="1" applyFill="1" applyBorder="1" applyAlignment="1">
      <alignment horizontal="center" vertical="center"/>
    </xf>
    <xf numFmtId="168" fontId="5" fillId="7" borderId="36" xfId="0" applyNumberFormat="1" applyFont="1" applyFill="1" applyBorder="1" applyAlignment="1">
      <alignment horizontal="center" vertical="center"/>
    </xf>
    <xf numFmtId="168" fontId="5" fillId="7" borderId="37" xfId="0" applyNumberFormat="1" applyFont="1" applyFill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168" fontId="17" fillId="0" borderId="39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0" fontId="9" fillId="0" borderId="37" xfId="0" applyFont="1" applyBorder="1" applyAlignment="1">
      <alignment horizontal="left" vertical="center"/>
    </xf>
    <xf numFmtId="0" fontId="17" fillId="0" borderId="46" xfId="0" applyFont="1" applyBorder="1" applyAlignment="1">
      <alignment vertical="center"/>
    </xf>
    <xf numFmtId="0" fontId="17" fillId="0" borderId="47" xfId="0" applyFont="1" applyBorder="1" applyAlignment="1">
      <alignment vertical="center"/>
    </xf>
    <xf numFmtId="0" fontId="9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52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0" fontId="17" fillId="5" borderId="56" xfId="0" applyFont="1" applyFill="1" applyBorder="1" applyAlignment="1">
      <alignment vertical="center"/>
    </xf>
    <xf numFmtId="0" fontId="17" fillId="5" borderId="57" xfId="0" applyFont="1" applyFill="1" applyBorder="1" applyAlignment="1">
      <alignment vertical="center"/>
    </xf>
    <xf numFmtId="0" fontId="17" fillId="5" borderId="58" xfId="0" applyFont="1" applyFill="1" applyBorder="1" applyAlignment="1">
      <alignment vertical="center"/>
    </xf>
    <xf numFmtId="0" fontId="17" fillId="0" borderId="59" xfId="0" applyFont="1" applyBorder="1" applyAlignment="1">
      <alignment vertical="center"/>
    </xf>
    <xf numFmtId="0" fontId="17" fillId="0" borderId="60" xfId="0" applyFont="1" applyBorder="1" applyAlignment="1">
      <alignment vertical="center"/>
    </xf>
    <xf numFmtId="0" fontId="0" fillId="5" borderId="46" xfId="0" applyFill="1" applyBorder="1" applyAlignment="1">
      <alignment/>
    </xf>
    <xf numFmtId="0" fontId="0" fillId="5" borderId="47" xfId="0" applyFill="1" applyBorder="1" applyAlignment="1">
      <alignment/>
    </xf>
    <xf numFmtId="0" fontId="0" fillId="5" borderId="61" xfId="0" applyFill="1" applyBorder="1" applyAlignment="1">
      <alignment/>
    </xf>
    <xf numFmtId="0" fontId="0" fillId="5" borderId="59" xfId="0" applyFill="1" applyBorder="1" applyAlignment="1">
      <alignment/>
    </xf>
    <xf numFmtId="0" fontId="0" fillId="5" borderId="60" xfId="0" applyFill="1" applyBorder="1" applyAlignment="1">
      <alignment/>
    </xf>
    <xf numFmtId="0" fontId="0" fillId="5" borderId="62" xfId="0" applyFill="1" applyBorder="1" applyAlignment="1">
      <alignment/>
    </xf>
    <xf numFmtId="49" fontId="29" fillId="0" borderId="22" xfId="0" applyNumberFormat="1" applyFont="1" applyBorder="1" applyAlignment="1" applyProtection="1">
      <alignment horizontal="left" vertical="center" wrapText="1"/>
      <protection/>
    </xf>
    <xf numFmtId="0" fontId="29" fillId="0" borderId="22" xfId="0" applyFont="1" applyBorder="1" applyAlignment="1" applyProtection="1">
      <alignment horizontal="left" vertical="center" wrapText="1"/>
      <protection/>
    </xf>
    <xf numFmtId="0" fontId="29" fillId="0" borderId="22" xfId="0" applyFont="1" applyBorder="1" applyAlignment="1" applyProtection="1">
      <alignment horizontal="center" vertical="center" wrapText="1"/>
      <protection/>
    </xf>
    <xf numFmtId="167" fontId="29" fillId="0" borderId="22" xfId="0" applyNumberFormat="1" applyFont="1" applyBorder="1" applyAlignment="1" applyProtection="1">
      <alignment vertical="center"/>
      <protection/>
    </xf>
    <xf numFmtId="4" fontId="29" fillId="5" borderId="22" xfId="0" applyNumberFormat="1" applyFont="1" applyFill="1" applyBorder="1" applyAlignment="1" applyProtection="1">
      <alignment vertical="center"/>
      <protection locked="0"/>
    </xf>
    <xf numFmtId="4" fontId="29" fillId="0" borderId="22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8" t="s">
        <v>0</v>
      </c>
      <c r="AZ1" s="8" t="s">
        <v>1</v>
      </c>
      <c r="BA1" s="8" t="s">
        <v>2</v>
      </c>
      <c r="BB1" s="8" t="s">
        <v>3</v>
      </c>
      <c r="BT1" s="8" t="s">
        <v>4</v>
      </c>
      <c r="BU1" s="8" t="s">
        <v>4</v>
      </c>
      <c r="BV1" s="8" t="s">
        <v>5</v>
      </c>
    </row>
    <row r="2" spans="44:72" s="1" customFormat="1" ht="36.95" customHeight="1">
      <c r="AR2" s="137" t="s">
        <v>6</v>
      </c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S2" s="9" t="s">
        <v>7</v>
      </c>
      <c r="BT2" s="9" t="s">
        <v>8</v>
      </c>
    </row>
    <row r="3" spans="2:72" s="1" customFormat="1" ht="6.9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2"/>
      <c r="BS3" s="9" t="s">
        <v>7</v>
      </c>
      <c r="BT3" s="9" t="s">
        <v>9</v>
      </c>
    </row>
    <row r="4" spans="2:71" s="1" customFormat="1" ht="24.95" customHeight="1">
      <c r="B4" s="12"/>
      <c r="D4" s="13" t="s">
        <v>10</v>
      </c>
      <c r="AR4" s="12"/>
      <c r="AS4" s="14" t="s">
        <v>11</v>
      </c>
      <c r="BS4" s="9" t="s">
        <v>12</v>
      </c>
    </row>
    <row r="5" spans="2:71" s="1" customFormat="1" ht="12" customHeight="1">
      <c r="B5" s="12"/>
      <c r="D5" s="15" t="s">
        <v>13</v>
      </c>
      <c r="K5" s="164" t="s">
        <v>14</v>
      </c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R5" s="12"/>
      <c r="BS5" s="9" t="s">
        <v>7</v>
      </c>
    </row>
    <row r="6" spans="2:71" s="1" customFormat="1" ht="36.95" customHeight="1">
      <c r="B6" s="12"/>
      <c r="D6" s="17" t="s">
        <v>15</v>
      </c>
      <c r="K6" s="165" t="s">
        <v>16</v>
      </c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R6" s="12"/>
      <c r="BS6" s="9" t="s">
        <v>7</v>
      </c>
    </row>
    <row r="7" spans="2:71" s="1" customFormat="1" ht="12" customHeight="1">
      <c r="B7" s="12"/>
      <c r="D7" s="18" t="s">
        <v>17</v>
      </c>
      <c r="K7" s="16" t="s">
        <v>3</v>
      </c>
      <c r="AK7" s="18" t="s">
        <v>18</v>
      </c>
      <c r="AN7" s="16" t="s">
        <v>3</v>
      </c>
      <c r="AR7" s="12"/>
      <c r="BS7" s="9" t="s">
        <v>7</v>
      </c>
    </row>
    <row r="8" spans="2:71" s="1" customFormat="1" ht="12" customHeight="1">
      <c r="B8" s="12"/>
      <c r="D8" s="18" t="s">
        <v>19</v>
      </c>
      <c r="K8" s="16" t="s">
        <v>20</v>
      </c>
      <c r="AK8" s="18" t="s">
        <v>21</v>
      </c>
      <c r="AN8" s="16" t="s">
        <v>22</v>
      </c>
      <c r="AR8" s="12"/>
      <c r="BS8" s="9" t="s">
        <v>7</v>
      </c>
    </row>
    <row r="9" spans="2:71" s="1" customFormat="1" ht="14.45" customHeight="1">
      <c r="B9" s="12"/>
      <c r="AR9" s="12"/>
      <c r="BS9" s="9" t="s">
        <v>7</v>
      </c>
    </row>
    <row r="10" spans="2:71" s="1" customFormat="1" ht="12" customHeight="1">
      <c r="B10" s="12"/>
      <c r="D10" s="18" t="s">
        <v>23</v>
      </c>
      <c r="AK10" s="18" t="s">
        <v>24</v>
      </c>
      <c r="AN10" s="16" t="s">
        <v>3</v>
      </c>
      <c r="AR10" s="12"/>
      <c r="BS10" s="9" t="s">
        <v>7</v>
      </c>
    </row>
    <row r="11" spans="2:71" s="1" customFormat="1" ht="18.4" customHeight="1">
      <c r="B11" s="12"/>
      <c r="E11" s="16" t="s">
        <v>25</v>
      </c>
      <c r="AK11" s="18" t="s">
        <v>26</v>
      </c>
      <c r="AN11" s="16" t="s">
        <v>3</v>
      </c>
      <c r="AR11" s="12"/>
      <c r="BS11" s="9" t="s">
        <v>7</v>
      </c>
    </row>
    <row r="12" spans="2:71" s="1" customFormat="1" ht="6.95" customHeight="1">
      <c r="B12" s="12"/>
      <c r="AR12" s="12"/>
      <c r="BS12" s="9" t="s">
        <v>7</v>
      </c>
    </row>
    <row r="13" spans="2:71" s="1" customFormat="1" ht="12" customHeight="1">
      <c r="B13" s="12"/>
      <c r="D13" s="18" t="s">
        <v>27</v>
      </c>
      <c r="AK13" s="18" t="s">
        <v>24</v>
      </c>
      <c r="AN13" s="16" t="s">
        <v>3</v>
      </c>
      <c r="AR13" s="12"/>
      <c r="BS13" s="9" t="s">
        <v>7</v>
      </c>
    </row>
    <row r="14" spans="2:71" ht="12.75">
      <c r="B14" s="12"/>
      <c r="E14" s="16" t="s">
        <v>28</v>
      </c>
      <c r="AK14" s="18" t="s">
        <v>26</v>
      </c>
      <c r="AN14" s="16" t="s">
        <v>3</v>
      </c>
      <c r="AR14" s="12"/>
      <c r="BS14" s="9" t="s">
        <v>7</v>
      </c>
    </row>
    <row r="15" spans="2:71" s="1" customFormat="1" ht="6.95" customHeight="1">
      <c r="B15" s="12"/>
      <c r="AR15" s="12"/>
      <c r="BS15" s="9" t="s">
        <v>4</v>
      </c>
    </row>
    <row r="16" spans="2:71" s="1" customFormat="1" ht="12" customHeight="1">
      <c r="B16" s="12"/>
      <c r="D16" s="18" t="s">
        <v>29</v>
      </c>
      <c r="AK16" s="18" t="s">
        <v>24</v>
      </c>
      <c r="AN16" s="16" t="s">
        <v>3</v>
      </c>
      <c r="AR16" s="12"/>
      <c r="BS16" s="9" t="s">
        <v>4</v>
      </c>
    </row>
    <row r="17" spans="2:71" s="1" customFormat="1" ht="18.4" customHeight="1">
      <c r="B17" s="12"/>
      <c r="E17" s="16" t="s">
        <v>30</v>
      </c>
      <c r="AK17" s="18" t="s">
        <v>26</v>
      </c>
      <c r="AN17" s="16" t="s">
        <v>3</v>
      </c>
      <c r="AR17" s="12"/>
      <c r="BS17" s="9" t="s">
        <v>31</v>
      </c>
    </row>
    <row r="18" spans="2:71" s="1" customFormat="1" ht="6.95" customHeight="1">
      <c r="B18" s="12"/>
      <c r="AR18" s="12"/>
      <c r="BS18" s="9" t="s">
        <v>7</v>
      </c>
    </row>
    <row r="19" spans="2:71" s="1" customFormat="1" ht="12" customHeight="1">
      <c r="B19" s="12"/>
      <c r="D19" s="18" t="s">
        <v>32</v>
      </c>
      <c r="AK19" s="18" t="s">
        <v>24</v>
      </c>
      <c r="AN19" s="16" t="s">
        <v>3</v>
      </c>
      <c r="AR19" s="12"/>
      <c r="BS19" s="9" t="s">
        <v>7</v>
      </c>
    </row>
    <row r="20" spans="2:71" s="1" customFormat="1" ht="18.4" customHeight="1">
      <c r="B20" s="12"/>
      <c r="E20" s="16" t="s">
        <v>33</v>
      </c>
      <c r="AK20" s="18" t="s">
        <v>26</v>
      </c>
      <c r="AN20" s="16" t="s">
        <v>3</v>
      </c>
      <c r="AR20" s="12"/>
      <c r="BS20" s="9" t="s">
        <v>4</v>
      </c>
    </row>
    <row r="21" spans="2:44" s="1" customFormat="1" ht="6.95" customHeight="1">
      <c r="B21" s="12"/>
      <c r="AR21" s="12"/>
    </row>
    <row r="22" spans="2:44" s="1" customFormat="1" ht="12" customHeight="1">
      <c r="B22" s="12"/>
      <c r="D22" s="18" t="s">
        <v>34</v>
      </c>
      <c r="AR22" s="12"/>
    </row>
    <row r="23" spans="2:44" s="1" customFormat="1" ht="47.25" customHeight="1">
      <c r="B23" s="12"/>
      <c r="E23" s="166" t="s">
        <v>35</v>
      </c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R23" s="12"/>
    </row>
    <row r="24" spans="2:44" s="1" customFormat="1" ht="6.95" customHeight="1">
      <c r="B24" s="12"/>
      <c r="AR24" s="12"/>
    </row>
    <row r="25" spans="2:44" s="1" customFormat="1" ht="6.95" customHeight="1">
      <c r="B25" s="12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R25" s="12"/>
    </row>
    <row r="26" spans="1:57" s="2" customFormat="1" ht="25.9" customHeight="1">
      <c r="A26" s="20"/>
      <c r="B26" s="21"/>
      <c r="C26" s="20"/>
      <c r="D26" s="22" t="s">
        <v>36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167" t="e">
        <f>ROUND(AG54,2)</f>
        <v>#REF!</v>
      </c>
      <c r="AL26" s="168"/>
      <c r="AM26" s="168"/>
      <c r="AN26" s="168"/>
      <c r="AO26" s="168"/>
      <c r="AP26" s="20"/>
      <c r="AQ26" s="20"/>
      <c r="AR26" s="21"/>
      <c r="BE26" s="20"/>
    </row>
    <row r="27" spans="1:57" s="2" customFormat="1" ht="6.95" customHeight="1">
      <c r="A27" s="20"/>
      <c r="B27" s="21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1"/>
      <c r="BE27" s="20"/>
    </row>
    <row r="28" spans="1:57" s="2" customFormat="1" ht="12.75">
      <c r="A28" s="20"/>
      <c r="B28" s="21"/>
      <c r="C28" s="20"/>
      <c r="D28" s="20"/>
      <c r="E28" s="20"/>
      <c r="F28" s="20"/>
      <c r="G28" s="20"/>
      <c r="H28" s="20"/>
      <c r="I28" s="20"/>
      <c r="J28" s="20"/>
      <c r="K28" s="20"/>
      <c r="L28" s="169" t="s">
        <v>37</v>
      </c>
      <c r="M28" s="169"/>
      <c r="N28" s="169"/>
      <c r="O28" s="169"/>
      <c r="P28" s="169"/>
      <c r="Q28" s="20"/>
      <c r="R28" s="20"/>
      <c r="S28" s="20"/>
      <c r="T28" s="20"/>
      <c r="U28" s="20"/>
      <c r="V28" s="20"/>
      <c r="W28" s="169" t="s">
        <v>38</v>
      </c>
      <c r="X28" s="169"/>
      <c r="Y28" s="169"/>
      <c r="Z28" s="169"/>
      <c r="AA28" s="169"/>
      <c r="AB28" s="169"/>
      <c r="AC28" s="169"/>
      <c r="AD28" s="169"/>
      <c r="AE28" s="169"/>
      <c r="AF28" s="20"/>
      <c r="AG28" s="20"/>
      <c r="AH28" s="20"/>
      <c r="AI28" s="20"/>
      <c r="AJ28" s="20"/>
      <c r="AK28" s="169" t="s">
        <v>39</v>
      </c>
      <c r="AL28" s="169"/>
      <c r="AM28" s="169"/>
      <c r="AN28" s="169"/>
      <c r="AO28" s="169"/>
      <c r="AP28" s="20"/>
      <c r="AQ28" s="20"/>
      <c r="AR28" s="21"/>
      <c r="BE28" s="20"/>
    </row>
    <row r="29" spans="2:44" s="3" customFormat="1" ht="14.45" customHeight="1">
      <c r="B29" s="24"/>
      <c r="D29" s="18" t="s">
        <v>40</v>
      </c>
      <c r="F29" s="18" t="s">
        <v>41</v>
      </c>
      <c r="L29" s="154">
        <v>0.21</v>
      </c>
      <c r="M29" s="153"/>
      <c r="N29" s="153"/>
      <c r="O29" s="153"/>
      <c r="P29" s="153"/>
      <c r="W29" s="152" t="e">
        <f>ROUND(AZ54,2)</f>
        <v>#REF!</v>
      </c>
      <c r="X29" s="153"/>
      <c r="Y29" s="153"/>
      <c r="Z29" s="153"/>
      <c r="AA29" s="153"/>
      <c r="AB29" s="153"/>
      <c r="AC29" s="153"/>
      <c r="AD29" s="153"/>
      <c r="AE29" s="153"/>
      <c r="AK29" s="152" t="e">
        <f>ROUND(AV54,2)</f>
        <v>#REF!</v>
      </c>
      <c r="AL29" s="153"/>
      <c r="AM29" s="153"/>
      <c r="AN29" s="153"/>
      <c r="AO29" s="153"/>
      <c r="AR29" s="24"/>
    </row>
    <row r="30" spans="2:44" s="3" customFormat="1" ht="14.45" customHeight="1">
      <c r="B30" s="24"/>
      <c r="F30" s="18" t="s">
        <v>42</v>
      </c>
      <c r="L30" s="154">
        <v>0.15</v>
      </c>
      <c r="M30" s="153"/>
      <c r="N30" s="153"/>
      <c r="O30" s="153"/>
      <c r="P30" s="153"/>
      <c r="W30" s="152" t="e">
        <f>ROUND(BA54,2)</f>
        <v>#REF!</v>
      </c>
      <c r="X30" s="153"/>
      <c r="Y30" s="153"/>
      <c r="Z30" s="153"/>
      <c r="AA30" s="153"/>
      <c r="AB30" s="153"/>
      <c r="AC30" s="153"/>
      <c r="AD30" s="153"/>
      <c r="AE30" s="153"/>
      <c r="AK30" s="152" t="e">
        <f>ROUND(AW54,2)</f>
        <v>#REF!</v>
      </c>
      <c r="AL30" s="153"/>
      <c r="AM30" s="153"/>
      <c r="AN30" s="153"/>
      <c r="AO30" s="153"/>
      <c r="AR30" s="24"/>
    </row>
    <row r="31" spans="2:44" s="3" customFormat="1" ht="14.45" customHeight="1" hidden="1">
      <c r="B31" s="24"/>
      <c r="F31" s="18" t="s">
        <v>43</v>
      </c>
      <c r="L31" s="154">
        <v>0.21</v>
      </c>
      <c r="M31" s="153"/>
      <c r="N31" s="153"/>
      <c r="O31" s="153"/>
      <c r="P31" s="153"/>
      <c r="W31" s="152" t="e">
        <f>ROUND(BB54,2)</f>
        <v>#REF!</v>
      </c>
      <c r="X31" s="153"/>
      <c r="Y31" s="153"/>
      <c r="Z31" s="153"/>
      <c r="AA31" s="153"/>
      <c r="AB31" s="153"/>
      <c r="AC31" s="153"/>
      <c r="AD31" s="153"/>
      <c r="AE31" s="153"/>
      <c r="AK31" s="152">
        <v>0</v>
      </c>
      <c r="AL31" s="153"/>
      <c r="AM31" s="153"/>
      <c r="AN31" s="153"/>
      <c r="AO31" s="153"/>
      <c r="AR31" s="24"/>
    </row>
    <row r="32" spans="2:44" s="3" customFormat="1" ht="14.45" customHeight="1" hidden="1">
      <c r="B32" s="24"/>
      <c r="F32" s="18" t="s">
        <v>44</v>
      </c>
      <c r="L32" s="154">
        <v>0.15</v>
      </c>
      <c r="M32" s="153"/>
      <c r="N32" s="153"/>
      <c r="O32" s="153"/>
      <c r="P32" s="153"/>
      <c r="W32" s="152" t="e">
        <f>ROUND(BC54,2)</f>
        <v>#REF!</v>
      </c>
      <c r="X32" s="153"/>
      <c r="Y32" s="153"/>
      <c r="Z32" s="153"/>
      <c r="AA32" s="153"/>
      <c r="AB32" s="153"/>
      <c r="AC32" s="153"/>
      <c r="AD32" s="153"/>
      <c r="AE32" s="153"/>
      <c r="AK32" s="152">
        <v>0</v>
      </c>
      <c r="AL32" s="153"/>
      <c r="AM32" s="153"/>
      <c r="AN32" s="153"/>
      <c r="AO32" s="153"/>
      <c r="AR32" s="24"/>
    </row>
    <row r="33" spans="2:44" s="3" customFormat="1" ht="14.45" customHeight="1" hidden="1">
      <c r="B33" s="24"/>
      <c r="F33" s="18" t="s">
        <v>45</v>
      </c>
      <c r="L33" s="154">
        <v>0</v>
      </c>
      <c r="M33" s="153"/>
      <c r="N33" s="153"/>
      <c r="O33" s="153"/>
      <c r="P33" s="153"/>
      <c r="W33" s="152" t="e">
        <f>ROUND(BD54,2)</f>
        <v>#REF!</v>
      </c>
      <c r="X33" s="153"/>
      <c r="Y33" s="153"/>
      <c r="Z33" s="153"/>
      <c r="AA33" s="153"/>
      <c r="AB33" s="153"/>
      <c r="AC33" s="153"/>
      <c r="AD33" s="153"/>
      <c r="AE33" s="153"/>
      <c r="AK33" s="152">
        <v>0</v>
      </c>
      <c r="AL33" s="153"/>
      <c r="AM33" s="153"/>
      <c r="AN33" s="153"/>
      <c r="AO33" s="153"/>
      <c r="AR33" s="24"/>
    </row>
    <row r="34" spans="1:57" s="2" customFormat="1" ht="6.95" customHeight="1">
      <c r="A34" s="20"/>
      <c r="B34" s="21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1"/>
      <c r="BE34" s="20"/>
    </row>
    <row r="35" spans="1:57" s="2" customFormat="1" ht="25.9" customHeight="1">
      <c r="A35" s="20"/>
      <c r="B35" s="21"/>
      <c r="C35" s="25"/>
      <c r="D35" s="26" t="s">
        <v>46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8" t="s">
        <v>47</v>
      </c>
      <c r="U35" s="27"/>
      <c r="V35" s="27"/>
      <c r="W35" s="27"/>
      <c r="X35" s="155" t="s">
        <v>48</v>
      </c>
      <c r="Y35" s="156"/>
      <c r="Z35" s="156"/>
      <c r="AA35" s="156"/>
      <c r="AB35" s="156"/>
      <c r="AC35" s="27"/>
      <c r="AD35" s="27"/>
      <c r="AE35" s="27"/>
      <c r="AF35" s="27"/>
      <c r="AG35" s="27"/>
      <c r="AH35" s="27"/>
      <c r="AI35" s="27"/>
      <c r="AJ35" s="27"/>
      <c r="AK35" s="157" t="e">
        <f>SUM(AK26:AK33)</f>
        <v>#REF!</v>
      </c>
      <c r="AL35" s="156"/>
      <c r="AM35" s="156"/>
      <c r="AN35" s="156"/>
      <c r="AO35" s="158"/>
      <c r="AP35" s="25"/>
      <c r="AQ35" s="25"/>
      <c r="AR35" s="21"/>
      <c r="BE35" s="20"/>
    </row>
    <row r="36" spans="1:57" s="2" customFormat="1" ht="6.95" customHeight="1">
      <c r="A36" s="20"/>
      <c r="B36" s="21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1"/>
      <c r="BE36" s="20"/>
    </row>
    <row r="37" spans="1:57" s="2" customFormat="1" ht="6.95" customHeight="1">
      <c r="A37" s="20"/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21"/>
      <c r="BE37" s="20"/>
    </row>
    <row r="41" spans="1:57" s="2" customFormat="1" ht="6.95" customHeight="1">
      <c r="A41" s="20"/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21"/>
      <c r="BE41" s="20"/>
    </row>
    <row r="42" spans="1:57" s="2" customFormat="1" ht="24.95" customHeight="1">
      <c r="A42" s="20"/>
      <c r="B42" s="21"/>
      <c r="C42" s="13" t="s">
        <v>49</v>
      </c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1"/>
      <c r="BE42" s="20"/>
    </row>
    <row r="43" spans="1:57" s="2" customFormat="1" ht="6.95" customHeight="1">
      <c r="A43" s="20"/>
      <c r="B43" s="21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1"/>
      <c r="BE43" s="20"/>
    </row>
    <row r="44" spans="2:44" s="4" customFormat="1" ht="12" customHeight="1">
      <c r="B44" s="33"/>
      <c r="C44" s="18" t="s">
        <v>13</v>
      </c>
      <c r="L44" s="4" t="str">
        <f>K5</f>
        <v>20-Hrubovska-031</v>
      </c>
      <c r="AR44" s="33"/>
    </row>
    <row r="45" spans="2:44" s="5" customFormat="1" ht="36.95" customHeight="1">
      <c r="B45" s="34"/>
      <c r="C45" s="35" t="s">
        <v>15</v>
      </c>
      <c r="L45" s="143" t="str">
        <f>K6</f>
        <v>REVITALIZACE PROSTRANSTVÍ U PAVILONŮ  H a E V AREALU SLEZSKÉ NEMOCNICE V OPAVĚ</v>
      </c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R45" s="34"/>
    </row>
    <row r="46" spans="1:57" s="2" customFormat="1" ht="6.95" customHeight="1">
      <c r="A46" s="20"/>
      <c r="B46" s="21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1"/>
      <c r="BE46" s="20"/>
    </row>
    <row r="47" spans="1:57" s="2" customFormat="1" ht="12" customHeight="1">
      <c r="A47" s="20"/>
      <c r="B47" s="21"/>
      <c r="C47" s="18" t="s">
        <v>19</v>
      </c>
      <c r="D47" s="20"/>
      <c r="E47" s="20"/>
      <c r="F47" s="20"/>
      <c r="G47" s="20"/>
      <c r="H47" s="20"/>
      <c r="I47" s="20"/>
      <c r="J47" s="20"/>
      <c r="K47" s="20"/>
      <c r="L47" s="36" t="str">
        <f>IF(K8="","",K8)</f>
        <v>Parcela 2273/1, Opava Předměstí</v>
      </c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18" t="s">
        <v>21</v>
      </c>
      <c r="AJ47" s="20"/>
      <c r="AK47" s="20"/>
      <c r="AL47" s="20"/>
      <c r="AM47" s="145" t="str">
        <f>IF(AN8="","",AN8)</f>
        <v>8. 10. 2020</v>
      </c>
      <c r="AN47" s="145"/>
      <c r="AO47" s="20"/>
      <c r="AP47" s="20"/>
      <c r="AQ47" s="20"/>
      <c r="AR47" s="21"/>
      <c r="BE47" s="20"/>
    </row>
    <row r="48" spans="1:57" s="2" customFormat="1" ht="6.95" customHeight="1">
      <c r="A48" s="20"/>
      <c r="B48" s="21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1"/>
      <c r="BE48" s="20"/>
    </row>
    <row r="49" spans="1:57" s="2" customFormat="1" ht="15.2" customHeight="1">
      <c r="A49" s="20"/>
      <c r="B49" s="21"/>
      <c r="C49" s="18" t="s">
        <v>23</v>
      </c>
      <c r="D49" s="20"/>
      <c r="E49" s="20"/>
      <c r="F49" s="20"/>
      <c r="G49" s="20"/>
      <c r="H49" s="20"/>
      <c r="I49" s="20"/>
      <c r="J49" s="20"/>
      <c r="K49" s="20"/>
      <c r="L49" s="4" t="str">
        <f>IF(E11="","",E11)</f>
        <v>Slezská nemocnice v Opavě</v>
      </c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18" t="s">
        <v>29</v>
      </c>
      <c r="AJ49" s="20"/>
      <c r="AK49" s="20"/>
      <c r="AL49" s="20"/>
      <c r="AM49" s="146" t="str">
        <f>IF(E17="","",E17)</f>
        <v>Ing.Dagmar Hrubovská</v>
      </c>
      <c r="AN49" s="147"/>
      <c r="AO49" s="147"/>
      <c r="AP49" s="147"/>
      <c r="AQ49" s="20"/>
      <c r="AR49" s="21"/>
      <c r="AS49" s="148" t="s">
        <v>50</v>
      </c>
      <c r="AT49" s="149"/>
      <c r="AU49" s="37"/>
      <c r="AV49" s="37"/>
      <c r="AW49" s="37"/>
      <c r="AX49" s="37"/>
      <c r="AY49" s="37"/>
      <c r="AZ49" s="37"/>
      <c r="BA49" s="37"/>
      <c r="BB49" s="37"/>
      <c r="BC49" s="37"/>
      <c r="BD49" s="38"/>
      <c r="BE49" s="20"/>
    </row>
    <row r="50" spans="1:57" s="2" customFormat="1" ht="15.2" customHeight="1">
      <c r="A50" s="20"/>
      <c r="B50" s="21"/>
      <c r="C50" s="18" t="s">
        <v>27</v>
      </c>
      <c r="D50" s="20"/>
      <c r="E50" s="20"/>
      <c r="F50" s="20"/>
      <c r="G50" s="20"/>
      <c r="H50" s="20"/>
      <c r="I50" s="20"/>
      <c r="J50" s="20"/>
      <c r="K50" s="20"/>
      <c r="L50" s="4" t="str">
        <f>IF(E14="","",E14)</f>
        <v>Dle výběrového řízení investora</v>
      </c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18" t="s">
        <v>32</v>
      </c>
      <c r="AJ50" s="20"/>
      <c r="AK50" s="20"/>
      <c r="AL50" s="20"/>
      <c r="AM50" s="146" t="str">
        <f>IF(E20="","",E20)</f>
        <v>Katerinec</v>
      </c>
      <c r="AN50" s="147"/>
      <c r="AO50" s="147"/>
      <c r="AP50" s="147"/>
      <c r="AQ50" s="20"/>
      <c r="AR50" s="21"/>
      <c r="AS50" s="150"/>
      <c r="AT50" s="151"/>
      <c r="AU50" s="39"/>
      <c r="AV50" s="39"/>
      <c r="AW50" s="39"/>
      <c r="AX50" s="39"/>
      <c r="AY50" s="39"/>
      <c r="AZ50" s="39"/>
      <c r="BA50" s="39"/>
      <c r="BB50" s="39"/>
      <c r="BC50" s="39"/>
      <c r="BD50" s="40"/>
      <c r="BE50" s="20"/>
    </row>
    <row r="51" spans="1:57" s="2" customFormat="1" ht="10.9" customHeight="1">
      <c r="A51" s="20"/>
      <c r="B51" s="21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1"/>
      <c r="AS51" s="150"/>
      <c r="AT51" s="151"/>
      <c r="AU51" s="39"/>
      <c r="AV51" s="39"/>
      <c r="AW51" s="39"/>
      <c r="AX51" s="39"/>
      <c r="AY51" s="39"/>
      <c r="AZ51" s="39"/>
      <c r="BA51" s="39"/>
      <c r="BB51" s="39"/>
      <c r="BC51" s="39"/>
      <c r="BD51" s="40"/>
      <c r="BE51" s="20"/>
    </row>
    <row r="52" spans="1:57" s="2" customFormat="1" ht="29.25" customHeight="1">
      <c r="A52" s="20"/>
      <c r="B52" s="21"/>
      <c r="C52" s="139" t="s">
        <v>51</v>
      </c>
      <c r="D52" s="140"/>
      <c r="E52" s="140"/>
      <c r="F52" s="140"/>
      <c r="G52" s="140"/>
      <c r="H52" s="41"/>
      <c r="I52" s="141" t="s">
        <v>52</v>
      </c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2" t="s">
        <v>53</v>
      </c>
      <c r="AH52" s="140"/>
      <c r="AI52" s="140"/>
      <c r="AJ52" s="140"/>
      <c r="AK52" s="140"/>
      <c r="AL52" s="140"/>
      <c r="AM52" s="140"/>
      <c r="AN52" s="141" t="s">
        <v>54</v>
      </c>
      <c r="AO52" s="140"/>
      <c r="AP52" s="140"/>
      <c r="AQ52" s="42" t="s">
        <v>55</v>
      </c>
      <c r="AR52" s="21"/>
      <c r="AS52" s="43" t="s">
        <v>56</v>
      </c>
      <c r="AT52" s="44" t="s">
        <v>57</v>
      </c>
      <c r="AU52" s="44" t="s">
        <v>58</v>
      </c>
      <c r="AV52" s="44" t="s">
        <v>59</v>
      </c>
      <c r="AW52" s="44" t="s">
        <v>60</v>
      </c>
      <c r="AX52" s="44" t="s">
        <v>61</v>
      </c>
      <c r="AY52" s="44" t="s">
        <v>62</v>
      </c>
      <c r="AZ52" s="44" t="s">
        <v>63</v>
      </c>
      <c r="BA52" s="44" t="s">
        <v>64</v>
      </c>
      <c r="BB52" s="44" t="s">
        <v>65</v>
      </c>
      <c r="BC52" s="44" t="s">
        <v>66</v>
      </c>
      <c r="BD52" s="45" t="s">
        <v>67</v>
      </c>
      <c r="BE52" s="20"/>
    </row>
    <row r="53" spans="1:57" s="2" customFormat="1" ht="10.9" customHeight="1">
      <c r="A53" s="20"/>
      <c r="B53" s="21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1"/>
      <c r="AS53" s="46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8"/>
      <c r="BE53" s="20"/>
    </row>
    <row r="54" spans="2:90" s="6" customFormat="1" ht="32.45" customHeight="1">
      <c r="B54" s="49"/>
      <c r="C54" s="50" t="s">
        <v>68</v>
      </c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162" t="e">
        <f>ROUND(AG55,2)</f>
        <v>#REF!</v>
      </c>
      <c r="AH54" s="162"/>
      <c r="AI54" s="162"/>
      <c r="AJ54" s="162"/>
      <c r="AK54" s="162"/>
      <c r="AL54" s="162"/>
      <c r="AM54" s="162"/>
      <c r="AN54" s="163" t="e">
        <f>SUM(AG54,AT54)</f>
        <v>#REF!</v>
      </c>
      <c r="AO54" s="163"/>
      <c r="AP54" s="163"/>
      <c r="AQ54" s="52" t="s">
        <v>3</v>
      </c>
      <c r="AR54" s="49"/>
      <c r="AS54" s="53">
        <f>ROUND(AS55,2)</f>
        <v>0</v>
      </c>
      <c r="AT54" s="54" t="e">
        <f>ROUND(SUM(AV54:AW54),2)</f>
        <v>#REF!</v>
      </c>
      <c r="AU54" s="55" t="e">
        <f>ROUND(AU55,5)</f>
        <v>#REF!</v>
      </c>
      <c r="AV54" s="54" t="e">
        <f>ROUND(AZ54*L29,2)</f>
        <v>#REF!</v>
      </c>
      <c r="AW54" s="54" t="e">
        <f>ROUND(BA54*L30,2)</f>
        <v>#REF!</v>
      </c>
      <c r="AX54" s="54" t="e">
        <f>ROUND(BB54*L29,2)</f>
        <v>#REF!</v>
      </c>
      <c r="AY54" s="54" t="e">
        <f>ROUND(BC54*L30,2)</f>
        <v>#REF!</v>
      </c>
      <c r="AZ54" s="54" t="e">
        <f>ROUND(AZ55,2)</f>
        <v>#REF!</v>
      </c>
      <c r="BA54" s="54" t="e">
        <f>ROUND(BA55,2)</f>
        <v>#REF!</v>
      </c>
      <c r="BB54" s="54" t="e">
        <f>ROUND(BB55,2)</f>
        <v>#REF!</v>
      </c>
      <c r="BC54" s="54" t="e">
        <f>ROUND(BC55,2)</f>
        <v>#REF!</v>
      </c>
      <c r="BD54" s="56" t="e">
        <f>ROUND(BD55,2)</f>
        <v>#REF!</v>
      </c>
      <c r="BS54" s="57" t="s">
        <v>69</v>
      </c>
      <c r="BT54" s="57" t="s">
        <v>70</v>
      </c>
      <c r="BU54" s="58" t="s">
        <v>71</v>
      </c>
      <c r="BV54" s="57" t="s">
        <v>72</v>
      </c>
      <c r="BW54" s="57" t="s">
        <v>5</v>
      </c>
      <c r="BX54" s="57" t="s">
        <v>73</v>
      </c>
      <c r="CL54" s="57" t="s">
        <v>3</v>
      </c>
    </row>
    <row r="55" spans="1:91" s="7" customFormat="1" ht="24.75" customHeight="1">
      <c r="A55" s="59" t="s">
        <v>74</v>
      </c>
      <c r="B55" s="60"/>
      <c r="C55" s="61"/>
      <c r="D55" s="161" t="s">
        <v>75</v>
      </c>
      <c r="E55" s="161"/>
      <c r="F55" s="161"/>
      <c r="G55" s="161"/>
      <c r="H55" s="161"/>
      <c r="I55" s="62"/>
      <c r="J55" s="161" t="s">
        <v>76</v>
      </c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159" t="e">
        <f>#REF!</f>
        <v>#REF!</v>
      </c>
      <c r="AH55" s="160"/>
      <c r="AI55" s="160"/>
      <c r="AJ55" s="160"/>
      <c r="AK55" s="160"/>
      <c r="AL55" s="160"/>
      <c r="AM55" s="160"/>
      <c r="AN55" s="159" t="e">
        <f>SUM(AG55,AT55)</f>
        <v>#REF!</v>
      </c>
      <c r="AO55" s="160"/>
      <c r="AP55" s="160"/>
      <c r="AQ55" s="63" t="s">
        <v>77</v>
      </c>
      <c r="AR55" s="60"/>
      <c r="AS55" s="64">
        <v>0</v>
      </c>
      <c r="AT55" s="65" t="e">
        <f>ROUND(SUM(AV55:AW55),2)</f>
        <v>#REF!</v>
      </c>
      <c r="AU55" s="66" t="e">
        <f>#REF!</f>
        <v>#REF!</v>
      </c>
      <c r="AV55" s="65" t="e">
        <f>#REF!</f>
        <v>#REF!</v>
      </c>
      <c r="AW55" s="65" t="e">
        <f>#REF!</f>
        <v>#REF!</v>
      </c>
      <c r="AX55" s="65" t="e">
        <f>#REF!</f>
        <v>#REF!</v>
      </c>
      <c r="AY55" s="65" t="e">
        <f>#REF!</f>
        <v>#REF!</v>
      </c>
      <c r="AZ55" s="65" t="e">
        <f>#REF!</f>
        <v>#REF!</v>
      </c>
      <c r="BA55" s="65" t="e">
        <f>#REF!</f>
        <v>#REF!</v>
      </c>
      <c r="BB55" s="65" t="e">
        <f>#REF!</f>
        <v>#REF!</v>
      </c>
      <c r="BC55" s="65" t="e">
        <f>#REF!</f>
        <v>#REF!</v>
      </c>
      <c r="BD55" s="67" t="e">
        <f>#REF!</f>
        <v>#REF!</v>
      </c>
      <c r="BT55" s="68" t="s">
        <v>78</v>
      </c>
      <c r="BV55" s="68" t="s">
        <v>72</v>
      </c>
      <c r="BW55" s="68" t="s">
        <v>79</v>
      </c>
      <c r="BX55" s="68" t="s">
        <v>5</v>
      </c>
      <c r="CL55" s="68" t="s">
        <v>3</v>
      </c>
      <c r="CM55" s="68" t="s">
        <v>80</v>
      </c>
    </row>
    <row r="56" spans="1:57" s="2" customFormat="1" ht="30" customHeight="1">
      <c r="A56" s="20"/>
      <c r="B56" s="21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1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</row>
    <row r="57" spans="1:57" s="2" customFormat="1" ht="6.95" customHeight="1">
      <c r="A57" s="20"/>
      <c r="B57" s="29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21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</row>
  </sheetData>
  <mergeCells count="40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AK31:AO31"/>
    <mergeCell ref="L31:P31"/>
    <mergeCell ref="W32:AE32"/>
    <mergeCell ref="AK32:AO32"/>
    <mergeCell ref="L32:P32"/>
    <mergeCell ref="AN55:AP55"/>
    <mergeCell ref="AG55:AM55"/>
    <mergeCell ref="D55:H55"/>
    <mergeCell ref="J55:AF55"/>
    <mergeCell ref="AG54:AM54"/>
    <mergeCell ref="AN54:AP54"/>
    <mergeCell ref="AR2:BE2"/>
    <mergeCell ref="C52:G52"/>
    <mergeCell ref="I52:AF52"/>
    <mergeCell ref="AG52:AM52"/>
    <mergeCell ref="AN52:AP52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W31:AE31"/>
  </mergeCells>
  <hyperlinks>
    <hyperlink ref="A55" location="'02 - Revitalizace prostra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2"/>
  <sheetViews>
    <sheetView workbookViewId="0" topLeftCell="A4">
      <selection activeCell="G5" sqref="G5"/>
    </sheetView>
  </sheetViews>
  <sheetFormatPr defaultColWidth="9.140625" defaultRowHeight="12"/>
  <cols>
    <col min="2" max="2" width="13.421875" style="0" customWidth="1"/>
    <col min="3" max="3" width="99.28125" style="0" customWidth="1"/>
    <col min="5" max="5" width="12.421875" style="0" customWidth="1"/>
    <col min="6" max="6" width="9.140625" style="78" customWidth="1"/>
    <col min="7" max="7" width="18.8515625" style="0" customWidth="1"/>
  </cols>
  <sheetData>
    <row r="1" spans="1:7" s="76" customFormat="1" ht="25.15" customHeight="1" thickBot="1">
      <c r="A1" s="170" t="s">
        <v>15</v>
      </c>
      <c r="B1" s="171"/>
      <c r="C1" s="91" t="s">
        <v>202</v>
      </c>
      <c r="D1" s="92"/>
      <c r="E1" s="92"/>
      <c r="F1" s="93"/>
      <c r="G1" s="94"/>
    </row>
    <row r="2" spans="1:7" s="76" customFormat="1" ht="25.15" customHeight="1" thickBot="1">
      <c r="A2" s="170" t="s">
        <v>116</v>
      </c>
      <c r="B2" s="171"/>
      <c r="C2" s="91" t="s">
        <v>25</v>
      </c>
      <c r="D2" s="92"/>
      <c r="E2" s="92"/>
      <c r="F2" s="93"/>
      <c r="G2" s="94"/>
    </row>
    <row r="3" spans="1:7" s="76" customFormat="1" ht="25.15" customHeight="1" thickBot="1">
      <c r="A3" s="170" t="s">
        <v>27</v>
      </c>
      <c r="B3" s="171"/>
      <c r="C3" s="136"/>
      <c r="D3" s="92"/>
      <c r="E3" s="92"/>
      <c r="F3" s="93"/>
      <c r="G3" s="94"/>
    </row>
    <row r="4" spans="1:7" s="116" customFormat="1" ht="13.5" thickBot="1">
      <c r="A4" s="111" t="s">
        <v>157</v>
      </c>
      <c r="B4" s="112" t="s">
        <v>158</v>
      </c>
      <c r="C4" s="112" t="s">
        <v>52</v>
      </c>
      <c r="D4" s="113" t="s">
        <v>159</v>
      </c>
      <c r="E4" s="113" t="s">
        <v>160</v>
      </c>
      <c r="F4" s="114" t="s">
        <v>162</v>
      </c>
      <c r="G4" s="115" t="s">
        <v>161</v>
      </c>
    </row>
    <row r="5" spans="1:7" ht="35.45" customHeight="1">
      <c r="A5" s="84" t="s">
        <v>117</v>
      </c>
      <c r="B5" s="85" t="s">
        <v>163</v>
      </c>
      <c r="C5" s="86" t="s">
        <v>110</v>
      </c>
      <c r="D5" s="87" t="s">
        <v>81</v>
      </c>
      <c r="E5" s="88">
        <v>70</v>
      </c>
      <c r="F5" s="135">
        <v>0</v>
      </c>
      <c r="G5" s="90">
        <f aca="true" t="shared" si="0" ref="G5:G26">ROUND(F5*E5,2)</f>
        <v>0</v>
      </c>
    </row>
    <row r="6" spans="1:7" s="75" customFormat="1" ht="35.45" customHeight="1">
      <c r="A6" s="84" t="s">
        <v>118</v>
      </c>
      <c r="B6" s="70" t="s">
        <v>82</v>
      </c>
      <c r="C6" s="71" t="s">
        <v>109</v>
      </c>
      <c r="D6" s="72" t="s">
        <v>81</v>
      </c>
      <c r="E6" s="73">
        <v>70</v>
      </c>
      <c r="F6" s="132">
        <v>0</v>
      </c>
      <c r="G6" s="74">
        <f t="shared" si="0"/>
        <v>0</v>
      </c>
    </row>
    <row r="7" spans="1:7" s="75" customFormat="1" ht="20.45" customHeight="1">
      <c r="A7" s="84" t="s">
        <v>119</v>
      </c>
      <c r="B7" s="70" t="s">
        <v>83</v>
      </c>
      <c r="C7" s="71" t="s">
        <v>164</v>
      </c>
      <c r="D7" s="72" t="s">
        <v>81</v>
      </c>
      <c r="E7" s="73">
        <v>70</v>
      </c>
      <c r="F7" s="132">
        <v>0</v>
      </c>
      <c r="G7" s="74">
        <f t="shared" si="0"/>
        <v>0</v>
      </c>
    </row>
    <row r="8" spans="1:7" s="75" customFormat="1" ht="25.15" customHeight="1">
      <c r="A8" s="84" t="s">
        <v>120</v>
      </c>
      <c r="B8" s="70" t="s">
        <v>85</v>
      </c>
      <c r="C8" s="71" t="s">
        <v>86</v>
      </c>
      <c r="D8" s="72" t="s">
        <v>84</v>
      </c>
      <c r="E8" s="73">
        <v>39</v>
      </c>
      <c r="F8" s="132">
        <v>0</v>
      </c>
      <c r="G8" s="74">
        <f t="shared" si="0"/>
        <v>0</v>
      </c>
    </row>
    <row r="9" spans="1:7" s="75" customFormat="1" ht="25.15" customHeight="1">
      <c r="A9" s="84" t="s">
        <v>121</v>
      </c>
      <c r="B9" s="70" t="s">
        <v>87</v>
      </c>
      <c r="C9" s="71" t="s">
        <v>88</v>
      </c>
      <c r="D9" s="72" t="s">
        <v>84</v>
      </c>
      <c r="E9" s="73">
        <v>6</v>
      </c>
      <c r="F9" s="132">
        <v>0</v>
      </c>
      <c r="G9" s="74">
        <f t="shared" si="0"/>
        <v>0</v>
      </c>
    </row>
    <row r="10" spans="1:7" s="75" customFormat="1" ht="25.15" customHeight="1">
      <c r="A10" s="84" t="s">
        <v>122</v>
      </c>
      <c r="B10" s="70" t="s">
        <v>89</v>
      </c>
      <c r="C10" s="71" t="s">
        <v>111</v>
      </c>
      <c r="D10" s="72" t="s">
        <v>90</v>
      </c>
      <c r="E10" s="73">
        <v>60</v>
      </c>
      <c r="F10" s="132">
        <v>0</v>
      </c>
      <c r="G10" s="74">
        <f t="shared" si="0"/>
        <v>0</v>
      </c>
    </row>
    <row r="11" spans="1:7" s="75" customFormat="1" ht="19.9" customHeight="1">
      <c r="A11" s="84" t="s">
        <v>123</v>
      </c>
      <c r="B11" s="70" t="s">
        <v>165</v>
      </c>
      <c r="C11" s="110" t="s">
        <v>169</v>
      </c>
      <c r="D11" s="72" t="s">
        <v>91</v>
      </c>
      <c r="E11" s="73">
        <v>34</v>
      </c>
      <c r="F11" s="132">
        <v>0</v>
      </c>
      <c r="G11" s="74">
        <f t="shared" si="0"/>
        <v>0</v>
      </c>
    </row>
    <row r="12" spans="1:7" s="75" customFormat="1" ht="19.9" customHeight="1">
      <c r="A12" s="84" t="s">
        <v>124</v>
      </c>
      <c r="B12" s="70" t="s">
        <v>167</v>
      </c>
      <c r="C12" s="110" t="s">
        <v>166</v>
      </c>
      <c r="D12" s="72" t="s">
        <v>91</v>
      </c>
      <c r="E12" s="73">
        <v>510</v>
      </c>
      <c r="F12" s="132">
        <v>0</v>
      </c>
      <c r="G12" s="74">
        <f t="shared" si="0"/>
        <v>0</v>
      </c>
    </row>
    <row r="13" spans="1:7" s="75" customFormat="1" ht="25.15" customHeight="1">
      <c r="A13" s="84" t="s">
        <v>125</v>
      </c>
      <c r="B13" s="70" t="s">
        <v>92</v>
      </c>
      <c r="C13" s="71" t="s">
        <v>93</v>
      </c>
      <c r="D13" s="72" t="s">
        <v>81</v>
      </c>
      <c r="E13" s="73">
        <v>145</v>
      </c>
      <c r="F13" s="132">
        <v>0</v>
      </c>
      <c r="G13" s="74">
        <f t="shared" si="0"/>
        <v>0</v>
      </c>
    </row>
    <row r="14" spans="1:7" s="75" customFormat="1" ht="25.15" customHeight="1">
      <c r="A14" s="84" t="s">
        <v>126</v>
      </c>
      <c r="B14" s="70" t="s">
        <v>147</v>
      </c>
      <c r="C14" s="71" t="s">
        <v>148</v>
      </c>
      <c r="D14" s="72" t="s">
        <v>81</v>
      </c>
      <c r="E14" s="73">
        <v>18</v>
      </c>
      <c r="F14" s="132">
        <v>0</v>
      </c>
      <c r="G14" s="74">
        <f t="shared" si="0"/>
        <v>0</v>
      </c>
    </row>
    <row r="15" spans="1:7" s="75" customFormat="1" ht="25.15" customHeight="1">
      <c r="A15" s="84" t="s">
        <v>127</v>
      </c>
      <c r="B15" s="70" t="s">
        <v>147</v>
      </c>
      <c r="C15" s="71" t="s">
        <v>149</v>
      </c>
      <c r="D15" s="72" t="s">
        <v>81</v>
      </c>
      <c r="E15" s="73">
        <v>250</v>
      </c>
      <c r="F15" s="132">
        <v>0</v>
      </c>
      <c r="G15" s="74">
        <f t="shared" si="0"/>
        <v>0</v>
      </c>
    </row>
    <row r="16" spans="1:7" s="75" customFormat="1" ht="27" customHeight="1">
      <c r="A16" s="84" t="s">
        <v>128</v>
      </c>
      <c r="B16" s="70" t="s">
        <v>95</v>
      </c>
      <c r="C16" s="71" t="s">
        <v>170</v>
      </c>
      <c r="D16" s="72" t="s">
        <v>81</v>
      </c>
      <c r="E16" s="73">
        <v>18</v>
      </c>
      <c r="F16" s="132">
        <v>0</v>
      </c>
      <c r="G16" s="74">
        <f t="shared" si="0"/>
        <v>0</v>
      </c>
    </row>
    <row r="17" spans="1:7" s="75" customFormat="1" ht="26.25" customHeight="1">
      <c r="A17" s="84" t="s">
        <v>129</v>
      </c>
      <c r="B17" s="70" t="s">
        <v>150</v>
      </c>
      <c r="C17" s="71" t="s">
        <v>171</v>
      </c>
      <c r="D17" s="72" t="s">
        <v>81</v>
      </c>
      <c r="E17" s="73">
        <v>120</v>
      </c>
      <c r="F17" s="132">
        <v>0</v>
      </c>
      <c r="G17" s="74">
        <f t="shared" si="0"/>
        <v>0</v>
      </c>
    </row>
    <row r="18" spans="1:7" s="75" customFormat="1" ht="25.15" customHeight="1">
      <c r="A18" s="84" t="s">
        <v>130</v>
      </c>
      <c r="B18" s="70" t="s">
        <v>96</v>
      </c>
      <c r="C18" s="71" t="s">
        <v>112</v>
      </c>
      <c r="D18" s="72" t="s">
        <v>81</v>
      </c>
      <c r="E18" s="73">
        <v>17</v>
      </c>
      <c r="F18" s="132">
        <v>0</v>
      </c>
      <c r="G18" s="74">
        <f t="shared" si="0"/>
        <v>0</v>
      </c>
    </row>
    <row r="19" spans="1:7" s="75" customFormat="1" ht="25.15" customHeight="1">
      <c r="A19" s="84" t="s">
        <v>131</v>
      </c>
      <c r="B19" s="70" t="s">
        <v>97</v>
      </c>
      <c r="C19" s="71" t="s">
        <v>201</v>
      </c>
      <c r="D19" s="72" t="s">
        <v>81</v>
      </c>
      <c r="E19" s="73">
        <v>2</v>
      </c>
      <c r="F19" s="132">
        <v>0</v>
      </c>
      <c r="G19" s="74">
        <f t="shared" si="0"/>
        <v>0</v>
      </c>
    </row>
    <row r="20" spans="1:7" s="75" customFormat="1" ht="25.15" customHeight="1">
      <c r="A20" s="84" t="s">
        <v>132</v>
      </c>
      <c r="B20" s="70" t="s">
        <v>113</v>
      </c>
      <c r="C20" s="71" t="s">
        <v>182</v>
      </c>
      <c r="D20" s="72" t="s">
        <v>81</v>
      </c>
      <c r="E20" s="73">
        <v>120</v>
      </c>
      <c r="F20" s="132">
        <v>0</v>
      </c>
      <c r="G20" s="74">
        <f t="shared" si="0"/>
        <v>0</v>
      </c>
    </row>
    <row r="21" spans="1:7" s="75" customFormat="1" ht="25.15" customHeight="1">
      <c r="A21" s="84" t="s">
        <v>133</v>
      </c>
      <c r="B21" s="70" t="s">
        <v>97</v>
      </c>
      <c r="C21" s="71" t="s">
        <v>172</v>
      </c>
      <c r="D21" s="72" t="s">
        <v>81</v>
      </c>
      <c r="E21" s="73">
        <v>4</v>
      </c>
      <c r="F21" s="132">
        <v>0</v>
      </c>
      <c r="G21" s="74">
        <f t="shared" si="0"/>
        <v>0</v>
      </c>
    </row>
    <row r="22" spans="1:7" s="75" customFormat="1" ht="25.15" customHeight="1">
      <c r="A22" s="84" t="s">
        <v>134</v>
      </c>
      <c r="B22" s="70" t="s">
        <v>98</v>
      </c>
      <c r="C22" s="71" t="s">
        <v>99</v>
      </c>
      <c r="D22" s="72" t="s">
        <v>94</v>
      </c>
      <c r="E22" s="73">
        <v>1</v>
      </c>
      <c r="F22" s="132">
        <v>0</v>
      </c>
      <c r="G22" s="74">
        <f t="shared" si="0"/>
        <v>0</v>
      </c>
    </row>
    <row r="23" spans="1:7" s="75" customFormat="1" ht="25.15" customHeight="1">
      <c r="A23" s="84" t="s">
        <v>135</v>
      </c>
      <c r="B23" s="70" t="s">
        <v>100</v>
      </c>
      <c r="C23" s="71" t="s">
        <v>151</v>
      </c>
      <c r="D23" s="72" t="s">
        <v>84</v>
      </c>
      <c r="E23" s="73">
        <v>75</v>
      </c>
      <c r="F23" s="132">
        <v>0</v>
      </c>
      <c r="G23" s="74">
        <f t="shared" si="0"/>
        <v>0</v>
      </c>
    </row>
    <row r="24" spans="1:7" s="75" customFormat="1" ht="25.15" customHeight="1">
      <c r="A24" s="84" t="s">
        <v>136</v>
      </c>
      <c r="B24" s="70" t="s">
        <v>152</v>
      </c>
      <c r="C24" s="71" t="s">
        <v>153</v>
      </c>
      <c r="D24" s="72" t="s">
        <v>84</v>
      </c>
      <c r="E24" s="73">
        <v>38</v>
      </c>
      <c r="F24" s="132">
        <v>0</v>
      </c>
      <c r="G24" s="74">
        <f t="shared" si="0"/>
        <v>0</v>
      </c>
    </row>
    <row r="25" spans="1:7" s="75" customFormat="1" ht="25.15" customHeight="1">
      <c r="A25" s="84" t="s">
        <v>137</v>
      </c>
      <c r="B25" s="70" t="s">
        <v>101</v>
      </c>
      <c r="C25" s="71" t="s">
        <v>115</v>
      </c>
      <c r="D25" s="72" t="s">
        <v>84</v>
      </c>
      <c r="E25" s="73">
        <v>41</v>
      </c>
      <c r="F25" s="132">
        <v>0</v>
      </c>
      <c r="G25" s="74">
        <f t="shared" si="0"/>
        <v>0</v>
      </c>
    </row>
    <row r="26" spans="1:7" s="75" customFormat="1" ht="25.15" customHeight="1">
      <c r="A26" s="84" t="s">
        <v>138</v>
      </c>
      <c r="B26" s="70" t="s">
        <v>102</v>
      </c>
      <c r="C26" s="71" t="s">
        <v>103</v>
      </c>
      <c r="D26" s="72" t="s">
        <v>84</v>
      </c>
      <c r="E26" s="73">
        <v>36</v>
      </c>
      <c r="F26" s="132">
        <v>0</v>
      </c>
      <c r="G26" s="74">
        <f t="shared" si="0"/>
        <v>0</v>
      </c>
    </row>
    <row r="27" spans="1:7" s="75" customFormat="1" ht="25.15" customHeight="1">
      <c r="A27" s="84" t="s">
        <v>139</v>
      </c>
      <c r="B27" s="70" t="s">
        <v>104</v>
      </c>
      <c r="C27" s="110" t="s">
        <v>175</v>
      </c>
      <c r="D27" s="72" t="s">
        <v>91</v>
      </c>
      <c r="E27" s="73">
        <v>21</v>
      </c>
      <c r="F27" s="132">
        <v>0</v>
      </c>
      <c r="G27" s="74">
        <f aca="true" t="shared" si="1" ref="G27:G31">ROUND(F27*E27,2)</f>
        <v>0</v>
      </c>
    </row>
    <row r="28" spans="1:7" s="75" customFormat="1" ht="25.15" customHeight="1">
      <c r="A28" s="84" t="s">
        <v>140</v>
      </c>
      <c r="B28" s="70" t="s">
        <v>105</v>
      </c>
      <c r="C28" s="71" t="s">
        <v>176</v>
      </c>
      <c r="D28" s="72" t="s">
        <v>91</v>
      </c>
      <c r="E28" s="73">
        <v>13</v>
      </c>
      <c r="F28" s="132">
        <v>0</v>
      </c>
      <c r="G28" s="74">
        <f t="shared" si="1"/>
        <v>0</v>
      </c>
    </row>
    <row r="29" spans="1:7" s="75" customFormat="1" ht="25.15" customHeight="1">
      <c r="A29" s="84" t="s">
        <v>141</v>
      </c>
      <c r="B29" s="70" t="s">
        <v>106</v>
      </c>
      <c r="C29" s="71" t="s">
        <v>177</v>
      </c>
      <c r="D29" s="72" t="s">
        <v>91</v>
      </c>
      <c r="E29" s="73">
        <v>96</v>
      </c>
      <c r="F29" s="132">
        <v>0</v>
      </c>
      <c r="G29" s="74">
        <f t="shared" si="1"/>
        <v>0</v>
      </c>
    </row>
    <row r="30" spans="1:7" s="75" customFormat="1" ht="25.15" customHeight="1">
      <c r="A30" s="84" t="s">
        <v>142</v>
      </c>
      <c r="B30" s="70" t="s">
        <v>154</v>
      </c>
      <c r="C30" s="71" t="s">
        <v>174</v>
      </c>
      <c r="D30" s="72" t="s">
        <v>91</v>
      </c>
      <c r="E30" s="73">
        <v>98</v>
      </c>
      <c r="F30" s="132">
        <v>0</v>
      </c>
      <c r="G30" s="74">
        <f t="shared" si="1"/>
        <v>0</v>
      </c>
    </row>
    <row r="31" spans="1:7" s="75" customFormat="1" ht="25.15" customHeight="1">
      <c r="A31" s="84" t="s">
        <v>143</v>
      </c>
      <c r="B31" s="70" t="s">
        <v>155</v>
      </c>
      <c r="C31" s="71" t="s">
        <v>156</v>
      </c>
      <c r="D31" s="72" t="s">
        <v>91</v>
      </c>
      <c r="E31" s="73">
        <v>1960</v>
      </c>
      <c r="F31" s="132">
        <v>0</v>
      </c>
      <c r="G31" s="74">
        <f t="shared" si="1"/>
        <v>0</v>
      </c>
    </row>
    <row r="32" spans="1:7" s="75" customFormat="1" ht="25.15" customHeight="1">
      <c r="A32" s="84" t="s">
        <v>144</v>
      </c>
      <c r="B32" s="98" t="s">
        <v>107</v>
      </c>
      <c r="C32" s="99" t="s">
        <v>108</v>
      </c>
      <c r="D32" s="100" t="s">
        <v>91</v>
      </c>
      <c r="E32" s="101">
        <v>96</v>
      </c>
      <c r="F32" s="133">
        <v>0</v>
      </c>
      <c r="G32" s="102">
        <f>ROUND(F32*E32,2)</f>
        <v>0</v>
      </c>
    </row>
    <row r="33" spans="1:7" s="75" customFormat="1" ht="25.15" customHeight="1">
      <c r="A33" s="84" t="s">
        <v>145</v>
      </c>
      <c r="B33" s="119" t="s">
        <v>178</v>
      </c>
      <c r="C33" s="120" t="s">
        <v>181</v>
      </c>
      <c r="D33" s="121" t="s">
        <v>91</v>
      </c>
      <c r="E33" s="122">
        <v>3</v>
      </c>
      <c r="F33" s="134">
        <v>0</v>
      </c>
      <c r="G33" s="123">
        <f>ROUND(F33*E33,2)</f>
        <v>0</v>
      </c>
    </row>
    <row r="34" spans="1:7" s="75" customFormat="1" ht="25.15" customHeight="1" thickBot="1">
      <c r="A34" s="84" t="s">
        <v>146</v>
      </c>
      <c r="B34" s="119" t="s">
        <v>179</v>
      </c>
      <c r="C34" s="120" t="s">
        <v>186</v>
      </c>
      <c r="D34" s="121" t="s">
        <v>81</v>
      </c>
      <c r="E34" s="122">
        <v>50</v>
      </c>
      <c r="F34" s="134">
        <v>0</v>
      </c>
      <c r="G34" s="123">
        <f>ROUND(F34*E34,2)</f>
        <v>0</v>
      </c>
    </row>
    <row r="35" spans="1:7" s="95" customFormat="1" ht="27" customHeight="1" thickBot="1">
      <c r="A35" s="103"/>
      <c r="B35" s="104"/>
      <c r="C35" s="105" t="s">
        <v>168</v>
      </c>
      <c r="D35" s="106"/>
      <c r="E35" s="107"/>
      <c r="F35" s="108"/>
      <c r="G35" s="109">
        <f>SUM(G5:G34)</f>
        <v>0</v>
      </c>
    </row>
    <row r="36" spans="1:7" s="75" customFormat="1" ht="61.9" customHeight="1">
      <c r="A36" s="84"/>
      <c r="B36" s="85"/>
      <c r="C36" s="86"/>
      <c r="D36" s="87"/>
      <c r="E36" s="88"/>
      <c r="F36" s="89"/>
      <c r="G36" s="90"/>
    </row>
    <row r="37" spans="1:7" s="75" customFormat="1" ht="61.9" customHeight="1">
      <c r="A37" s="69"/>
      <c r="B37" s="70"/>
      <c r="C37" s="71"/>
      <c r="D37" s="72"/>
      <c r="E37" s="73"/>
      <c r="F37" s="77"/>
      <c r="G37" s="74"/>
    </row>
    <row r="38" spans="1:7" s="75" customFormat="1" ht="61.9" customHeight="1">
      <c r="A38" s="69"/>
      <c r="B38" s="70"/>
      <c r="C38" s="71"/>
      <c r="D38" s="72"/>
      <c r="E38" s="73"/>
      <c r="F38" s="77"/>
      <c r="G38" s="74"/>
    </row>
    <row r="39" spans="1:7" s="75" customFormat="1" ht="61.9" customHeight="1">
      <c r="A39" s="69"/>
      <c r="B39" s="70"/>
      <c r="C39" s="71"/>
      <c r="D39" s="72"/>
      <c r="E39" s="73"/>
      <c r="F39" s="77"/>
      <c r="G39" s="74"/>
    </row>
    <row r="40" spans="1:7" s="75" customFormat="1" ht="61.9" customHeight="1">
      <c r="A40" s="69"/>
      <c r="B40" s="70"/>
      <c r="C40" s="71"/>
      <c r="D40" s="72"/>
      <c r="E40" s="73"/>
      <c r="F40" s="77"/>
      <c r="G40" s="74"/>
    </row>
    <row r="41" spans="1:7" s="75" customFormat="1" ht="61.9" customHeight="1">
      <c r="A41" s="69"/>
      <c r="B41" s="70"/>
      <c r="C41" s="71"/>
      <c r="D41" s="72"/>
      <c r="E41" s="73"/>
      <c r="F41" s="77"/>
      <c r="G41" s="74"/>
    </row>
    <row r="42" spans="1:7" s="75" customFormat="1" ht="61.9" customHeight="1">
      <c r="A42" s="69"/>
      <c r="B42" s="70"/>
      <c r="C42" s="71"/>
      <c r="D42" s="72"/>
      <c r="E42" s="73"/>
      <c r="F42" s="77"/>
      <c r="G42" s="74"/>
    </row>
    <row r="43" spans="1:7" s="75" customFormat="1" ht="61.9" customHeight="1">
      <c r="A43" s="69"/>
      <c r="B43" s="70"/>
      <c r="C43" s="71"/>
      <c r="D43" s="72"/>
      <c r="E43" s="73"/>
      <c r="F43" s="77"/>
      <c r="G43" s="74"/>
    </row>
    <row r="44" spans="1:7" s="75" customFormat="1" ht="61.9" customHeight="1">
      <c r="A44" s="69"/>
      <c r="B44" s="70"/>
      <c r="C44" s="71"/>
      <c r="D44" s="72"/>
      <c r="E44" s="73"/>
      <c r="F44" s="77"/>
      <c r="G44" s="74"/>
    </row>
    <row r="45" spans="1:7" s="75" customFormat="1" ht="61.9" customHeight="1">
      <c r="A45" s="69"/>
      <c r="B45" s="70"/>
      <c r="C45" s="71"/>
      <c r="D45" s="72"/>
      <c r="E45" s="73"/>
      <c r="F45" s="77"/>
      <c r="G45" s="74"/>
    </row>
    <row r="46" spans="1:7" s="75" customFormat="1" ht="61.9" customHeight="1">
      <c r="A46" s="69"/>
      <c r="B46" s="70"/>
      <c r="C46" s="71"/>
      <c r="D46" s="72"/>
      <c r="E46" s="73"/>
      <c r="F46" s="77"/>
      <c r="G46" s="74"/>
    </row>
    <row r="47" spans="1:7" s="75" customFormat="1" ht="61.9" customHeight="1">
      <c r="A47" s="69"/>
      <c r="B47" s="70"/>
      <c r="C47" s="71"/>
      <c r="D47" s="72"/>
      <c r="E47" s="73"/>
      <c r="F47" s="77"/>
      <c r="G47" s="74"/>
    </row>
    <row r="48" spans="1:7" s="75" customFormat="1" ht="61.9" customHeight="1">
      <c r="A48" s="69"/>
      <c r="B48" s="70"/>
      <c r="C48" s="71"/>
      <c r="D48" s="72"/>
      <c r="E48" s="73"/>
      <c r="F48" s="77"/>
      <c r="G48" s="74"/>
    </row>
    <row r="49" spans="1:7" s="75" customFormat="1" ht="61.9" customHeight="1">
      <c r="A49" s="69"/>
      <c r="B49" s="70"/>
      <c r="C49" s="71"/>
      <c r="D49" s="72"/>
      <c r="E49" s="73"/>
      <c r="F49" s="77"/>
      <c r="G49" s="74"/>
    </row>
    <row r="50" spans="1:7" s="75" customFormat="1" ht="61.9" customHeight="1">
      <c r="A50" s="69"/>
      <c r="B50" s="70"/>
      <c r="C50" s="71"/>
      <c r="D50" s="72"/>
      <c r="E50" s="73"/>
      <c r="F50" s="77"/>
      <c r="G50" s="74"/>
    </row>
    <row r="51" spans="1:7" s="75" customFormat="1" ht="61.9" customHeight="1">
      <c r="A51" s="69"/>
      <c r="B51" s="70"/>
      <c r="C51" s="71"/>
      <c r="D51" s="72"/>
      <c r="E51" s="73"/>
      <c r="F51" s="77"/>
      <c r="G51" s="74"/>
    </row>
    <row r="52" spans="1:7" s="75" customFormat="1" ht="61.9" customHeight="1">
      <c r="A52" s="69"/>
      <c r="B52" s="70"/>
      <c r="C52" s="71"/>
      <c r="D52" s="72"/>
      <c r="E52" s="73"/>
      <c r="F52" s="77"/>
      <c r="G52" s="74"/>
    </row>
  </sheetData>
  <mergeCells count="3">
    <mergeCell ref="A1:B1"/>
    <mergeCell ref="A2:B2"/>
    <mergeCell ref="A3:B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6"/>
  <sheetViews>
    <sheetView tabSelected="1" workbookViewId="0" topLeftCell="A1">
      <selection activeCell="D9" sqref="D9"/>
    </sheetView>
  </sheetViews>
  <sheetFormatPr defaultColWidth="9.140625" defaultRowHeight="12"/>
  <cols>
    <col min="1" max="1" width="9.140625" style="75" customWidth="1"/>
    <col min="2" max="2" width="13.421875" style="75" customWidth="1"/>
    <col min="3" max="3" width="99.28125" style="75" customWidth="1"/>
    <col min="4" max="4" width="9.140625" style="75" customWidth="1"/>
    <col min="5" max="5" width="12.421875" style="75" customWidth="1"/>
    <col min="6" max="6" width="9.140625" style="78" customWidth="1"/>
    <col min="7" max="7" width="18.8515625" style="75" customWidth="1"/>
    <col min="8" max="8" width="9.140625" style="75" customWidth="1"/>
    <col min="9" max="9" width="9.140625" style="81" customWidth="1"/>
    <col min="10" max="10" width="9.140625" style="83" customWidth="1"/>
    <col min="11" max="11" width="15.00390625" style="75" customWidth="1"/>
    <col min="12" max="16384" width="9.140625" style="75" customWidth="1"/>
  </cols>
  <sheetData>
    <row r="1" spans="1:10" s="76" customFormat="1" ht="25.15" customHeight="1" thickBot="1">
      <c r="A1" s="170" t="s">
        <v>15</v>
      </c>
      <c r="B1" s="171"/>
      <c r="C1" s="91" t="s">
        <v>203</v>
      </c>
      <c r="D1" s="92"/>
      <c r="E1" s="92"/>
      <c r="F1" s="93"/>
      <c r="G1" s="94"/>
      <c r="I1" s="79"/>
      <c r="J1" s="82"/>
    </row>
    <row r="2" spans="1:10" s="76" customFormat="1" ht="25.15" customHeight="1" thickBot="1">
      <c r="A2" s="170" t="s">
        <v>116</v>
      </c>
      <c r="B2" s="171"/>
      <c r="C2" s="91" t="s">
        <v>25</v>
      </c>
      <c r="D2" s="92"/>
      <c r="E2" s="92"/>
      <c r="F2" s="93"/>
      <c r="G2" s="94"/>
      <c r="I2" s="79"/>
      <c r="J2" s="82"/>
    </row>
    <row r="3" spans="1:10" s="76" customFormat="1" ht="25.15" customHeight="1" thickBot="1">
      <c r="A3" s="170" t="s">
        <v>27</v>
      </c>
      <c r="B3" s="171"/>
      <c r="C3" s="136"/>
      <c r="D3" s="92"/>
      <c r="E3" s="92"/>
      <c r="F3" s="93"/>
      <c r="G3" s="94"/>
      <c r="I3" s="80"/>
      <c r="J3" s="82"/>
    </row>
    <row r="4" spans="1:10" s="116" customFormat="1" ht="13.5" thickBot="1">
      <c r="A4" s="111" t="s">
        <v>157</v>
      </c>
      <c r="B4" s="112" t="s">
        <v>158</v>
      </c>
      <c r="C4" s="112" t="s">
        <v>52</v>
      </c>
      <c r="D4" s="113" t="s">
        <v>159</v>
      </c>
      <c r="E4" s="113" t="s">
        <v>160</v>
      </c>
      <c r="F4" s="114" t="s">
        <v>162</v>
      </c>
      <c r="G4" s="115" t="s">
        <v>161</v>
      </c>
      <c r="I4" s="117"/>
      <c r="J4" s="118"/>
    </row>
    <row r="5" spans="1:7" ht="35.45" customHeight="1">
      <c r="A5" s="84" t="s">
        <v>117</v>
      </c>
      <c r="B5" s="85" t="s">
        <v>163</v>
      </c>
      <c r="C5" s="86" t="s">
        <v>183</v>
      </c>
      <c r="D5" s="87" t="s">
        <v>81</v>
      </c>
      <c r="E5" s="88">
        <v>90</v>
      </c>
      <c r="F5" s="135">
        <v>0</v>
      </c>
      <c r="G5" s="90">
        <f aca="true" t="shared" si="0" ref="G5:G27">ROUND(F5*E5,2)</f>
        <v>0</v>
      </c>
    </row>
    <row r="6" spans="1:7" ht="35.45" customHeight="1">
      <c r="A6" s="84" t="s">
        <v>118</v>
      </c>
      <c r="B6" s="70" t="s">
        <v>82</v>
      </c>
      <c r="C6" s="71" t="s">
        <v>109</v>
      </c>
      <c r="D6" s="72" t="s">
        <v>81</v>
      </c>
      <c r="E6" s="73">
        <v>90</v>
      </c>
      <c r="F6" s="132">
        <v>0</v>
      </c>
      <c r="G6" s="74">
        <f t="shared" si="0"/>
        <v>0</v>
      </c>
    </row>
    <row r="7" spans="1:7" ht="20.45" customHeight="1">
      <c r="A7" s="84" t="s">
        <v>119</v>
      </c>
      <c r="B7" s="70" t="s">
        <v>83</v>
      </c>
      <c r="C7" s="71" t="s">
        <v>164</v>
      </c>
      <c r="D7" s="72" t="s">
        <v>81</v>
      </c>
      <c r="E7" s="73">
        <v>90</v>
      </c>
      <c r="F7" s="132">
        <v>0</v>
      </c>
      <c r="G7" s="74">
        <f t="shared" si="0"/>
        <v>0</v>
      </c>
    </row>
    <row r="8" spans="1:7" ht="25.15" customHeight="1">
      <c r="A8" s="84" t="s">
        <v>120</v>
      </c>
      <c r="B8" s="70" t="s">
        <v>85</v>
      </c>
      <c r="C8" s="71" t="s">
        <v>86</v>
      </c>
      <c r="D8" s="72" t="s">
        <v>84</v>
      </c>
      <c r="E8" s="73">
        <v>50</v>
      </c>
      <c r="F8" s="132">
        <v>0</v>
      </c>
      <c r="G8" s="74">
        <f t="shared" si="0"/>
        <v>0</v>
      </c>
    </row>
    <row r="9" spans="1:7" ht="25.15" customHeight="1">
      <c r="A9" s="84" t="s">
        <v>121</v>
      </c>
      <c r="B9" s="218" t="s">
        <v>87</v>
      </c>
      <c r="C9" s="219" t="s">
        <v>88</v>
      </c>
      <c r="D9" s="220"/>
      <c r="E9" s="221"/>
      <c r="F9" s="222"/>
      <c r="G9" s="223"/>
    </row>
    <row r="10" spans="1:7" ht="25.15" customHeight="1">
      <c r="A10" s="84" t="s">
        <v>122</v>
      </c>
      <c r="B10" s="70" t="s">
        <v>89</v>
      </c>
      <c r="C10" s="71" t="s">
        <v>184</v>
      </c>
      <c r="D10" s="72" t="s">
        <v>90</v>
      </c>
      <c r="E10" s="73">
        <v>59</v>
      </c>
      <c r="F10" s="132">
        <v>0</v>
      </c>
      <c r="G10" s="74">
        <f t="shared" si="0"/>
        <v>0</v>
      </c>
    </row>
    <row r="11" spans="1:7" ht="19.9" customHeight="1">
      <c r="A11" s="84" t="s">
        <v>123</v>
      </c>
      <c r="B11" s="70" t="s">
        <v>165</v>
      </c>
      <c r="C11" s="110" t="s">
        <v>185</v>
      </c>
      <c r="D11" s="72" t="s">
        <v>91</v>
      </c>
      <c r="E11" s="73">
        <v>50</v>
      </c>
      <c r="F11" s="132">
        <v>0</v>
      </c>
      <c r="G11" s="74">
        <f t="shared" si="0"/>
        <v>0</v>
      </c>
    </row>
    <row r="12" spans="1:7" ht="19.9" customHeight="1">
      <c r="A12" s="84" t="s">
        <v>124</v>
      </c>
      <c r="B12" s="70" t="s">
        <v>167</v>
      </c>
      <c r="C12" s="110" t="s">
        <v>166</v>
      </c>
      <c r="D12" s="72" t="s">
        <v>91</v>
      </c>
      <c r="E12" s="73">
        <v>500</v>
      </c>
      <c r="F12" s="132">
        <v>0</v>
      </c>
      <c r="G12" s="74">
        <f t="shared" si="0"/>
        <v>0</v>
      </c>
    </row>
    <row r="13" spans="1:7" ht="25.15" customHeight="1">
      <c r="A13" s="84" t="s">
        <v>125</v>
      </c>
      <c r="B13" s="70" t="s">
        <v>92</v>
      </c>
      <c r="C13" s="71" t="s">
        <v>93</v>
      </c>
      <c r="D13" s="72" t="s">
        <v>81</v>
      </c>
      <c r="E13" s="73">
        <v>198</v>
      </c>
      <c r="F13" s="132">
        <v>0</v>
      </c>
      <c r="G13" s="74">
        <f t="shared" si="0"/>
        <v>0</v>
      </c>
    </row>
    <row r="14" spans="1:7" ht="25.15" customHeight="1">
      <c r="A14" s="84" t="s">
        <v>126</v>
      </c>
      <c r="B14" s="70" t="s">
        <v>147</v>
      </c>
      <c r="C14" s="71" t="s">
        <v>148</v>
      </c>
      <c r="D14" s="72" t="s">
        <v>81</v>
      </c>
      <c r="E14" s="73">
        <v>50</v>
      </c>
      <c r="F14" s="132">
        <v>0</v>
      </c>
      <c r="G14" s="74">
        <f t="shared" si="0"/>
        <v>0</v>
      </c>
    </row>
    <row r="15" spans="1:7" ht="25.15" customHeight="1">
      <c r="A15" s="84" t="s">
        <v>127</v>
      </c>
      <c r="B15" s="70" t="s">
        <v>147</v>
      </c>
      <c r="C15" s="71" t="s">
        <v>187</v>
      </c>
      <c r="D15" s="72" t="s">
        <v>81</v>
      </c>
      <c r="E15" s="73">
        <v>206</v>
      </c>
      <c r="F15" s="132">
        <v>0</v>
      </c>
      <c r="G15" s="74">
        <f t="shared" si="0"/>
        <v>0</v>
      </c>
    </row>
    <row r="16" spans="1:7" ht="25.5" customHeight="1">
      <c r="A16" s="84" t="s">
        <v>128</v>
      </c>
      <c r="B16" s="70" t="s">
        <v>95</v>
      </c>
      <c r="C16" s="71" t="s">
        <v>170</v>
      </c>
      <c r="D16" s="72" t="s">
        <v>81</v>
      </c>
      <c r="E16" s="73">
        <v>49</v>
      </c>
      <c r="F16" s="132">
        <v>0</v>
      </c>
      <c r="G16" s="74">
        <f t="shared" si="0"/>
        <v>0</v>
      </c>
    </row>
    <row r="17" spans="1:7" ht="27" customHeight="1">
      <c r="A17" s="84" t="s">
        <v>129</v>
      </c>
      <c r="B17" s="70" t="s">
        <v>150</v>
      </c>
      <c r="C17" s="71" t="s">
        <v>171</v>
      </c>
      <c r="D17" s="72" t="s">
        <v>81</v>
      </c>
      <c r="E17" s="73">
        <v>96</v>
      </c>
      <c r="F17" s="132">
        <v>0</v>
      </c>
      <c r="G17" s="74">
        <f t="shared" si="0"/>
        <v>0</v>
      </c>
    </row>
    <row r="18" spans="1:7" ht="25.15" customHeight="1">
      <c r="A18" s="84" t="s">
        <v>130</v>
      </c>
      <c r="B18" s="70" t="s">
        <v>96</v>
      </c>
      <c r="C18" s="71" t="s">
        <v>112</v>
      </c>
      <c r="D18" s="72" t="s">
        <v>81</v>
      </c>
      <c r="E18" s="73">
        <v>47</v>
      </c>
      <c r="F18" s="132">
        <v>0</v>
      </c>
      <c r="G18" s="74">
        <f t="shared" si="0"/>
        <v>0</v>
      </c>
    </row>
    <row r="19" spans="1:7" ht="25.15" customHeight="1">
      <c r="A19" s="84" t="s">
        <v>131</v>
      </c>
      <c r="B19" s="70" t="s">
        <v>97</v>
      </c>
      <c r="C19" s="71" t="s">
        <v>173</v>
      </c>
      <c r="D19" s="72" t="s">
        <v>81</v>
      </c>
      <c r="E19" s="73">
        <v>5</v>
      </c>
      <c r="F19" s="132">
        <v>0</v>
      </c>
      <c r="G19" s="74">
        <f t="shared" si="0"/>
        <v>0</v>
      </c>
    </row>
    <row r="20" spans="1:7" ht="25.15" customHeight="1">
      <c r="A20" s="84" t="s">
        <v>132</v>
      </c>
      <c r="B20" s="70" t="s">
        <v>113</v>
      </c>
      <c r="C20" s="71" t="s">
        <v>114</v>
      </c>
      <c r="D20" s="72" t="s">
        <v>81</v>
      </c>
      <c r="E20" s="73">
        <v>88</v>
      </c>
      <c r="F20" s="132">
        <v>0</v>
      </c>
      <c r="G20" s="74">
        <f t="shared" si="0"/>
        <v>0</v>
      </c>
    </row>
    <row r="21" spans="1:7" ht="25.15" customHeight="1">
      <c r="A21" s="84" t="s">
        <v>133</v>
      </c>
      <c r="B21" s="70" t="s">
        <v>97</v>
      </c>
      <c r="C21" s="71" t="s">
        <v>172</v>
      </c>
      <c r="D21" s="72" t="s">
        <v>81</v>
      </c>
      <c r="E21" s="73">
        <v>3</v>
      </c>
      <c r="F21" s="132">
        <v>0</v>
      </c>
      <c r="G21" s="74">
        <f t="shared" si="0"/>
        <v>0</v>
      </c>
    </row>
    <row r="22" spans="1:7" ht="25.15" customHeight="1">
      <c r="A22" s="84" t="s">
        <v>134</v>
      </c>
      <c r="B22" s="70" t="s">
        <v>98</v>
      </c>
      <c r="C22" s="71" t="s">
        <v>99</v>
      </c>
      <c r="D22" s="72" t="s">
        <v>94</v>
      </c>
      <c r="E22" s="73">
        <v>1</v>
      </c>
      <c r="F22" s="132">
        <v>0</v>
      </c>
      <c r="G22" s="74">
        <f t="shared" si="0"/>
        <v>0</v>
      </c>
    </row>
    <row r="23" spans="1:7" ht="25.15" customHeight="1">
      <c r="A23" s="84" t="s">
        <v>135</v>
      </c>
      <c r="B23" s="70" t="s">
        <v>100</v>
      </c>
      <c r="C23" s="71" t="s">
        <v>191</v>
      </c>
      <c r="D23" s="72" t="s">
        <v>84</v>
      </c>
      <c r="E23" s="73">
        <v>108</v>
      </c>
      <c r="F23" s="132">
        <v>0</v>
      </c>
      <c r="G23" s="74">
        <f t="shared" si="0"/>
        <v>0</v>
      </c>
    </row>
    <row r="24" spans="1:7" ht="25.15" customHeight="1">
      <c r="A24" s="84" t="s">
        <v>136</v>
      </c>
      <c r="B24" s="70" t="s">
        <v>152</v>
      </c>
      <c r="C24" s="71" t="s">
        <v>153</v>
      </c>
      <c r="D24" s="72" t="s">
        <v>84</v>
      </c>
      <c r="E24" s="73">
        <v>56</v>
      </c>
      <c r="F24" s="132">
        <v>0</v>
      </c>
      <c r="G24" s="74">
        <f t="shared" si="0"/>
        <v>0</v>
      </c>
    </row>
    <row r="25" spans="1:7" ht="25.15" customHeight="1">
      <c r="A25" s="84" t="s">
        <v>137</v>
      </c>
      <c r="B25" s="70" t="s">
        <v>101</v>
      </c>
      <c r="C25" s="71" t="s">
        <v>188</v>
      </c>
      <c r="D25" s="72" t="s">
        <v>84</v>
      </c>
      <c r="E25" s="73">
        <v>31</v>
      </c>
      <c r="F25" s="132">
        <v>0</v>
      </c>
      <c r="G25" s="74">
        <f t="shared" si="0"/>
        <v>0</v>
      </c>
    </row>
    <row r="26" spans="1:10" s="124" customFormat="1" ht="25.15" customHeight="1">
      <c r="A26" s="84" t="s">
        <v>138</v>
      </c>
      <c r="B26" s="70" t="s">
        <v>189</v>
      </c>
      <c r="C26" s="71" t="s">
        <v>190</v>
      </c>
      <c r="D26" s="72" t="s">
        <v>84</v>
      </c>
      <c r="E26" s="73">
        <v>23</v>
      </c>
      <c r="F26" s="132">
        <v>0</v>
      </c>
      <c r="G26" s="74">
        <f aca="true" t="shared" si="1" ref="G26">ROUND(F26*E26,2)</f>
        <v>0</v>
      </c>
      <c r="I26" s="81"/>
      <c r="J26" s="83"/>
    </row>
    <row r="27" spans="1:7" ht="25.15" customHeight="1">
      <c r="A27" s="84" t="s">
        <v>139</v>
      </c>
      <c r="B27" s="70" t="s">
        <v>102</v>
      </c>
      <c r="C27" s="71" t="s">
        <v>103</v>
      </c>
      <c r="D27" s="72" t="s">
        <v>84</v>
      </c>
      <c r="E27" s="73">
        <v>56</v>
      </c>
      <c r="F27" s="132">
        <v>0</v>
      </c>
      <c r="G27" s="74">
        <f t="shared" si="0"/>
        <v>0</v>
      </c>
    </row>
    <row r="28" spans="1:7" ht="25.15" customHeight="1">
      <c r="A28" s="84" t="s">
        <v>140</v>
      </c>
      <c r="B28" s="70" t="s">
        <v>104</v>
      </c>
      <c r="C28" s="110" t="s">
        <v>175</v>
      </c>
      <c r="D28" s="72" t="s">
        <v>91</v>
      </c>
      <c r="E28" s="125">
        <v>45</v>
      </c>
      <c r="F28" s="132">
        <v>0</v>
      </c>
      <c r="G28" s="74">
        <f aca="true" t="shared" si="2" ref="G28:G32">ROUND(F28*E28,2)</f>
        <v>0</v>
      </c>
    </row>
    <row r="29" spans="1:7" ht="25.15" customHeight="1">
      <c r="A29" s="84" t="s">
        <v>141</v>
      </c>
      <c r="B29" s="70" t="s">
        <v>105</v>
      </c>
      <c r="C29" s="71" t="s">
        <v>176</v>
      </c>
      <c r="D29" s="72" t="s">
        <v>91</v>
      </c>
      <c r="E29" s="73">
        <v>5</v>
      </c>
      <c r="F29" s="132">
        <v>0</v>
      </c>
      <c r="G29" s="74">
        <f t="shared" si="2"/>
        <v>0</v>
      </c>
    </row>
    <row r="30" spans="1:7" ht="25.15" customHeight="1">
      <c r="A30" s="84" t="s">
        <v>142</v>
      </c>
      <c r="B30" s="70" t="s">
        <v>106</v>
      </c>
      <c r="C30" s="71" t="s">
        <v>177</v>
      </c>
      <c r="D30" s="72" t="s">
        <v>91</v>
      </c>
      <c r="E30" s="73">
        <v>120</v>
      </c>
      <c r="F30" s="132">
        <v>0</v>
      </c>
      <c r="G30" s="74">
        <f t="shared" si="2"/>
        <v>0</v>
      </c>
    </row>
    <row r="31" spans="1:7" ht="25.15" customHeight="1">
      <c r="A31" s="84" t="s">
        <v>143</v>
      </c>
      <c r="B31" s="70" t="s">
        <v>154</v>
      </c>
      <c r="C31" s="71" t="s">
        <v>174</v>
      </c>
      <c r="D31" s="72" t="s">
        <v>91</v>
      </c>
      <c r="E31" s="73">
        <v>106</v>
      </c>
      <c r="F31" s="132">
        <v>0</v>
      </c>
      <c r="G31" s="74">
        <f t="shared" si="2"/>
        <v>0</v>
      </c>
    </row>
    <row r="32" spans="1:7" ht="25.15" customHeight="1">
      <c r="A32" s="84" t="s">
        <v>144</v>
      </c>
      <c r="B32" s="70" t="s">
        <v>155</v>
      </c>
      <c r="C32" s="71" t="s">
        <v>156</v>
      </c>
      <c r="D32" s="72" t="s">
        <v>91</v>
      </c>
      <c r="E32" s="73">
        <v>2120</v>
      </c>
      <c r="F32" s="132">
        <v>0</v>
      </c>
      <c r="G32" s="74">
        <f t="shared" si="2"/>
        <v>0</v>
      </c>
    </row>
    <row r="33" spans="1:7" ht="25.15" customHeight="1">
      <c r="A33" s="84" t="s">
        <v>145</v>
      </c>
      <c r="B33" s="98" t="s">
        <v>107</v>
      </c>
      <c r="C33" s="99" t="s">
        <v>108</v>
      </c>
      <c r="D33" s="100" t="s">
        <v>91</v>
      </c>
      <c r="E33" s="101">
        <v>131</v>
      </c>
      <c r="F33" s="133">
        <v>0</v>
      </c>
      <c r="G33" s="102">
        <f>ROUND(F33*E33,2)</f>
        <v>0</v>
      </c>
    </row>
    <row r="34" spans="1:7" ht="25.15" customHeight="1">
      <c r="A34" s="84" t="s">
        <v>146</v>
      </c>
      <c r="B34" s="119" t="s">
        <v>178</v>
      </c>
      <c r="C34" s="120" t="s">
        <v>181</v>
      </c>
      <c r="D34" s="121" t="s">
        <v>91</v>
      </c>
      <c r="E34" s="122">
        <v>2</v>
      </c>
      <c r="F34" s="134">
        <v>0</v>
      </c>
      <c r="G34" s="123">
        <f>ROUND(F34*E34,2)</f>
        <v>0</v>
      </c>
    </row>
    <row r="35" spans="1:7" ht="25.15" customHeight="1" thickBot="1">
      <c r="A35" s="84" t="s">
        <v>192</v>
      </c>
      <c r="B35" s="119" t="s">
        <v>179</v>
      </c>
      <c r="C35" s="120" t="s">
        <v>180</v>
      </c>
      <c r="D35" s="121" t="s">
        <v>81</v>
      </c>
      <c r="E35" s="122">
        <v>50</v>
      </c>
      <c r="F35" s="134">
        <v>0</v>
      </c>
      <c r="G35" s="123">
        <f>ROUND(F35*E35,2)</f>
        <v>0</v>
      </c>
    </row>
    <row r="36" spans="1:10" s="95" customFormat="1" ht="27" customHeight="1" thickBot="1">
      <c r="A36" s="103"/>
      <c r="B36" s="104"/>
      <c r="C36" s="105" t="s">
        <v>168</v>
      </c>
      <c r="D36" s="106"/>
      <c r="E36" s="107"/>
      <c r="F36" s="108"/>
      <c r="G36" s="109">
        <f>SUM(G5:G35)</f>
        <v>0</v>
      </c>
      <c r="I36" s="96"/>
      <c r="J36" s="97"/>
    </row>
  </sheetData>
  <mergeCells count="3">
    <mergeCell ref="A1:B1"/>
    <mergeCell ref="A2:B2"/>
    <mergeCell ref="A3:B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25"/>
  <sheetViews>
    <sheetView workbookViewId="0" topLeftCell="A1">
      <selection activeCell="O12" sqref="O12:R12"/>
    </sheetView>
  </sheetViews>
  <sheetFormatPr defaultColWidth="9.140625" defaultRowHeight="12"/>
  <sheetData>
    <row r="1" ht="12">
      <c r="A1" s="95" t="s">
        <v>204</v>
      </c>
    </row>
    <row r="2" spans="1:12" ht="23.25">
      <c r="A2" s="95" t="s">
        <v>205</v>
      </c>
      <c r="C2" s="127"/>
      <c r="I2" s="130" t="s">
        <v>193</v>
      </c>
      <c r="J2" s="95"/>
      <c r="K2" s="95"/>
      <c r="L2" s="95"/>
    </row>
    <row r="3" ht="30" customHeight="1" thickBot="1"/>
    <row r="4" spans="2:18" ht="26.45" customHeight="1" thickBot="1">
      <c r="B4" s="190" t="s">
        <v>23</v>
      </c>
      <c r="C4" s="191"/>
      <c r="D4" s="192"/>
      <c r="E4" s="193" t="s">
        <v>25</v>
      </c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5"/>
    </row>
    <row r="5" spans="2:18" s="126" customFormat="1" ht="18" customHeight="1">
      <c r="B5" s="198" t="s">
        <v>27</v>
      </c>
      <c r="C5" s="199"/>
      <c r="D5" s="200"/>
      <c r="E5" s="196" t="s">
        <v>195</v>
      </c>
      <c r="F5" s="197"/>
      <c r="G5" s="207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9"/>
    </row>
    <row r="6" spans="2:18" ht="18" customHeight="1">
      <c r="B6" s="201"/>
      <c r="C6" s="202"/>
      <c r="D6" s="203"/>
      <c r="E6" s="196" t="s">
        <v>194</v>
      </c>
      <c r="F6" s="197"/>
      <c r="G6" s="212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4"/>
    </row>
    <row r="7" spans="2:18" s="126" customFormat="1" ht="18" customHeight="1">
      <c r="B7" s="201"/>
      <c r="C7" s="202"/>
      <c r="D7" s="203"/>
      <c r="E7" s="196" t="s">
        <v>24</v>
      </c>
      <c r="F7" s="197"/>
      <c r="G7" s="212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4"/>
    </row>
    <row r="8" spans="2:18" s="126" customFormat="1" ht="18" customHeight="1" thickBot="1">
      <c r="B8" s="204"/>
      <c r="C8" s="205"/>
      <c r="D8" s="206"/>
      <c r="E8" s="210" t="s">
        <v>26</v>
      </c>
      <c r="F8" s="211"/>
      <c r="G8" s="215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7"/>
    </row>
    <row r="11" ht="39" customHeight="1" thickBot="1"/>
    <row r="12" spans="2:18" s="128" customFormat="1" ht="25.15" customHeight="1" thickBot="1">
      <c r="B12" s="187" t="s">
        <v>197</v>
      </c>
      <c r="C12" s="185"/>
      <c r="D12" s="185"/>
      <c r="E12" s="185"/>
      <c r="F12" s="185"/>
      <c r="G12" s="185" t="s">
        <v>198</v>
      </c>
      <c r="H12" s="185"/>
      <c r="I12" s="185"/>
      <c r="J12" s="185"/>
      <c r="K12" s="185" t="s">
        <v>196</v>
      </c>
      <c r="L12" s="185"/>
      <c r="M12" s="185"/>
      <c r="N12" s="185"/>
      <c r="O12" s="185" t="s">
        <v>208</v>
      </c>
      <c r="P12" s="185"/>
      <c r="Q12" s="185"/>
      <c r="R12" s="186"/>
    </row>
    <row r="13" spans="2:18" s="128" customFormat="1" ht="21.6" customHeight="1">
      <c r="B13" s="188" t="s">
        <v>207</v>
      </c>
      <c r="C13" s="189"/>
      <c r="D13" s="189"/>
      <c r="E13" s="189"/>
      <c r="F13" s="189"/>
      <c r="G13" s="174">
        <f>'pav H'!G35</f>
        <v>0</v>
      </c>
      <c r="H13" s="174"/>
      <c r="I13" s="174"/>
      <c r="J13" s="174"/>
      <c r="K13" s="174">
        <f>G13*0.21</f>
        <v>0</v>
      </c>
      <c r="L13" s="174"/>
      <c r="M13" s="174"/>
      <c r="N13" s="174"/>
      <c r="O13" s="174">
        <f>G13+K13</f>
        <v>0</v>
      </c>
      <c r="P13" s="174"/>
      <c r="Q13" s="174"/>
      <c r="R13" s="175"/>
    </row>
    <row r="14" spans="2:18" s="128" customFormat="1" ht="21.6" customHeight="1" thickBot="1">
      <c r="B14" s="182" t="s">
        <v>206</v>
      </c>
      <c r="C14" s="183"/>
      <c r="D14" s="183"/>
      <c r="E14" s="183"/>
      <c r="F14" s="183"/>
      <c r="G14" s="184">
        <f>'pav E'!G36</f>
        <v>0</v>
      </c>
      <c r="H14" s="184"/>
      <c r="I14" s="184"/>
      <c r="J14" s="184"/>
      <c r="K14" s="174">
        <f>G14*0.21</f>
        <v>0</v>
      </c>
      <c r="L14" s="174"/>
      <c r="M14" s="174"/>
      <c r="N14" s="174"/>
      <c r="O14" s="174">
        <f>G14+K14</f>
        <v>0</v>
      </c>
      <c r="P14" s="174"/>
      <c r="Q14" s="174"/>
      <c r="R14" s="175"/>
    </row>
    <row r="15" spans="2:18" s="129" customFormat="1" ht="21.6" customHeight="1" thickBot="1">
      <c r="B15" s="176" t="s">
        <v>199</v>
      </c>
      <c r="C15" s="177"/>
      <c r="D15" s="177"/>
      <c r="E15" s="177"/>
      <c r="F15" s="178"/>
      <c r="G15" s="179">
        <f>SUM(G13:G14)</f>
        <v>0</v>
      </c>
      <c r="H15" s="180"/>
      <c r="I15" s="180"/>
      <c r="J15" s="181"/>
      <c r="K15" s="179">
        <f>SUM(K13:K14)</f>
        <v>0</v>
      </c>
      <c r="L15" s="180"/>
      <c r="M15" s="180"/>
      <c r="N15" s="181"/>
      <c r="O15" s="179">
        <f>SUM(O13:O14)</f>
        <v>0</v>
      </c>
      <c r="P15" s="180"/>
      <c r="Q15" s="180"/>
      <c r="R15" s="181"/>
    </row>
    <row r="20" spans="2:6" s="128" customFormat="1" ht="15">
      <c r="B20" s="172" t="s">
        <v>200</v>
      </c>
      <c r="C20" s="173"/>
      <c r="D20" s="131"/>
      <c r="E20" s="131"/>
      <c r="F20" s="131"/>
    </row>
    <row r="21" s="128" customFormat="1" ht="15"/>
    <row r="22" s="128" customFormat="1" ht="15"/>
    <row r="23" s="128" customFormat="1" ht="15"/>
    <row r="24" s="128" customFormat="1" ht="15"/>
    <row r="25" spans="2:6" s="128" customFormat="1" ht="15">
      <c r="B25" s="172" t="s">
        <v>21</v>
      </c>
      <c r="C25" s="173"/>
      <c r="D25" s="131"/>
      <c r="E25" s="131"/>
      <c r="F25" s="131"/>
    </row>
  </sheetData>
  <mergeCells count="29">
    <mergeCell ref="B4:D4"/>
    <mergeCell ref="E4:R4"/>
    <mergeCell ref="E6:F6"/>
    <mergeCell ref="B5:D8"/>
    <mergeCell ref="E5:F5"/>
    <mergeCell ref="G5:R5"/>
    <mergeCell ref="E7:F7"/>
    <mergeCell ref="E8:F8"/>
    <mergeCell ref="G6:R6"/>
    <mergeCell ref="G7:R7"/>
    <mergeCell ref="G8:R8"/>
    <mergeCell ref="O12:R12"/>
    <mergeCell ref="K12:N12"/>
    <mergeCell ref="G12:J12"/>
    <mergeCell ref="B12:F12"/>
    <mergeCell ref="B13:F13"/>
    <mergeCell ref="G13:J13"/>
    <mergeCell ref="K13:N13"/>
    <mergeCell ref="O13:R13"/>
    <mergeCell ref="B20:C20"/>
    <mergeCell ref="B25:C25"/>
    <mergeCell ref="K14:N14"/>
    <mergeCell ref="O14:R14"/>
    <mergeCell ref="B15:F15"/>
    <mergeCell ref="G15:J15"/>
    <mergeCell ref="K15:N15"/>
    <mergeCell ref="O15:R15"/>
    <mergeCell ref="B14:F14"/>
    <mergeCell ref="G14:J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Otrubová Roxana</dc:creator>
  <cp:keywords/>
  <dc:description/>
  <cp:lastModifiedBy>Otrubová Roxana</cp:lastModifiedBy>
  <cp:lastPrinted>2021-09-01T06:49:15Z</cp:lastPrinted>
  <dcterms:created xsi:type="dcterms:W3CDTF">2020-11-11T09:49:19Z</dcterms:created>
  <dcterms:modified xsi:type="dcterms:W3CDTF">2021-09-29T12:45:22Z</dcterms:modified>
  <cp:category/>
  <cp:version/>
  <cp:contentType/>
  <cp:contentStatus/>
</cp:coreProperties>
</file>