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rubova\VEREJNE ZAKAZKY SNO A SZZ\2021\SZZ 2021\SZZ_2021_19_odberove a ockovaci centrum-SZZ Krnov\ZD+prilohy\"/>
    </mc:Choice>
  </mc:AlternateContent>
  <xr:revisionPtr revIDLastSave="0" documentId="8_{9480729F-765C-4181-9A82-0DCC24D4968D}" xr6:coauthVersionLast="47" xr6:coauthVersionMax="47" xr10:uidLastSave="{00000000-0000-0000-0000-000000000000}"/>
  <bookViews>
    <workbookView xWindow="-120" yWindow="-120" windowWidth="25440" windowHeight="1539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2021009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2021009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2021009 Pol'!$A$1:$X$243</definedName>
    <definedName name="_xlnm.Print_Area" localSheetId="1">Stavba!$A$1:$J$78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7" i="1" l="1"/>
  <c r="I76" i="1"/>
  <c r="I75" i="1"/>
  <c r="I74" i="1"/>
  <c r="I73" i="1"/>
  <c r="I72" i="1"/>
  <c r="I71" i="1"/>
  <c r="I70" i="1"/>
  <c r="I69" i="1"/>
  <c r="I68" i="1"/>
  <c r="I67" i="1"/>
  <c r="I66" i="1"/>
  <c r="I65" i="1"/>
  <c r="I17" i="1" s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G41" i="1"/>
  <c r="H41" i="1" s="1"/>
  <c r="I41" i="1" s="1"/>
  <c r="F41" i="1"/>
  <c r="G40" i="1"/>
  <c r="F40" i="1"/>
  <c r="H40" i="1" s="1"/>
  <c r="I40" i="1" s="1"/>
  <c r="G39" i="1"/>
  <c r="F39" i="1"/>
  <c r="G233" i="12"/>
  <c r="K8" i="12"/>
  <c r="G9" i="12"/>
  <c r="G8" i="12" s="1"/>
  <c r="I9" i="12"/>
  <c r="K9" i="12"/>
  <c r="O9" i="12"/>
  <c r="O8" i="12" s="1"/>
  <c r="Q9" i="12"/>
  <c r="Q8" i="12" s="1"/>
  <c r="V9" i="12"/>
  <c r="V8" i="12" s="1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3" i="12"/>
  <c r="I13" i="12"/>
  <c r="K13" i="12"/>
  <c r="M13" i="12"/>
  <c r="O13" i="12"/>
  <c r="Q13" i="12"/>
  <c r="V13" i="12"/>
  <c r="G15" i="12"/>
  <c r="I15" i="12"/>
  <c r="K15" i="12"/>
  <c r="M15" i="12"/>
  <c r="O15" i="12"/>
  <c r="Q15" i="12"/>
  <c r="V15" i="12"/>
  <c r="G17" i="12"/>
  <c r="I17" i="12"/>
  <c r="I8" i="12" s="1"/>
  <c r="K17" i="12"/>
  <c r="M17" i="12"/>
  <c r="O17" i="12"/>
  <c r="Q17" i="12"/>
  <c r="V17" i="12"/>
  <c r="G19" i="12"/>
  <c r="M19" i="12" s="1"/>
  <c r="I19" i="12"/>
  <c r="K19" i="12"/>
  <c r="O19" i="12"/>
  <c r="Q19" i="12"/>
  <c r="V19" i="12"/>
  <c r="G21" i="12"/>
  <c r="I21" i="12"/>
  <c r="K21" i="12"/>
  <c r="M21" i="12"/>
  <c r="O21" i="12"/>
  <c r="Q21" i="12"/>
  <c r="V21" i="12"/>
  <c r="G23" i="12"/>
  <c r="I23" i="12"/>
  <c r="K23" i="12"/>
  <c r="M23" i="12"/>
  <c r="O23" i="12"/>
  <c r="Q23" i="12"/>
  <c r="V23" i="12"/>
  <c r="G24" i="12"/>
  <c r="I24" i="12"/>
  <c r="M24" i="12"/>
  <c r="O24" i="12"/>
  <c r="G25" i="12"/>
  <c r="I25" i="12"/>
  <c r="K25" i="12"/>
  <c r="K24" i="12" s="1"/>
  <c r="M25" i="12"/>
  <c r="O25" i="12"/>
  <c r="Q25" i="12"/>
  <c r="Q24" i="12" s="1"/>
  <c r="V25" i="12"/>
  <c r="V24" i="12" s="1"/>
  <c r="I27" i="12"/>
  <c r="K27" i="12"/>
  <c r="G28" i="12"/>
  <c r="G27" i="12" s="1"/>
  <c r="I28" i="12"/>
  <c r="K28" i="12"/>
  <c r="O28" i="12"/>
  <c r="O27" i="12" s="1"/>
  <c r="Q28" i="12"/>
  <c r="Q27" i="12" s="1"/>
  <c r="V28" i="12"/>
  <c r="V27" i="12" s="1"/>
  <c r="G32" i="12"/>
  <c r="M32" i="12" s="1"/>
  <c r="I32" i="12"/>
  <c r="K32" i="12"/>
  <c r="O32" i="12"/>
  <c r="Q32" i="12"/>
  <c r="V32" i="12"/>
  <c r="G36" i="12"/>
  <c r="Q36" i="12"/>
  <c r="G37" i="12"/>
  <c r="I37" i="12"/>
  <c r="K37" i="12"/>
  <c r="M37" i="12"/>
  <c r="M36" i="12" s="1"/>
  <c r="O37" i="12"/>
  <c r="Q37" i="12"/>
  <c r="V37" i="12"/>
  <c r="V36" i="12" s="1"/>
  <c r="G40" i="12"/>
  <c r="I40" i="12"/>
  <c r="K40" i="12"/>
  <c r="K36" i="12" s="1"/>
  <c r="M40" i="12"/>
  <c r="O40" i="12"/>
  <c r="Q40" i="12"/>
  <c r="V40" i="12"/>
  <c r="G44" i="12"/>
  <c r="I44" i="12"/>
  <c r="I36" i="12" s="1"/>
  <c r="K44" i="12"/>
  <c r="M44" i="12"/>
  <c r="O44" i="12"/>
  <c r="O36" i="12" s="1"/>
  <c r="Q44" i="12"/>
  <c r="V44" i="12"/>
  <c r="G46" i="12"/>
  <c r="I46" i="12"/>
  <c r="G47" i="12"/>
  <c r="I47" i="12"/>
  <c r="K47" i="12"/>
  <c r="K46" i="12" s="1"/>
  <c r="M47" i="12"/>
  <c r="M46" i="12" s="1"/>
  <c r="O47" i="12"/>
  <c r="O46" i="12" s="1"/>
  <c r="Q47" i="12"/>
  <c r="Q46" i="12" s="1"/>
  <c r="V47" i="12"/>
  <c r="V46" i="12" s="1"/>
  <c r="V48" i="12"/>
  <c r="G49" i="12"/>
  <c r="M49" i="12" s="1"/>
  <c r="M48" i="12" s="1"/>
  <c r="I49" i="12"/>
  <c r="I48" i="12" s="1"/>
  <c r="K49" i="12"/>
  <c r="K48" i="12" s="1"/>
  <c r="O49" i="12"/>
  <c r="O48" i="12" s="1"/>
  <c r="Q49" i="12"/>
  <c r="Q48" i="12" s="1"/>
  <c r="V49" i="12"/>
  <c r="G51" i="12"/>
  <c r="I51" i="12"/>
  <c r="K51" i="12"/>
  <c r="M51" i="12"/>
  <c r="O51" i="12"/>
  <c r="Q51" i="12"/>
  <c r="V51" i="12"/>
  <c r="G53" i="12"/>
  <c r="M53" i="12" s="1"/>
  <c r="I53" i="12"/>
  <c r="K53" i="12"/>
  <c r="O53" i="12"/>
  <c r="Q53" i="12"/>
  <c r="V53" i="12"/>
  <c r="G55" i="12"/>
  <c r="K55" i="12"/>
  <c r="V55" i="12"/>
  <c r="G56" i="12"/>
  <c r="M56" i="12" s="1"/>
  <c r="I56" i="12"/>
  <c r="I55" i="12" s="1"/>
  <c r="K56" i="12"/>
  <c r="O56" i="12"/>
  <c r="Q56" i="12"/>
  <c r="Q55" i="12" s="1"/>
  <c r="V56" i="12"/>
  <c r="G57" i="12"/>
  <c r="M57" i="12" s="1"/>
  <c r="I57" i="12"/>
  <c r="K57" i="12"/>
  <c r="O57" i="12"/>
  <c r="O55" i="12" s="1"/>
  <c r="Q57" i="12"/>
  <c r="V57" i="12"/>
  <c r="M58" i="12"/>
  <c r="Q58" i="12"/>
  <c r="V58" i="12"/>
  <c r="G59" i="12"/>
  <c r="G58" i="12" s="1"/>
  <c r="I59" i="12"/>
  <c r="I58" i="12" s="1"/>
  <c r="K59" i="12"/>
  <c r="K58" i="12" s="1"/>
  <c r="M59" i="12"/>
  <c r="O59" i="12"/>
  <c r="O58" i="12" s="1"/>
  <c r="Q59" i="12"/>
  <c r="V59" i="12"/>
  <c r="I61" i="12"/>
  <c r="O61" i="12"/>
  <c r="G62" i="12"/>
  <c r="M62" i="12" s="1"/>
  <c r="M61" i="12" s="1"/>
  <c r="I62" i="12"/>
  <c r="K62" i="12"/>
  <c r="K61" i="12" s="1"/>
  <c r="O62" i="12"/>
  <c r="Q62" i="12"/>
  <c r="Q61" i="12" s="1"/>
  <c r="V62" i="12"/>
  <c r="V61" i="12" s="1"/>
  <c r="I64" i="12"/>
  <c r="V64" i="12"/>
  <c r="G65" i="12"/>
  <c r="I65" i="12"/>
  <c r="K65" i="12"/>
  <c r="M65" i="12"/>
  <c r="O65" i="12"/>
  <c r="O64" i="12" s="1"/>
  <c r="Q65" i="12"/>
  <c r="V65" i="12"/>
  <c r="G67" i="12"/>
  <c r="G64" i="12" s="1"/>
  <c r="I67" i="12"/>
  <c r="K67" i="12"/>
  <c r="M67" i="12"/>
  <c r="O67" i="12"/>
  <c r="Q67" i="12"/>
  <c r="V67" i="12"/>
  <c r="G69" i="12"/>
  <c r="I69" i="12"/>
  <c r="K69" i="12"/>
  <c r="K64" i="12" s="1"/>
  <c r="M69" i="12"/>
  <c r="O69" i="12"/>
  <c r="Q69" i="12"/>
  <c r="Q64" i="12" s="1"/>
  <c r="V69" i="12"/>
  <c r="G71" i="12"/>
  <c r="M71" i="12" s="1"/>
  <c r="I71" i="12"/>
  <c r="K71" i="12"/>
  <c r="O71" i="12"/>
  <c r="Q71" i="12"/>
  <c r="V71" i="12"/>
  <c r="G73" i="12"/>
  <c r="M73" i="12" s="1"/>
  <c r="I73" i="12"/>
  <c r="K73" i="12"/>
  <c r="O73" i="12"/>
  <c r="Q73" i="12"/>
  <c r="V73" i="12"/>
  <c r="G75" i="12"/>
  <c r="M75" i="12" s="1"/>
  <c r="I75" i="12"/>
  <c r="K75" i="12"/>
  <c r="O75" i="12"/>
  <c r="Q75" i="12"/>
  <c r="V75" i="12"/>
  <c r="G77" i="12"/>
  <c r="M77" i="12" s="1"/>
  <c r="I77" i="12"/>
  <c r="K77" i="12"/>
  <c r="O77" i="12"/>
  <c r="Q77" i="12"/>
  <c r="V77" i="12"/>
  <c r="G79" i="12"/>
  <c r="I79" i="12"/>
  <c r="K79" i="12"/>
  <c r="M79" i="12"/>
  <c r="O79" i="12"/>
  <c r="Q79" i="12"/>
  <c r="V79" i="12"/>
  <c r="G81" i="12"/>
  <c r="I81" i="12"/>
  <c r="K81" i="12"/>
  <c r="M81" i="12"/>
  <c r="O81" i="12"/>
  <c r="Q81" i="12"/>
  <c r="V81" i="12"/>
  <c r="G83" i="12"/>
  <c r="I83" i="12"/>
  <c r="K83" i="12"/>
  <c r="O83" i="12"/>
  <c r="G84" i="12"/>
  <c r="M84" i="12" s="1"/>
  <c r="M83" i="12" s="1"/>
  <c r="I84" i="12"/>
  <c r="K84" i="12"/>
  <c r="O84" i="12"/>
  <c r="Q84" i="12"/>
  <c r="Q83" i="12" s="1"/>
  <c r="V84" i="12"/>
  <c r="V83" i="12" s="1"/>
  <c r="I85" i="12"/>
  <c r="V85" i="12"/>
  <c r="G86" i="12"/>
  <c r="I86" i="12"/>
  <c r="K86" i="12"/>
  <c r="M86" i="12"/>
  <c r="M85" i="12" s="1"/>
  <c r="O86" i="12"/>
  <c r="O85" i="12" s="1"/>
  <c r="Q86" i="12"/>
  <c r="V86" i="12"/>
  <c r="G88" i="12"/>
  <c r="G85" i="12" s="1"/>
  <c r="I88" i="12"/>
  <c r="K88" i="12"/>
  <c r="M88" i="12"/>
  <c r="O88" i="12"/>
  <c r="Q88" i="12"/>
  <c r="V88" i="12"/>
  <c r="G90" i="12"/>
  <c r="I90" i="12"/>
  <c r="K90" i="12"/>
  <c r="K85" i="12" s="1"/>
  <c r="M90" i="12"/>
  <c r="O90" i="12"/>
  <c r="Q90" i="12"/>
  <c r="Q85" i="12" s="1"/>
  <c r="V90" i="12"/>
  <c r="G92" i="12"/>
  <c r="M92" i="12" s="1"/>
  <c r="I92" i="12"/>
  <c r="K92" i="12"/>
  <c r="O92" i="12"/>
  <c r="Q92" i="12"/>
  <c r="V92" i="12"/>
  <c r="G93" i="12"/>
  <c r="K93" i="12"/>
  <c r="G94" i="12"/>
  <c r="M94" i="12" s="1"/>
  <c r="I94" i="12"/>
  <c r="K94" i="12"/>
  <c r="O94" i="12"/>
  <c r="O93" i="12" s="1"/>
  <c r="Q94" i="12"/>
  <c r="Q93" i="12" s="1"/>
  <c r="V94" i="12"/>
  <c r="G97" i="12"/>
  <c r="M97" i="12" s="1"/>
  <c r="I97" i="12"/>
  <c r="I93" i="12" s="1"/>
  <c r="K97" i="12"/>
  <c r="O97" i="12"/>
  <c r="Q97" i="12"/>
  <c r="V97" i="12"/>
  <c r="G99" i="12"/>
  <c r="I99" i="12"/>
  <c r="K99" i="12"/>
  <c r="M99" i="12"/>
  <c r="O99" i="12"/>
  <c r="Q99" i="12"/>
  <c r="V99" i="12"/>
  <c r="V93" i="12" s="1"/>
  <c r="G100" i="12"/>
  <c r="I100" i="12"/>
  <c r="K100" i="12"/>
  <c r="M100" i="12"/>
  <c r="O100" i="12"/>
  <c r="Q100" i="12"/>
  <c r="V100" i="12"/>
  <c r="G101" i="12"/>
  <c r="I101" i="12"/>
  <c r="K101" i="12"/>
  <c r="M101" i="12"/>
  <c r="O101" i="12"/>
  <c r="Q101" i="12"/>
  <c r="V101" i="12"/>
  <c r="G103" i="12"/>
  <c r="M103" i="12" s="1"/>
  <c r="I103" i="12"/>
  <c r="K103" i="12"/>
  <c r="O103" i="12"/>
  <c r="Q103" i="12"/>
  <c r="V103" i="12"/>
  <c r="I104" i="12"/>
  <c r="V104" i="12"/>
  <c r="G105" i="12"/>
  <c r="I105" i="12"/>
  <c r="K105" i="12"/>
  <c r="M105" i="12"/>
  <c r="O105" i="12"/>
  <c r="O104" i="12" s="1"/>
  <c r="Q105" i="12"/>
  <c r="V105" i="12"/>
  <c r="G108" i="12"/>
  <c r="G104" i="12" s="1"/>
  <c r="I108" i="12"/>
  <c r="K108" i="12"/>
  <c r="M108" i="12"/>
  <c r="O108" i="12"/>
  <c r="Q108" i="12"/>
  <c r="V108" i="12"/>
  <c r="G109" i="12"/>
  <c r="I109" i="12"/>
  <c r="K109" i="12"/>
  <c r="K104" i="12" s="1"/>
  <c r="M109" i="12"/>
  <c r="O109" i="12"/>
  <c r="Q109" i="12"/>
  <c r="Q104" i="12" s="1"/>
  <c r="V109" i="12"/>
  <c r="G110" i="12"/>
  <c r="M110" i="12" s="1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5" i="12"/>
  <c r="I115" i="12"/>
  <c r="I114" i="12" s="1"/>
  <c r="K115" i="12"/>
  <c r="M115" i="12"/>
  <c r="O115" i="12"/>
  <c r="Q115" i="12"/>
  <c r="V115" i="12"/>
  <c r="G116" i="12"/>
  <c r="G114" i="12" s="1"/>
  <c r="I116" i="12"/>
  <c r="K116" i="12"/>
  <c r="M116" i="12"/>
  <c r="O116" i="12"/>
  <c r="O114" i="12" s="1"/>
  <c r="Q116" i="12"/>
  <c r="V116" i="12"/>
  <c r="G117" i="12"/>
  <c r="M117" i="12" s="1"/>
  <c r="I117" i="12"/>
  <c r="K117" i="12"/>
  <c r="O117" i="12"/>
  <c r="Q117" i="12"/>
  <c r="V117" i="12"/>
  <c r="V114" i="12" s="1"/>
  <c r="G118" i="12"/>
  <c r="M118" i="12" s="1"/>
  <c r="I118" i="12"/>
  <c r="K118" i="12"/>
  <c r="O118" i="12"/>
  <c r="Q118" i="12"/>
  <c r="V118" i="12"/>
  <c r="G119" i="12"/>
  <c r="I119" i="12"/>
  <c r="K119" i="12"/>
  <c r="M119" i="12"/>
  <c r="O119" i="12"/>
  <c r="Q119" i="12"/>
  <c r="V119" i="12"/>
  <c r="G120" i="12"/>
  <c r="I120" i="12"/>
  <c r="K120" i="12"/>
  <c r="M120" i="12"/>
  <c r="O120" i="12"/>
  <c r="Q120" i="12"/>
  <c r="V120" i="12"/>
  <c r="G121" i="12"/>
  <c r="I121" i="12"/>
  <c r="K121" i="12"/>
  <c r="K114" i="12" s="1"/>
  <c r="M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Q114" i="12" s="1"/>
  <c r="V124" i="12"/>
  <c r="G125" i="12"/>
  <c r="M125" i="12" s="1"/>
  <c r="I125" i="12"/>
  <c r="K125" i="12"/>
  <c r="O125" i="12"/>
  <c r="Q125" i="12"/>
  <c r="V125" i="12"/>
  <c r="G126" i="12"/>
  <c r="I126" i="12"/>
  <c r="K126" i="12"/>
  <c r="M126" i="12"/>
  <c r="O126" i="12"/>
  <c r="Q126" i="12"/>
  <c r="V126" i="12"/>
  <c r="G127" i="12"/>
  <c r="I127" i="12"/>
  <c r="K127" i="12"/>
  <c r="M127" i="12"/>
  <c r="O127" i="12"/>
  <c r="Q127" i="12"/>
  <c r="V127" i="12"/>
  <c r="G128" i="12"/>
  <c r="I128" i="12"/>
  <c r="K128" i="12"/>
  <c r="M128" i="12"/>
  <c r="O128" i="12"/>
  <c r="Q128" i="12"/>
  <c r="V128" i="12"/>
  <c r="G129" i="12"/>
  <c r="M129" i="12" s="1"/>
  <c r="I129" i="12"/>
  <c r="K129" i="12"/>
  <c r="O129" i="12"/>
  <c r="Q129" i="12"/>
  <c r="V129" i="12"/>
  <c r="G130" i="12"/>
  <c r="M130" i="12" s="1"/>
  <c r="I130" i="12"/>
  <c r="K130" i="12"/>
  <c r="O130" i="12"/>
  <c r="Q130" i="12"/>
  <c r="V130" i="12"/>
  <c r="G131" i="12"/>
  <c r="I131" i="12"/>
  <c r="K131" i="12"/>
  <c r="M131" i="12"/>
  <c r="O131" i="12"/>
  <c r="Q131" i="12"/>
  <c r="V131" i="12"/>
  <c r="O132" i="12"/>
  <c r="G133" i="12"/>
  <c r="I133" i="12"/>
  <c r="I132" i="12" s="1"/>
  <c r="K133" i="12"/>
  <c r="K132" i="12" s="1"/>
  <c r="M133" i="12"/>
  <c r="O133" i="12"/>
  <c r="Q133" i="12"/>
  <c r="Q132" i="12" s="1"/>
  <c r="V133" i="12"/>
  <c r="G135" i="12"/>
  <c r="M135" i="12" s="1"/>
  <c r="I135" i="12"/>
  <c r="K135" i="12"/>
  <c r="O135" i="12"/>
  <c r="Q135" i="12"/>
  <c r="V135" i="12"/>
  <c r="V132" i="12" s="1"/>
  <c r="G136" i="12"/>
  <c r="G132" i="12" s="1"/>
  <c r="I136" i="12"/>
  <c r="K136" i="12"/>
  <c r="O136" i="12"/>
  <c r="Q136" i="12"/>
  <c r="V136" i="12"/>
  <c r="G137" i="12"/>
  <c r="M137" i="12" s="1"/>
  <c r="I137" i="12"/>
  <c r="K137" i="12"/>
  <c r="O137" i="12"/>
  <c r="Q137" i="12"/>
  <c r="V137" i="12"/>
  <c r="G138" i="12"/>
  <c r="M138" i="12" s="1"/>
  <c r="I138" i="12"/>
  <c r="K138" i="12"/>
  <c r="O138" i="12"/>
  <c r="Q138" i="12"/>
  <c r="V138" i="12"/>
  <c r="G139" i="12"/>
  <c r="I139" i="12"/>
  <c r="K139" i="12"/>
  <c r="M139" i="12"/>
  <c r="O139" i="12"/>
  <c r="Q139" i="12"/>
  <c r="V139" i="12"/>
  <c r="G140" i="12"/>
  <c r="I140" i="12"/>
  <c r="K140" i="12"/>
  <c r="M140" i="12"/>
  <c r="O140" i="12"/>
  <c r="Q140" i="12"/>
  <c r="V140" i="12"/>
  <c r="G141" i="12"/>
  <c r="I141" i="12"/>
  <c r="K141" i="12"/>
  <c r="M141" i="12"/>
  <c r="O141" i="12"/>
  <c r="Q141" i="12"/>
  <c r="V141" i="12"/>
  <c r="G142" i="12"/>
  <c r="M142" i="12" s="1"/>
  <c r="I142" i="12"/>
  <c r="K142" i="12"/>
  <c r="O142" i="12"/>
  <c r="Q142" i="12"/>
  <c r="V142" i="12"/>
  <c r="I143" i="12"/>
  <c r="K143" i="12"/>
  <c r="Q143" i="12"/>
  <c r="V143" i="12"/>
  <c r="G144" i="12"/>
  <c r="I144" i="12"/>
  <c r="K144" i="12"/>
  <c r="M144" i="12"/>
  <c r="O144" i="12"/>
  <c r="O143" i="12" s="1"/>
  <c r="Q144" i="12"/>
  <c r="V144" i="12"/>
  <c r="G145" i="12"/>
  <c r="M145" i="12" s="1"/>
  <c r="I145" i="12"/>
  <c r="K145" i="12"/>
  <c r="O145" i="12"/>
  <c r="Q145" i="12"/>
  <c r="V145" i="12"/>
  <c r="I146" i="12"/>
  <c r="K146" i="12"/>
  <c r="O146" i="12"/>
  <c r="G147" i="12"/>
  <c r="M147" i="12" s="1"/>
  <c r="I147" i="12"/>
  <c r="K147" i="12"/>
  <c r="O147" i="12"/>
  <c r="Q147" i="12"/>
  <c r="V147" i="12"/>
  <c r="V146" i="12" s="1"/>
  <c r="G148" i="12"/>
  <c r="M148" i="12" s="1"/>
  <c r="I148" i="12"/>
  <c r="K148" i="12"/>
  <c r="O148" i="12"/>
  <c r="Q148" i="12"/>
  <c r="V148" i="12"/>
  <c r="G149" i="12"/>
  <c r="M149" i="12" s="1"/>
  <c r="I149" i="12"/>
  <c r="K149" i="12"/>
  <c r="O149" i="12"/>
  <c r="Q149" i="12"/>
  <c r="Q146" i="12" s="1"/>
  <c r="V149" i="12"/>
  <c r="G150" i="12"/>
  <c r="I150" i="12"/>
  <c r="O150" i="12"/>
  <c r="Q150" i="12"/>
  <c r="G151" i="12"/>
  <c r="I151" i="12"/>
  <c r="K151" i="12"/>
  <c r="K150" i="12" s="1"/>
  <c r="M151" i="12"/>
  <c r="M150" i="12" s="1"/>
  <c r="O151" i="12"/>
  <c r="Q151" i="12"/>
  <c r="V151" i="12"/>
  <c r="V150" i="12" s="1"/>
  <c r="G153" i="12"/>
  <c r="I153" i="12"/>
  <c r="K153" i="12"/>
  <c r="M153" i="12"/>
  <c r="O153" i="12"/>
  <c r="Q153" i="12"/>
  <c r="V153" i="12"/>
  <c r="I154" i="12"/>
  <c r="G155" i="12"/>
  <c r="M155" i="12" s="1"/>
  <c r="I155" i="12"/>
  <c r="K155" i="12"/>
  <c r="O155" i="12"/>
  <c r="Q155" i="12"/>
  <c r="Q154" i="12" s="1"/>
  <c r="V155" i="12"/>
  <c r="V154" i="12" s="1"/>
  <c r="G157" i="12"/>
  <c r="M157" i="12" s="1"/>
  <c r="I157" i="12"/>
  <c r="K157" i="12"/>
  <c r="K154" i="12" s="1"/>
  <c r="O157" i="12"/>
  <c r="Q157" i="12"/>
  <c r="V157" i="12"/>
  <c r="G158" i="12"/>
  <c r="I158" i="12"/>
  <c r="K158" i="12"/>
  <c r="M158" i="12"/>
  <c r="O158" i="12"/>
  <c r="O154" i="12" s="1"/>
  <c r="Q158" i="12"/>
  <c r="V158" i="12"/>
  <c r="G159" i="12"/>
  <c r="M159" i="12" s="1"/>
  <c r="I159" i="12"/>
  <c r="K159" i="12"/>
  <c r="O159" i="12"/>
  <c r="Q159" i="12"/>
  <c r="V159" i="12"/>
  <c r="G160" i="12"/>
  <c r="I160" i="12"/>
  <c r="K160" i="12"/>
  <c r="M160" i="12"/>
  <c r="O160" i="12"/>
  <c r="Q160" i="12"/>
  <c r="V160" i="12"/>
  <c r="G161" i="12"/>
  <c r="M161" i="12" s="1"/>
  <c r="I161" i="12"/>
  <c r="K161" i="12"/>
  <c r="O161" i="12"/>
  <c r="Q161" i="12"/>
  <c r="V161" i="12"/>
  <c r="G162" i="12"/>
  <c r="G154" i="12" s="1"/>
  <c r="I162" i="12"/>
  <c r="K162" i="12"/>
  <c r="O162" i="12"/>
  <c r="Q162" i="12"/>
  <c r="V162" i="12"/>
  <c r="G163" i="12"/>
  <c r="Q163" i="12"/>
  <c r="G164" i="12"/>
  <c r="M164" i="12" s="1"/>
  <c r="I164" i="12"/>
  <c r="I163" i="12" s="1"/>
  <c r="K164" i="12"/>
  <c r="O164" i="12"/>
  <c r="O163" i="12" s="1"/>
  <c r="Q164" i="12"/>
  <c r="V164" i="12"/>
  <c r="G166" i="12"/>
  <c r="I166" i="12"/>
  <c r="K166" i="12"/>
  <c r="K163" i="12" s="1"/>
  <c r="M166" i="12"/>
  <c r="O166" i="12"/>
  <c r="Q166" i="12"/>
  <c r="V166" i="12"/>
  <c r="V163" i="12" s="1"/>
  <c r="G168" i="12"/>
  <c r="I168" i="12"/>
  <c r="K168" i="12"/>
  <c r="M168" i="12"/>
  <c r="O168" i="12"/>
  <c r="Q168" i="12"/>
  <c r="V168" i="12"/>
  <c r="G170" i="12"/>
  <c r="I170" i="12"/>
  <c r="K170" i="12"/>
  <c r="M170" i="12"/>
  <c r="O170" i="12"/>
  <c r="Q170" i="12"/>
  <c r="V170" i="12"/>
  <c r="G172" i="12"/>
  <c r="M172" i="12" s="1"/>
  <c r="I172" i="12"/>
  <c r="K172" i="12"/>
  <c r="O172" i="12"/>
  <c r="Q172" i="12"/>
  <c r="V172" i="12"/>
  <c r="G175" i="12"/>
  <c r="M175" i="12" s="1"/>
  <c r="I175" i="12"/>
  <c r="K175" i="12"/>
  <c r="O175" i="12"/>
  <c r="Q175" i="12"/>
  <c r="V175" i="12"/>
  <c r="G178" i="12"/>
  <c r="I178" i="12"/>
  <c r="K178" i="12"/>
  <c r="M178" i="12"/>
  <c r="O178" i="12"/>
  <c r="Q178" i="12"/>
  <c r="V178" i="12"/>
  <c r="O179" i="12"/>
  <c r="G180" i="12"/>
  <c r="I180" i="12"/>
  <c r="I179" i="12" s="1"/>
  <c r="K180" i="12"/>
  <c r="K179" i="12" s="1"/>
  <c r="M180" i="12"/>
  <c r="O180" i="12"/>
  <c r="Q180" i="12"/>
  <c r="Q179" i="12" s="1"/>
  <c r="V180" i="12"/>
  <c r="G182" i="12"/>
  <c r="M182" i="12" s="1"/>
  <c r="I182" i="12"/>
  <c r="K182" i="12"/>
  <c r="O182" i="12"/>
  <c r="Q182" i="12"/>
  <c r="V182" i="12"/>
  <c r="V179" i="12" s="1"/>
  <c r="G184" i="12"/>
  <c r="G179" i="12" s="1"/>
  <c r="I184" i="12"/>
  <c r="K184" i="12"/>
  <c r="O184" i="12"/>
  <c r="Q184" i="12"/>
  <c r="V184" i="12"/>
  <c r="G186" i="12"/>
  <c r="M186" i="12" s="1"/>
  <c r="I186" i="12"/>
  <c r="K186" i="12"/>
  <c r="O186" i="12"/>
  <c r="Q186" i="12"/>
  <c r="V186" i="12"/>
  <c r="G188" i="12"/>
  <c r="M188" i="12" s="1"/>
  <c r="I188" i="12"/>
  <c r="K188" i="12"/>
  <c r="O188" i="12"/>
  <c r="Q188" i="12"/>
  <c r="V188" i="12"/>
  <c r="Q189" i="12"/>
  <c r="G190" i="12"/>
  <c r="I190" i="12"/>
  <c r="I189" i="12" s="1"/>
  <c r="K190" i="12"/>
  <c r="M190" i="12"/>
  <c r="O190" i="12"/>
  <c r="Q190" i="12"/>
  <c r="V190" i="12"/>
  <c r="G192" i="12"/>
  <c r="G189" i="12" s="1"/>
  <c r="I192" i="12"/>
  <c r="K192" i="12"/>
  <c r="M192" i="12"/>
  <c r="O192" i="12"/>
  <c r="O189" i="12" s="1"/>
  <c r="Q192" i="12"/>
  <c r="V192" i="12"/>
  <c r="G194" i="12"/>
  <c r="M194" i="12" s="1"/>
  <c r="M189" i="12" s="1"/>
  <c r="I194" i="12"/>
  <c r="K194" i="12"/>
  <c r="O194" i="12"/>
  <c r="Q194" i="12"/>
  <c r="V194" i="12"/>
  <c r="V189" i="12" s="1"/>
  <c r="G197" i="12"/>
  <c r="M197" i="12" s="1"/>
  <c r="I197" i="12"/>
  <c r="K197" i="12"/>
  <c r="K189" i="12" s="1"/>
  <c r="O197" i="12"/>
  <c r="Q197" i="12"/>
  <c r="V197" i="12"/>
  <c r="G198" i="12"/>
  <c r="I198" i="12"/>
  <c r="K198" i="12"/>
  <c r="M198" i="12"/>
  <c r="O198" i="12"/>
  <c r="Q198" i="12"/>
  <c r="V198" i="12"/>
  <c r="G199" i="12"/>
  <c r="M199" i="12" s="1"/>
  <c r="I199" i="12"/>
  <c r="K199" i="12"/>
  <c r="O199" i="12"/>
  <c r="Q199" i="12"/>
  <c r="V199" i="12"/>
  <c r="G201" i="12"/>
  <c r="I201" i="12"/>
  <c r="K201" i="12"/>
  <c r="M201" i="12"/>
  <c r="O201" i="12"/>
  <c r="Q201" i="12"/>
  <c r="V201" i="12"/>
  <c r="O202" i="12"/>
  <c r="V202" i="12"/>
  <c r="G203" i="12"/>
  <c r="G202" i="12" s="1"/>
  <c r="I203" i="12"/>
  <c r="I202" i="12" s="1"/>
  <c r="K203" i="12"/>
  <c r="K202" i="12" s="1"/>
  <c r="O203" i="12"/>
  <c r="Q203" i="12"/>
  <c r="Q202" i="12" s="1"/>
  <c r="V203" i="12"/>
  <c r="G205" i="12"/>
  <c r="O205" i="12"/>
  <c r="Q205" i="12"/>
  <c r="G206" i="12"/>
  <c r="M206" i="12" s="1"/>
  <c r="M205" i="12" s="1"/>
  <c r="I206" i="12"/>
  <c r="I205" i="12" s="1"/>
  <c r="K206" i="12"/>
  <c r="O206" i="12"/>
  <c r="Q206" i="12"/>
  <c r="V206" i="12"/>
  <c r="G210" i="12"/>
  <c r="I210" i="12"/>
  <c r="K210" i="12"/>
  <c r="K205" i="12" s="1"/>
  <c r="M210" i="12"/>
  <c r="O210" i="12"/>
  <c r="Q210" i="12"/>
  <c r="V210" i="12"/>
  <c r="V205" i="12" s="1"/>
  <c r="G214" i="12"/>
  <c r="I214" i="12"/>
  <c r="K214" i="12"/>
  <c r="M214" i="12"/>
  <c r="O214" i="12"/>
  <c r="Q214" i="12"/>
  <c r="V214" i="12"/>
  <c r="G216" i="12"/>
  <c r="I216" i="12"/>
  <c r="K216" i="12"/>
  <c r="O216" i="12"/>
  <c r="G217" i="12"/>
  <c r="M217" i="12" s="1"/>
  <c r="M216" i="12" s="1"/>
  <c r="I217" i="12"/>
  <c r="K217" i="12"/>
  <c r="O217" i="12"/>
  <c r="Q217" i="12"/>
  <c r="Q216" i="12" s="1"/>
  <c r="V217" i="12"/>
  <c r="V216" i="12" s="1"/>
  <c r="I218" i="12"/>
  <c r="G219" i="12"/>
  <c r="I219" i="12"/>
  <c r="K219" i="12"/>
  <c r="M219" i="12"/>
  <c r="O219" i="12"/>
  <c r="O218" i="12" s="1"/>
  <c r="Q219" i="12"/>
  <c r="Q218" i="12" s="1"/>
  <c r="V219" i="12"/>
  <c r="V218" i="12" s="1"/>
  <c r="G221" i="12"/>
  <c r="M221" i="12" s="1"/>
  <c r="I221" i="12"/>
  <c r="K221" i="12"/>
  <c r="O221" i="12"/>
  <c r="Q221" i="12"/>
  <c r="V221" i="12"/>
  <c r="G223" i="12"/>
  <c r="I223" i="12"/>
  <c r="K223" i="12"/>
  <c r="K218" i="12" s="1"/>
  <c r="M223" i="12"/>
  <c r="O223" i="12"/>
  <c r="Q223" i="12"/>
  <c r="V223" i="12"/>
  <c r="G224" i="12"/>
  <c r="M224" i="12" s="1"/>
  <c r="I224" i="12"/>
  <c r="K224" i="12"/>
  <c r="O224" i="12"/>
  <c r="Q224" i="12"/>
  <c r="V224" i="12"/>
  <c r="G225" i="12"/>
  <c r="M225" i="12" s="1"/>
  <c r="I225" i="12"/>
  <c r="K225" i="12"/>
  <c r="O225" i="12"/>
  <c r="Q225" i="12"/>
  <c r="V225" i="12"/>
  <c r="Q226" i="12"/>
  <c r="G227" i="12"/>
  <c r="M227" i="12" s="1"/>
  <c r="M226" i="12" s="1"/>
  <c r="I227" i="12"/>
  <c r="I226" i="12" s="1"/>
  <c r="K227" i="12"/>
  <c r="O227" i="12"/>
  <c r="Q227" i="12"/>
  <c r="V227" i="12"/>
  <c r="G228" i="12"/>
  <c r="I228" i="12"/>
  <c r="K228" i="12"/>
  <c r="K226" i="12" s="1"/>
  <c r="M228" i="12"/>
  <c r="O228" i="12"/>
  <c r="O226" i="12" s="1"/>
  <c r="Q228" i="12"/>
  <c r="V228" i="12"/>
  <c r="V226" i="12" s="1"/>
  <c r="G229" i="12"/>
  <c r="I229" i="12"/>
  <c r="K229" i="12"/>
  <c r="M229" i="12"/>
  <c r="O229" i="12"/>
  <c r="Q229" i="12"/>
  <c r="V229" i="12"/>
  <c r="G230" i="12"/>
  <c r="I230" i="12"/>
  <c r="K230" i="12"/>
  <c r="O230" i="12"/>
  <c r="G231" i="12"/>
  <c r="M231" i="12" s="1"/>
  <c r="M230" i="12" s="1"/>
  <c r="I231" i="12"/>
  <c r="K231" i="12"/>
  <c r="O231" i="12"/>
  <c r="Q231" i="12"/>
  <c r="Q230" i="12" s="1"/>
  <c r="V231" i="12"/>
  <c r="V230" i="12" s="1"/>
  <c r="AE233" i="12"/>
  <c r="AF233" i="12"/>
  <c r="I20" i="1"/>
  <c r="I19" i="1"/>
  <c r="I18" i="1"/>
  <c r="I16" i="1"/>
  <c r="F42" i="1"/>
  <c r="G23" i="1" s="1"/>
  <c r="A23" i="1" s="1"/>
  <c r="G42" i="1"/>
  <c r="G25" i="1" s="1"/>
  <c r="A25" i="1" s="1"/>
  <c r="H39" i="1"/>
  <c r="H42" i="1" s="1"/>
  <c r="I78" i="1" l="1"/>
  <c r="J77" i="1" s="1"/>
  <c r="G28" i="1"/>
  <c r="G26" i="1"/>
  <c r="A26" i="1"/>
  <c r="G24" i="1"/>
  <c r="A27" i="1" s="1"/>
  <c r="A24" i="1"/>
  <c r="M93" i="12"/>
  <c r="M55" i="12"/>
  <c r="M218" i="12"/>
  <c r="M163" i="12"/>
  <c r="M143" i="12"/>
  <c r="M64" i="12"/>
  <c r="M146" i="12"/>
  <c r="M154" i="12"/>
  <c r="M104" i="12"/>
  <c r="M114" i="12"/>
  <c r="G226" i="12"/>
  <c r="M203" i="12"/>
  <c r="M202" i="12" s="1"/>
  <c r="M184" i="12"/>
  <c r="M179" i="12" s="1"/>
  <c r="M162" i="12"/>
  <c r="M136" i="12"/>
  <c r="M132" i="12" s="1"/>
  <c r="M28" i="12"/>
  <c r="M27" i="12" s="1"/>
  <c r="M9" i="12"/>
  <c r="M8" i="12" s="1"/>
  <c r="G218" i="12"/>
  <c r="G143" i="12"/>
  <c r="G61" i="12"/>
  <c r="G146" i="12"/>
  <c r="G48" i="12"/>
  <c r="I39" i="1"/>
  <c r="I42" i="1" s="1"/>
  <c r="I21" i="1"/>
  <c r="J28" i="1"/>
  <c r="J26" i="1"/>
  <c r="G38" i="1"/>
  <c r="F38" i="1"/>
  <c r="J23" i="1"/>
  <c r="J24" i="1"/>
  <c r="J25" i="1"/>
  <c r="J27" i="1"/>
  <c r="E24" i="1"/>
  <c r="E26" i="1"/>
  <c r="J52" i="1" l="1"/>
  <c r="J54" i="1"/>
  <c r="J53" i="1"/>
  <c r="J64" i="1"/>
  <c r="J75" i="1"/>
  <c r="J63" i="1"/>
  <c r="J74" i="1"/>
  <c r="J50" i="1"/>
  <c r="J55" i="1"/>
  <c r="J76" i="1"/>
  <c r="J58" i="1"/>
  <c r="J69" i="1"/>
  <c r="J68" i="1"/>
  <c r="J57" i="1"/>
  <c r="J51" i="1"/>
  <c r="J62" i="1"/>
  <c r="J56" i="1"/>
  <c r="J67" i="1"/>
  <c r="J73" i="1"/>
  <c r="J71" i="1"/>
  <c r="J49" i="1"/>
  <c r="J61" i="1"/>
  <c r="J65" i="1"/>
  <c r="J72" i="1"/>
  <c r="J60" i="1"/>
  <c r="J59" i="1"/>
  <c r="J70" i="1"/>
  <c r="J66" i="1"/>
  <c r="G29" i="1"/>
  <c r="G27" i="1" s="1"/>
  <c r="A29" i="1"/>
  <c r="J41" i="1"/>
  <c r="J40" i="1"/>
  <c r="J39" i="1"/>
  <c r="J42" i="1" s="1"/>
  <c r="J7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Petra Drechslerova</author>
  </authors>
  <commentList>
    <comment ref="S6" authorId="0" shapeId="0" xr:uid="{B8BA47CD-D5F4-483A-A217-349D84C65CF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85A1185-CECD-46F9-BE3F-E969E3A743C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<sst xmlns="http://schemas.openxmlformats.org/spreadsheetml/2006/main" count="1342" uniqueCount="468">
  <si>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</si>
  <si>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</si>
  <si>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</si>
  <si>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</si>
  <si>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</si>
  <si>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</si>
  <si>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</si>
  <si>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</si>
  <si>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</si>
  <si>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</si>
  <si>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</si>
  <si>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</si>
  <si>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</si>
  <si>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</si>
  <si>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</si>
  <si>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</si>
  <si>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</si>
  <si>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</si>
  <si>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</si>
  <si>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</si>
  <si>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</si>
  <si>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</si>
  <si>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</si>
  <si>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</si>
  <si>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</si>
  <si>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</si>
  <si>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</si>
  <si>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</si>
  <si>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</si>
  <si>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</si>
  <si>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</si>
  <si>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</si>
  <si>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</si>
  <si>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</si>
  <si>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</si>
  <si>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</si>
  <si>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</si>
  <si>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</si>
  <si>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</si>
  <si>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</si>
  <si>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</si>
  <si>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</si>
  <si>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</si>
  <si>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2021009</t>
  </si>
  <si>
    <t xml:space="preserve">Očkovací a odběrové centrum nemocnice Krnov - úprava </t>
  </si>
  <si>
    <t>SO01</t>
  </si>
  <si>
    <t>Stavební část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</si>
  <si>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</si>
  <si>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</si>
  <si>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</si>
  <si>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</si>
  <si>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</si>
  <si>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</si>
  <si>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</si>
  <si>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</si>
  <si>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</si>
  <si>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</si>
  <si>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</si>
  <si>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</si>
  <si>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</si>
  <si>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</si>
  <si>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</si>
  <si>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</si>
  <si>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</si>
  <si>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</si>
  <si>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</si>
  <si>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</si>
  <si>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</si>
  <si>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</si>
  <si>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</si>
  <si>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</si>
  <si>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</si>
  <si>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</si>
  <si>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</si>
  <si>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</si>
  <si>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</si>
  <si>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</si>
  <si>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</si>
  <si>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</si>
  <si>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</si>
  <si>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</si>
  <si>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</si>
  <si>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</si>
  <si>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</si>
  <si>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</si>
  <si>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</si>
  <si>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733</t>
  </si>
  <si>
    <t>Rozvod potrubí</t>
  </si>
  <si>
    <t>735</t>
  </si>
  <si>
    <t>Otopná tělesa</t>
  </si>
  <si>
    <t>764</t>
  </si>
  <si>
    <t>Konstrukce klempířské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</si>
  <si>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</si>
  <si>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</si>
  <si>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</si>
  <si>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</si>
  <si>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</si>
  <si>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</si>
  <si>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</si>
  <si>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</si>
  <si>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</si>
  <si>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</si>
  <si>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</si>
  <si>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</si>
  <si>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</si>
  <si>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</si>
  <si>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</si>
  <si>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</si>
  <si>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</si>
  <si>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</si>
  <si>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</si>
  <si>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</si>
  <si>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</si>
  <si>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</si>
  <si>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</si>
  <si>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</si>
  <si>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</si>
  <si>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</si>
  <si>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</si>
  <si>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</si>
  <si>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</si>
  <si>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</si>
  <si>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</si>
  <si>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</si>
  <si>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</si>
  <si>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</si>
  <si>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</si>
  <si>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</si>
  <si>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</si>
  <si>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</si>
  <si>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</si>
  <si>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</si>
  <si>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</si>
  <si>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</si>
  <si>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</si>
  <si>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</si>
  <si>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</si>
  <si>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</si>
  <si>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317147301R00</t>
  </si>
  <si>
    <t>Překlad nenosný z pórobetonu 100x250x1200</t>
  </si>
  <si>
    <t>kus</t>
  </si>
  <si>
    <t>RTS 21/ II</t>
  </si>
  <si>
    <t>Práce</t>
  </si>
  <si>
    <t>POL1_</t>
  </si>
  <si>
    <t>317147321R00</t>
  </si>
  <si>
    <t>Překlad nenosný z pórobetonu  150x250x1200</t>
  </si>
  <si>
    <t>319202321R00</t>
  </si>
  <si>
    <t>Vyrovnání povrchu zdiva přizděním do tl. 8 cm</t>
  </si>
  <si>
    <t>m2</t>
  </si>
  <si>
    <t>Ostění vstupní dveře : (1,0+1,0)*0,45</t>
  </si>
  <si>
    <t>VV</t>
  </si>
  <si>
    <t>342255024R00</t>
  </si>
  <si>
    <t>Příčky z desek Ytong tl. 10 cm</t>
  </si>
  <si>
    <t>(3*3,5+2*3,0+3,95)*3,35-5*0,9*2,0</t>
  </si>
  <si>
    <t>342255028RT1</t>
  </si>
  <si>
    <t>Příčky z desek Ytong tl. 15 cm desky Klasik, 599 x 249 x 150 mm</t>
  </si>
  <si>
    <t>1,6*3,35-0,9*2,0</t>
  </si>
  <si>
    <t>342948111R00</t>
  </si>
  <si>
    <t>Ukotvení příček k cihel.konstr. kotvami na hmožd.</t>
  </si>
  <si>
    <t>m</t>
  </si>
  <si>
    <t>5*3,35</t>
  </si>
  <si>
    <t>349231811R00</t>
  </si>
  <si>
    <t>Přizdívka ostění s ozubem z cihel, kapsy do 15 cm</t>
  </si>
  <si>
    <t>2*2,0*0,15</t>
  </si>
  <si>
    <t>342264051RT3</t>
  </si>
  <si>
    <t>Podhled sádrokartonový na zavěšenou ocel. konstr. desky standard impreg. tl. 12,5 mm, bez izolace</t>
  </si>
  <si>
    <t>2*(1,8*1,5+1,5*1,5)</t>
  </si>
  <si>
    <t>34V1</t>
  </si>
  <si>
    <t>Úprava stropů po nově vyzděných příčkách - odhad ceny</t>
  </si>
  <si>
    <t>soubor</t>
  </si>
  <si>
    <t>Vlastní</t>
  </si>
  <si>
    <t>Indiv</t>
  </si>
  <si>
    <t>416091082R00</t>
  </si>
  <si>
    <t>Příplatek k podhledu sádrokart. za plochu do 5 m2</t>
  </si>
  <si>
    <t>602014144R00</t>
  </si>
  <si>
    <t>Štuk vnitřní i vnější Salith MHF PII ručně</t>
  </si>
  <si>
    <t>Příčky 100 mm : 2*((3*3,5+2*3,0+3,95)*3,35-5*0,9*2,0)</t>
  </si>
  <si>
    <t>Příčka 150 mm : 2*(1,6*3,35-0,9*2,0)</t>
  </si>
  <si>
    <t>Odpočet keramický obklad : -2*(1,8+1,5+1,8+0,6+1,5+0,6)*1,5</t>
  </si>
  <si>
    <t>602022191R00</t>
  </si>
  <si>
    <t>Penetrační nátěr stěn</t>
  </si>
  <si>
    <t>Příčky 100 mm - 2x před stěrkou, před štukem : 2*2*((3*3,5+2*3,0+3,95)*3,35-5*0,9*2,0)</t>
  </si>
  <si>
    <t>Příčka 150 mm - 2x před stěrkou, před štukem : 2*2*(1,6*3,35-0,9*2,0)</t>
  </si>
  <si>
    <t>Odpočet keramický obklad : -2*2*(1,8+1,5+1,8+0,6+1,5+0,6)*1,5</t>
  </si>
  <si>
    <t>612425931R00</t>
  </si>
  <si>
    <t>Omítka vápenná ostění - štuková</t>
  </si>
  <si>
    <t>Ostění vstupní dveře : (1,0+1,0)*0,45+2*(1,0+1,0)*0,8</t>
  </si>
  <si>
    <t>Ostění a omítka po vybourání otvoru : 2*2,0*0,55+1,3*0,75</t>
  </si>
  <si>
    <t>612481211RT8</t>
  </si>
  <si>
    <t>Montáž výztužné sítě(perlinky)do stěrky-vnit.stěny včetně výztužné sítě a stěrkového tmelu Cemix</t>
  </si>
  <si>
    <t>612425931RV1</t>
  </si>
  <si>
    <t>Omítka vápenná - oprava po vybouraném keramickém soklu</t>
  </si>
  <si>
    <t>41,5*0,1</t>
  </si>
  <si>
    <t>62V1</t>
  </si>
  <si>
    <t>Oprava fasády po vybourání dveří včetně nátěru - odhad ceny</t>
  </si>
  <si>
    <t>631311121R00</t>
  </si>
  <si>
    <t>Doplnění mazanin betonem do 1 m2, do tl. 8 cm</t>
  </si>
  <si>
    <t>m3</t>
  </si>
  <si>
    <t>Doplnění po vybouraných příčkách : 0,9*0,15*0,05</t>
  </si>
  <si>
    <t>632411105R00</t>
  </si>
  <si>
    <t>Samonivelační stěrka Cemix, ruč.zpracování tl.5 mm</t>
  </si>
  <si>
    <t>Místnosti - 2, 10, 11 : 13,99+8,4+12,04</t>
  </si>
  <si>
    <t>632411904R00</t>
  </si>
  <si>
    <t>Penetrace savých podkladů Cemix 0,25 l/m2</t>
  </si>
  <si>
    <t>642942111RT4</t>
  </si>
  <si>
    <t>Osazení zárubní dveřních ocelových, pl. do 2,5 m2 včetně dodávky zárubně  80 x 197 x 11 cm</t>
  </si>
  <si>
    <t>642942111RU4</t>
  </si>
  <si>
    <t>Osazení zárubní dveřních ocelových, pl. do 2,5 m2 včetně dodávky zárubně  80 x 197 x 16 cm</t>
  </si>
  <si>
    <t>941955001R00</t>
  </si>
  <si>
    <t>Lešení lehké pomocné, výška podlahy do 1,2 m</t>
  </si>
  <si>
    <t>13,99+4,69+23,74+8,4+12,04+2,25+2,7+23,62+2,25+2,7+9,72</t>
  </si>
  <si>
    <t>952901111R00</t>
  </si>
  <si>
    <t>Vyčištění budov o výšce podlaží do 4 m</t>
  </si>
  <si>
    <t>965048515R00</t>
  </si>
  <si>
    <t>Broušení betonových povrchů do tl. 5 mm</t>
  </si>
  <si>
    <t>Místnosti - 2, 10, 11, 12, 13, 16, 17 : 13,99+8,4+12,04+2,25+2,7+2,25+2,7</t>
  </si>
  <si>
    <t>965081713RT1</t>
  </si>
  <si>
    <t>Bourání dlažeb keramických tl.10 mm, nad 1 m2 ručně, dlaždice keramické</t>
  </si>
  <si>
    <t>965081702R00</t>
  </si>
  <si>
    <t xml:space="preserve">Bourání soklíků z dlažeb keramických </t>
  </si>
  <si>
    <t>46,1</t>
  </si>
  <si>
    <t>968061112R00</t>
  </si>
  <si>
    <t>Vyvěšení dřevěných okenních křídel pl. do 1,5 m2</t>
  </si>
  <si>
    <t>Vstupní dveře : 2</t>
  </si>
  <si>
    <t>968062356R00</t>
  </si>
  <si>
    <t>Vybourání dřevěných rámů oken dvojitých pl. 4 m2</t>
  </si>
  <si>
    <t>1,7*1,5</t>
  </si>
  <si>
    <t>968096002R00</t>
  </si>
  <si>
    <t xml:space="preserve">Bourání parapetů plastových š. do 50 cm </t>
  </si>
  <si>
    <t>Vstupní dveře : 1,7</t>
  </si>
  <si>
    <t>971033531R00</t>
  </si>
  <si>
    <t>Vybourání otv. zeď cihel. pl.1 m2, tl.15 cm, MVC</t>
  </si>
  <si>
    <t>1,3*0,3</t>
  </si>
  <si>
    <t>971033631R00</t>
  </si>
  <si>
    <t>Vybourání otv. zeď cihel. pl.4 m2, tl.15 cm, MVC</t>
  </si>
  <si>
    <t>0,9*2,0</t>
  </si>
  <si>
    <t>971033651R00</t>
  </si>
  <si>
    <t>Vybourání otv. zeď cihel. pl.4 m2, tl.60 cm, MVC</t>
  </si>
  <si>
    <t>Vstupní dveře : 1,0*1,7*0,45</t>
  </si>
  <si>
    <t>999281145R00</t>
  </si>
  <si>
    <t>Přesun hmot pro opravy a údržbu do v. 6 m, nošením</t>
  </si>
  <si>
    <t>t</t>
  </si>
  <si>
    <t>Přesun hmot</t>
  </si>
  <si>
    <t>POL7_</t>
  </si>
  <si>
    <t>713111121R00</t>
  </si>
  <si>
    <t>Izolace tepelné stropů rovných spodem</t>
  </si>
  <si>
    <t>713111221RK3</t>
  </si>
  <si>
    <t>Montáž parozábrany, zavěšené podhl., přelep. spojů Jutafol N 110 standard</t>
  </si>
  <si>
    <t>6315085921R</t>
  </si>
  <si>
    <t>Pás izolační ISOVER UNIROL PROFI 8000x1200 x 60 mm</t>
  </si>
  <si>
    <t>SPCM</t>
  </si>
  <si>
    <t>Specifikace</t>
  </si>
  <si>
    <t>POL3_</t>
  </si>
  <si>
    <t>9,9*1,1</t>
  </si>
  <si>
    <t>998713201R00</t>
  </si>
  <si>
    <t>Přesun hmot pro izolace tepelné, výšky do 6 m</t>
  </si>
  <si>
    <t>721176103R00</t>
  </si>
  <si>
    <t>Potrubí HT připojovací D 50 x 1,8 mm</t>
  </si>
  <si>
    <t>Odhad výměry sociální zařízení : 8,0</t>
  </si>
  <si>
    <t>Odhad výměry dřez místnost 10 : 3,0</t>
  </si>
  <si>
    <t>721176105R00</t>
  </si>
  <si>
    <t>Potrubí HT připojovací D 110 x 2,7 mm</t>
  </si>
  <si>
    <t>Odhad výměry : 6,0</t>
  </si>
  <si>
    <t>721194105R00</t>
  </si>
  <si>
    <t>Vyvedení odpadních výpustek D 50 x 1,8</t>
  </si>
  <si>
    <t>721194109R00</t>
  </si>
  <si>
    <t>Vyvedení odpadních výpustek D 110 x 2,3</t>
  </si>
  <si>
    <t>721290111R00</t>
  </si>
  <si>
    <t>Zkouška těsnosti kanalizace vodou DN 125</t>
  </si>
  <si>
    <t>8,0+6,0+3,0</t>
  </si>
  <si>
    <t>998721201R00</t>
  </si>
  <si>
    <t>Přesun hmot pro vnitřní kanalizaci, výšky do 6 m</t>
  </si>
  <si>
    <t>722172331R00</t>
  </si>
  <si>
    <t>Potrubí z PPR, D 20x3,4 mm, PN 20, vč. zed. výpom.</t>
  </si>
  <si>
    <t>Odhad výměry sociální zařízení : 20,0</t>
  </si>
  <si>
    <t>Odhad výměry dřez místnost 10 : 6,0</t>
  </si>
  <si>
    <t>722191112R00</t>
  </si>
  <si>
    <t>Hadice flexibilní k baterii,DN 15 x M10,délka 0,5m</t>
  </si>
  <si>
    <t>722202213R00</t>
  </si>
  <si>
    <t>Nástěnka MZD PP-R INSTAPLAST D 20xR1/2</t>
  </si>
  <si>
    <t>722280106R00</t>
  </si>
  <si>
    <t>Tlaková zkouška vodovodního potrubí DN 32</t>
  </si>
  <si>
    <t>722290234R00</t>
  </si>
  <si>
    <t>Proplach a dezinfekce vodovod.potrubí DN 80</t>
  </si>
  <si>
    <t>722V1</t>
  </si>
  <si>
    <t>Napojení ZTI ze stávajících rozvodů včetně zapravení, likvidace odpadů atd. - odhad</t>
  </si>
  <si>
    <t>998722201R00</t>
  </si>
  <si>
    <t>Přesun hmot pro vnitřní vodovod, výšky do 6 m</t>
  </si>
  <si>
    <t>725119305R00</t>
  </si>
  <si>
    <t>Montáž klozetových mís kombinovaných</t>
  </si>
  <si>
    <t>725210821R00</t>
  </si>
  <si>
    <t>Demontáž umyvadel bez výtokových armatur</t>
  </si>
  <si>
    <t>725017153R00</t>
  </si>
  <si>
    <t>Umyvadlo invalidní  64 x 55 cm, bílé</t>
  </si>
  <si>
    <t>725219201R00</t>
  </si>
  <si>
    <t>Montáž umyvadel na konzoly</t>
  </si>
  <si>
    <t>725291132R00</t>
  </si>
  <si>
    <t>Madlo dvojité pevné bílé Novaservis dl. 844 mm</t>
  </si>
  <si>
    <t>725291136R00</t>
  </si>
  <si>
    <t>Madlo dvojité sklopné bílé Novaservis dl. 852 mm</t>
  </si>
  <si>
    <t>725319101R00</t>
  </si>
  <si>
    <t>Montáž dřezů jednoduchých</t>
  </si>
  <si>
    <t>725820801R00</t>
  </si>
  <si>
    <t>Demontáž baterie nástěnné do G 3/4</t>
  </si>
  <si>
    <t>725829301R00</t>
  </si>
  <si>
    <t>Montáž baterie umyv.a dřezové stojánkové</t>
  </si>
  <si>
    <t>725860213R00</t>
  </si>
  <si>
    <t>Sifon umyvadlový HL132, D 32, 40 mm</t>
  </si>
  <si>
    <t>5514331V1</t>
  </si>
  <si>
    <t>Baterie pro invalidy bateriové napájení</t>
  </si>
  <si>
    <t>55145410R</t>
  </si>
  <si>
    <t>Baterie umyvadlová stojánková pevný výtok</t>
  </si>
  <si>
    <t>55161675R</t>
  </si>
  <si>
    <t>WC sedátko Topolino Antibakteriální - Duroplast - univerzální, bílé</t>
  </si>
  <si>
    <t>55230700R</t>
  </si>
  <si>
    <t xml:space="preserve">Dřez nerez </t>
  </si>
  <si>
    <t>642213891R</t>
  </si>
  <si>
    <t xml:space="preserve">Umývátko DEEP s otvorem pro bat. 45x37 cm bílé </t>
  </si>
  <si>
    <t>642346121R</t>
  </si>
  <si>
    <t>Mísa klozetová stojící 48 cm DEEP vodorovný odpad bílá, 360x670x480 mm</t>
  </si>
  <si>
    <t>998725201R00</t>
  </si>
  <si>
    <t>Přesun hmot pro zařizovací předměty, výšky do 6 m</t>
  </si>
  <si>
    <t>728115111R00</t>
  </si>
  <si>
    <t>Montáž potrubí ohebného neizol. z AL do d 100 mm</t>
  </si>
  <si>
    <t>9,5</t>
  </si>
  <si>
    <t>728614212R00</t>
  </si>
  <si>
    <t>Mtž ventilátoru axiál. nízkotl. potrub. do d 200mm</t>
  </si>
  <si>
    <t>728415112RV1</t>
  </si>
  <si>
    <t>Montáž mřížky větrací nebo ventilační do 0,10 m2 - vyřezání do dveří</t>
  </si>
  <si>
    <t>728V1</t>
  </si>
  <si>
    <t>Napojení nových VZT rozvodů na stávající, přesun distribučních podhledových kazet včetně bouracích a zednických prací - odhad</t>
  </si>
  <si>
    <t>42914801V1</t>
  </si>
  <si>
    <t>Ventilátor HV230A</t>
  </si>
  <si>
    <t>42972893V1</t>
  </si>
  <si>
    <t>Větrací mřížka dveřní 453 x 90 cm</t>
  </si>
  <si>
    <t>42981161R</t>
  </si>
  <si>
    <t>Potrubí SPIRO  100/3, délka 3 m</t>
  </si>
  <si>
    <t>4298116V1</t>
  </si>
  <si>
    <t>Potrubí SPIRO - spojky, odbočky, oblouky, závěsy - odhad (dle potřeby)</t>
  </si>
  <si>
    <t>998728201R00</t>
  </si>
  <si>
    <t>Přesun hmot pro vzduchotechniku, výšky do 6 m</t>
  </si>
  <si>
    <t>733V1</t>
  </si>
  <si>
    <t>Úprava rozvodů topení pro nová otopná tělesa včetně bouracích a zednckých prací - odhad</t>
  </si>
  <si>
    <t>998733201R00</t>
  </si>
  <si>
    <t>Přesun hmot pro rozvody potrubí, výšky do 6 m</t>
  </si>
  <si>
    <t>735151364R00</t>
  </si>
  <si>
    <t>Otopná těl.panel.Radik Plan Klasik 22  600/ 800</t>
  </si>
  <si>
    <t>735151822R00</t>
  </si>
  <si>
    <t>Demontáž otopných těles panelových 2řadých,2820 mm</t>
  </si>
  <si>
    <t>998735201R00</t>
  </si>
  <si>
    <t>Přesun hmot pro otopná tělesa, výšky do 6 m</t>
  </si>
  <si>
    <t>764410850R00</t>
  </si>
  <si>
    <t>Demontáž oplechování parapetů,rš od 100 do 330 mm</t>
  </si>
  <si>
    <t>998764201R00</t>
  </si>
  <si>
    <t>Přesun hmot pro klempířské konstr., výšky do 6 m</t>
  </si>
  <si>
    <t>766711021R00</t>
  </si>
  <si>
    <t>Montáž vstupních dveří s vypěněním</t>
  </si>
  <si>
    <t>2,5+1,7+2,5+1,7</t>
  </si>
  <si>
    <t>766661112R00</t>
  </si>
  <si>
    <t>Montáž dveří do zárubně,otevíravých 1kř.do 0,8 m</t>
  </si>
  <si>
    <t>766670021R00</t>
  </si>
  <si>
    <t>Montáž kliky a štítku</t>
  </si>
  <si>
    <t>54914582R</t>
  </si>
  <si>
    <t xml:space="preserve">Kliky se štítem </t>
  </si>
  <si>
    <t>6114326V1</t>
  </si>
  <si>
    <t>Dveře vstupní plastové 170x250 cm - viz PD</t>
  </si>
  <si>
    <t>61160103R</t>
  </si>
  <si>
    <t>Dveře vnitřní hladké plné 1kř. 80x197 bílé</t>
  </si>
  <si>
    <t>998766201R00</t>
  </si>
  <si>
    <t>Přesun hmot pro truhlářské konstr., výšky do 6 m</t>
  </si>
  <si>
    <t>771101210R00</t>
  </si>
  <si>
    <t>Penetrace podkladu pod dlažby</t>
  </si>
  <si>
    <t>Místnosti - 12, 13, 16, 17 : 2,25+2,7+2,25+2,7</t>
  </si>
  <si>
    <t>771475014RT1</t>
  </si>
  <si>
    <t xml:space="preserve">Obklad soklíků keram.rovných, tmel,výška 10 cm </t>
  </si>
  <si>
    <t>26,85</t>
  </si>
  <si>
    <t>771479001R00</t>
  </si>
  <si>
    <t xml:space="preserve">Řezání dlaždic keramických pro soklíky </t>
  </si>
  <si>
    <t>771575109R00</t>
  </si>
  <si>
    <t>Montáž podlah keram.,hladké, tmel, 30x30 cm</t>
  </si>
  <si>
    <t>771578011R00</t>
  </si>
  <si>
    <t>Spára podlaha - stěna, silikonem</t>
  </si>
  <si>
    <t>Sokl : 26,85</t>
  </si>
  <si>
    <t>Sociální zařízení : 10*1,5+6,0</t>
  </si>
  <si>
    <t>59762314V1</t>
  </si>
  <si>
    <t xml:space="preserve">Dlaždice 30x30 </t>
  </si>
  <si>
    <t>Dlažba : 9,9*1,05</t>
  </si>
  <si>
    <t>Sokl : 26,85/10*1,2</t>
  </si>
  <si>
    <t>998771201R00</t>
  </si>
  <si>
    <t>Přesun hmot pro podlahy z dlaždic, výšky do 6 m</t>
  </si>
  <si>
    <t>776421100RT1</t>
  </si>
  <si>
    <t>Lepení podlahových soklíků z PVC a vinylu pouze lepení - soklík ve specifikaci</t>
  </si>
  <si>
    <t>41,5</t>
  </si>
  <si>
    <t>776521200RT1</t>
  </si>
  <si>
    <t>Lepení povlakových podlah z dílců PVC a CV (vinyl) pouze položení - PVC ve specifikaci</t>
  </si>
  <si>
    <t>27251132V1</t>
  </si>
  <si>
    <t>Elektrostatická podlaha vodivá - PVC role</t>
  </si>
  <si>
    <t xml:space="preserve">m2    </t>
  </si>
  <si>
    <t>Místnosti - 2, 10, 11 : (13,99+8,4+12,04)*1,15</t>
  </si>
  <si>
    <t>28342458R</t>
  </si>
  <si>
    <t xml:space="preserve">Lišta soklová PVC </t>
  </si>
  <si>
    <t>41,5*1,15</t>
  </si>
  <si>
    <t>998776201R00</t>
  </si>
  <si>
    <t>Přesun hmot pro podlahy povlakové, výšky do 6 m</t>
  </si>
  <si>
    <t>781101210R00</t>
  </si>
  <si>
    <t>Penetrace podkladu pod obklady</t>
  </si>
  <si>
    <t>2*(1,8+1,5+1,8+0,6+1,5+0,6)*1,5</t>
  </si>
  <si>
    <t>781475115R00</t>
  </si>
  <si>
    <t>Obklad vnitřní stěn keramický, do tmele, 25x25 cm</t>
  </si>
  <si>
    <t>781491001RT1</t>
  </si>
  <si>
    <t>Montáž lišt k obkladům rohových, koutových i dilatačních</t>
  </si>
  <si>
    <t>Svislé : 6*1,5</t>
  </si>
  <si>
    <t>Vodorovné : 2*(1,8+1,5+1,8+0,6+1,5+0,6)</t>
  </si>
  <si>
    <t>781111111V1</t>
  </si>
  <si>
    <t xml:space="preserve">Prostupy keramickým obkladem a dlažbou </t>
  </si>
  <si>
    <t xml:space="preserve">ks    </t>
  </si>
  <si>
    <t>283424161R</t>
  </si>
  <si>
    <t>Profil ukončovací obkladový "oblouk" PVC  H = 6 mm L = 2,50 m, R = 7 mm, 3 barvy</t>
  </si>
  <si>
    <t>597813664R</t>
  </si>
  <si>
    <t>Obkládačka 20x25  Color One</t>
  </si>
  <si>
    <t>23,4*1,1</t>
  </si>
  <si>
    <t>998781201R00</t>
  </si>
  <si>
    <t>Přesun hmot pro obklady keramické, výšky do 6 m</t>
  </si>
  <si>
    <t>783222100R00</t>
  </si>
  <si>
    <t>Nátěr syntetický kovových konstrukcí dvojnásobný</t>
  </si>
  <si>
    <t>2*(2,0+0,8+2,0)*0,26+5*(2,0+0,8+2,0)*0,21</t>
  </si>
  <si>
    <t>784191101R00</t>
  </si>
  <si>
    <t>Penetrace podkladu univerzální Primalex 1x</t>
  </si>
  <si>
    <t>Stropy : 106,1</t>
  </si>
  <si>
    <t>Nové příčky : 99,0</t>
  </si>
  <si>
    <t>Původní zdivo v rek. místnostech : 237,15</t>
  </si>
  <si>
    <t>784195212R00</t>
  </si>
  <si>
    <t>Malba Primalex Plus, bílá, bez penetrace, 2 x</t>
  </si>
  <si>
    <t>784498931R00</t>
  </si>
  <si>
    <t xml:space="preserve">Tmelení v omítce š. do 4 mm akryl. tmelem </t>
  </si>
  <si>
    <t>62,0</t>
  </si>
  <si>
    <t>21V1</t>
  </si>
  <si>
    <t>Elektromontáže včetně bouracích a zednických prací - odhad</t>
  </si>
  <si>
    <t>979083191R00</t>
  </si>
  <si>
    <t>Příplatek za dalších započatých 1000 m nad 6000 m</t>
  </si>
  <si>
    <t>Horní Benešov + 14 km : 14*3,66317</t>
  </si>
  <si>
    <t>979087391R00</t>
  </si>
  <si>
    <t>Příplatek za nošení suti každých dalších 10 m</t>
  </si>
  <si>
    <t>2 x 10 m : 2*3,66317</t>
  </si>
  <si>
    <t>979083117R00</t>
  </si>
  <si>
    <t>Vodorovné přemístění suti na skládku do 6000 m</t>
  </si>
  <si>
    <t>Přesun suti</t>
  </si>
  <si>
    <t>POL8_</t>
  </si>
  <si>
    <t>979990107R00</t>
  </si>
  <si>
    <t>Poplatek za uložení suti - směs betonu,cihel,dřeva, skupina odpadu 170904</t>
  </si>
  <si>
    <t>979087311R00</t>
  </si>
  <si>
    <t>Vodorovné přemístění suti nošením do 10 m</t>
  </si>
  <si>
    <t>005121 R</t>
  </si>
  <si>
    <t>Zařízení staveniště</t>
  </si>
  <si>
    <t>Soubor</t>
  </si>
  <si>
    <t>VRN</t>
  </si>
  <si>
    <t>POL99_2</t>
  </si>
  <si>
    <t>005124010R</t>
  </si>
  <si>
    <t>Koordinační činnost</t>
  </si>
  <si>
    <t>00523  R</t>
  </si>
  <si>
    <t>Zkoušky a revize</t>
  </si>
  <si>
    <t>POL99_8</t>
  </si>
  <si>
    <t>005261030R</t>
  </si>
  <si>
    <t xml:space="preserve">Finanční rezerva 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</si>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</sst>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1" t="s">
        <v>41</v>
      </c>
      <c r="B2" s="191"/>
      <c r="C2" s="191"/>
      <c r="D2" s="191"/>
      <c r="E2" s="191"/>
      <c r="F2" s="191"/>
      <c r="G2" s="191"/>
    </row>
  </sheetData>
  <sheetProtection algorithmName="SHA-512" hashValue="oZvPMC/UPuhIIjiYRCWR0mP0mq6S6xfvp18JOw22vw2E+/ZbSD1sM5c0sXAPk0ix9o7SfDeGbHqWRHElBj/+0Q==" saltValue="7wET2vsmRMumFYiN6vR6y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1"/>
  <sheetViews>
    <sheetView showGridLines="0" topLeftCell="B52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7" t="s">
        <v>4</v>
      </c>
      <c r="C1" s="228"/>
      <c r="D1" s="228"/>
      <c r="E1" s="228"/>
      <c r="F1" s="228"/>
      <c r="G1" s="228"/>
      <c r="H1" s="228"/>
      <c r="I1" s="228"/>
      <c r="J1" s="229"/>
    </row>
    <row r="2" spans="1:15" ht="36" customHeight="1" x14ac:dyDescent="0.2">
      <c r="A2" s="2"/>
      <c r="B2" s="77" t="s">
        <v>24</v>
      </c>
      <c r="C2" s="78"/>
      <c r="D2" s="79" t="s">
        <v>43</v>
      </c>
      <c r="E2" s="233" t="s">
        <v>44</v>
      </c>
      <c r="F2" s="234"/>
      <c r="G2" s="234"/>
      <c r="H2" s="234"/>
      <c r="I2" s="234"/>
      <c r="J2" s="235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36" t="s">
        <v>46</v>
      </c>
      <c r="F3" s="237"/>
      <c r="G3" s="237"/>
      <c r="H3" s="237"/>
      <c r="I3" s="237"/>
      <c r="J3" s="238"/>
    </row>
    <row r="4" spans="1:15" ht="23.25" customHeight="1" x14ac:dyDescent="0.2">
      <c r="A4" s="76">
        <v>200</v>
      </c>
      <c r="B4" s="82" t="s">
        <v>48</v>
      </c>
      <c r="C4" s="83"/>
      <c r="D4" s="84" t="s">
        <v>43</v>
      </c>
      <c r="E4" s="216" t="s">
        <v>44</v>
      </c>
      <c r="F4" s="217"/>
      <c r="G4" s="217"/>
      <c r="H4" s="217"/>
      <c r="I4" s="217"/>
      <c r="J4" s="218"/>
    </row>
    <row r="5" spans="1:15" ht="24" customHeight="1" x14ac:dyDescent="0.2">
      <c r="A5" s="2"/>
      <c r="B5" s="31" t="s">
        <v>23</v>
      </c>
      <c r="D5" s="221"/>
      <c r="E5" s="222"/>
      <c r="F5" s="222"/>
      <c r="G5" s="222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23"/>
      <c r="E6" s="224"/>
      <c r="F6" s="224"/>
      <c r="G6" s="22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5"/>
      <c r="F7" s="226"/>
      <c r="G7" s="22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0"/>
      <c r="E11" s="240"/>
      <c r="F11" s="240"/>
      <c r="G11" s="240"/>
      <c r="H11" s="18" t="s">
        <v>42</v>
      </c>
      <c r="I11" s="86"/>
      <c r="J11" s="8"/>
    </row>
    <row r="12" spans="1:15" ht="15.75" customHeight="1" x14ac:dyDescent="0.2">
      <c r="A12" s="2"/>
      <c r="B12" s="28"/>
      <c r="C12" s="55"/>
      <c r="D12" s="215"/>
      <c r="E12" s="215"/>
      <c r="F12" s="215"/>
      <c r="G12" s="215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19"/>
      <c r="F13" s="220"/>
      <c r="G13" s="220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39"/>
      <c r="F15" s="239"/>
      <c r="G15" s="241"/>
      <c r="H15" s="241"/>
      <c r="I15" s="241" t="s">
        <v>31</v>
      </c>
      <c r="J15" s="242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04"/>
      <c r="F16" s="205"/>
      <c r="G16" s="204"/>
      <c r="H16" s="205"/>
      <c r="I16" s="204">
        <f>SUMIF(F49:F77,A16,I49:I77)+SUMIF(F49:F77,"PSU",I49:I77)</f>
        <v>0</v>
      </c>
      <c r="J16" s="206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04"/>
      <c r="F17" s="205"/>
      <c r="G17" s="204"/>
      <c r="H17" s="205"/>
      <c r="I17" s="204">
        <f>SUMIF(F49:F77,A17,I49:I77)</f>
        <v>0</v>
      </c>
      <c r="J17" s="206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04"/>
      <c r="F18" s="205"/>
      <c r="G18" s="204"/>
      <c r="H18" s="205"/>
      <c r="I18" s="204">
        <f>SUMIF(F49:F77,A18,I49:I77)</f>
        <v>0</v>
      </c>
      <c r="J18" s="206"/>
    </row>
    <row r="19" spans="1:10" ht="23.25" customHeight="1" x14ac:dyDescent="0.2">
      <c r="A19" s="139" t="s">
        <v>109</v>
      </c>
      <c r="B19" s="38" t="s">
        <v>29</v>
      </c>
      <c r="C19" s="62"/>
      <c r="D19" s="63"/>
      <c r="E19" s="204"/>
      <c r="F19" s="205"/>
      <c r="G19" s="204"/>
      <c r="H19" s="205"/>
      <c r="I19" s="204">
        <f>SUMIF(F49:F77,A19,I49:I77)</f>
        <v>0</v>
      </c>
      <c r="J19" s="206"/>
    </row>
    <row r="20" spans="1:10" ht="23.25" customHeight="1" x14ac:dyDescent="0.2">
      <c r="A20" s="139" t="s">
        <v>110</v>
      </c>
      <c r="B20" s="38" t="s">
        <v>30</v>
      </c>
      <c r="C20" s="62"/>
      <c r="D20" s="63"/>
      <c r="E20" s="204"/>
      <c r="F20" s="205"/>
      <c r="G20" s="204"/>
      <c r="H20" s="205"/>
      <c r="I20" s="204">
        <f>SUMIF(F49:F77,A20,I49:I77)</f>
        <v>0</v>
      </c>
      <c r="J20" s="206"/>
    </row>
    <row r="21" spans="1:10" ht="23.25" customHeight="1" x14ac:dyDescent="0.2">
      <c r="A21" s="2"/>
      <c r="B21" s="48" t="s">
        <v>31</v>
      </c>
      <c r="C21" s="64"/>
      <c r="D21" s="65"/>
      <c r="E21" s="207"/>
      <c r="F21" s="243"/>
      <c r="G21" s="207"/>
      <c r="H21" s="243"/>
      <c r="I21" s="207">
        <f>SUM(I16:J20)</f>
        <v>0</v>
      </c>
      <c r="J21" s="208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2">
        <f>ZakladDPHSniVypocet</f>
        <v>0</v>
      </c>
      <c r="H23" s="203"/>
      <c r="I23" s="203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00">
        <f>A23</f>
        <v>0</v>
      </c>
      <c r="H24" s="201"/>
      <c r="I24" s="201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2">
        <f>ZakladDPHZaklVypocet</f>
        <v>0</v>
      </c>
      <c r="H25" s="203"/>
      <c r="I25" s="203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0">
        <f>A25</f>
        <v>0</v>
      </c>
      <c r="H26" s="231"/>
      <c r="I26" s="23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2">
        <f>CenaCelkem-(ZakladDPHSni+DPHSni+ZakladDPHZakl+DPHZakl)</f>
        <v>0</v>
      </c>
      <c r="H27" s="232"/>
      <c r="I27" s="232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10">
        <f>ZakladDPHSniVypocet+ZakladDPHZaklVypocet</f>
        <v>0</v>
      </c>
      <c r="H28" s="210"/>
      <c r="I28" s="210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209">
        <f>A27</f>
        <v>0</v>
      </c>
      <c r="H29" s="209"/>
      <c r="I29" s="209"/>
      <c r="J29" s="120" t="s">
        <v>51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1"/>
      <c r="E34" s="212"/>
      <c r="G34" s="213"/>
      <c r="H34" s="214"/>
      <c r="I34" s="214"/>
      <c r="J34" s="25"/>
    </row>
    <row r="35" spans="1:10" ht="12.75" customHeight="1" x14ac:dyDescent="0.2">
      <c r="A35" s="2"/>
      <c r="B35" s="2"/>
      <c r="D35" s="199" t="s">
        <v>2</v>
      </c>
      <c r="E35" s="199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49</v>
      </c>
      <c r="C39" s="194"/>
      <c r="D39" s="194"/>
      <c r="E39" s="194"/>
      <c r="F39" s="100">
        <f>'SO01 2021009 Pol'!AE233</f>
        <v>0</v>
      </c>
      <c r="G39" s="101">
        <f>'SO01 2021009 Pol'!AF233</f>
        <v>0</v>
      </c>
      <c r="H39" s="102">
        <f>(F39*SazbaDPH1/100)+(G39*SazbaDPH2/100)</f>
        <v>0</v>
      </c>
      <c r="I39" s="102">
        <f>F39+G39+H39</f>
        <v>0</v>
      </c>
      <c r="J39" s="103" t="str">
        <f>IF(_xlfn.SINGLE(CenaCelkemVypocet)=0,"",I39/_xlfn.SINGLE(CenaCelkemVypocet)*100)</f>
        <v/>
      </c>
    </row>
    <row r="40" spans="1:10" ht="25.5" hidden="1" customHeight="1" x14ac:dyDescent="0.2">
      <c r="A40" s="89">
        <v>2</v>
      </c>
      <c r="B40" s="104" t="s">
        <v>45</v>
      </c>
      <c r="C40" s="195" t="s">
        <v>46</v>
      </c>
      <c r="D40" s="195"/>
      <c r="E40" s="195"/>
      <c r="F40" s="105">
        <f>'SO01 2021009 Pol'!AE233</f>
        <v>0</v>
      </c>
      <c r="G40" s="106">
        <f>'SO01 2021009 Pol'!AF233</f>
        <v>0</v>
      </c>
      <c r="H40" s="106">
        <f>(F40*SazbaDPH1/100)+(G40*SazbaDPH2/100)</f>
        <v>0</v>
      </c>
      <c r="I40" s="106">
        <f>F40+G40+H40</f>
        <v>0</v>
      </c>
      <c r="J40" s="107" t="str">
        <f>IF(_xlfn.SINGLE(CenaCelkemVypocet)=0,"",I40/_xlfn.SINGLE(CenaCelkemVypocet)*100)</f>
        <v/>
      </c>
    </row>
    <row r="41" spans="1:10" ht="25.5" hidden="1" customHeight="1" x14ac:dyDescent="0.2">
      <c r="A41" s="89">
        <v>3</v>
      </c>
      <c r="B41" s="108" t="s">
        <v>43</v>
      </c>
      <c r="C41" s="194" t="s">
        <v>44</v>
      </c>
      <c r="D41" s="194"/>
      <c r="E41" s="194"/>
      <c r="F41" s="109">
        <f>'SO01 2021009 Pol'!AE233</f>
        <v>0</v>
      </c>
      <c r="G41" s="102">
        <f>'SO01 2021009 Pol'!AF233</f>
        <v>0</v>
      </c>
      <c r="H41" s="102">
        <f>(F41*SazbaDPH1/100)+(G41*SazbaDPH2/100)</f>
        <v>0</v>
      </c>
      <c r="I41" s="102">
        <f>F41+G41+H41</f>
        <v>0</v>
      </c>
      <c r="J41" s="103" t="str">
        <f>IF(_xlfn.SINGLE(CenaCelkemVypocet)=0,"",I41/_xlfn.SINGLE(CenaCelkemVypocet)*100)</f>
        <v/>
      </c>
    </row>
    <row r="42" spans="1:10" ht="25.5" hidden="1" customHeight="1" x14ac:dyDescent="0.2">
      <c r="A42" s="89"/>
      <c r="B42" s="196" t="s">
        <v>50</v>
      </c>
      <c r="C42" s="197"/>
      <c r="D42" s="197"/>
      <c r="E42" s="198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6" spans="1:10" ht="15.75" x14ac:dyDescent="0.25">
      <c r="B46" s="121" t="s">
        <v>52</v>
      </c>
    </row>
    <row r="48" spans="1:10" ht="25.5" customHeight="1" x14ac:dyDescent="0.2">
      <c r="A48" s="123"/>
      <c r="B48" s="126" t="s">
        <v>18</v>
      </c>
      <c r="C48" s="126" t="s">
        <v>6</v>
      </c>
      <c r="D48" s="127"/>
      <c r="E48" s="127"/>
      <c r="F48" s="128" t="s">
        <v>53</v>
      </c>
      <c r="G48" s="128"/>
      <c r="H48" s="128"/>
      <c r="I48" s="128" t="s">
        <v>31</v>
      </c>
      <c r="J48" s="128" t="s">
        <v>0</v>
      </c>
    </row>
    <row r="49" spans="1:10" ht="36.75" customHeight="1" x14ac:dyDescent="0.2">
      <c r="A49" s="124"/>
      <c r="B49" s="129" t="s">
        <v>54</v>
      </c>
      <c r="C49" s="192" t="s">
        <v>55</v>
      </c>
      <c r="D49" s="193"/>
      <c r="E49" s="193"/>
      <c r="F49" s="135" t="s">
        <v>26</v>
      </c>
      <c r="G49" s="136"/>
      <c r="H49" s="136"/>
      <c r="I49" s="136">
        <f>'SO01 2021009 Pol'!G8</f>
        <v>0</v>
      </c>
      <c r="J49" s="133" t="str">
        <f>IF(I78=0,"",I49/I78*100)</f>
        <v/>
      </c>
    </row>
    <row r="50" spans="1:10" ht="36.75" customHeight="1" x14ac:dyDescent="0.2">
      <c r="A50" s="124"/>
      <c r="B50" s="129" t="s">
        <v>56</v>
      </c>
      <c r="C50" s="192" t="s">
        <v>57</v>
      </c>
      <c r="D50" s="193"/>
      <c r="E50" s="193"/>
      <c r="F50" s="135" t="s">
        <v>26</v>
      </c>
      <c r="G50" s="136"/>
      <c r="H50" s="136"/>
      <c r="I50" s="136">
        <f>'SO01 2021009 Pol'!G24</f>
        <v>0</v>
      </c>
      <c r="J50" s="133" t="str">
        <f>IF(I78=0,"",I50/I78*100)</f>
        <v/>
      </c>
    </row>
    <row r="51" spans="1:10" ht="36.75" customHeight="1" x14ac:dyDescent="0.2">
      <c r="A51" s="124"/>
      <c r="B51" s="129" t="s">
        <v>58</v>
      </c>
      <c r="C51" s="192" t="s">
        <v>59</v>
      </c>
      <c r="D51" s="193"/>
      <c r="E51" s="193"/>
      <c r="F51" s="135" t="s">
        <v>26</v>
      </c>
      <c r="G51" s="136"/>
      <c r="H51" s="136"/>
      <c r="I51" s="136">
        <f>'SO01 2021009 Pol'!G27</f>
        <v>0</v>
      </c>
      <c r="J51" s="133" t="str">
        <f>IF(I78=0,"",I51/I78*100)</f>
        <v/>
      </c>
    </row>
    <row r="52" spans="1:10" ht="36.75" customHeight="1" x14ac:dyDescent="0.2">
      <c r="A52" s="124"/>
      <c r="B52" s="129" t="s">
        <v>60</v>
      </c>
      <c r="C52" s="192" t="s">
        <v>61</v>
      </c>
      <c r="D52" s="193"/>
      <c r="E52" s="193"/>
      <c r="F52" s="135" t="s">
        <v>26</v>
      </c>
      <c r="G52" s="136"/>
      <c r="H52" s="136"/>
      <c r="I52" s="136">
        <f>'SO01 2021009 Pol'!G36</f>
        <v>0</v>
      </c>
      <c r="J52" s="133" t="str">
        <f>IF(I78=0,"",I52/I78*100)</f>
        <v/>
      </c>
    </row>
    <row r="53" spans="1:10" ht="36.75" customHeight="1" x14ac:dyDescent="0.2">
      <c r="A53" s="124"/>
      <c r="B53" s="129" t="s">
        <v>62</v>
      </c>
      <c r="C53" s="192" t="s">
        <v>63</v>
      </c>
      <c r="D53" s="193"/>
      <c r="E53" s="193"/>
      <c r="F53" s="135" t="s">
        <v>26</v>
      </c>
      <c r="G53" s="136"/>
      <c r="H53" s="136"/>
      <c r="I53" s="136">
        <f>'SO01 2021009 Pol'!G46</f>
        <v>0</v>
      </c>
      <c r="J53" s="133" t="str">
        <f>IF(I78=0,"",I53/I78*100)</f>
        <v/>
      </c>
    </row>
    <row r="54" spans="1:10" ht="36.75" customHeight="1" x14ac:dyDescent="0.2">
      <c r="A54" s="124"/>
      <c r="B54" s="129" t="s">
        <v>64</v>
      </c>
      <c r="C54" s="192" t="s">
        <v>65</v>
      </c>
      <c r="D54" s="193"/>
      <c r="E54" s="193"/>
      <c r="F54" s="135" t="s">
        <v>26</v>
      </c>
      <c r="G54" s="136"/>
      <c r="H54" s="136"/>
      <c r="I54" s="136">
        <f>'SO01 2021009 Pol'!G48</f>
        <v>0</v>
      </c>
      <c r="J54" s="133" t="str">
        <f>IF(I78=0,"",I54/I78*100)</f>
        <v/>
      </c>
    </row>
    <row r="55" spans="1:10" ht="36.75" customHeight="1" x14ac:dyDescent="0.2">
      <c r="A55" s="124"/>
      <c r="B55" s="129" t="s">
        <v>66</v>
      </c>
      <c r="C55" s="192" t="s">
        <v>67</v>
      </c>
      <c r="D55" s="193"/>
      <c r="E55" s="193"/>
      <c r="F55" s="135" t="s">
        <v>26</v>
      </c>
      <c r="G55" s="136"/>
      <c r="H55" s="136"/>
      <c r="I55" s="136">
        <f>'SO01 2021009 Pol'!G55</f>
        <v>0</v>
      </c>
      <c r="J55" s="133" t="str">
        <f>IF(I78=0,"",I55/I78*100)</f>
        <v/>
      </c>
    </row>
    <row r="56" spans="1:10" ht="36.75" customHeight="1" x14ac:dyDescent="0.2">
      <c r="A56" s="124"/>
      <c r="B56" s="129" t="s">
        <v>68</v>
      </c>
      <c r="C56" s="192" t="s">
        <v>69</v>
      </c>
      <c r="D56" s="193"/>
      <c r="E56" s="193"/>
      <c r="F56" s="135" t="s">
        <v>26</v>
      </c>
      <c r="G56" s="136"/>
      <c r="H56" s="136"/>
      <c r="I56" s="136">
        <f>'SO01 2021009 Pol'!G58</f>
        <v>0</v>
      </c>
      <c r="J56" s="133" t="str">
        <f>IF(I78=0,"",I56/I78*100)</f>
        <v/>
      </c>
    </row>
    <row r="57" spans="1:10" ht="36.75" customHeight="1" x14ac:dyDescent="0.2">
      <c r="A57" s="124"/>
      <c r="B57" s="129" t="s">
        <v>70</v>
      </c>
      <c r="C57" s="192" t="s">
        <v>71</v>
      </c>
      <c r="D57" s="193"/>
      <c r="E57" s="193"/>
      <c r="F57" s="135" t="s">
        <v>26</v>
      </c>
      <c r="G57" s="136"/>
      <c r="H57" s="136"/>
      <c r="I57" s="136">
        <f>'SO01 2021009 Pol'!G61</f>
        <v>0</v>
      </c>
      <c r="J57" s="133" t="str">
        <f>IF(I78=0,"",I57/I78*100)</f>
        <v/>
      </c>
    </row>
    <row r="58" spans="1:10" ht="36.75" customHeight="1" x14ac:dyDescent="0.2">
      <c r="A58" s="124"/>
      <c r="B58" s="129" t="s">
        <v>72</v>
      </c>
      <c r="C58" s="192" t="s">
        <v>73</v>
      </c>
      <c r="D58" s="193"/>
      <c r="E58" s="193"/>
      <c r="F58" s="135" t="s">
        <v>26</v>
      </c>
      <c r="G58" s="136"/>
      <c r="H58" s="136"/>
      <c r="I58" s="136">
        <f>'SO01 2021009 Pol'!G64</f>
        <v>0</v>
      </c>
      <c r="J58" s="133" t="str">
        <f>IF(I78=0,"",I58/I78*100)</f>
        <v/>
      </c>
    </row>
    <row r="59" spans="1:10" ht="36.75" customHeight="1" x14ac:dyDescent="0.2">
      <c r="A59" s="124"/>
      <c r="B59" s="129" t="s">
        <v>74</v>
      </c>
      <c r="C59" s="192" t="s">
        <v>75</v>
      </c>
      <c r="D59" s="193"/>
      <c r="E59" s="193"/>
      <c r="F59" s="135" t="s">
        <v>26</v>
      </c>
      <c r="G59" s="136"/>
      <c r="H59" s="136"/>
      <c r="I59" s="136">
        <f>'SO01 2021009 Pol'!G83</f>
        <v>0</v>
      </c>
      <c r="J59" s="133" t="str">
        <f>IF(I78=0,"",I59/I78*100)</f>
        <v/>
      </c>
    </row>
    <row r="60" spans="1:10" ht="36.75" customHeight="1" x14ac:dyDescent="0.2">
      <c r="A60" s="124"/>
      <c r="B60" s="129" t="s">
        <v>76</v>
      </c>
      <c r="C60" s="192" t="s">
        <v>77</v>
      </c>
      <c r="D60" s="193"/>
      <c r="E60" s="193"/>
      <c r="F60" s="135" t="s">
        <v>27</v>
      </c>
      <c r="G60" s="136"/>
      <c r="H60" s="136"/>
      <c r="I60" s="136">
        <f>'SO01 2021009 Pol'!G85</f>
        <v>0</v>
      </c>
      <c r="J60" s="133" t="str">
        <f>IF(I78=0,"",I60/I78*100)</f>
        <v/>
      </c>
    </row>
    <row r="61" spans="1:10" ht="36.75" customHeight="1" x14ac:dyDescent="0.2">
      <c r="A61" s="124"/>
      <c r="B61" s="129" t="s">
        <v>78</v>
      </c>
      <c r="C61" s="192" t="s">
        <v>79</v>
      </c>
      <c r="D61" s="193"/>
      <c r="E61" s="193"/>
      <c r="F61" s="135" t="s">
        <v>27</v>
      </c>
      <c r="G61" s="136"/>
      <c r="H61" s="136"/>
      <c r="I61" s="136">
        <f>'SO01 2021009 Pol'!G93</f>
        <v>0</v>
      </c>
      <c r="J61" s="133" t="str">
        <f>IF(I78=0,"",I61/I78*100)</f>
        <v/>
      </c>
    </row>
    <row r="62" spans="1:10" ht="36.75" customHeight="1" x14ac:dyDescent="0.2">
      <c r="A62" s="124"/>
      <c r="B62" s="129" t="s">
        <v>80</v>
      </c>
      <c r="C62" s="192" t="s">
        <v>81</v>
      </c>
      <c r="D62" s="193"/>
      <c r="E62" s="193"/>
      <c r="F62" s="135" t="s">
        <v>27</v>
      </c>
      <c r="G62" s="136"/>
      <c r="H62" s="136"/>
      <c r="I62" s="136">
        <f>'SO01 2021009 Pol'!G104</f>
        <v>0</v>
      </c>
      <c r="J62" s="133" t="str">
        <f>IF(I78=0,"",I62/I78*100)</f>
        <v/>
      </c>
    </row>
    <row r="63" spans="1:10" ht="36.75" customHeight="1" x14ac:dyDescent="0.2">
      <c r="A63" s="124"/>
      <c r="B63" s="129" t="s">
        <v>82</v>
      </c>
      <c r="C63" s="192" t="s">
        <v>83</v>
      </c>
      <c r="D63" s="193"/>
      <c r="E63" s="193"/>
      <c r="F63" s="135" t="s">
        <v>27</v>
      </c>
      <c r="G63" s="136"/>
      <c r="H63" s="136"/>
      <c r="I63" s="136">
        <f>'SO01 2021009 Pol'!G114</f>
        <v>0</v>
      </c>
      <c r="J63" s="133" t="str">
        <f>IF(I78=0,"",I63/I78*100)</f>
        <v/>
      </c>
    </row>
    <row r="64" spans="1:10" ht="36.75" customHeight="1" x14ac:dyDescent="0.2">
      <c r="A64" s="124"/>
      <c r="B64" s="129" t="s">
        <v>84</v>
      </c>
      <c r="C64" s="192" t="s">
        <v>85</v>
      </c>
      <c r="D64" s="193"/>
      <c r="E64" s="193"/>
      <c r="F64" s="135" t="s">
        <v>27</v>
      </c>
      <c r="G64" s="136"/>
      <c r="H64" s="136"/>
      <c r="I64" s="136">
        <f>'SO01 2021009 Pol'!G132</f>
        <v>0</v>
      </c>
      <c r="J64" s="133" t="str">
        <f>IF(I78=0,"",I64/I78*100)</f>
        <v/>
      </c>
    </row>
    <row r="65" spans="1:10" ht="36.75" customHeight="1" x14ac:dyDescent="0.2">
      <c r="A65" s="124"/>
      <c r="B65" s="129" t="s">
        <v>86</v>
      </c>
      <c r="C65" s="192" t="s">
        <v>87</v>
      </c>
      <c r="D65" s="193"/>
      <c r="E65" s="193"/>
      <c r="F65" s="135" t="s">
        <v>27</v>
      </c>
      <c r="G65" s="136"/>
      <c r="H65" s="136"/>
      <c r="I65" s="136">
        <f>'SO01 2021009 Pol'!G143</f>
        <v>0</v>
      </c>
      <c r="J65" s="133" t="str">
        <f>IF(I78=0,"",I65/I78*100)</f>
        <v/>
      </c>
    </row>
    <row r="66" spans="1:10" ht="36.75" customHeight="1" x14ac:dyDescent="0.2">
      <c r="A66" s="124"/>
      <c r="B66" s="129" t="s">
        <v>88</v>
      </c>
      <c r="C66" s="192" t="s">
        <v>89</v>
      </c>
      <c r="D66" s="193"/>
      <c r="E66" s="193"/>
      <c r="F66" s="135" t="s">
        <v>27</v>
      </c>
      <c r="G66" s="136"/>
      <c r="H66" s="136"/>
      <c r="I66" s="136">
        <f>'SO01 2021009 Pol'!G146</f>
        <v>0</v>
      </c>
      <c r="J66" s="133" t="str">
        <f>IF(I78=0,"",I66/I78*100)</f>
        <v/>
      </c>
    </row>
    <row r="67" spans="1:10" ht="36.75" customHeight="1" x14ac:dyDescent="0.2">
      <c r="A67" s="124"/>
      <c r="B67" s="129" t="s">
        <v>90</v>
      </c>
      <c r="C67" s="192" t="s">
        <v>91</v>
      </c>
      <c r="D67" s="193"/>
      <c r="E67" s="193"/>
      <c r="F67" s="135" t="s">
        <v>27</v>
      </c>
      <c r="G67" s="136"/>
      <c r="H67" s="136"/>
      <c r="I67" s="136">
        <f>'SO01 2021009 Pol'!G150</f>
        <v>0</v>
      </c>
      <c r="J67" s="133" t="str">
        <f>IF(I78=0,"",I67/I78*100)</f>
        <v/>
      </c>
    </row>
    <row r="68" spans="1:10" ht="36.75" customHeight="1" x14ac:dyDescent="0.2">
      <c r="A68" s="124"/>
      <c r="B68" s="129" t="s">
        <v>92</v>
      </c>
      <c r="C68" s="192" t="s">
        <v>93</v>
      </c>
      <c r="D68" s="193"/>
      <c r="E68" s="193"/>
      <c r="F68" s="135" t="s">
        <v>27</v>
      </c>
      <c r="G68" s="136"/>
      <c r="H68" s="136"/>
      <c r="I68" s="136">
        <f>'SO01 2021009 Pol'!G154</f>
        <v>0</v>
      </c>
      <c r="J68" s="133" t="str">
        <f>IF(I78=0,"",I68/I78*100)</f>
        <v/>
      </c>
    </row>
    <row r="69" spans="1:10" ht="36.75" customHeight="1" x14ac:dyDescent="0.2">
      <c r="A69" s="124"/>
      <c r="B69" s="129" t="s">
        <v>94</v>
      </c>
      <c r="C69" s="192" t="s">
        <v>95</v>
      </c>
      <c r="D69" s="193"/>
      <c r="E69" s="193"/>
      <c r="F69" s="135" t="s">
        <v>27</v>
      </c>
      <c r="G69" s="136"/>
      <c r="H69" s="136"/>
      <c r="I69" s="136">
        <f>'SO01 2021009 Pol'!G163</f>
        <v>0</v>
      </c>
      <c r="J69" s="133" t="str">
        <f>IF(I78=0,"",I69/I78*100)</f>
        <v/>
      </c>
    </row>
    <row r="70" spans="1:10" ht="36.75" customHeight="1" x14ac:dyDescent="0.2">
      <c r="A70" s="124"/>
      <c r="B70" s="129" t="s">
        <v>96</v>
      </c>
      <c r="C70" s="192" t="s">
        <v>97</v>
      </c>
      <c r="D70" s="193"/>
      <c r="E70" s="193"/>
      <c r="F70" s="135" t="s">
        <v>27</v>
      </c>
      <c r="G70" s="136"/>
      <c r="H70" s="136"/>
      <c r="I70" s="136">
        <f>'SO01 2021009 Pol'!G179</f>
        <v>0</v>
      </c>
      <c r="J70" s="133" t="str">
        <f>IF(I78=0,"",I70/I78*100)</f>
        <v/>
      </c>
    </row>
    <row r="71" spans="1:10" ht="36.75" customHeight="1" x14ac:dyDescent="0.2">
      <c r="A71" s="124"/>
      <c r="B71" s="129" t="s">
        <v>98</v>
      </c>
      <c r="C71" s="192" t="s">
        <v>99</v>
      </c>
      <c r="D71" s="193"/>
      <c r="E71" s="193"/>
      <c r="F71" s="135" t="s">
        <v>27</v>
      </c>
      <c r="G71" s="136"/>
      <c r="H71" s="136"/>
      <c r="I71" s="136">
        <f>'SO01 2021009 Pol'!G189</f>
        <v>0</v>
      </c>
      <c r="J71" s="133" t="str">
        <f>IF(I78=0,"",I71/I78*100)</f>
        <v/>
      </c>
    </row>
    <row r="72" spans="1:10" ht="36.75" customHeight="1" x14ac:dyDescent="0.2">
      <c r="A72" s="124"/>
      <c r="B72" s="129" t="s">
        <v>100</v>
      </c>
      <c r="C72" s="192" t="s">
        <v>101</v>
      </c>
      <c r="D72" s="193"/>
      <c r="E72" s="193"/>
      <c r="F72" s="135" t="s">
        <v>27</v>
      </c>
      <c r="G72" s="136"/>
      <c r="H72" s="136"/>
      <c r="I72" s="136">
        <f>'SO01 2021009 Pol'!G202</f>
        <v>0</v>
      </c>
      <c r="J72" s="133" t="str">
        <f>IF(I78=0,"",I72/I78*100)</f>
        <v/>
      </c>
    </row>
    <row r="73" spans="1:10" ht="36.75" customHeight="1" x14ac:dyDescent="0.2">
      <c r="A73" s="124"/>
      <c r="B73" s="129" t="s">
        <v>102</v>
      </c>
      <c r="C73" s="192" t="s">
        <v>103</v>
      </c>
      <c r="D73" s="193"/>
      <c r="E73" s="193"/>
      <c r="F73" s="135" t="s">
        <v>27</v>
      </c>
      <c r="G73" s="136"/>
      <c r="H73" s="136"/>
      <c r="I73" s="136">
        <f>'SO01 2021009 Pol'!G205</f>
        <v>0</v>
      </c>
      <c r="J73" s="133" t="str">
        <f>IF(I78=0,"",I73/I78*100)</f>
        <v/>
      </c>
    </row>
    <row r="74" spans="1:10" ht="36.75" customHeight="1" x14ac:dyDescent="0.2">
      <c r="A74" s="124"/>
      <c r="B74" s="129" t="s">
        <v>104</v>
      </c>
      <c r="C74" s="192" t="s">
        <v>105</v>
      </c>
      <c r="D74" s="193"/>
      <c r="E74" s="193"/>
      <c r="F74" s="135" t="s">
        <v>28</v>
      </c>
      <c r="G74" s="136"/>
      <c r="H74" s="136"/>
      <c r="I74" s="136">
        <f>'SO01 2021009 Pol'!G216</f>
        <v>0</v>
      </c>
      <c r="J74" s="133" t="str">
        <f>IF(I78=0,"",I74/I78*100)</f>
        <v/>
      </c>
    </row>
    <row r="75" spans="1:10" ht="36.75" customHeight="1" x14ac:dyDescent="0.2">
      <c r="A75" s="124"/>
      <c r="B75" s="129" t="s">
        <v>106</v>
      </c>
      <c r="C75" s="192" t="s">
        <v>107</v>
      </c>
      <c r="D75" s="193"/>
      <c r="E75" s="193"/>
      <c r="F75" s="135" t="s">
        <v>108</v>
      </c>
      <c r="G75" s="136"/>
      <c r="H75" s="136"/>
      <c r="I75" s="136">
        <f>'SO01 2021009 Pol'!G218</f>
        <v>0</v>
      </c>
      <c r="J75" s="133" t="str">
        <f>IF(I78=0,"",I75/I78*100)</f>
        <v/>
      </c>
    </row>
    <row r="76" spans="1:10" ht="36.75" customHeight="1" x14ac:dyDescent="0.2">
      <c r="A76" s="124"/>
      <c r="B76" s="129" t="s">
        <v>109</v>
      </c>
      <c r="C76" s="192" t="s">
        <v>29</v>
      </c>
      <c r="D76" s="193"/>
      <c r="E76" s="193"/>
      <c r="F76" s="135" t="s">
        <v>109</v>
      </c>
      <c r="G76" s="136"/>
      <c r="H76" s="136"/>
      <c r="I76" s="136">
        <f>'SO01 2021009 Pol'!G226</f>
        <v>0</v>
      </c>
      <c r="J76" s="133" t="str">
        <f>IF(I78=0,"",I76/I78*100)</f>
        <v/>
      </c>
    </row>
    <row r="77" spans="1:10" ht="36.75" customHeight="1" x14ac:dyDescent="0.2">
      <c r="A77" s="124"/>
      <c r="B77" s="129" t="s">
        <v>110</v>
      </c>
      <c r="C77" s="192" t="s">
        <v>30</v>
      </c>
      <c r="D77" s="193"/>
      <c r="E77" s="193"/>
      <c r="F77" s="135" t="s">
        <v>110</v>
      </c>
      <c r="G77" s="136"/>
      <c r="H77" s="136"/>
      <c r="I77" s="136">
        <f>'SO01 2021009 Pol'!G230</f>
        <v>0</v>
      </c>
      <c r="J77" s="133" t="str">
        <f>IF(I78=0,"",I77/I78*100)</f>
        <v/>
      </c>
    </row>
    <row r="78" spans="1:10" ht="25.5" customHeight="1" x14ac:dyDescent="0.2">
      <c r="A78" s="125"/>
      <c r="B78" s="130" t="s">
        <v>1</v>
      </c>
      <c r="C78" s="131"/>
      <c r="D78" s="132"/>
      <c r="E78" s="132"/>
      <c r="F78" s="137"/>
      <c r="G78" s="138"/>
      <c r="H78" s="138"/>
      <c r="I78" s="138">
        <f>SUM(I49:I77)</f>
        <v>0</v>
      </c>
      <c r="J78" s="134">
        <f>SUM(J49:J77)</f>
        <v>0</v>
      </c>
    </row>
    <row r="79" spans="1:10" x14ac:dyDescent="0.2">
      <c r="F79" s="87"/>
      <c r="G79" s="87"/>
      <c r="H79" s="87"/>
      <c r="I79" s="87"/>
      <c r="J79" s="88"/>
    </row>
    <row r="80" spans="1:10" x14ac:dyDescent="0.2">
      <c r="F80" s="87"/>
      <c r="G80" s="87"/>
      <c r="H80" s="87"/>
      <c r="I80" s="87"/>
      <c r="J80" s="88"/>
    </row>
    <row r="81" spans="6:10" x14ac:dyDescent="0.2">
      <c r="F81" s="87"/>
      <c r="G81" s="87"/>
      <c r="H81" s="87"/>
      <c r="I81" s="87"/>
      <c r="J81" s="88"/>
    </row>
  </sheetData>
  <sheetProtection algorithmName="SHA-512" hashValue="VsmzlPzsAIgDDNEbKyY+JzT4SH2mq3n8s2yADBXxJUl27QcQl6r3FjCHOJyv+fnqneggT6g/MKbdCu4bju/Abw==" saltValue="v+KU2hkeDk274nP97g+KN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5:E75"/>
    <mergeCell ref="C76:E76"/>
    <mergeCell ref="C77:E77"/>
    <mergeCell ref="C70:E70"/>
    <mergeCell ref="C71:E71"/>
    <mergeCell ref="C72:E72"/>
    <mergeCell ref="C73:E73"/>
    <mergeCell ref="C74:E7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4" t="s">
        <v>7</v>
      </c>
      <c r="B1" s="244"/>
      <c r="C1" s="245"/>
      <c r="D1" s="244"/>
      <c r="E1" s="244"/>
      <c r="F1" s="244"/>
      <c r="G1" s="244"/>
    </row>
    <row r="2" spans="1:7" ht="24.95" customHeight="1" x14ac:dyDescent="0.2">
      <c r="A2" s="50" t="s">
        <v>8</v>
      </c>
      <c r="B2" s="49"/>
      <c r="C2" s="246"/>
      <c r="D2" s="246"/>
      <c r="E2" s="246"/>
      <c r="F2" s="246"/>
      <c r="G2" s="247"/>
    </row>
    <row r="3" spans="1:7" ht="24.95" customHeight="1" x14ac:dyDescent="0.2">
      <c r="A3" s="50" t="s">
        <v>9</v>
      </c>
      <c r="B3" s="49"/>
      <c r="C3" s="246"/>
      <c r="D3" s="246"/>
      <c r="E3" s="246"/>
      <c r="F3" s="246"/>
      <c r="G3" s="247"/>
    </row>
    <row r="4" spans="1:7" ht="24.95" customHeight="1" x14ac:dyDescent="0.2">
      <c r="A4" s="50" t="s">
        <v>10</v>
      </c>
      <c r="B4" s="49"/>
      <c r="C4" s="246"/>
      <c r="D4" s="246"/>
      <c r="E4" s="246"/>
      <c r="F4" s="246"/>
      <c r="G4" s="247"/>
    </row>
    <row r="5" spans="1:7" x14ac:dyDescent="0.2">
      <c r="B5" s="4"/>
      <c r="C5" s="5"/>
      <c r="D5" s="6"/>
    </row>
  </sheetData>
  <sheetProtection algorithmName="SHA-512" hashValue="PF1w9JskDk9xS4rKs2g02Or9ckceMQalov3ayZJZEXGmaNCnsWbd0eWTTs2IojobLi1IxvOLkVK1XVXDfdKDiw==" saltValue="qwQhDfmKnnM3MQUBmW4KZ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B4E2F-5A2E-4913-B838-91DA0BD1BBD0}">
  <sheetPr>
    <outlinePr summaryBelow="0"/>
  </sheetPr>
  <dimension ref="A1:BH5000"/>
  <sheetViews>
    <sheetView tabSelected="1" workbookViewId="0">
      <pane ySplit="7" topLeftCell="A188" activePane="bottomLeft" state="frozen"/>
      <selection pane="bottomLeft" sqref="A1:XFD1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8" t="s">
        <v>7</v>
      </c>
      <c r="B1" s="248"/>
      <c r="C1" s="248"/>
      <c r="D1" s="248"/>
      <c r="E1" s="248"/>
      <c r="F1" s="248"/>
      <c r="G1" s="248"/>
      <c r="AG1" t="s">
        <v>111</v>
      </c>
    </row>
    <row r="2" spans="1:60" ht="24.95" customHeight="1" x14ac:dyDescent="0.2">
      <c r="A2" s="140" t="s">
        <v>8</v>
      </c>
      <c r="B2" s="49" t="s">
        <v>43</v>
      </c>
      <c r="C2" s="249" t="s">
        <v>44</v>
      </c>
      <c r="D2" s="250"/>
      <c r="E2" s="250"/>
      <c r="F2" s="250"/>
      <c r="G2" s="251"/>
      <c r="AG2" t="s">
        <v>112</v>
      </c>
    </row>
    <row r="3" spans="1:60" ht="24.95" customHeight="1" x14ac:dyDescent="0.2">
      <c r="A3" s="140" t="s">
        <v>9</v>
      </c>
      <c r="B3" s="49" t="s">
        <v>45</v>
      </c>
      <c r="C3" s="249" t="s">
        <v>46</v>
      </c>
      <c r="D3" s="250"/>
      <c r="E3" s="250"/>
      <c r="F3" s="250"/>
      <c r="G3" s="251"/>
      <c r="AC3" s="122" t="s">
        <v>112</v>
      </c>
      <c r="AG3" t="s">
        <v>113</v>
      </c>
    </row>
    <row r="4" spans="1:60" ht="24.95" customHeight="1" x14ac:dyDescent="0.2">
      <c r="A4" s="141" t="s">
        <v>10</v>
      </c>
      <c r="B4" s="142" t="s">
        <v>43</v>
      </c>
      <c r="C4" s="252" t="s">
        <v>44</v>
      </c>
      <c r="D4" s="253"/>
      <c r="E4" s="253"/>
      <c r="F4" s="253"/>
      <c r="G4" s="254"/>
      <c r="AG4" t="s">
        <v>114</v>
      </c>
    </row>
    <row r="5" spans="1:60" x14ac:dyDescent="0.2">
      <c r="D5" s="10"/>
    </row>
    <row r="6" spans="1:60" ht="38.25" x14ac:dyDescent="0.2">
      <c r="A6" s="144" t="s">
        <v>115</v>
      </c>
      <c r="B6" s="146" t="s">
        <v>116</v>
      </c>
      <c r="C6" s="146" t="s">
        <v>117</v>
      </c>
      <c r="D6" s="145" t="s">
        <v>118</v>
      </c>
      <c r="E6" s="144" t="s">
        <v>119</v>
      </c>
      <c r="F6" s="143" t="s">
        <v>120</v>
      </c>
      <c r="G6" s="144" t="s">
        <v>31</v>
      </c>
      <c r="H6" s="147" t="s">
        <v>32</v>
      </c>
      <c r="I6" s="147" t="s">
        <v>121</v>
      </c>
      <c r="J6" s="147" t="s">
        <v>33</v>
      </c>
      <c r="K6" s="147" t="s">
        <v>122</v>
      </c>
      <c r="L6" s="147" t="s">
        <v>123</v>
      </c>
      <c r="M6" s="147" t="s">
        <v>124</v>
      </c>
      <c r="N6" s="147" t="s">
        <v>125</v>
      </c>
      <c r="O6" s="147" t="s">
        <v>126</v>
      </c>
      <c r="P6" s="147" t="s">
        <v>127</v>
      </c>
      <c r="Q6" s="147" t="s">
        <v>128</v>
      </c>
      <c r="R6" s="147" t="s">
        <v>129</v>
      </c>
      <c r="S6" s="147" t="s">
        <v>130</v>
      </c>
      <c r="T6" s="147" t="s">
        <v>131</v>
      </c>
      <c r="U6" s="147" t="s">
        <v>132</v>
      </c>
      <c r="V6" s="147" t="s">
        <v>133</v>
      </c>
      <c r="W6" s="147" t="s">
        <v>134</v>
      </c>
      <c r="X6" s="147" t="s">
        <v>135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3" t="s">
        <v>136</v>
      </c>
      <c r="B8" s="164" t="s">
        <v>54</v>
      </c>
      <c r="C8" s="183" t="s">
        <v>55</v>
      </c>
      <c r="D8" s="165"/>
      <c r="E8" s="166"/>
      <c r="F8" s="167"/>
      <c r="G8" s="168">
        <f>SUMIF(AG9:AG23,"&lt;&gt;NOR",G9:G23)</f>
        <v>0</v>
      </c>
      <c r="H8" s="162"/>
      <c r="I8" s="162">
        <f>SUM(I9:I23)</f>
        <v>0</v>
      </c>
      <c r="J8" s="162"/>
      <c r="K8" s="162">
        <f>SUM(K9:K23)</f>
        <v>0</v>
      </c>
      <c r="L8" s="162"/>
      <c r="M8" s="162">
        <f>SUM(M9:M23)</f>
        <v>0</v>
      </c>
      <c r="N8" s="162"/>
      <c r="O8" s="162">
        <f>SUM(O9:O23)</f>
        <v>5.41</v>
      </c>
      <c r="P8" s="162"/>
      <c r="Q8" s="162">
        <f>SUM(Q9:Q23)</f>
        <v>0</v>
      </c>
      <c r="R8" s="162"/>
      <c r="S8" s="162"/>
      <c r="T8" s="162"/>
      <c r="U8" s="162"/>
      <c r="V8" s="162">
        <f>SUM(V9:V23)</f>
        <v>51.569999999999993</v>
      </c>
      <c r="W8" s="162"/>
      <c r="X8" s="162"/>
      <c r="AG8" t="s">
        <v>137</v>
      </c>
    </row>
    <row r="9" spans="1:60" outlineLevel="1" x14ac:dyDescent="0.2">
      <c r="A9" s="175">
        <v>1</v>
      </c>
      <c r="B9" s="176" t="s">
        <v>138</v>
      </c>
      <c r="C9" s="184" t="s">
        <v>139</v>
      </c>
      <c r="D9" s="177" t="s">
        <v>140</v>
      </c>
      <c r="E9" s="178">
        <v>5</v>
      </c>
      <c r="F9" s="179"/>
      <c r="G9" s="180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8">
        <v>2.4199999999999999E-2</v>
      </c>
      <c r="O9" s="158">
        <f>ROUND(E9*N9,2)</f>
        <v>0.12</v>
      </c>
      <c r="P9" s="158">
        <v>0</v>
      </c>
      <c r="Q9" s="158">
        <f>ROUND(E9*P9,2)</f>
        <v>0</v>
      </c>
      <c r="R9" s="158"/>
      <c r="S9" s="158" t="s">
        <v>141</v>
      </c>
      <c r="T9" s="158" t="s">
        <v>141</v>
      </c>
      <c r="U9" s="158">
        <v>0.24</v>
      </c>
      <c r="V9" s="158">
        <f>ROUND(E9*U9,2)</f>
        <v>1.2</v>
      </c>
      <c r="W9" s="158"/>
      <c r="X9" s="158" t="s">
        <v>142</v>
      </c>
      <c r="Y9" s="148"/>
      <c r="Z9" s="148"/>
      <c r="AA9" s="148"/>
      <c r="AB9" s="148"/>
      <c r="AC9" s="148"/>
      <c r="AD9" s="148"/>
      <c r="AE9" s="148"/>
      <c r="AF9" s="148"/>
      <c r="AG9" s="148" t="s">
        <v>143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5">
        <v>2</v>
      </c>
      <c r="B10" s="176" t="s">
        <v>144</v>
      </c>
      <c r="C10" s="184" t="s">
        <v>145</v>
      </c>
      <c r="D10" s="177" t="s">
        <v>140</v>
      </c>
      <c r="E10" s="178">
        <v>2</v>
      </c>
      <c r="F10" s="179"/>
      <c r="G10" s="180">
        <f>ROUND(E10*F10,2)</f>
        <v>0</v>
      </c>
      <c r="H10" s="159"/>
      <c r="I10" s="158">
        <f>ROUND(E10*H10,2)</f>
        <v>0</v>
      </c>
      <c r="J10" s="159"/>
      <c r="K10" s="158">
        <f>ROUND(E10*J10,2)</f>
        <v>0</v>
      </c>
      <c r="L10" s="158">
        <v>21</v>
      </c>
      <c r="M10" s="158">
        <f>G10*(1+L10/100)</f>
        <v>0</v>
      </c>
      <c r="N10" s="158">
        <v>3.4869999999999998E-2</v>
      </c>
      <c r="O10" s="158">
        <f>ROUND(E10*N10,2)</f>
        <v>7.0000000000000007E-2</v>
      </c>
      <c r="P10" s="158">
        <v>0</v>
      </c>
      <c r="Q10" s="158">
        <f>ROUND(E10*P10,2)</f>
        <v>0</v>
      </c>
      <c r="R10" s="158"/>
      <c r="S10" s="158" t="s">
        <v>141</v>
      </c>
      <c r="T10" s="158" t="s">
        <v>141</v>
      </c>
      <c r="U10" s="158">
        <v>0.24</v>
      </c>
      <c r="V10" s="158">
        <f>ROUND(E10*U10,2)</f>
        <v>0.48</v>
      </c>
      <c r="W10" s="158"/>
      <c r="X10" s="158" t="s">
        <v>142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143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69">
        <v>3</v>
      </c>
      <c r="B11" s="170" t="s">
        <v>146</v>
      </c>
      <c r="C11" s="185" t="s">
        <v>147</v>
      </c>
      <c r="D11" s="171" t="s">
        <v>148</v>
      </c>
      <c r="E11" s="172">
        <v>0.9</v>
      </c>
      <c r="F11" s="173"/>
      <c r="G11" s="174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8">
        <v>4.9459999999999997E-2</v>
      </c>
      <c r="O11" s="158">
        <f>ROUND(E11*N11,2)</f>
        <v>0.04</v>
      </c>
      <c r="P11" s="158">
        <v>0</v>
      </c>
      <c r="Q11" s="158">
        <f>ROUND(E11*P11,2)</f>
        <v>0</v>
      </c>
      <c r="R11" s="158"/>
      <c r="S11" s="158" t="s">
        <v>141</v>
      </c>
      <c r="T11" s="158" t="s">
        <v>141</v>
      </c>
      <c r="U11" s="158">
        <v>0.61</v>
      </c>
      <c r="V11" s="158">
        <f>ROUND(E11*U11,2)</f>
        <v>0.55000000000000004</v>
      </c>
      <c r="W11" s="158"/>
      <c r="X11" s="158" t="s">
        <v>142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143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86" t="s">
        <v>149</v>
      </c>
      <c r="D12" s="160"/>
      <c r="E12" s="161">
        <v>0.9</v>
      </c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8"/>
      <c r="Z12" s="148"/>
      <c r="AA12" s="148"/>
      <c r="AB12" s="148"/>
      <c r="AC12" s="148"/>
      <c r="AD12" s="148"/>
      <c r="AE12" s="148"/>
      <c r="AF12" s="148"/>
      <c r="AG12" s="148" t="s">
        <v>150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69">
        <v>4</v>
      </c>
      <c r="B13" s="170" t="s">
        <v>151</v>
      </c>
      <c r="C13" s="185" t="s">
        <v>152</v>
      </c>
      <c r="D13" s="171" t="s">
        <v>148</v>
      </c>
      <c r="E13" s="172">
        <v>59.5075</v>
      </c>
      <c r="F13" s="173"/>
      <c r="G13" s="174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8">
        <v>7.4709999999999999E-2</v>
      </c>
      <c r="O13" s="158">
        <f>ROUND(E13*N13,2)</f>
        <v>4.45</v>
      </c>
      <c r="P13" s="158">
        <v>0</v>
      </c>
      <c r="Q13" s="158">
        <f>ROUND(E13*P13,2)</f>
        <v>0</v>
      </c>
      <c r="R13" s="158"/>
      <c r="S13" s="158" t="s">
        <v>141</v>
      </c>
      <c r="T13" s="158" t="s">
        <v>141</v>
      </c>
      <c r="U13" s="158">
        <v>0.53</v>
      </c>
      <c r="V13" s="158">
        <f>ROUND(E13*U13,2)</f>
        <v>31.54</v>
      </c>
      <c r="W13" s="158"/>
      <c r="X13" s="158" t="s">
        <v>142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143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186" t="s">
        <v>153</v>
      </c>
      <c r="D14" s="160"/>
      <c r="E14" s="161">
        <v>59.5075</v>
      </c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8"/>
      <c r="Z14" s="148"/>
      <c r="AA14" s="148"/>
      <c r="AB14" s="148"/>
      <c r="AC14" s="148"/>
      <c r="AD14" s="148"/>
      <c r="AE14" s="148"/>
      <c r="AF14" s="148"/>
      <c r="AG14" s="148" t="s">
        <v>150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2.5" outlineLevel="1" x14ac:dyDescent="0.2">
      <c r="A15" s="169">
        <v>5</v>
      </c>
      <c r="B15" s="170" t="s">
        <v>154</v>
      </c>
      <c r="C15" s="185" t="s">
        <v>155</v>
      </c>
      <c r="D15" s="171" t="s">
        <v>148</v>
      </c>
      <c r="E15" s="172">
        <v>3.56</v>
      </c>
      <c r="F15" s="173"/>
      <c r="G15" s="174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8">
        <v>0.11219</v>
      </c>
      <c r="O15" s="158">
        <f>ROUND(E15*N15,2)</f>
        <v>0.4</v>
      </c>
      <c r="P15" s="158">
        <v>0</v>
      </c>
      <c r="Q15" s="158">
        <f>ROUND(E15*P15,2)</f>
        <v>0</v>
      </c>
      <c r="R15" s="158"/>
      <c r="S15" s="158" t="s">
        <v>141</v>
      </c>
      <c r="T15" s="158" t="s">
        <v>141</v>
      </c>
      <c r="U15" s="158">
        <v>0.55000000000000004</v>
      </c>
      <c r="V15" s="158">
        <f>ROUND(E15*U15,2)</f>
        <v>1.96</v>
      </c>
      <c r="W15" s="158"/>
      <c r="X15" s="158" t="s">
        <v>142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143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186" t="s">
        <v>156</v>
      </c>
      <c r="D16" s="160"/>
      <c r="E16" s="161">
        <v>3.56</v>
      </c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8"/>
      <c r="Z16" s="148"/>
      <c r="AA16" s="148"/>
      <c r="AB16" s="148"/>
      <c r="AC16" s="148"/>
      <c r="AD16" s="148"/>
      <c r="AE16" s="148"/>
      <c r="AF16" s="148"/>
      <c r="AG16" s="148" t="s">
        <v>150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69">
        <v>6</v>
      </c>
      <c r="B17" s="170" t="s">
        <v>157</v>
      </c>
      <c r="C17" s="185" t="s">
        <v>158</v>
      </c>
      <c r="D17" s="171" t="s">
        <v>159</v>
      </c>
      <c r="E17" s="172">
        <v>16.75</v>
      </c>
      <c r="F17" s="173"/>
      <c r="G17" s="174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21</v>
      </c>
      <c r="M17" s="158">
        <f>G17*(1+L17/100)</f>
        <v>0</v>
      </c>
      <c r="N17" s="158">
        <v>1.0200000000000001E-3</v>
      </c>
      <c r="O17" s="158">
        <f>ROUND(E17*N17,2)</f>
        <v>0.02</v>
      </c>
      <c r="P17" s="158">
        <v>0</v>
      </c>
      <c r="Q17" s="158">
        <f>ROUND(E17*P17,2)</f>
        <v>0</v>
      </c>
      <c r="R17" s="158"/>
      <c r="S17" s="158" t="s">
        <v>141</v>
      </c>
      <c r="T17" s="158" t="s">
        <v>141</v>
      </c>
      <c r="U17" s="158">
        <v>0.22</v>
      </c>
      <c r="V17" s="158">
        <f>ROUND(E17*U17,2)</f>
        <v>3.69</v>
      </c>
      <c r="W17" s="158"/>
      <c r="X17" s="158" t="s">
        <v>142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143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186" t="s">
        <v>160</v>
      </c>
      <c r="D18" s="160"/>
      <c r="E18" s="161">
        <v>16.75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8"/>
      <c r="Z18" s="148"/>
      <c r="AA18" s="148"/>
      <c r="AB18" s="148"/>
      <c r="AC18" s="148"/>
      <c r="AD18" s="148"/>
      <c r="AE18" s="148"/>
      <c r="AF18" s="148"/>
      <c r="AG18" s="148" t="s">
        <v>150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69">
        <v>7</v>
      </c>
      <c r="B19" s="170" t="s">
        <v>161</v>
      </c>
      <c r="C19" s="185" t="s">
        <v>162</v>
      </c>
      <c r="D19" s="171" t="s">
        <v>148</v>
      </c>
      <c r="E19" s="172">
        <v>0.6</v>
      </c>
      <c r="F19" s="173"/>
      <c r="G19" s="174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8">
        <v>0.28155999999999998</v>
      </c>
      <c r="O19" s="158">
        <f>ROUND(E19*N19,2)</f>
        <v>0.17</v>
      </c>
      <c r="P19" s="158">
        <v>0</v>
      </c>
      <c r="Q19" s="158">
        <f>ROUND(E19*P19,2)</f>
        <v>0</v>
      </c>
      <c r="R19" s="158"/>
      <c r="S19" s="158" t="s">
        <v>141</v>
      </c>
      <c r="T19" s="158" t="s">
        <v>141</v>
      </c>
      <c r="U19" s="158">
        <v>1.6060000000000001</v>
      </c>
      <c r="V19" s="158">
        <f>ROUND(E19*U19,2)</f>
        <v>0.96</v>
      </c>
      <c r="W19" s="158"/>
      <c r="X19" s="158" t="s">
        <v>142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143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86" t="s">
        <v>163</v>
      </c>
      <c r="D20" s="160"/>
      <c r="E20" s="161">
        <v>0.6</v>
      </c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8"/>
      <c r="Z20" s="148"/>
      <c r="AA20" s="148"/>
      <c r="AB20" s="148"/>
      <c r="AC20" s="148"/>
      <c r="AD20" s="148"/>
      <c r="AE20" s="148"/>
      <c r="AF20" s="148"/>
      <c r="AG20" s="148" t="s">
        <v>150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2.5" outlineLevel="1" x14ac:dyDescent="0.2">
      <c r="A21" s="169">
        <v>8</v>
      </c>
      <c r="B21" s="170" t="s">
        <v>164</v>
      </c>
      <c r="C21" s="185" t="s">
        <v>165</v>
      </c>
      <c r="D21" s="171" t="s">
        <v>148</v>
      </c>
      <c r="E21" s="172">
        <v>9.9</v>
      </c>
      <c r="F21" s="173"/>
      <c r="G21" s="174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8">
        <v>1.2149999999999999E-2</v>
      </c>
      <c r="O21" s="158">
        <f>ROUND(E21*N21,2)</f>
        <v>0.12</v>
      </c>
      <c r="P21" s="158">
        <v>0</v>
      </c>
      <c r="Q21" s="158">
        <f>ROUND(E21*P21,2)</f>
        <v>0</v>
      </c>
      <c r="R21" s="158"/>
      <c r="S21" s="158" t="s">
        <v>141</v>
      </c>
      <c r="T21" s="158" t="s">
        <v>141</v>
      </c>
      <c r="U21" s="158">
        <v>1.01</v>
      </c>
      <c r="V21" s="158">
        <f>ROUND(E21*U21,2)</f>
        <v>10</v>
      </c>
      <c r="W21" s="158"/>
      <c r="X21" s="158" t="s">
        <v>142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143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186" t="s">
        <v>166</v>
      </c>
      <c r="D22" s="160"/>
      <c r="E22" s="161">
        <v>9.9</v>
      </c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8"/>
      <c r="Z22" s="148"/>
      <c r="AA22" s="148"/>
      <c r="AB22" s="148"/>
      <c r="AC22" s="148"/>
      <c r="AD22" s="148"/>
      <c r="AE22" s="148"/>
      <c r="AF22" s="148"/>
      <c r="AG22" s="148" t="s">
        <v>150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22.5" outlineLevel="1" x14ac:dyDescent="0.2">
      <c r="A23" s="175">
        <v>9</v>
      </c>
      <c r="B23" s="176" t="s">
        <v>167</v>
      </c>
      <c r="C23" s="184" t="s">
        <v>168</v>
      </c>
      <c r="D23" s="177" t="s">
        <v>169</v>
      </c>
      <c r="E23" s="178">
        <v>1</v>
      </c>
      <c r="F23" s="179"/>
      <c r="G23" s="180">
        <f>ROUND(E23*F23,2)</f>
        <v>0</v>
      </c>
      <c r="H23" s="159"/>
      <c r="I23" s="158">
        <f>ROUND(E23*H23,2)</f>
        <v>0</v>
      </c>
      <c r="J23" s="159"/>
      <c r="K23" s="158">
        <f>ROUND(E23*J23,2)</f>
        <v>0</v>
      </c>
      <c r="L23" s="158">
        <v>21</v>
      </c>
      <c r="M23" s="158">
        <f>G23*(1+L23/100)</f>
        <v>0</v>
      </c>
      <c r="N23" s="158">
        <v>2.383E-2</v>
      </c>
      <c r="O23" s="158">
        <f>ROUND(E23*N23,2)</f>
        <v>0.02</v>
      </c>
      <c r="P23" s="158">
        <v>0</v>
      </c>
      <c r="Q23" s="158">
        <f>ROUND(E23*P23,2)</f>
        <v>0</v>
      </c>
      <c r="R23" s="158"/>
      <c r="S23" s="158" t="s">
        <v>170</v>
      </c>
      <c r="T23" s="158" t="s">
        <v>171</v>
      </c>
      <c r="U23" s="158">
        <v>1.19</v>
      </c>
      <c r="V23" s="158">
        <f>ROUND(E23*U23,2)</f>
        <v>1.19</v>
      </c>
      <c r="W23" s="158"/>
      <c r="X23" s="158" t="s">
        <v>142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143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x14ac:dyDescent="0.2">
      <c r="A24" s="163" t="s">
        <v>136</v>
      </c>
      <c r="B24" s="164" t="s">
        <v>56</v>
      </c>
      <c r="C24" s="183" t="s">
        <v>57</v>
      </c>
      <c r="D24" s="165"/>
      <c r="E24" s="166"/>
      <c r="F24" s="167"/>
      <c r="G24" s="168">
        <f>SUMIF(AG25:AG26,"&lt;&gt;NOR",G25:G26)</f>
        <v>0</v>
      </c>
      <c r="H24" s="162"/>
      <c r="I24" s="162">
        <f>SUM(I25:I26)</f>
        <v>0</v>
      </c>
      <c r="J24" s="162"/>
      <c r="K24" s="162">
        <f>SUM(K25:K26)</f>
        <v>0</v>
      </c>
      <c r="L24" s="162"/>
      <c r="M24" s="162">
        <f>SUM(M25:M26)</f>
        <v>0</v>
      </c>
      <c r="N24" s="162"/>
      <c r="O24" s="162">
        <f>SUM(O25:O26)</f>
        <v>0</v>
      </c>
      <c r="P24" s="162"/>
      <c r="Q24" s="162">
        <f>SUM(Q25:Q26)</f>
        <v>0</v>
      </c>
      <c r="R24" s="162"/>
      <c r="S24" s="162"/>
      <c r="T24" s="162"/>
      <c r="U24" s="162"/>
      <c r="V24" s="162">
        <f>SUM(V25:V26)</f>
        <v>4.26</v>
      </c>
      <c r="W24" s="162"/>
      <c r="X24" s="162"/>
      <c r="AG24" t="s">
        <v>137</v>
      </c>
    </row>
    <row r="25" spans="1:60" outlineLevel="1" x14ac:dyDescent="0.2">
      <c r="A25" s="169">
        <v>10</v>
      </c>
      <c r="B25" s="170" t="s">
        <v>172</v>
      </c>
      <c r="C25" s="185" t="s">
        <v>173</v>
      </c>
      <c r="D25" s="171" t="s">
        <v>148</v>
      </c>
      <c r="E25" s="172">
        <v>9.9</v>
      </c>
      <c r="F25" s="173"/>
      <c r="G25" s="174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21</v>
      </c>
      <c r="M25" s="158">
        <f>G25*(1+L25/100)</f>
        <v>0</v>
      </c>
      <c r="N25" s="158">
        <v>0</v>
      </c>
      <c r="O25" s="158">
        <f>ROUND(E25*N25,2)</f>
        <v>0</v>
      </c>
      <c r="P25" s="158">
        <v>0</v>
      </c>
      <c r="Q25" s="158">
        <f>ROUND(E25*P25,2)</f>
        <v>0</v>
      </c>
      <c r="R25" s="158"/>
      <c r="S25" s="158" t="s">
        <v>141</v>
      </c>
      <c r="T25" s="158" t="s">
        <v>141</v>
      </c>
      <c r="U25" s="158">
        <v>0.43</v>
      </c>
      <c r="V25" s="158">
        <f>ROUND(E25*U25,2)</f>
        <v>4.26</v>
      </c>
      <c r="W25" s="158"/>
      <c r="X25" s="158" t="s">
        <v>142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143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186" t="s">
        <v>166</v>
      </c>
      <c r="D26" s="160"/>
      <c r="E26" s="161">
        <v>9.9</v>
      </c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8"/>
      <c r="Z26" s="148"/>
      <c r="AA26" s="148"/>
      <c r="AB26" s="148"/>
      <c r="AC26" s="148"/>
      <c r="AD26" s="148"/>
      <c r="AE26" s="148"/>
      <c r="AF26" s="148"/>
      <c r="AG26" s="148" t="s">
        <v>150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x14ac:dyDescent="0.2">
      <c r="A27" s="163" t="s">
        <v>136</v>
      </c>
      <c r="B27" s="164" t="s">
        <v>58</v>
      </c>
      <c r="C27" s="183" t="s">
        <v>59</v>
      </c>
      <c r="D27" s="165"/>
      <c r="E27" s="166"/>
      <c r="F27" s="167"/>
      <c r="G27" s="168">
        <f>SUMIF(AG28:AG35,"&lt;&gt;NOR",G28:G35)</f>
        <v>0</v>
      </c>
      <c r="H27" s="162"/>
      <c r="I27" s="162">
        <f>SUM(I28:I35)</f>
        <v>0</v>
      </c>
      <c r="J27" s="162"/>
      <c r="K27" s="162">
        <f>SUM(K28:K35)</f>
        <v>0</v>
      </c>
      <c r="L27" s="162"/>
      <c r="M27" s="162">
        <f>SUM(M28:M35)</f>
        <v>0</v>
      </c>
      <c r="N27" s="162"/>
      <c r="O27" s="162">
        <f>SUM(O28:O35)</f>
        <v>0.33</v>
      </c>
      <c r="P27" s="162"/>
      <c r="Q27" s="162">
        <f>SUM(Q28:Q35)</f>
        <v>0</v>
      </c>
      <c r="R27" s="162"/>
      <c r="S27" s="162"/>
      <c r="T27" s="162"/>
      <c r="U27" s="162"/>
      <c r="V27" s="162">
        <f>SUM(V28:V35)</f>
        <v>43.15</v>
      </c>
      <c r="W27" s="162"/>
      <c r="X27" s="162"/>
      <c r="AG27" t="s">
        <v>137</v>
      </c>
    </row>
    <row r="28" spans="1:60" outlineLevel="1" x14ac:dyDescent="0.2">
      <c r="A28" s="169">
        <v>11</v>
      </c>
      <c r="B28" s="170" t="s">
        <v>174</v>
      </c>
      <c r="C28" s="185" t="s">
        <v>175</v>
      </c>
      <c r="D28" s="171" t="s">
        <v>148</v>
      </c>
      <c r="E28" s="172">
        <v>102.735</v>
      </c>
      <c r="F28" s="173"/>
      <c r="G28" s="174">
        <f>ROUND(E28*F28,2)</f>
        <v>0</v>
      </c>
      <c r="H28" s="159"/>
      <c r="I28" s="158">
        <f>ROUND(E28*H28,2)</f>
        <v>0</v>
      </c>
      <c r="J28" s="159"/>
      <c r="K28" s="158">
        <f>ROUND(E28*J28,2)</f>
        <v>0</v>
      </c>
      <c r="L28" s="158">
        <v>21</v>
      </c>
      <c r="M28" s="158">
        <f>G28*(1+L28/100)</f>
        <v>0</v>
      </c>
      <c r="N28" s="158">
        <v>2.7000000000000001E-3</v>
      </c>
      <c r="O28" s="158">
        <f>ROUND(E28*N28,2)</f>
        <v>0.28000000000000003</v>
      </c>
      <c r="P28" s="158">
        <v>0</v>
      </c>
      <c r="Q28" s="158">
        <f>ROUND(E28*P28,2)</f>
        <v>0</v>
      </c>
      <c r="R28" s="158"/>
      <c r="S28" s="158" t="s">
        <v>141</v>
      </c>
      <c r="T28" s="158" t="s">
        <v>141</v>
      </c>
      <c r="U28" s="158">
        <v>0.28000000000000003</v>
      </c>
      <c r="V28" s="158">
        <f>ROUND(E28*U28,2)</f>
        <v>28.77</v>
      </c>
      <c r="W28" s="158"/>
      <c r="X28" s="158" t="s">
        <v>142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143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22.5" outlineLevel="1" x14ac:dyDescent="0.2">
      <c r="A29" s="155"/>
      <c r="B29" s="156"/>
      <c r="C29" s="186" t="s">
        <v>176</v>
      </c>
      <c r="D29" s="160"/>
      <c r="E29" s="161">
        <v>119.015</v>
      </c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8"/>
      <c r="Z29" s="148"/>
      <c r="AA29" s="148"/>
      <c r="AB29" s="148"/>
      <c r="AC29" s="148"/>
      <c r="AD29" s="148"/>
      <c r="AE29" s="148"/>
      <c r="AF29" s="148"/>
      <c r="AG29" s="148" t="s">
        <v>150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6" t="s">
        <v>177</v>
      </c>
      <c r="D30" s="160"/>
      <c r="E30" s="161">
        <v>7.12</v>
      </c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8"/>
      <c r="Z30" s="148"/>
      <c r="AA30" s="148"/>
      <c r="AB30" s="148"/>
      <c r="AC30" s="148"/>
      <c r="AD30" s="148"/>
      <c r="AE30" s="148"/>
      <c r="AF30" s="148"/>
      <c r="AG30" s="148" t="s">
        <v>150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22.5" outlineLevel="1" x14ac:dyDescent="0.2">
      <c r="A31" s="155"/>
      <c r="B31" s="156"/>
      <c r="C31" s="186" t="s">
        <v>178</v>
      </c>
      <c r="D31" s="160"/>
      <c r="E31" s="161">
        <v>-23.4</v>
      </c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48"/>
      <c r="Z31" s="148"/>
      <c r="AA31" s="148"/>
      <c r="AB31" s="148"/>
      <c r="AC31" s="148"/>
      <c r="AD31" s="148"/>
      <c r="AE31" s="148"/>
      <c r="AF31" s="148"/>
      <c r="AG31" s="148" t="s">
        <v>150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69">
        <v>12</v>
      </c>
      <c r="B32" s="170" t="s">
        <v>179</v>
      </c>
      <c r="C32" s="185" t="s">
        <v>180</v>
      </c>
      <c r="D32" s="171" t="s">
        <v>148</v>
      </c>
      <c r="E32" s="172">
        <v>205.47</v>
      </c>
      <c r="F32" s="173"/>
      <c r="G32" s="174">
        <f>ROUND(E32*F32,2)</f>
        <v>0</v>
      </c>
      <c r="H32" s="159"/>
      <c r="I32" s="158">
        <f>ROUND(E32*H32,2)</f>
        <v>0</v>
      </c>
      <c r="J32" s="159"/>
      <c r="K32" s="158">
        <f>ROUND(E32*J32,2)</f>
        <v>0</v>
      </c>
      <c r="L32" s="158">
        <v>21</v>
      </c>
      <c r="M32" s="158">
        <f>G32*(1+L32/100)</f>
        <v>0</v>
      </c>
      <c r="N32" s="158">
        <v>2.3000000000000001E-4</v>
      </c>
      <c r="O32" s="158">
        <f>ROUND(E32*N32,2)</f>
        <v>0.05</v>
      </c>
      <c r="P32" s="158">
        <v>0</v>
      </c>
      <c r="Q32" s="158">
        <f>ROUND(E32*P32,2)</f>
        <v>0</v>
      </c>
      <c r="R32" s="158"/>
      <c r="S32" s="158" t="s">
        <v>141</v>
      </c>
      <c r="T32" s="158" t="s">
        <v>141</v>
      </c>
      <c r="U32" s="158">
        <v>7.0000000000000007E-2</v>
      </c>
      <c r="V32" s="158">
        <f>ROUND(E32*U32,2)</f>
        <v>14.38</v>
      </c>
      <c r="W32" s="158"/>
      <c r="X32" s="158" t="s">
        <v>142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143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22.5" outlineLevel="1" x14ac:dyDescent="0.2">
      <c r="A33" s="155"/>
      <c r="B33" s="156"/>
      <c r="C33" s="186" t="s">
        <v>181</v>
      </c>
      <c r="D33" s="160"/>
      <c r="E33" s="161">
        <v>238.03</v>
      </c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48"/>
      <c r="Z33" s="148"/>
      <c r="AA33" s="148"/>
      <c r="AB33" s="148"/>
      <c r="AC33" s="148"/>
      <c r="AD33" s="148"/>
      <c r="AE33" s="148"/>
      <c r="AF33" s="148"/>
      <c r="AG33" s="148" t="s">
        <v>150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ht="22.5" outlineLevel="1" x14ac:dyDescent="0.2">
      <c r="A34" s="155"/>
      <c r="B34" s="156"/>
      <c r="C34" s="186" t="s">
        <v>182</v>
      </c>
      <c r="D34" s="160"/>
      <c r="E34" s="161">
        <v>14.24</v>
      </c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8"/>
      <c r="Z34" s="148"/>
      <c r="AA34" s="148"/>
      <c r="AB34" s="148"/>
      <c r="AC34" s="148"/>
      <c r="AD34" s="148"/>
      <c r="AE34" s="148"/>
      <c r="AF34" s="148"/>
      <c r="AG34" s="148" t="s">
        <v>150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ht="22.5" outlineLevel="1" x14ac:dyDescent="0.2">
      <c r="A35" s="155"/>
      <c r="B35" s="156"/>
      <c r="C35" s="186" t="s">
        <v>183</v>
      </c>
      <c r="D35" s="160"/>
      <c r="E35" s="161">
        <v>-46.8</v>
      </c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8"/>
      <c r="Z35" s="148"/>
      <c r="AA35" s="148"/>
      <c r="AB35" s="148"/>
      <c r="AC35" s="148"/>
      <c r="AD35" s="148"/>
      <c r="AE35" s="148"/>
      <c r="AF35" s="148"/>
      <c r="AG35" s="148" t="s">
        <v>150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x14ac:dyDescent="0.2">
      <c r="A36" s="163" t="s">
        <v>136</v>
      </c>
      <c r="B36" s="164" t="s">
        <v>60</v>
      </c>
      <c r="C36" s="183" t="s">
        <v>61</v>
      </c>
      <c r="D36" s="165"/>
      <c r="E36" s="166"/>
      <c r="F36" s="167"/>
      <c r="G36" s="168">
        <f>SUMIF(AG37:AG45,"&lt;&gt;NOR",G37:G45)</f>
        <v>0</v>
      </c>
      <c r="H36" s="162"/>
      <c r="I36" s="162">
        <f>SUM(I37:I45)</f>
        <v>0</v>
      </c>
      <c r="J36" s="162"/>
      <c r="K36" s="162">
        <f>SUM(K37:K45)</f>
        <v>0</v>
      </c>
      <c r="L36" s="162"/>
      <c r="M36" s="162">
        <f>SUM(M37:M45)</f>
        <v>0</v>
      </c>
      <c r="N36" s="162"/>
      <c r="O36" s="162">
        <f>SUM(O37:O45)</f>
        <v>0.98</v>
      </c>
      <c r="P36" s="162"/>
      <c r="Q36" s="162">
        <f>SUM(Q37:Q45)</f>
        <v>0</v>
      </c>
      <c r="R36" s="162"/>
      <c r="S36" s="162"/>
      <c r="T36" s="162"/>
      <c r="U36" s="162"/>
      <c r="V36" s="162">
        <f>SUM(V37:V45)</f>
        <v>50.459999999999994</v>
      </c>
      <c r="W36" s="162"/>
      <c r="X36" s="162"/>
      <c r="AG36" t="s">
        <v>137</v>
      </c>
    </row>
    <row r="37" spans="1:60" outlineLevel="1" x14ac:dyDescent="0.2">
      <c r="A37" s="169">
        <v>13</v>
      </c>
      <c r="B37" s="170" t="s">
        <v>184</v>
      </c>
      <c r="C37" s="185" t="s">
        <v>185</v>
      </c>
      <c r="D37" s="171" t="s">
        <v>148</v>
      </c>
      <c r="E37" s="172">
        <v>7.2750000000000004</v>
      </c>
      <c r="F37" s="173"/>
      <c r="G37" s="174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21</v>
      </c>
      <c r="M37" s="158">
        <f>G37*(1+L37/100)</f>
        <v>0</v>
      </c>
      <c r="N37" s="158">
        <v>5.3690000000000002E-2</v>
      </c>
      <c r="O37" s="158">
        <f>ROUND(E37*N37,2)</f>
        <v>0.39</v>
      </c>
      <c r="P37" s="158">
        <v>0</v>
      </c>
      <c r="Q37" s="158">
        <f>ROUND(E37*P37,2)</f>
        <v>0</v>
      </c>
      <c r="R37" s="158"/>
      <c r="S37" s="158" t="s">
        <v>141</v>
      </c>
      <c r="T37" s="158" t="s">
        <v>141</v>
      </c>
      <c r="U37" s="158">
        <v>1.18</v>
      </c>
      <c r="V37" s="158">
        <f>ROUND(E37*U37,2)</f>
        <v>8.58</v>
      </c>
      <c r="W37" s="158"/>
      <c r="X37" s="158" t="s">
        <v>142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143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ht="22.5" outlineLevel="1" x14ac:dyDescent="0.2">
      <c r="A38" s="155"/>
      <c r="B38" s="156"/>
      <c r="C38" s="186" t="s">
        <v>186</v>
      </c>
      <c r="D38" s="160"/>
      <c r="E38" s="161">
        <v>4.0999999999999996</v>
      </c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48"/>
      <c r="Z38" s="148"/>
      <c r="AA38" s="148"/>
      <c r="AB38" s="148"/>
      <c r="AC38" s="148"/>
      <c r="AD38" s="148"/>
      <c r="AE38" s="148"/>
      <c r="AF38" s="148"/>
      <c r="AG38" s="148" t="s">
        <v>150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22.5" outlineLevel="1" x14ac:dyDescent="0.2">
      <c r="A39" s="155"/>
      <c r="B39" s="156"/>
      <c r="C39" s="186" t="s">
        <v>187</v>
      </c>
      <c r="D39" s="160"/>
      <c r="E39" s="161">
        <v>3.1749999999999998</v>
      </c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48"/>
      <c r="Z39" s="148"/>
      <c r="AA39" s="148"/>
      <c r="AB39" s="148"/>
      <c r="AC39" s="148"/>
      <c r="AD39" s="148"/>
      <c r="AE39" s="148"/>
      <c r="AF39" s="148"/>
      <c r="AG39" s="148" t="s">
        <v>150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ht="22.5" outlineLevel="1" x14ac:dyDescent="0.2">
      <c r="A40" s="169">
        <v>14</v>
      </c>
      <c r="B40" s="170" t="s">
        <v>188</v>
      </c>
      <c r="C40" s="185" t="s">
        <v>189</v>
      </c>
      <c r="D40" s="171" t="s">
        <v>148</v>
      </c>
      <c r="E40" s="172">
        <v>102.735</v>
      </c>
      <c r="F40" s="173"/>
      <c r="G40" s="174">
        <f>ROUND(E40*F40,2)</f>
        <v>0</v>
      </c>
      <c r="H40" s="159"/>
      <c r="I40" s="158">
        <f>ROUND(E40*H40,2)</f>
        <v>0</v>
      </c>
      <c r="J40" s="159"/>
      <c r="K40" s="158">
        <f>ROUND(E40*J40,2)</f>
        <v>0</v>
      </c>
      <c r="L40" s="158">
        <v>21</v>
      </c>
      <c r="M40" s="158">
        <f>G40*(1+L40/100)</f>
        <v>0</v>
      </c>
      <c r="N40" s="158">
        <v>3.6099999999999999E-3</v>
      </c>
      <c r="O40" s="158">
        <f>ROUND(E40*N40,2)</f>
        <v>0.37</v>
      </c>
      <c r="P40" s="158">
        <v>0</v>
      </c>
      <c r="Q40" s="158">
        <f>ROUND(E40*P40,2)</f>
        <v>0</v>
      </c>
      <c r="R40" s="158"/>
      <c r="S40" s="158" t="s">
        <v>141</v>
      </c>
      <c r="T40" s="158" t="s">
        <v>141</v>
      </c>
      <c r="U40" s="158">
        <v>0.36</v>
      </c>
      <c r="V40" s="158">
        <f>ROUND(E40*U40,2)</f>
        <v>36.979999999999997</v>
      </c>
      <c r="W40" s="158"/>
      <c r="X40" s="158" t="s">
        <v>142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143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22.5" outlineLevel="1" x14ac:dyDescent="0.2">
      <c r="A41" s="155"/>
      <c r="B41" s="156"/>
      <c r="C41" s="186" t="s">
        <v>176</v>
      </c>
      <c r="D41" s="160"/>
      <c r="E41" s="161">
        <v>119.015</v>
      </c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48"/>
      <c r="Z41" s="148"/>
      <c r="AA41" s="148"/>
      <c r="AB41" s="148"/>
      <c r="AC41" s="148"/>
      <c r="AD41" s="148"/>
      <c r="AE41" s="148"/>
      <c r="AF41" s="148"/>
      <c r="AG41" s="148" t="s">
        <v>150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86" t="s">
        <v>177</v>
      </c>
      <c r="D42" s="160"/>
      <c r="E42" s="161">
        <v>7.12</v>
      </c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48"/>
      <c r="Z42" s="148"/>
      <c r="AA42" s="148"/>
      <c r="AB42" s="148"/>
      <c r="AC42" s="148"/>
      <c r="AD42" s="148"/>
      <c r="AE42" s="148"/>
      <c r="AF42" s="148"/>
      <c r="AG42" s="148" t="s">
        <v>150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22.5" outlineLevel="1" x14ac:dyDescent="0.2">
      <c r="A43" s="155"/>
      <c r="B43" s="156"/>
      <c r="C43" s="186" t="s">
        <v>178</v>
      </c>
      <c r="D43" s="160"/>
      <c r="E43" s="161">
        <v>-23.4</v>
      </c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48"/>
      <c r="Z43" s="148"/>
      <c r="AA43" s="148"/>
      <c r="AB43" s="148"/>
      <c r="AC43" s="148"/>
      <c r="AD43" s="148"/>
      <c r="AE43" s="148"/>
      <c r="AF43" s="148"/>
      <c r="AG43" s="148" t="s">
        <v>150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ht="22.5" outlineLevel="1" x14ac:dyDescent="0.2">
      <c r="A44" s="169">
        <v>15</v>
      </c>
      <c r="B44" s="170" t="s">
        <v>190</v>
      </c>
      <c r="C44" s="185" t="s">
        <v>191</v>
      </c>
      <c r="D44" s="171" t="s">
        <v>148</v>
      </c>
      <c r="E44" s="172">
        <v>4.1500000000000004</v>
      </c>
      <c r="F44" s="173"/>
      <c r="G44" s="174">
        <f>ROUND(E44*F44,2)</f>
        <v>0</v>
      </c>
      <c r="H44" s="159"/>
      <c r="I44" s="158">
        <f>ROUND(E44*H44,2)</f>
        <v>0</v>
      </c>
      <c r="J44" s="159"/>
      <c r="K44" s="158">
        <f>ROUND(E44*J44,2)</f>
        <v>0</v>
      </c>
      <c r="L44" s="158">
        <v>21</v>
      </c>
      <c r="M44" s="158">
        <f>G44*(1+L44/100)</f>
        <v>0</v>
      </c>
      <c r="N44" s="158">
        <v>5.3690000000000002E-2</v>
      </c>
      <c r="O44" s="158">
        <f>ROUND(E44*N44,2)</f>
        <v>0.22</v>
      </c>
      <c r="P44" s="158">
        <v>0</v>
      </c>
      <c r="Q44" s="158">
        <f>ROUND(E44*P44,2)</f>
        <v>0</v>
      </c>
      <c r="R44" s="158"/>
      <c r="S44" s="158" t="s">
        <v>170</v>
      </c>
      <c r="T44" s="158" t="s">
        <v>171</v>
      </c>
      <c r="U44" s="158">
        <v>1.18</v>
      </c>
      <c r="V44" s="158">
        <f>ROUND(E44*U44,2)</f>
        <v>4.9000000000000004</v>
      </c>
      <c r="W44" s="158"/>
      <c r="X44" s="158" t="s">
        <v>142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143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186" t="s">
        <v>192</v>
      </c>
      <c r="D45" s="160"/>
      <c r="E45" s="161">
        <v>4.1500000000000004</v>
      </c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48"/>
      <c r="Z45" s="148"/>
      <c r="AA45" s="148"/>
      <c r="AB45" s="148"/>
      <c r="AC45" s="148"/>
      <c r="AD45" s="148"/>
      <c r="AE45" s="148"/>
      <c r="AF45" s="148"/>
      <c r="AG45" s="148" t="s">
        <v>150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x14ac:dyDescent="0.2">
      <c r="A46" s="163" t="s">
        <v>136</v>
      </c>
      <c r="B46" s="164" t="s">
        <v>62</v>
      </c>
      <c r="C46" s="183" t="s">
        <v>63</v>
      </c>
      <c r="D46" s="165"/>
      <c r="E46" s="166"/>
      <c r="F46" s="167"/>
      <c r="G46" s="168">
        <f>SUMIF(AG47:AG47,"&lt;&gt;NOR",G47:G47)</f>
        <v>0</v>
      </c>
      <c r="H46" s="162"/>
      <c r="I46" s="162">
        <f>SUM(I47:I47)</f>
        <v>0</v>
      </c>
      <c r="J46" s="162"/>
      <c r="K46" s="162">
        <f>SUM(K47:K47)</f>
        <v>0</v>
      </c>
      <c r="L46" s="162"/>
      <c r="M46" s="162">
        <f>SUM(M47:M47)</f>
        <v>0</v>
      </c>
      <c r="N46" s="162"/>
      <c r="O46" s="162">
        <f>SUM(O47:O47)</f>
        <v>0</v>
      </c>
      <c r="P46" s="162"/>
      <c r="Q46" s="162">
        <f>SUM(Q47:Q47)</f>
        <v>0</v>
      </c>
      <c r="R46" s="162"/>
      <c r="S46" s="162"/>
      <c r="T46" s="162"/>
      <c r="U46" s="162"/>
      <c r="V46" s="162">
        <f>SUM(V47:V47)</f>
        <v>0.24</v>
      </c>
      <c r="W46" s="162"/>
      <c r="X46" s="162"/>
      <c r="AG46" t="s">
        <v>137</v>
      </c>
    </row>
    <row r="47" spans="1:60" ht="22.5" outlineLevel="1" x14ac:dyDescent="0.2">
      <c r="A47" s="175">
        <v>16</v>
      </c>
      <c r="B47" s="176" t="s">
        <v>193</v>
      </c>
      <c r="C47" s="184" t="s">
        <v>194</v>
      </c>
      <c r="D47" s="177" t="s">
        <v>169</v>
      </c>
      <c r="E47" s="178">
        <v>1</v>
      </c>
      <c r="F47" s="179"/>
      <c r="G47" s="180">
        <f>ROUND(E47*F47,2)</f>
        <v>0</v>
      </c>
      <c r="H47" s="159"/>
      <c r="I47" s="158">
        <f>ROUND(E47*H47,2)</f>
        <v>0</v>
      </c>
      <c r="J47" s="159"/>
      <c r="K47" s="158">
        <f>ROUND(E47*J47,2)</f>
        <v>0</v>
      </c>
      <c r="L47" s="158">
        <v>21</v>
      </c>
      <c r="M47" s="158">
        <f>G47*(1+L47/100)</f>
        <v>0</v>
      </c>
      <c r="N47" s="158">
        <v>4.0000000000000002E-4</v>
      </c>
      <c r="O47" s="158">
        <f>ROUND(E47*N47,2)</f>
        <v>0</v>
      </c>
      <c r="P47" s="158">
        <v>0</v>
      </c>
      <c r="Q47" s="158">
        <f>ROUND(E47*P47,2)</f>
        <v>0</v>
      </c>
      <c r="R47" s="158"/>
      <c r="S47" s="158" t="s">
        <v>170</v>
      </c>
      <c r="T47" s="158" t="s">
        <v>171</v>
      </c>
      <c r="U47" s="158">
        <v>0.24</v>
      </c>
      <c r="V47" s="158">
        <f>ROUND(E47*U47,2)</f>
        <v>0.24</v>
      </c>
      <c r="W47" s="158"/>
      <c r="X47" s="158" t="s">
        <v>142</v>
      </c>
      <c r="Y47" s="148"/>
      <c r="Z47" s="148"/>
      <c r="AA47" s="148"/>
      <c r="AB47" s="148"/>
      <c r="AC47" s="148"/>
      <c r="AD47" s="148"/>
      <c r="AE47" s="148"/>
      <c r="AF47" s="148"/>
      <c r="AG47" s="148" t="s">
        <v>143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x14ac:dyDescent="0.2">
      <c r="A48" s="163" t="s">
        <v>136</v>
      </c>
      <c r="B48" s="164" t="s">
        <v>64</v>
      </c>
      <c r="C48" s="183" t="s">
        <v>65</v>
      </c>
      <c r="D48" s="165"/>
      <c r="E48" s="166"/>
      <c r="F48" s="167"/>
      <c r="G48" s="168">
        <f>SUMIF(AG49:AG54,"&lt;&gt;NOR",G49:G54)</f>
        <v>0</v>
      </c>
      <c r="H48" s="162"/>
      <c r="I48" s="162">
        <f>SUM(I49:I54)</f>
        <v>0</v>
      </c>
      <c r="J48" s="162"/>
      <c r="K48" s="162">
        <f>SUM(K49:K54)</f>
        <v>0</v>
      </c>
      <c r="L48" s="162"/>
      <c r="M48" s="162">
        <f>SUM(M49:M54)</f>
        <v>0</v>
      </c>
      <c r="N48" s="162"/>
      <c r="O48" s="162">
        <f>SUM(O49:O54)</f>
        <v>0.34</v>
      </c>
      <c r="P48" s="162"/>
      <c r="Q48" s="162">
        <f>SUM(Q49:Q54)</f>
        <v>0</v>
      </c>
      <c r="R48" s="162"/>
      <c r="S48" s="162"/>
      <c r="T48" s="162"/>
      <c r="U48" s="162"/>
      <c r="V48" s="162">
        <f>SUM(V49:V54)</f>
        <v>12.01</v>
      </c>
      <c r="W48" s="162"/>
      <c r="X48" s="162"/>
      <c r="AG48" t="s">
        <v>137</v>
      </c>
    </row>
    <row r="49" spans="1:60" outlineLevel="1" x14ac:dyDescent="0.2">
      <c r="A49" s="169">
        <v>17</v>
      </c>
      <c r="B49" s="170" t="s">
        <v>195</v>
      </c>
      <c r="C49" s="185" t="s">
        <v>196</v>
      </c>
      <c r="D49" s="171" t="s">
        <v>197</v>
      </c>
      <c r="E49" s="172">
        <v>6.7499999999999999E-3</v>
      </c>
      <c r="F49" s="173"/>
      <c r="G49" s="174">
        <f>ROUND(E49*F49,2)</f>
        <v>0</v>
      </c>
      <c r="H49" s="159"/>
      <c r="I49" s="158">
        <f>ROUND(E49*H49,2)</f>
        <v>0</v>
      </c>
      <c r="J49" s="159"/>
      <c r="K49" s="158">
        <f>ROUND(E49*J49,2)</f>
        <v>0</v>
      </c>
      <c r="L49" s="158">
        <v>21</v>
      </c>
      <c r="M49" s="158">
        <f>G49*(1+L49/100)</f>
        <v>0</v>
      </c>
      <c r="N49" s="158">
        <v>2.5</v>
      </c>
      <c r="O49" s="158">
        <f>ROUND(E49*N49,2)</f>
        <v>0.02</v>
      </c>
      <c r="P49" s="158">
        <v>0</v>
      </c>
      <c r="Q49" s="158">
        <f>ROUND(E49*P49,2)</f>
        <v>0</v>
      </c>
      <c r="R49" s="158"/>
      <c r="S49" s="158" t="s">
        <v>141</v>
      </c>
      <c r="T49" s="158" t="s">
        <v>141</v>
      </c>
      <c r="U49" s="158">
        <v>4.66</v>
      </c>
      <c r="V49" s="158">
        <f>ROUND(E49*U49,2)</f>
        <v>0.03</v>
      </c>
      <c r="W49" s="158"/>
      <c r="X49" s="158" t="s">
        <v>142</v>
      </c>
      <c r="Y49" s="148"/>
      <c r="Z49" s="148"/>
      <c r="AA49" s="148"/>
      <c r="AB49" s="148"/>
      <c r="AC49" s="148"/>
      <c r="AD49" s="148"/>
      <c r="AE49" s="148"/>
      <c r="AF49" s="148"/>
      <c r="AG49" s="148" t="s">
        <v>143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86" t="s">
        <v>198</v>
      </c>
      <c r="D50" s="160"/>
      <c r="E50" s="161">
        <v>6.7499999999999999E-3</v>
      </c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48"/>
      <c r="Z50" s="148"/>
      <c r="AA50" s="148"/>
      <c r="AB50" s="148"/>
      <c r="AC50" s="148"/>
      <c r="AD50" s="148"/>
      <c r="AE50" s="148"/>
      <c r="AF50" s="148"/>
      <c r="AG50" s="148" t="s">
        <v>150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69">
        <v>18</v>
      </c>
      <c r="B51" s="170" t="s">
        <v>199</v>
      </c>
      <c r="C51" s="185" t="s">
        <v>200</v>
      </c>
      <c r="D51" s="171" t="s">
        <v>148</v>
      </c>
      <c r="E51" s="172">
        <v>34.43</v>
      </c>
      <c r="F51" s="173"/>
      <c r="G51" s="174">
        <f>ROUND(E51*F51,2)</f>
        <v>0</v>
      </c>
      <c r="H51" s="159"/>
      <c r="I51" s="158">
        <f>ROUND(E51*H51,2)</f>
        <v>0</v>
      </c>
      <c r="J51" s="159"/>
      <c r="K51" s="158">
        <f>ROUND(E51*J51,2)</f>
        <v>0</v>
      </c>
      <c r="L51" s="158">
        <v>21</v>
      </c>
      <c r="M51" s="158">
        <f>G51*(1+L51/100)</f>
        <v>0</v>
      </c>
      <c r="N51" s="158">
        <v>8.9200000000000008E-3</v>
      </c>
      <c r="O51" s="158">
        <f>ROUND(E51*N51,2)</f>
        <v>0.31</v>
      </c>
      <c r="P51" s="158">
        <v>0</v>
      </c>
      <c r="Q51" s="158">
        <f>ROUND(E51*P51,2)</f>
        <v>0</v>
      </c>
      <c r="R51" s="158"/>
      <c r="S51" s="158" t="s">
        <v>141</v>
      </c>
      <c r="T51" s="158" t="s">
        <v>141</v>
      </c>
      <c r="U51" s="158">
        <v>0.25800000000000001</v>
      </c>
      <c r="V51" s="158">
        <f>ROUND(E51*U51,2)</f>
        <v>8.8800000000000008</v>
      </c>
      <c r="W51" s="158"/>
      <c r="X51" s="158" t="s">
        <v>142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143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86" t="s">
        <v>201</v>
      </c>
      <c r="D52" s="160"/>
      <c r="E52" s="161">
        <v>34.43</v>
      </c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48"/>
      <c r="Z52" s="148"/>
      <c r="AA52" s="148"/>
      <c r="AB52" s="148"/>
      <c r="AC52" s="148"/>
      <c r="AD52" s="148"/>
      <c r="AE52" s="148"/>
      <c r="AF52" s="148"/>
      <c r="AG52" s="148" t="s">
        <v>150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69">
        <v>19</v>
      </c>
      <c r="B53" s="170" t="s">
        <v>202</v>
      </c>
      <c r="C53" s="185" t="s">
        <v>203</v>
      </c>
      <c r="D53" s="171" t="s">
        <v>148</v>
      </c>
      <c r="E53" s="172">
        <v>34.43</v>
      </c>
      <c r="F53" s="173"/>
      <c r="G53" s="174">
        <f>ROUND(E53*F53,2)</f>
        <v>0</v>
      </c>
      <c r="H53" s="159"/>
      <c r="I53" s="158">
        <f>ROUND(E53*H53,2)</f>
        <v>0</v>
      </c>
      <c r="J53" s="159"/>
      <c r="K53" s="158">
        <f>ROUND(E53*J53,2)</f>
        <v>0</v>
      </c>
      <c r="L53" s="158">
        <v>21</v>
      </c>
      <c r="M53" s="158">
        <f>G53*(1+L53/100)</f>
        <v>0</v>
      </c>
      <c r="N53" s="158">
        <v>2.5999999999999998E-4</v>
      </c>
      <c r="O53" s="158">
        <f>ROUND(E53*N53,2)</f>
        <v>0.01</v>
      </c>
      <c r="P53" s="158">
        <v>0</v>
      </c>
      <c r="Q53" s="158">
        <f>ROUND(E53*P53,2)</f>
        <v>0</v>
      </c>
      <c r="R53" s="158"/>
      <c r="S53" s="158" t="s">
        <v>141</v>
      </c>
      <c r="T53" s="158" t="s">
        <v>141</v>
      </c>
      <c r="U53" s="158">
        <v>0.09</v>
      </c>
      <c r="V53" s="158">
        <f>ROUND(E53*U53,2)</f>
        <v>3.1</v>
      </c>
      <c r="W53" s="158"/>
      <c r="X53" s="158" t="s">
        <v>142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143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186" t="s">
        <v>201</v>
      </c>
      <c r="D54" s="160"/>
      <c r="E54" s="161">
        <v>34.43</v>
      </c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48"/>
      <c r="Z54" s="148"/>
      <c r="AA54" s="148"/>
      <c r="AB54" s="148"/>
      <c r="AC54" s="148"/>
      <c r="AD54" s="148"/>
      <c r="AE54" s="148"/>
      <c r="AF54" s="148"/>
      <c r="AG54" s="148" t="s">
        <v>150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x14ac:dyDescent="0.2">
      <c r="A55" s="163" t="s">
        <v>136</v>
      </c>
      <c r="B55" s="164" t="s">
        <v>66</v>
      </c>
      <c r="C55" s="183" t="s">
        <v>67</v>
      </c>
      <c r="D55" s="165"/>
      <c r="E55" s="166"/>
      <c r="F55" s="167"/>
      <c r="G55" s="168">
        <f>SUMIF(AG56:AG57,"&lt;&gt;NOR",G56:G57)</f>
        <v>0</v>
      </c>
      <c r="H55" s="162"/>
      <c r="I55" s="162">
        <f>SUM(I56:I57)</f>
        <v>0</v>
      </c>
      <c r="J55" s="162"/>
      <c r="K55" s="162">
        <f>SUM(K56:K57)</f>
        <v>0</v>
      </c>
      <c r="L55" s="162"/>
      <c r="M55" s="162">
        <f>SUM(M56:M57)</f>
        <v>0</v>
      </c>
      <c r="N55" s="162"/>
      <c r="O55" s="162">
        <f>SUM(O56:O57)</f>
        <v>0.21</v>
      </c>
      <c r="P55" s="162"/>
      <c r="Q55" s="162">
        <f>SUM(Q56:Q57)</f>
        <v>0</v>
      </c>
      <c r="R55" s="162"/>
      <c r="S55" s="162"/>
      <c r="T55" s="162"/>
      <c r="U55" s="162"/>
      <c r="V55" s="162">
        <f>SUM(V56:V57)</f>
        <v>13.020000000000001</v>
      </c>
      <c r="W55" s="162"/>
      <c r="X55" s="162"/>
      <c r="AG55" t="s">
        <v>137</v>
      </c>
    </row>
    <row r="56" spans="1:60" ht="22.5" outlineLevel="1" x14ac:dyDescent="0.2">
      <c r="A56" s="175">
        <v>20</v>
      </c>
      <c r="B56" s="176" t="s">
        <v>204</v>
      </c>
      <c r="C56" s="184" t="s">
        <v>205</v>
      </c>
      <c r="D56" s="177" t="s">
        <v>140</v>
      </c>
      <c r="E56" s="178">
        <v>5</v>
      </c>
      <c r="F56" s="179"/>
      <c r="G56" s="180">
        <f>ROUND(E56*F56,2)</f>
        <v>0</v>
      </c>
      <c r="H56" s="159"/>
      <c r="I56" s="158">
        <f>ROUND(E56*H56,2)</f>
        <v>0</v>
      </c>
      <c r="J56" s="159"/>
      <c r="K56" s="158">
        <f>ROUND(E56*J56,2)</f>
        <v>0</v>
      </c>
      <c r="L56" s="158">
        <v>21</v>
      </c>
      <c r="M56" s="158">
        <f>G56*(1+L56/100)</f>
        <v>0</v>
      </c>
      <c r="N56" s="158">
        <v>2.9569999999999999E-2</v>
      </c>
      <c r="O56" s="158">
        <f>ROUND(E56*N56,2)</f>
        <v>0.15</v>
      </c>
      <c r="P56" s="158">
        <v>0</v>
      </c>
      <c r="Q56" s="158">
        <f>ROUND(E56*P56,2)</f>
        <v>0</v>
      </c>
      <c r="R56" s="158"/>
      <c r="S56" s="158" t="s">
        <v>141</v>
      </c>
      <c r="T56" s="158" t="s">
        <v>141</v>
      </c>
      <c r="U56" s="158">
        <v>1.86</v>
      </c>
      <c r="V56" s="158">
        <f>ROUND(E56*U56,2)</f>
        <v>9.3000000000000007</v>
      </c>
      <c r="W56" s="158"/>
      <c r="X56" s="158" t="s">
        <v>142</v>
      </c>
      <c r="Y56" s="148"/>
      <c r="Z56" s="148"/>
      <c r="AA56" s="148"/>
      <c r="AB56" s="148"/>
      <c r="AC56" s="148"/>
      <c r="AD56" s="148"/>
      <c r="AE56" s="148"/>
      <c r="AF56" s="148"/>
      <c r="AG56" s="148" t="s">
        <v>143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ht="22.5" outlineLevel="1" x14ac:dyDescent="0.2">
      <c r="A57" s="175">
        <v>21</v>
      </c>
      <c r="B57" s="176" t="s">
        <v>206</v>
      </c>
      <c r="C57" s="184" t="s">
        <v>207</v>
      </c>
      <c r="D57" s="177" t="s">
        <v>140</v>
      </c>
      <c r="E57" s="178">
        <v>2</v>
      </c>
      <c r="F57" s="179"/>
      <c r="G57" s="180">
        <f>ROUND(E57*F57,2)</f>
        <v>0</v>
      </c>
      <c r="H57" s="159"/>
      <c r="I57" s="158">
        <f>ROUND(E57*H57,2)</f>
        <v>0</v>
      </c>
      <c r="J57" s="159"/>
      <c r="K57" s="158">
        <f>ROUND(E57*J57,2)</f>
        <v>0</v>
      </c>
      <c r="L57" s="158">
        <v>21</v>
      </c>
      <c r="M57" s="158">
        <f>G57*(1+L57/100)</f>
        <v>0</v>
      </c>
      <c r="N57" s="158">
        <v>3.2070000000000001E-2</v>
      </c>
      <c r="O57" s="158">
        <f>ROUND(E57*N57,2)</f>
        <v>0.06</v>
      </c>
      <c r="P57" s="158">
        <v>0</v>
      </c>
      <c r="Q57" s="158">
        <f>ROUND(E57*P57,2)</f>
        <v>0</v>
      </c>
      <c r="R57" s="158"/>
      <c r="S57" s="158" t="s">
        <v>141</v>
      </c>
      <c r="T57" s="158" t="s">
        <v>141</v>
      </c>
      <c r="U57" s="158">
        <v>1.86</v>
      </c>
      <c r="V57" s="158">
        <f>ROUND(E57*U57,2)</f>
        <v>3.72</v>
      </c>
      <c r="W57" s="158"/>
      <c r="X57" s="158" t="s">
        <v>142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143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x14ac:dyDescent="0.2">
      <c r="A58" s="163" t="s">
        <v>136</v>
      </c>
      <c r="B58" s="164" t="s">
        <v>68</v>
      </c>
      <c r="C58" s="183" t="s">
        <v>69</v>
      </c>
      <c r="D58" s="165"/>
      <c r="E58" s="166"/>
      <c r="F58" s="167"/>
      <c r="G58" s="168">
        <f>SUMIF(AG59:AG60,"&lt;&gt;NOR",G59:G60)</f>
        <v>0</v>
      </c>
      <c r="H58" s="162"/>
      <c r="I58" s="162">
        <f>SUM(I59:I60)</f>
        <v>0</v>
      </c>
      <c r="J58" s="162"/>
      <c r="K58" s="162">
        <f>SUM(K59:K60)</f>
        <v>0</v>
      </c>
      <c r="L58" s="162"/>
      <c r="M58" s="162">
        <f>SUM(M59:M60)</f>
        <v>0</v>
      </c>
      <c r="N58" s="162"/>
      <c r="O58" s="162">
        <f>SUM(O59:O60)</f>
        <v>0.13</v>
      </c>
      <c r="P58" s="162"/>
      <c r="Q58" s="162">
        <f>SUM(Q59:Q60)</f>
        <v>0</v>
      </c>
      <c r="R58" s="162"/>
      <c r="S58" s="162"/>
      <c r="T58" s="162"/>
      <c r="U58" s="162"/>
      <c r="V58" s="162">
        <f>SUM(V59:V60)</f>
        <v>19.100000000000001</v>
      </c>
      <c r="W58" s="162"/>
      <c r="X58" s="162"/>
      <c r="AG58" t="s">
        <v>137</v>
      </c>
    </row>
    <row r="59" spans="1:60" outlineLevel="1" x14ac:dyDescent="0.2">
      <c r="A59" s="169">
        <v>22</v>
      </c>
      <c r="B59" s="170" t="s">
        <v>208</v>
      </c>
      <c r="C59" s="185" t="s">
        <v>209</v>
      </c>
      <c r="D59" s="171" t="s">
        <v>148</v>
      </c>
      <c r="E59" s="172">
        <v>106.1</v>
      </c>
      <c r="F59" s="173"/>
      <c r="G59" s="174">
        <f>ROUND(E59*F59,2)</f>
        <v>0</v>
      </c>
      <c r="H59" s="159"/>
      <c r="I59" s="158">
        <f>ROUND(E59*H59,2)</f>
        <v>0</v>
      </c>
      <c r="J59" s="159"/>
      <c r="K59" s="158">
        <f>ROUND(E59*J59,2)</f>
        <v>0</v>
      </c>
      <c r="L59" s="158">
        <v>21</v>
      </c>
      <c r="M59" s="158">
        <f>G59*(1+L59/100)</f>
        <v>0</v>
      </c>
      <c r="N59" s="158">
        <v>1.2099999999999999E-3</v>
      </c>
      <c r="O59" s="158">
        <f>ROUND(E59*N59,2)</f>
        <v>0.13</v>
      </c>
      <c r="P59" s="158">
        <v>0</v>
      </c>
      <c r="Q59" s="158">
        <f>ROUND(E59*P59,2)</f>
        <v>0</v>
      </c>
      <c r="R59" s="158"/>
      <c r="S59" s="158" t="s">
        <v>141</v>
      </c>
      <c r="T59" s="158" t="s">
        <v>141</v>
      </c>
      <c r="U59" s="158">
        <v>0.18</v>
      </c>
      <c r="V59" s="158">
        <f>ROUND(E59*U59,2)</f>
        <v>19.100000000000001</v>
      </c>
      <c r="W59" s="158"/>
      <c r="X59" s="158" t="s">
        <v>142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143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ht="22.5" outlineLevel="1" x14ac:dyDescent="0.2">
      <c r="A60" s="155"/>
      <c r="B60" s="156"/>
      <c r="C60" s="186" t="s">
        <v>210</v>
      </c>
      <c r="D60" s="160"/>
      <c r="E60" s="161">
        <v>106.1</v>
      </c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48"/>
      <c r="Z60" s="148"/>
      <c r="AA60" s="148"/>
      <c r="AB60" s="148"/>
      <c r="AC60" s="148"/>
      <c r="AD60" s="148"/>
      <c r="AE60" s="148"/>
      <c r="AF60" s="148"/>
      <c r="AG60" s="148" t="s">
        <v>150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ht="25.5" x14ac:dyDescent="0.2">
      <c r="A61" s="163" t="s">
        <v>136</v>
      </c>
      <c r="B61" s="164" t="s">
        <v>70</v>
      </c>
      <c r="C61" s="183" t="s">
        <v>71</v>
      </c>
      <c r="D61" s="165"/>
      <c r="E61" s="166"/>
      <c r="F61" s="167"/>
      <c r="G61" s="168">
        <f>SUMIF(AG62:AG63,"&lt;&gt;NOR",G62:G63)</f>
        <v>0</v>
      </c>
      <c r="H61" s="162"/>
      <c r="I61" s="162">
        <f>SUM(I62:I63)</f>
        <v>0</v>
      </c>
      <c r="J61" s="162"/>
      <c r="K61" s="162">
        <f>SUM(K62:K63)</f>
        <v>0</v>
      </c>
      <c r="L61" s="162"/>
      <c r="M61" s="162">
        <f>SUM(M62:M63)</f>
        <v>0</v>
      </c>
      <c r="N61" s="162"/>
      <c r="O61" s="162">
        <f>SUM(O62:O63)</f>
        <v>0</v>
      </c>
      <c r="P61" s="162"/>
      <c r="Q61" s="162">
        <f>SUM(Q62:Q63)</f>
        <v>0</v>
      </c>
      <c r="R61" s="162"/>
      <c r="S61" s="162"/>
      <c r="T61" s="162"/>
      <c r="U61" s="162"/>
      <c r="V61" s="162">
        <f>SUM(V62:V63)</f>
        <v>32.89</v>
      </c>
      <c r="W61" s="162"/>
      <c r="X61" s="162"/>
      <c r="AG61" t="s">
        <v>137</v>
      </c>
    </row>
    <row r="62" spans="1:60" outlineLevel="1" x14ac:dyDescent="0.2">
      <c r="A62" s="169">
        <v>23</v>
      </c>
      <c r="B62" s="170" t="s">
        <v>211</v>
      </c>
      <c r="C62" s="185" t="s">
        <v>212</v>
      </c>
      <c r="D62" s="171" t="s">
        <v>148</v>
      </c>
      <c r="E62" s="172">
        <v>106.1</v>
      </c>
      <c r="F62" s="173"/>
      <c r="G62" s="174">
        <f>ROUND(E62*F62,2)</f>
        <v>0</v>
      </c>
      <c r="H62" s="159"/>
      <c r="I62" s="158">
        <f>ROUND(E62*H62,2)</f>
        <v>0</v>
      </c>
      <c r="J62" s="159"/>
      <c r="K62" s="158">
        <f>ROUND(E62*J62,2)</f>
        <v>0</v>
      </c>
      <c r="L62" s="158">
        <v>21</v>
      </c>
      <c r="M62" s="158">
        <f>G62*(1+L62/100)</f>
        <v>0</v>
      </c>
      <c r="N62" s="158">
        <v>4.0000000000000003E-5</v>
      </c>
      <c r="O62" s="158">
        <f>ROUND(E62*N62,2)</f>
        <v>0</v>
      </c>
      <c r="P62" s="158">
        <v>0</v>
      </c>
      <c r="Q62" s="158">
        <f>ROUND(E62*P62,2)</f>
        <v>0</v>
      </c>
      <c r="R62" s="158"/>
      <c r="S62" s="158" t="s">
        <v>141</v>
      </c>
      <c r="T62" s="158" t="s">
        <v>141</v>
      </c>
      <c r="U62" s="158">
        <v>0.31</v>
      </c>
      <c r="V62" s="158">
        <f>ROUND(E62*U62,2)</f>
        <v>32.89</v>
      </c>
      <c r="W62" s="158"/>
      <c r="X62" s="158" t="s">
        <v>142</v>
      </c>
      <c r="Y62" s="148"/>
      <c r="Z62" s="148"/>
      <c r="AA62" s="148"/>
      <c r="AB62" s="148"/>
      <c r="AC62" s="148"/>
      <c r="AD62" s="148"/>
      <c r="AE62" s="148"/>
      <c r="AF62" s="148"/>
      <c r="AG62" s="148" t="s">
        <v>143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ht="22.5" outlineLevel="1" x14ac:dyDescent="0.2">
      <c r="A63" s="155"/>
      <c r="B63" s="156"/>
      <c r="C63" s="186" t="s">
        <v>210</v>
      </c>
      <c r="D63" s="160"/>
      <c r="E63" s="161">
        <v>106.1</v>
      </c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48"/>
      <c r="Z63" s="148"/>
      <c r="AA63" s="148"/>
      <c r="AB63" s="148"/>
      <c r="AC63" s="148"/>
      <c r="AD63" s="148"/>
      <c r="AE63" s="148"/>
      <c r="AF63" s="148"/>
      <c r="AG63" s="148" t="s">
        <v>150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x14ac:dyDescent="0.2">
      <c r="A64" s="163" t="s">
        <v>136</v>
      </c>
      <c r="B64" s="164" t="s">
        <v>72</v>
      </c>
      <c r="C64" s="183" t="s">
        <v>73</v>
      </c>
      <c r="D64" s="165"/>
      <c r="E64" s="166"/>
      <c r="F64" s="167"/>
      <c r="G64" s="168">
        <f>SUMIF(AG65:AG82,"&lt;&gt;NOR",G65:G82)</f>
        <v>0</v>
      </c>
      <c r="H64" s="162"/>
      <c r="I64" s="162">
        <f>SUM(I65:I82)</f>
        <v>0</v>
      </c>
      <c r="J64" s="162"/>
      <c r="K64" s="162">
        <f>SUM(K65:K82)</f>
        <v>0</v>
      </c>
      <c r="L64" s="162"/>
      <c r="M64" s="162">
        <f>SUM(M65:M82)</f>
        <v>0</v>
      </c>
      <c r="N64" s="162"/>
      <c r="O64" s="162">
        <f>SUM(O65:O82)</f>
        <v>0</v>
      </c>
      <c r="P64" s="162"/>
      <c r="Q64" s="162">
        <f>SUM(Q65:Q82)</f>
        <v>3.6100000000000003</v>
      </c>
      <c r="R64" s="162"/>
      <c r="S64" s="162"/>
      <c r="T64" s="162"/>
      <c r="U64" s="162"/>
      <c r="V64" s="162">
        <f>SUM(V65:V82)</f>
        <v>33.319999999999993</v>
      </c>
      <c r="W64" s="162"/>
      <c r="X64" s="162"/>
      <c r="AG64" t="s">
        <v>137</v>
      </c>
    </row>
    <row r="65" spans="1:60" outlineLevel="1" x14ac:dyDescent="0.2">
      <c r="A65" s="169">
        <v>24</v>
      </c>
      <c r="B65" s="170" t="s">
        <v>213</v>
      </c>
      <c r="C65" s="185" t="s">
        <v>214</v>
      </c>
      <c r="D65" s="171" t="s">
        <v>148</v>
      </c>
      <c r="E65" s="172">
        <v>44.33</v>
      </c>
      <c r="F65" s="173"/>
      <c r="G65" s="174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21</v>
      </c>
      <c r="M65" s="158">
        <f>G65*(1+L65/100)</f>
        <v>0</v>
      </c>
      <c r="N65" s="158">
        <v>0</v>
      </c>
      <c r="O65" s="158">
        <f>ROUND(E65*N65,2)</f>
        <v>0</v>
      </c>
      <c r="P65" s="158">
        <v>1.26E-2</v>
      </c>
      <c r="Q65" s="158">
        <f>ROUND(E65*P65,2)</f>
        <v>0.56000000000000005</v>
      </c>
      <c r="R65" s="158"/>
      <c r="S65" s="158" t="s">
        <v>141</v>
      </c>
      <c r="T65" s="158" t="s">
        <v>141</v>
      </c>
      <c r="U65" s="158">
        <v>0.33</v>
      </c>
      <c r="V65" s="158">
        <f>ROUND(E65*U65,2)</f>
        <v>14.63</v>
      </c>
      <c r="W65" s="158"/>
      <c r="X65" s="158" t="s">
        <v>142</v>
      </c>
      <c r="Y65" s="148"/>
      <c r="Z65" s="148"/>
      <c r="AA65" s="148"/>
      <c r="AB65" s="148"/>
      <c r="AC65" s="148"/>
      <c r="AD65" s="148"/>
      <c r="AE65" s="148"/>
      <c r="AF65" s="148"/>
      <c r="AG65" s="148" t="s">
        <v>143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ht="22.5" outlineLevel="1" x14ac:dyDescent="0.2">
      <c r="A66" s="155"/>
      <c r="B66" s="156"/>
      <c r="C66" s="186" t="s">
        <v>215</v>
      </c>
      <c r="D66" s="160"/>
      <c r="E66" s="161">
        <v>44.33</v>
      </c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48"/>
      <c r="Z66" s="148"/>
      <c r="AA66" s="148"/>
      <c r="AB66" s="148"/>
      <c r="AC66" s="148"/>
      <c r="AD66" s="148"/>
      <c r="AE66" s="148"/>
      <c r="AF66" s="148"/>
      <c r="AG66" s="148" t="s">
        <v>150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ht="22.5" outlineLevel="1" x14ac:dyDescent="0.2">
      <c r="A67" s="169">
        <v>25</v>
      </c>
      <c r="B67" s="170" t="s">
        <v>216</v>
      </c>
      <c r="C67" s="185" t="s">
        <v>217</v>
      </c>
      <c r="D67" s="171" t="s">
        <v>148</v>
      </c>
      <c r="E67" s="172">
        <v>44.33</v>
      </c>
      <c r="F67" s="173"/>
      <c r="G67" s="174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21</v>
      </c>
      <c r="M67" s="158">
        <f>G67*(1+L67/100)</f>
        <v>0</v>
      </c>
      <c r="N67" s="158">
        <v>0</v>
      </c>
      <c r="O67" s="158">
        <f>ROUND(E67*N67,2)</f>
        <v>0</v>
      </c>
      <c r="P67" s="158">
        <v>0.02</v>
      </c>
      <c r="Q67" s="158">
        <f>ROUND(E67*P67,2)</f>
        <v>0.89</v>
      </c>
      <c r="R67" s="158"/>
      <c r="S67" s="158" t="s">
        <v>141</v>
      </c>
      <c r="T67" s="158" t="s">
        <v>141</v>
      </c>
      <c r="U67" s="158">
        <v>0.23</v>
      </c>
      <c r="V67" s="158">
        <f>ROUND(E67*U67,2)</f>
        <v>10.199999999999999</v>
      </c>
      <c r="W67" s="158"/>
      <c r="X67" s="158" t="s">
        <v>142</v>
      </c>
      <c r="Y67" s="148"/>
      <c r="Z67" s="148"/>
      <c r="AA67" s="148"/>
      <c r="AB67" s="148"/>
      <c r="AC67" s="148"/>
      <c r="AD67" s="148"/>
      <c r="AE67" s="148"/>
      <c r="AF67" s="148"/>
      <c r="AG67" s="148" t="s">
        <v>143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ht="22.5" outlineLevel="1" x14ac:dyDescent="0.2">
      <c r="A68" s="155"/>
      <c r="B68" s="156"/>
      <c r="C68" s="186" t="s">
        <v>215</v>
      </c>
      <c r="D68" s="160"/>
      <c r="E68" s="161">
        <v>44.33</v>
      </c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48"/>
      <c r="Z68" s="148"/>
      <c r="AA68" s="148"/>
      <c r="AB68" s="148"/>
      <c r="AC68" s="148"/>
      <c r="AD68" s="148"/>
      <c r="AE68" s="148"/>
      <c r="AF68" s="148"/>
      <c r="AG68" s="148" t="s">
        <v>150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69">
        <v>26</v>
      </c>
      <c r="B69" s="170" t="s">
        <v>218</v>
      </c>
      <c r="C69" s="185" t="s">
        <v>219</v>
      </c>
      <c r="D69" s="171" t="s">
        <v>159</v>
      </c>
      <c r="E69" s="172">
        <v>46.1</v>
      </c>
      <c r="F69" s="173"/>
      <c r="G69" s="174">
        <f>ROUND(E69*F69,2)</f>
        <v>0</v>
      </c>
      <c r="H69" s="159"/>
      <c r="I69" s="158">
        <f>ROUND(E69*H69,2)</f>
        <v>0</v>
      </c>
      <c r="J69" s="159"/>
      <c r="K69" s="158">
        <f>ROUND(E69*J69,2)</f>
        <v>0</v>
      </c>
      <c r="L69" s="158">
        <v>21</v>
      </c>
      <c r="M69" s="158">
        <f>G69*(1+L69/100)</f>
        <v>0</v>
      </c>
      <c r="N69" s="158">
        <v>0</v>
      </c>
      <c r="O69" s="158">
        <f>ROUND(E69*N69,2)</f>
        <v>0</v>
      </c>
      <c r="P69" s="158">
        <v>4.0000000000000002E-4</v>
      </c>
      <c r="Q69" s="158">
        <f>ROUND(E69*P69,2)</f>
        <v>0.02</v>
      </c>
      <c r="R69" s="158"/>
      <c r="S69" s="158" t="s">
        <v>141</v>
      </c>
      <c r="T69" s="158" t="s">
        <v>141</v>
      </c>
      <c r="U69" s="158">
        <v>7.0000000000000007E-2</v>
      </c>
      <c r="V69" s="158">
        <f>ROUND(E69*U69,2)</f>
        <v>3.23</v>
      </c>
      <c r="W69" s="158"/>
      <c r="X69" s="158" t="s">
        <v>142</v>
      </c>
      <c r="Y69" s="148"/>
      <c r="Z69" s="148"/>
      <c r="AA69" s="148"/>
      <c r="AB69" s="148"/>
      <c r="AC69" s="148"/>
      <c r="AD69" s="148"/>
      <c r="AE69" s="148"/>
      <c r="AF69" s="148"/>
      <c r="AG69" s="148" t="s">
        <v>143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55"/>
      <c r="B70" s="156"/>
      <c r="C70" s="186" t="s">
        <v>220</v>
      </c>
      <c r="D70" s="160"/>
      <c r="E70" s="161">
        <v>46.1</v>
      </c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48"/>
      <c r="Z70" s="148"/>
      <c r="AA70" s="148"/>
      <c r="AB70" s="148"/>
      <c r="AC70" s="148"/>
      <c r="AD70" s="148"/>
      <c r="AE70" s="148"/>
      <c r="AF70" s="148"/>
      <c r="AG70" s="148" t="s">
        <v>150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69">
        <v>27</v>
      </c>
      <c r="B71" s="170" t="s">
        <v>221</v>
      </c>
      <c r="C71" s="185" t="s">
        <v>222</v>
      </c>
      <c r="D71" s="171" t="s">
        <v>140</v>
      </c>
      <c r="E71" s="172">
        <v>2</v>
      </c>
      <c r="F71" s="173"/>
      <c r="G71" s="174">
        <f>ROUND(E71*F71,2)</f>
        <v>0</v>
      </c>
      <c r="H71" s="159"/>
      <c r="I71" s="158">
        <f>ROUND(E71*H71,2)</f>
        <v>0</v>
      </c>
      <c r="J71" s="159"/>
      <c r="K71" s="158">
        <f>ROUND(E71*J71,2)</f>
        <v>0</v>
      </c>
      <c r="L71" s="158">
        <v>21</v>
      </c>
      <c r="M71" s="158">
        <f>G71*(1+L71/100)</f>
        <v>0</v>
      </c>
      <c r="N71" s="158">
        <v>0</v>
      </c>
      <c r="O71" s="158">
        <f>ROUND(E71*N71,2)</f>
        <v>0</v>
      </c>
      <c r="P71" s="158">
        <v>0</v>
      </c>
      <c r="Q71" s="158">
        <f>ROUND(E71*P71,2)</f>
        <v>0</v>
      </c>
      <c r="R71" s="158"/>
      <c r="S71" s="158" t="s">
        <v>141</v>
      </c>
      <c r="T71" s="158" t="s">
        <v>141</v>
      </c>
      <c r="U71" s="158">
        <v>0.03</v>
      </c>
      <c r="V71" s="158">
        <f>ROUND(E71*U71,2)</f>
        <v>0.06</v>
      </c>
      <c r="W71" s="158"/>
      <c r="X71" s="158" t="s">
        <v>142</v>
      </c>
      <c r="Y71" s="148"/>
      <c r="Z71" s="148"/>
      <c r="AA71" s="148"/>
      <c r="AB71" s="148"/>
      <c r="AC71" s="148"/>
      <c r="AD71" s="148"/>
      <c r="AE71" s="148"/>
      <c r="AF71" s="148"/>
      <c r="AG71" s="148" t="s">
        <v>143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55"/>
      <c r="B72" s="156"/>
      <c r="C72" s="186" t="s">
        <v>223</v>
      </c>
      <c r="D72" s="160"/>
      <c r="E72" s="161">
        <v>2</v>
      </c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48"/>
      <c r="Z72" s="148"/>
      <c r="AA72" s="148"/>
      <c r="AB72" s="148"/>
      <c r="AC72" s="148"/>
      <c r="AD72" s="148"/>
      <c r="AE72" s="148"/>
      <c r="AF72" s="148"/>
      <c r="AG72" s="148" t="s">
        <v>150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69">
        <v>28</v>
      </c>
      <c r="B73" s="170" t="s">
        <v>224</v>
      </c>
      <c r="C73" s="185" t="s">
        <v>225</v>
      </c>
      <c r="D73" s="171" t="s">
        <v>148</v>
      </c>
      <c r="E73" s="172">
        <v>2.5499999999999998</v>
      </c>
      <c r="F73" s="173"/>
      <c r="G73" s="174">
        <f>ROUND(E73*F73,2)</f>
        <v>0</v>
      </c>
      <c r="H73" s="159"/>
      <c r="I73" s="158">
        <f>ROUND(E73*H73,2)</f>
        <v>0</v>
      </c>
      <c r="J73" s="159"/>
      <c r="K73" s="158">
        <f>ROUND(E73*J73,2)</f>
        <v>0</v>
      </c>
      <c r="L73" s="158">
        <v>21</v>
      </c>
      <c r="M73" s="158">
        <f>G73*(1+L73/100)</f>
        <v>0</v>
      </c>
      <c r="N73" s="158">
        <v>9.2000000000000003E-4</v>
      </c>
      <c r="O73" s="158">
        <f>ROUND(E73*N73,2)</f>
        <v>0</v>
      </c>
      <c r="P73" s="158">
        <v>5.3999999999999999E-2</v>
      </c>
      <c r="Q73" s="158">
        <f>ROUND(E73*P73,2)</f>
        <v>0.14000000000000001</v>
      </c>
      <c r="R73" s="158"/>
      <c r="S73" s="158" t="s">
        <v>141</v>
      </c>
      <c r="T73" s="158" t="s">
        <v>141</v>
      </c>
      <c r="U73" s="158">
        <v>0.47</v>
      </c>
      <c r="V73" s="158">
        <f>ROUND(E73*U73,2)</f>
        <v>1.2</v>
      </c>
      <c r="W73" s="158"/>
      <c r="X73" s="158" t="s">
        <v>142</v>
      </c>
      <c r="Y73" s="148"/>
      <c r="Z73" s="148"/>
      <c r="AA73" s="148"/>
      <c r="AB73" s="148"/>
      <c r="AC73" s="148"/>
      <c r="AD73" s="148"/>
      <c r="AE73" s="148"/>
      <c r="AF73" s="148"/>
      <c r="AG73" s="148" t="s">
        <v>143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55"/>
      <c r="B74" s="156"/>
      <c r="C74" s="186" t="s">
        <v>226</v>
      </c>
      <c r="D74" s="160"/>
      <c r="E74" s="161">
        <v>2.5499999999999998</v>
      </c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48"/>
      <c r="Z74" s="148"/>
      <c r="AA74" s="148"/>
      <c r="AB74" s="148"/>
      <c r="AC74" s="148"/>
      <c r="AD74" s="148"/>
      <c r="AE74" s="148"/>
      <c r="AF74" s="148"/>
      <c r="AG74" s="148" t="s">
        <v>150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69">
        <v>29</v>
      </c>
      <c r="B75" s="170" t="s">
        <v>227</v>
      </c>
      <c r="C75" s="185" t="s">
        <v>228</v>
      </c>
      <c r="D75" s="171" t="s">
        <v>159</v>
      </c>
      <c r="E75" s="172">
        <v>1.7</v>
      </c>
      <c r="F75" s="173"/>
      <c r="G75" s="174">
        <f>ROUND(E75*F75,2)</f>
        <v>0</v>
      </c>
      <c r="H75" s="159"/>
      <c r="I75" s="158">
        <f>ROUND(E75*H75,2)</f>
        <v>0</v>
      </c>
      <c r="J75" s="159"/>
      <c r="K75" s="158">
        <f>ROUND(E75*J75,2)</f>
        <v>0</v>
      </c>
      <c r="L75" s="158">
        <v>21</v>
      </c>
      <c r="M75" s="158">
        <f>G75*(1+L75/100)</f>
        <v>0</v>
      </c>
      <c r="N75" s="158">
        <v>0</v>
      </c>
      <c r="O75" s="158">
        <f>ROUND(E75*N75,2)</f>
        <v>0</v>
      </c>
      <c r="P75" s="158">
        <v>1.383E-2</v>
      </c>
      <c r="Q75" s="158">
        <f>ROUND(E75*P75,2)</f>
        <v>0.02</v>
      </c>
      <c r="R75" s="158"/>
      <c r="S75" s="158" t="s">
        <v>141</v>
      </c>
      <c r="T75" s="158" t="s">
        <v>141</v>
      </c>
      <c r="U75" s="158">
        <v>0.12</v>
      </c>
      <c r="V75" s="158">
        <f>ROUND(E75*U75,2)</f>
        <v>0.2</v>
      </c>
      <c r="W75" s="158"/>
      <c r="X75" s="158" t="s">
        <v>142</v>
      </c>
      <c r="Y75" s="148"/>
      <c r="Z75" s="148"/>
      <c r="AA75" s="148"/>
      <c r="AB75" s="148"/>
      <c r="AC75" s="148"/>
      <c r="AD75" s="148"/>
      <c r="AE75" s="148"/>
      <c r="AF75" s="148"/>
      <c r="AG75" s="148" t="s">
        <v>143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55"/>
      <c r="B76" s="156"/>
      <c r="C76" s="186" t="s">
        <v>229</v>
      </c>
      <c r="D76" s="160"/>
      <c r="E76" s="161">
        <v>1.7</v>
      </c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48"/>
      <c r="Z76" s="148"/>
      <c r="AA76" s="148"/>
      <c r="AB76" s="148"/>
      <c r="AC76" s="148"/>
      <c r="AD76" s="148"/>
      <c r="AE76" s="148"/>
      <c r="AF76" s="148"/>
      <c r="AG76" s="148" t="s">
        <v>150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69">
        <v>30</v>
      </c>
      <c r="B77" s="170" t="s">
        <v>230</v>
      </c>
      <c r="C77" s="185" t="s">
        <v>231</v>
      </c>
      <c r="D77" s="171" t="s">
        <v>148</v>
      </c>
      <c r="E77" s="172">
        <v>0.39</v>
      </c>
      <c r="F77" s="173"/>
      <c r="G77" s="174">
        <f>ROUND(E77*F77,2)</f>
        <v>0</v>
      </c>
      <c r="H77" s="159"/>
      <c r="I77" s="158">
        <f>ROUND(E77*H77,2)</f>
        <v>0</v>
      </c>
      <c r="J77" s="159"/>
      <c r="K77" s="158">
        <f>ROUND(E77*J77,2)</f>
        <v>0</v>
      </c>
      <c r="L77" s="158">
        <v>21</v>
      </c>
      <c r="M77" s="158">
        <f>G77*(1+L77/100)</f>
        <v>0</v>
      </c>
      <c r="N77" s="158">
        <v>1.65E-3</v>
      </c>
      <c r="O77" s="158">
        <f>ROUND(E77*N77,2)</f>
        <v>0</v>
      </c>
      <c r="P77" s="158">
        <v>0.27</v>
      </c>
      <c r="Q77" s="158">
        <f>ROUND(E77*P77,2)</f>
        <v>0.11</v>
      </c>
      <c r="R77" s="158"/>
      <c r="S77" s="158" t="s">
        <v>141</v>
      </c>
      <c r="T77" s="158" t="s">
        <v>141</v>
      </c>
      <c r="U77" s="158">
        <v>0.70499999999999996</v>
      </c>
      <c r="V77" s="158">
        <f>ROUND(E77*U77,2)</f>
        <v>0.27</v>
      </c>
      <c r="W77" s="158"/>
      <c r="X77" s="158" t="s">
        <v>142</v>
      </c>
      <c r="Y77" s="148"/>
      <c r="Z77" s="148"/>
      <c r="AA77" s="148"/>
      <c r="AB77" s="148"/>
      <c r="AC77" s="148"/>
      <c r="AD77" s="148"/>
      <c r="AE77" s="148"/>
      <c r="AF77" s="148"/>
      <c r="AG77" s="148" t="s">
        <v>143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186" t="s">
        <v>232</v>
      </c>
      <c r="D78" s="160"/>
      <c r="E78" s="161">
        <v>0.39</v>
      </c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48"/>
      <c r="Z78" s="148"/>
      <c r="AA78" s="148"/>
      <c r="AB78" s="148"/>
      <c r="AC78" s="148"/>
      <c r="AD78" s="148"/>
      <c r="AE78" s="148"/>
      <c r="AF78" s="148"/>
      <c r="AG78" s="148" t="s">
        <v>150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69">
        <v>31</v>
      </c>
      <c r="B79" s="170" t="s">
        <v>233</v>
      </c>
      <c r="C79" s="185" t="s">
        <v>234</v>
      </c>
      <c r="D79" s="171" t="s">
        <v>148</v>
      </c>
      <c r="E79" s="172">
        <v>1.8</v>
      </c>
      <c r="F79" s="173"/>
      <c r="G79" s="174">
        <f>ROUND(E79*F79,2)</f>
        <v>0</v>
      </c>
      <c r="H79" s="159"/>
      <c r="I79" s="158">
        <f>ROUND(E79*H79,2)</f>
        <v>0</v>
      </c>
      <c r="J79" s="159"/>
      <c r="K79" s="158">
        <f>ROUND(E79*J79,2)</f>
        <v>0</v>
      </c>
      <c r="L79" s="158">
        <v>21</v>
      </c>
      <c r="M79" s="158">
        <f>G79*(1+L79/100)</f>
        <v>0</v>
      </c>
      <c r="N79" s="158">
        <v>5.4000000000000001E-4</v>
      </c>
      <c r="O79" s="158">
        <f>ROUND(E79*N79,2)</f>
        <v>0</v>
      </c>
      <c r="P79" s="158">
        <v>0.27</v>
      </c>
      <c r="Q79" s="158">
        <f>ROUND(E79*P79,2)</f>
        <v>0.49</v>
      </c>
      <c r="R79" s="158"/>
      <c r="S79" s="158" t="s">
        <v>141</v>
      </c>
      <c r="T79" s="158" t="s">
        <v>141</v>
      </c>
      <c r="U79" s="158">
        <v>0.43</v>
      </c>
      <c r="V79" s="158">
        <f>ROUND(E79*U79,2)</f>
        <v>0.77</v>
      </c>
      <c r="W79" s="158"/>
      <c r="X79" s="158" t="s">
        <v>142</v>
      </c>
      <c r="Y79" s="148"/>
      <c r="Z79" s="148"/>
      <c r="AA79" s="148"/>
      <c r="AB79" s="148"/>
      <c r="AC79" s="148"/>
      <c r="AD79" s="148"/>
      <c r="AE79" s="148"/>
      <c r="AF79" s="148"/>
      <c r="AG79" s="148" t="s">
        <v>143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55"/>
      <c r="B80" s="156"/>
      <c r="C80" s="186" t="s">
        <v>235</v>
      </c>
      <c r="D80" s="160"/>
      <c r="E80" s="161">
        <v>1.8</v>
      </c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48"/>
      <c r="Z80" s="148"/>
      <c r="AA80" s="148"/>
      <c r="AB80" s="148"/>
      <c r="AC80" s="148"/>
      <c r="AD80" s="148"/>
      <c r="AE80" s="148"/>
      <c r="AF80" s="148"/>
      <c r="AG80" s="148" t="s">
        <v>150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69">
        <v>32</v>
      </c>
      <c r="B81" s="170" t="s">
        <v>236</v>
      </c>
      <c r="C81" s="185" t="s">
        <v>237</v>
      </c>
      <c r="D81" s="171" t="s">
        <v>197</v>
      </c>
      <c r="E81" s="172">
        <v>0.76500000000000001</v>
      </c>
      <c r="F81" s="173"/>
      <c r="G81" s="174">
        <f>ROUND(E81*F81,2)</f>
        <v>0</v>
      </c>
      <c r="H81" s="159"/>
      <c r="I81" s="158">
        <f>ROUND(E81*H81,2)</f>
        <v>0</v>
      </c>
      <c r="J81" s="159"/>
      <c r="K81" s="158">
        <f>ROUND(E81*J81,2)</f>
        <v>0</v>
      </c>
      <c r="L81" s="158">
        <v>21</v>
      </c>
      <c r="M81" s="158">
        <f>G81*(1+L81/100)</f>
        <v>0</v>
      </c>
      <c r="N81" s="158">
        <v>1.82E-3</v>
      </c>
      <c r="O81" s="158">
        <f>ROUND(E81*N81,2)</f>
        <v>0</v>
      </c>
      <c r="P81" s="158">
        <v>1.8</v>
      </c>
      <c r="Q81" s="158">
        <f>ROUND(E81*P81,2)</f>
        <v>1.38</v>
      </c>
      <c r="R81" s="158"/>
      <c r="S81" s="158" t="s">
        <v>141</v>
      </c>
      <c r="T81" s="158" t="s">
        <v>141</v>
      </c>
      <c r="U81" s="158">
        <v>3.61</v>
      </c>
      <c r="V81" s="158">
        <f>ROUND(E81*U81,2)</f>
        <v>2.76</v>
      </c>
      <c r="W81" s="158"/>
      <c r="X81" s="158" t="s">
        <v>142</v>
      </c>
      <c r="Y81" s="148"/>
      <c r="Z81" s="148"/>
      <c r="AA81" s="148"/>
      <c r="AB81" s="148"/>
      <c r="AC81" s="148"/>
      <c r="AD81" s="148"/>
      <c r="AE81" s="148"/>
      <c r="AF81" s="148"/>
      <c r="AG81" s="148" t="s">
        <v>143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55"/>
      <c r="B82" s="156"/>
      <c r="C82" s="186" t="s">
        <v>238</v>
      </c>
      <c r="D82" s="160"/>
      <c r="E82" s="161">
        <v>0.76500000000000001</v>
      </c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48"/>
      <c r="Z82" s="148"/>
      <c r="AA82" s="148"/>
      <c r="AB82" s="148"/>
      <c r="AC82" s="148"/>
      <c r="AD82" s="148"/>
      <c r="AE82" s="148"/>
      <c r="AF82" s="148"/>
      <c r="AG82" s="148" t="s">
        <v>150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x14ac:dyDescent="0.2">
      <c r="A83" s="163" t="s">
        <v>136</v>
      </c>
      <c r="B83" s="164" t="s">
        <v>74</v>
      </c>
      <c r="C83" s="183" t="s">
        <v>75</v>
      </c>
      <c r="D83" s="165"/>
      <c r="E83" s="166"/>
      <c r="F83" s="167"/>
      <c r="G83" s="168">
        <f>SUMIF(AG84:AG84,"&lt;&gt;NOR",G84:G84)</f>
        <v>0</v>
      </c>
      <c r="H83" s="162"/>
      <c r="I83" s="162">
        <f>SUM(I84:I84)</f>
        <v>0</v>
      </c>
      <c r="J83" s="162"/>
      <c r="K83" s="162">
        <f>SUM(K84:K84)</f>
        <v>0</v>
      </c>
      <c r="L83" s="162"/>
      <c r="M83" s="162">
        <f>SUM(M84:M84)</f>
        <v>0</v>
      </c>
      <c r="N83" s="162"/>
      <c r="O83" s="162">
        <f>SUM(O84:O84)</f>
        <v>0</v>
      </c>
      <c r="P83" s="162"/>
      <c r="Q83" s="162">
        <f>SUM(Q84:Q84)</f>
        <v>0</v>
      </c>
      <c r="R83" s="162"/>
      <c r="S83" s="162"/>
      <c r="T83" s="162"/>
      <c r="U83" s="162"/>
      <c r="V83" s="162">
        <f>SUM(V84:V84)</f>
        <v>15.55</v>
      </c>
      <c r="W83" s="162"/>
      <c r="X83" s="162"/>
      <c r="AG83" t="s">
        <v>137</v>
      </c>
    </row>
    <row r="84" spans="1:60" ht="22.5" outlineLevel="1" x14ac:dyDescent="0.2">
      <c r="A84" s="175">
        <v>33</v>
      </c>
      <c r="B84" s="176" t="s">
        <v>239</v>
      </c>
      <c r="C84" s="184" t="s">
        <v>240</v>
      </c>
      <c r="D84" s="177" t="s">
        <v>241</v>
      </c>
      <c r="E84" s="178">
        <v>7.4028299999999998</v>
      </c>
      <c r="F84" s="179"/>
      <c r="G84" s="180">
        <f>ROUND(E84*F84,2)</f>
        <v>0</v>
      </c>
      <c r="H84" s="159"/>
      <c r="I84" s="158">
        <f>ROUND(E84*H84,2)</f>
        <v>0</v>
      </c>
      <c r="J84" s="159"/>
      <c r="K84" s="158">
        <f>ROUND(E84*J84,2)</f>
        <v>0</v>
      </c>
      <c r="L84" s="158">
        <v>21</v>
      </c>
      <c r="M84" s="158">
        <f>G84*(1+L84/100)</f>
        <v>0</v>
      </c>
      <c r="N84" s="158">
        <v>0</v>
      </c>
      <c r="O84" s="158">
        <f>ROUND(E84*N84,2)</f>
        <v>0</v>
      </c>
      <c r="P84" s="158">
        <v>0</v>
      </c>
      <c r="Q84" s="158">
        <f>ROUND(E84*P84,2)</f>
        <v>0</v>
      </c>
      <c r="R84" s="158"/>
      <c r="S84" s="158" t="s">
        <v>141</v>
      </c>
      <c r="T84" s="158" t="s">
        <v>141</v>
      </c>
      <c r="U84" s="158">
        <v>2.1</v>
      </c>
      <c r="V84" s="158">
        <f>ROUND(E84*U84,2)</f>
        <v>15.55</v>
      </c>
      <c r="W84" s="158"/>
      <c r="X84" s="158" t="s">
        <v>242</v>
      </c>
      <c r="Y84" s="148"/>
      <c r="Z84" s="148"/>
      <c r="AA84" s="148"/>
      <c r="AB84" s="148"/>
      <c r="AC84" s="148"/>
      <c r="AD84" s="148"/>
      <c r="AE84" s="148"/>
      <c r="AF84" s="148"/>
      <c r="AG84" s="148" t="s">
        <v>243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x14ac:dyDescent="0.2">
      <c r="A85" s="163" t="s">
        <v>136</v>
      </c>
      <c r="B85" s="164" t="s">
        <v>76</v>
      </c>
      <c r="C85" s="183" t="s">
        <v>77</v>
      </c>
      <c r="D85" s="165"/>
      <c r="E85" s="166"/>
      <c r="F85" s="167"/>
      <c r="G85" s="168">
        <f>SUMIF(AG86:AG92,"&lt;&gt;NOR",G86:G92)</f>
        <v>0</v>
      </c>
      <c r="H85" s="162"/>
      <c r="I85" s="162">
        <f>SUM(I86:I92)</f>
        <v>0</v>
      </c>
      <c r="J85" s="162"/>
      <c r="K85" s="162">
        <f>SUM(K86:K92)</f>
        <v>0</v>
      </c>
      <c r="L85" s="162"/>
      <c r="M85" s="162">
        <f>SUM(M86:M92)</f>
        <v>0</v>
      </c>
      <c r="N85" s="162"/>
      <c r="O85" s="162">
        <f>SUM(O86:O92)</f>
        <v>0.02</v>
      </c>
      <c r="P85" s="162"/>
      <c r="Q85" s="162">
        <f>SUM(Q86:Q92)</f>
        <v>0</v>
      </c>
      <c r="R85" s="162"/>
      <c r="S85" s="162"/>
      <c r="T85" s="162"/>
      <c r="U85" s="162"/>
      <c r="V85" s="162">
        <f>SUM(V86:V92)</f>
        <v>3.86</v>
      </c>
      <c r="W85" s="162"/>
      <c r="X85" s="162"/>
      <c r="AG85" t="s">
        <v>137</v>
      </c>
    </row>
    <row r="86" spans="1:60" outlineLevel="1" x14ac:dyDescent="0.2">
      <c r="A86" s="169">
        <v>34</v>
      </c>
      <c r="B86" s="170" t="s">
        <v>244</v>
      </c>
      <c r="C86" s="185" t="s">
        <v>245</v>
      </c>
      <c r="D86" s="171" t="s">
        <v>148</v>
      </c>
      <c r="E86" s="172">
        <v>9.9</v>
      </c>
      <c r="F86" s="173"/>
      <c r="G86" s="174">
        <f>ROUND(E86*F86,2)</f>
        <v>0</v>
      </c>
      <c r="H86" s="159"/>
      <c r="I86" s="158">
        <f>ROUND(E86*H86,2)</f>
        <v>0</v>
      </c>
      <c r="J86" s="159"/>
      <c r="K86" s="158">
        <f>ROUND(E86*J86,2)</f>
        <v>0</v>
      </c>
      <c r="L86" s="158">
        <v>21</v>
      </c>
      <c r="M86" s="158">
        <f>G86*(1+L86/100)</f>
        <v>0</v>
      </c>
      <c r="N86" s="158">
        <v>5.2999999999999998E-4</v>
      </c>
      <c r="O86" s="158">
        <f>ROUND(E86*N86,2)</f>
        <v>0.01</v>
      </c>
      <c r="P86" s="158">
        <v>0</v>
      </c>
      <c r="Q86" s="158">
        <f>ROUND(E86*P86,2)</f>
        <v>0</v>
      </c>
      <c r="R86" s="158"/>
      <c r="S86" s="158" t="s">
        <v>141</v>
      </c>
      <c r="T86" s="158" t="s">
        <v>141</v>
      </c>
      <c r="U86" s="158">
        <v>0.23</v>
      </c>
      <c r="V86" s="158">
        <f>ROUND(E86*U86,2)</f>
        <v>2.2799999999999998</v>
      </c>
      <c r="W86" s="158"/>
      <c r="X86" s="158" t="s">
        <v>142</v>
      </c>
      <c r="Y86" s="148"/>
      <c r="Z86" s="148"/>
      <c r="AA86" s="148"/>
      <c r="AB86" s="148"/>
      <c r="AC86" s="148"/>
      <c r="AD86" s="148"/>
      <c r="AE86" s="148"/>
      <c r="AF86" s="148"/>
      <c r="AG86" s="148" t="s">
        <v>143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55"/>
      <c r="B87" s="156"/>
      <c r="C87" s="186" t="s">
        <v>166</v>
      </c>
      <c r="D87" s="160"/>
      <c r="E87" s="161">
        <v>9.9</v>
      </c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48"/>
      <c r="Z87" s="148"/>
      <c r="AA87" s="148"/>
      <c r="AB87" s="148"/>
      <c r="AC87" s="148"/>
      <c r="AD87" s="148"/>
      <c r="AE87" s="148"/>
      <c r="AF87" s="148"/>
      <c r="AG87" s="148" t="s">
        <v>150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ht="22.5" outlineLevel="1" x14ac:dyDescent="0.2">
      <c r="A88" s="169">
        <v>35</v>
      </c>
      <c r="B88" s="170" t="s">
        <v>246</v>
      </c>
      <c r="C88" s="185" t="s">
        <v>247</v>
      </c>
      <c r="D88" s="171" t="s">
        <v>148</v>
      </c>
      <c r="E88" s="172">
        <v>9.9</v>
      </c>
      <c r="F88" s="173"/>
      <c r="G88" s="174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21</v>
      </c>
      <c r="M88" s="158">
        <f>G88*(1+L88/100)</f>
        <v>0</v>
      </c>
      <c r="N88" s="158">
        <v>1.4999999999999999E-4</v>
      </c>
      <c r="O88" s="158">
        <f>ROUND(E88*N88,2)</f>
        <v>0</v>
      </c>
      <c r="P88" s="158">
        <v>0</v>
      </c>
      <c r="Q88" s="158">
        <f>ROUND(E88*P88,2)</f>
        <v>0</v>
      </c>
      <c r="R88" s="158"/>
      <c r="S88" s="158" t="s">
        <v>141</v>
      </c>
      <c r="T88" s="158" t="s">
        <v>141</v>
      </c>
      <c r="U88" s="158">
        <v>0.16</v>
      </c>
      <c r="V88" s="158">
        <f>ROUND(E88*U88,2)</f>
        <v>1.58</v>
      </c>
      <c r="W88" s="158"/>
      <c r="X88" s="158" t="s">
        <v>142</v>
      </c>
      <c r="Y88" s="148"/>
      <c r="Z88" s="148"/>
      <c r="AA88" s="148"/>
      <c r="AB88" s="148"/>
      <c r="AC88" s="148"/>
      <c r="AD88" s="148"/>
      <c r="AE88" s="148"/>
      <c r="AF88" s="148"/>
      <c r="AG88" s="148" t="s">
        <v>143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55"/>
      <c r="B89" s="156"/>
      <c r="C89" s="186" t="s">
        <v>166</v>
      </c>
      <c r="D89" s="160"/>
      <c r="E89" s="161">
        <v>9.9</v>
      </c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48"/>
      <c r="Z89" s="148"/>
      <c r="AA89" s="148"/>
      <c r="AB89" s="148"/>
      <c r="AC89" s="148"/>
      <c r="AD89" s="148"/>
      <c r="AE89" s="148"/>
      <c r="AF89" s="148"/>
      <c r="AG89" s="148" t="s">
        <v>150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ht="22.5" outlineLevel="1" x14ac:dyDescent="0.2">
      <c r="A90" s="169">
        <v>36</v>
      </c>
      <c r="B90" s="170" t="s">
        <v>248</v>
      </c>
      <c r="C90" s="185" t="s">
        <v>249</v>
      </c>
      <c r="D90" s="171" t="s">
        <v>148</v>
      </c>
      <c r="E90" s="172">
        <v>10.89</v>
      </c>
      <c r="F90" s="173"/>
      <c r="G90" s="174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21</v>
      </c>
      <c r="M90" s="158">
        <f>G90*(1+L90/100)</f>
        <v>0</v>
      </c>
      <c r="N90" s="158">
        <v>7.2000000000000005E-4</v>
      </c>
      <c r="O90" s="158">
        <f>ROUND(E90*N90,2)</f>
        <v>0.01</v>
      </c>
      <c r="P90" s="158">
        <v>0</v>
      </c>
      <c r="Q90" s="158">
        <f>ROUND(E90*P90,2)</f>
        <v>0</v>
      </c>
      <c r="R90" s="158" t="s">
        <v>250</v>
      </c>
      <c r="S90" s="158" t="s">
        <v>141</v>
      </c>
      <c r="T90" s="158" t="s">
        <v>141</v>
      </c>
      <c r="U90" s="158">
        <v>0</v>
      </c>
      <c r="V90" s="158">
        <f>ROUND(E90*U90,2)</f>
        <v>0</v>
      </c>
      <c r="W90" s="158"/>
      <c r="X90" s="158" t="s">
        <v>251</v>
      </c>
      <c r="Y90" s="148"/>
      <c r="Z90" s="148"/>
      <c r="AA90" s="148"/>
      <c r="AB90" s="148"/>
      <c r="AC90" s="148"/>
      <c r="AD90" s="148"/>
      <c r="AE90" s="148"/>
      <c r="AF90" s="148"/>
      <c r="AG90" s="148" t="s">
        <v>252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/>
      <c r="B91" s="156"/>
      <c r="C91" s="186" t="s">
        <v>253</v>
      </c>
      <c r="D91" s="160"/>
      <c r="E91" s="161">
        <v>10.89</v>
      </c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48"/>
      <c r="Z91" s="148"/>
      <c r="AA91" s="148"/>
      <c r="AB91" s="148"/>
      <c r="AC91" s="148"/>
      <c r="AD91" s="148"/>
      <c r="AE91" s="148"/>
      <c r="AF91" s="148"/>
      <c r="AG91" s="148" t="s">
        <v>150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55">
        <v>37</v>
      </c>
      <c r="B92" s="156" t="s">
        <v>254</v>
      </c>
      <c r="C92" s="187" t="s">
        <v>255</v>
      </c>
      <c r="D92" s="157" t="s">
        <v>0</v>
      </c>
      <c r="E92" s="181"/>
      <c r="F92" s="159"/>
      <c r="G92" s="158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21</v>
      </c>
      <c r="M92" s="158">
        <f>G92*(1+L92/100)</f>
        <v>0</v>
      </c>
      <c r="N92" s="158">
        <v>0</v>
      </c>
      <c r="O92" s="158">
        <f>ROUND(E92*N92,2)</f>
        <v>0</v>
      </c>
      <c r="P92" s="158">
        <v>0</v>
      </c>
      <c r="Q92" s="158">
        <f>ROUND(E92*P92,2)</f>
        <v>0</v>
      </c>
      <c r="R92" s="158"/>
      <c r="S92" s="158" t="s">
        <v>141</v>
      </c>
      <c r="T92" s="158" t="s">
        <v>141</v>
      </c>
      <c r="U92" s="158">
        <v>0</v>
      </c>
      <c r="V92" s="158">
        <f>ROUND(E92*U92,2)</f>
        <v>0</v>
      </c>
      <c r="W92" s="158"/>
      <c r="X92" s="158" t="s">
        <v>242</v>
      </c>
      <c r="Y92" s="148"/>
      <c r="Z92" s="148"/>
      <c r="AA92" s="148"/>
      <c r="AB92" s="148"/>
      <c r="AC92" s="148"/>
      <c r="AD92" s="148"/>
      <c r="AE92" s="148"/>
      <c r="AF92" s="148"/>
      <c r="AG92" s="148" t="s">
        <v>243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x14ac:dyDescent="0.2">
      <c r="A93" s="163" t="s">
        <v>136</v>
      </c>
      <c r="B93" s="164" t="s">
        <v>78</v>
      </c>
      <c r="C93" s="183" t="s">
        <v>79</v>
      </c>
      <c r="D93" s="165"/>
      <c r="E93" s="166"/>
      <c r="F93" s="167"/>
      <c r="G93" s="168">
        <f>SUMIF(AG94:AG103,"&lt;&gt;NOR",G94:G103)</f>
        <v>0</v>
      </c>
      <c r="H93" s="162"/>
      <c r="I93" s="162">
        <f>SUM(I94:I103)</f>
        <v>0</v>
      </c>
      <c r="J93" s="162"/>
      <c r="K93" s="162">
        <f>SUM(K94:K103)</f>
        <v>0</v>
      </c>
      <c r="L93" s="162"/>
      <c r="M93" s="162">
        <f>SUM(M94:M103)</f>
        <v>0</v>
      </c>
      <c r="N93" s="162"/>
      <c r="O93" s="162">
        <f>SUM(O94:O103)</f>
        <v>0.02</v>
      </c>
      <c r="P93" s="162"/>
      <c r="Q93" s="162">
        <f>SUM(Q94:Q103)</f>
        <v>0</v>
      </c>
      <c r="R93" s="162"/>
      <c r="S93" s="162"/>
      <c r="T93" s="162"/>
      <c r="U93" s="162"/>
      <c r="V93" s="162">
        <f>SUM(V94:V103)</f>
        <v>13.2</v>
      </c>
      <c r="W93" s="162"/>
      <c r="X93" s="162"/>
      <c r="AG93" t="s">
        <v>137</v>
      </c>
    </row>
    <row r="94" spans="1:60" outlineLevel="1" x14ac:dyDescent="0.2">
      <c r="A94" s="169">
        <v>38</v>
      </c>
      <c r="B94" s="170" t="s">
        <v>256</v>
      </c>
      <c r="C94" s="185" t="s">
        <v>257</v>
      </c>
      <c r="D94" s="171" t="s">
        <v>159</v>
      </c>
      <c r="E94" s="172">
        <v>11</v>
      </c>
      <c r="F94" s="173"/>
      <c r="G94" s="174">
        <f>ROUND(E94*F94,2)</f>
        <v>0</v>
      </c>
      <c r="H94" s="159"/>
      <c r="I94" s="158">
        <f>ROUND(E94*H94,2)</f>
        <v>0</v>
      </c>
      <c r="J94" s="159"/>
      <c r="K94" s="158">
        <f>ROUND(E94*J94,2)</f>
        <v>0</v>
      </c>
      <c r="L94" s="158">
        <v>21</v>
      </c>
      <c r="M94" s="158">
        <f>G94*(1+L94/100)</f>
        <v>0</v>
      </c>
      <c r="N94" s="158">
        <v>4.6999999999999999E-4</v>
      </c>
      <c r="O94" s="158">
        <f>ROUND(E94*N94,2)</f>
        <v>0.01</v>
      </c>
      <c r="P94" s="158">
        <v>0</v>
      </c>
      <c r="Q94" s="158">
        <f>ROUND(E94*P94,2)</f>
        <v>0</v>
      </c>
      <c r="R94" s="158"/>
      <c r="S94" s="158" t="s">
        <v>141</v>
      </c>
      <c r="T94" s="158" t="s">
        <v>141</v>
      </c>
      <c r="U94" s="158">
        <v>0.36</v>
      </c>
      <c r="V94" s="158">
        <f>ROUND(E94*U94,2)</f>
        <v>3.96</v>
      </c>
      <c r="W94" s="158"/>
      <c r="X94" s="158" t="s">
        <v>142</v>
      </c>
      <c r="Y94" s="148"/>
      <c r="Z94" s="148"/>
      <c r="AA94" s="148"/>
      <c r="AB94" s="148"/>
      <c r="AC94" s="148"/>
      <c r="AD94" s="148"/>
      <c r="AE94" s="148"/>
      <c r="AF94" s="148"/>
      <c r="AG94" s="148" t="s">
        <v>143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5"/>
      <c r="B95" s="156"/>
      <c r="C95" s="186" t="s">
        <v>258</v>
      </c>
      <c r="D95" s="160"/>
      <c r="E95" s="161">
        <v>8</v>
      </c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48"/>
      <c r="Z95" s="148"/>
      <c r="AA95" s="148"/>
      <c r="AB95" s="148"/>
      <c r="AC95" s="148"/>
      <c r="AD95" s="148"/>
      <c r="AE95" s="148"/>
      <c r="AF95" s="148"/>
      <c r="AG95" s="148" t="s">
        <v>150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55"/>
      <c r="B96" s="156"/>
      <c r="C96" s="186" t="s">
        <v>259</v>
      </c>
      <c r="D96" s="160"/>
      <c r="E96" s="161">
        <v>3</v>
      </c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48"/>
      <c r="Z96" s="148"/>
      <c r="AA96" s="148"/>
      <c r="AB96" s="148"/>
      <c r="AC96" s="148"/>
      <c r="AD96" s="148"/>
      <c r="AE96" s="148"/>
      <c r="AF96" s="148"/>
      <c r="AG96" s="148" t="s">
        <v>150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69">
        <v>39</v>
      </c>
      <c r="B97" s="170" t="s">
        <v>260</v>
      </c>
      <c r="C97" s="185" t="s">
        <v>261</v>
      </c>
      <c r="D97" s="171" t="s">
        <v>159</v>
      </c>
      <c r="E97" s="172">
        <v>6</v>
      </c>
      <c r="F97" s="173"/>
      <c r="G97" s="174">
        <f>ROUND(E97*F97,2)</f>
        <v>0</v>
      </c>
      <c r="H97" s="159"/>
      <c r="I97" s="158">
        <f>ROUND(E97*H97,2)</f>
        <v>0</v>
      </c>
      <c r="J97" s="159"/>
      <c r="K97" s="158">
        <f>ROUND(E97*J97,2)</f>
        <v>0</v>
      </c>
      <c r="L97" s="158">
        <v>21</v>
      </c>
      <c r="M97" s="158">
        <f>G97*(1+L97/100)</f>
        <v>0</v>
      </c>
      <c r="N97" s="158">
        <v>1.5200000000000001E-3</v>
      </c>
      <c r="O97" s="158">
        <f>ROUND(E97*N97,2)</f>
        <v>0.01</v>
      </c>
      <c r="P97" s="158">
        <v>0</v>
      </c>
      <c r="Q97" s="158">
        <f>ROUND(E97*P97,2)</f>
        <v>0</v>
      </c>
      <c r="R97" s="158"/>
      <c r="S97" s="158" t="s">
        <v>141</v>
      </c>
      <c r="T97" s="158" t="s">
        <v>141</v>
      </c>
      <c r="U97" s="158">
        <v>1.17</v>
      </c>
      <c r="V97" s="158">
        <f>ROUND(E97*U97,2)</f>
        <v>7.02</v>
      </c>
      <c r="W97" s="158"/>
      <c r="X97" s="158" t="s">
        <v>142</v>
      </c>
      <c r="Y97" s="148"/>
      <c r="Z97" s="148"/>
      <c r="AA97" s="148"/>
      <c r="AB97" s="148"/>
      <c r="AC97" s="148"/>
      <c r="AD97" s="148"/>
      <c r="AE97" s="148"/>
      <c r="AF97" s="148"/>
      <c r="AG97" s="148" t="s">
        <v>143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55"/>
      <c r="B98" s="156"/>
      <c r="C98" s="186" t="s">
        <v>262</v>
      </c>
      <c r="D98" s="160"/>
      <c r="E98" s="161">
        <v>6</v>
      </c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48"/>
      <c r="Z98" s="148"/>
      <c r="AA98" s="148"/>
      <c r="AB98" s="148"/>
      <c r="AC98" s="148"/>
      <c r="AD98" s="148"/>
      <c r="AE98" s="148"/>
      <c r="AF98" s="148"/>
      <c r="AG98" s="148" t="s">
        <v>150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75">
        <v>40</v>
      </c>
      <c r="B99" s="176" t="s">
        <v>263</v>
      </c>
      <c r="C99" s="184" t="s">
        <v>264</v>
      </c>
      <c r="D99" s="177" t="s">
        <v>140</v>
      </c>
      <c r="E99" s="178">
        <v>5</v>
      </c>
      <c r="F99" s="179"/>
      <c r="G99" s="180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21</v>
      </c>
      <c r="M99" s="158">
        <f>G99*(1+L99/100)</f>
        <v>0</v>
      </c>
      <c r="N99" s="158">
        <v>0</v>
      </c>
      <c r="O99" s="158">
        <f>ROUND(E99*N99,2)</f>
        <v>0</v>
      </c>
      <c r="P99" s="158">
        <v>0</v>
      </c>
      <c r="Q99" s="158">
        <f>ROUND(E99*P99,2)</f>
        <v>0</v>
      </c>
      <c r="R99" s="158"/>
      <c r="S99" s="158" t="s">
        <v>141</v>
      </c>
      <c r="T99" s="158" t="s">
        <v>141</v>
      </c>
      <c r="U99" s="158">
        <v>0.17</v>
      </c>
      <c r="V99" s="158">
        <f>ROUND(E99*U99,2)</f>
        <v>0.85</v>
      </c>
      <c r="W99" s="158"/>
      <c r="X99" s="158" t="s">
        <v>142</v>
      </c>
      <c r="Y99" s="148"/>
      <c r="Z99" s="148"/>
      <c r="AA99" s="148"/>
      <c r="AB99" s="148"/>
      <c r="AC99" s="148"/>
      <c r="AD99" s="148"/>
      <c r="AE99" s="148"/>
      <c r="AF99" s="148"/>
      <c r="AG99" s="148" t="s">
        <v>143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75">
        <v>41</v>
      </c>
      <c r="B100" s="176" t="s">
        <v>265</v>
      </c>
      <c r="C100" s="184" t="s">
        <v>266</v>
      </c>
      <c r="D100" s="177" t="s">
        <v>140</v>
      </c>
      <c r="E100" s="178">
        <v>2</v>
      </c>
      <c r="F100" s="179"/>
      <c r="G100" s="180">
        <f>ROUND(E100*F100,2)</f>
        <v>0</v>
      </c>
      <c r="H100" s="159"/>
      <c r="I100" s="158">
        <f>ROUND(E100*H100,2)</f>
        <v>0</v>
      </c>
      <c r="J100" s="159"/>
      <c r="K100" s="158">
        <f>ROUND(E100*J100,2)</f>
        <v>0</v>
      </c>
      <c r="L100" s="158">
        <v>21</v>
      </c>
      <c r="M100" s="158">
        <f>G100*(1+L100/100)</f>
        <v>0</v>
      </c>
      <c r="N100" s="158">
        <v>0</v>
      </c>
      <c r="O100" s="158">
        <f>ROUND(E100*N100,2)</f>
        <v>0</v>
      </c>
      <c r="P100" s="158">
        <v>0</v>
      </c>
      <c r="Q100" s="158">
        <f>ROUND(E100*P100,2)</f>
        <v>0</v>
      </c>
      <c r="R100" s="158"/>
      <c r="S100" s="158" t="s">
        <v>141</v>
      </c>
      <c r="T100" s="158" t="s">
        <v>141</v>
      </c>
      <c r="U100" s="158">
        <v>0.25900000000000001</v>
      </c>
      <c r="V100" s="158">
        <f>ROUND(E100*U100,2)</f>
        <v>0.52</v>
      </c>
      <c r="W100" s="158"/>
      <c r="X100" s="158" t="s">
        <v>142</v>
      </c>
      <c r="Y100" s="148"/>
      <c r="Z100" s="148"/>
      <c r="AA100" s="148"/>
      <c r="AB100" s="148"/>
      <c r="AC100" s="148"/>
      <c r="AD100" s="148"/>
      <c r="AE100" s="148"/>
      <c r="AF100" s="148"/>
      <c r="AG100" s="148" t="s">
        <v>143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69">
        <v>42</v>
      </c>
      <c r="B101" s="170" t="s">
        <v>267</v>
      </c>
      <c r="C101" s="185" t="s">
        <v>268</v>
      </c>
      <c r="D101" s="171" t="s">
        <v>159</v>
      </c>
      <c r="E101" s="172">
        <v>17</v>
      </c>
      <c r="F101" s="173"/>
      <c r="G101" s="174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21</v>
      </c>
      <c r="M101" s="158">
        <f>G101*(1+L101/100)</f>
        <v>0</v>
      </c>
      <c r="N101" s="158">
        <v>0</v>
      </c>
      <c r="O101" s="158">
        <f>ROUND(E101*N101,2)</f>
        <v>0</v>
      </c>
      <c r="P101" s="158">
        <v>0</v>
      </c>
      <c r="Q101" s="158">
        <f>ROUND(E101*P101,2)</f>
        <v>0</v>
      </c>
      <c r="R101" s="158"/>
      <c r="S101" s="158" t="s">
        <v>141</v>
      </c>
      <c r="T101" s="158" t="s">
        <v>141</v>
      </c>
      <c r="U101" s="158">
        <v>0.05</v>
      </c>
      <c r="V101" s="158">
        <f>ROUND(E101*U101,2)</f>
        <v>0.85</v>
      </c>
      <c r="W101" s="158"/>
      <c r="X101" s="158" t="s">
        <v>142</v>
      </c>
      <c r="Y101" s="148"/>
      <c r="Z101" s="148"/>
      <c r="AA101" s="148"/>
      <c r="AB101" s="148"/>
      <c r="AC101" s="148"/>
      <c r="AD101" s="148"/>
      <c r="AE101" s="148"/>
      <c r="AF101" s="148"/>
      <c r="AG101" s="148" t="s">
        <v>143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55"/>
      <c r="B102" s="156"/>
      <c r="C102" s="186" t="s">
        <v>269</v>
      </c>
      <c r="D102" s="160"/>
      <c r="E102" s="161">
        <v>17</v>
      </c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150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55">
        <v>43</v>
      </c>
      <c r="B103" s="156" t="s">
        <v>270</v>
      </c>
      <c r="C103" s="187" t="s">
        <v>271</v>
      </c>
      <c r="D103" s="157" t="s">
        <v>0</v>
      </c>
      <c r="E103" s="181"/>
      <c r="F103" s="159"/>
      <c r="G103" s="158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21</v>
      </c>
      <c r="M103" s="158">
        <f>G103*(1+L103/100)</f>
        <v>0</v>
      </c>
      <c r="N103" s="158">
        <v>0</v>
      </c>
      <c r="O103" s="158">
        <f>ROUND(E103*N103,2)</f>
        <v>0</v>
      </c>
      <c r="P103" s="158">
        <v>0</v>
      </c>
      <c r="Q103" s="158">
        <f>ROUND(E103*P103,2)</f>
        <v>0</v>
      </c>
      <c r="R103" s="158"/>
      <c r="S103" s="158" t="s">
        <v>141</v>
      </c>
      <c r="T103" s="158" t="s">
        <v>141</v>
      </c>
      <c r="U103" s="158">
        <v>0</v>
      </c>
      <c r="V103" s="158">
        <f>ROUND(E103*U103,2)</f>
        <v>0</v>
      </c>
      <c r="W103" s="158"/>
      <c r="X103" s="158" t="s">
        <v>242</v>
      </c>
      <c r="Y103" s="148"/>
      <c r="Z103" s="148"/>
      <c r="AA103" s="148"/>
      <c r="AB103" s="148"/>
      <c r="AC103" s="148"/>
      <c r="AD103" s="148"/>
      <c r="AE103" s="148"/>
      <c r="AF103" s="148"/>
      <c r="AG103" s="148" t="s">
        <v>243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x14ac:dyDescent="0.2">
      <c r="A104" s="163" t="s">
        <v>136</v>
      </c>
      <c r="B104" s="164" t="s">
        <v>80</v>
      </c>
      <c r="C104" s="183" t="s">
        <v>81</v>
      </c>
      <c r="D104" s="165"/>
      <c r="E104" s="166"/>
      <c r="F104" s="167"/>
      <c r="G104" s="168">
        <f>SUMIF(AG105:AG113,"&lt;&gt;NOR",G105:G113)</f>
        <v>0</v>
      </c>
      <c r="H104" s="162"/>
      <c r="I104" s="162">
        <f>SUM(I105:I113)</f>
        <v>0</v>
      </c>
      <c r="J104" s="162"/>
      <c r="K104" s="162">
        <f>SUM(K105:K113)</f>
        <v>0</v>
      </c>
      <c r="L104" s="162"/>
      <c r="M104" s="162">
        <f>SUM(M105:M113)</f>
        <v>0</v>
      </c>
      <c r="N104" s="162"/>
      <c r="O104" s="162">
        <f>SUM(O105:O113)</f>
        <v>0.11</v>
      </c>
      <c r="P104" s="162"/>
      <c r="Q104" s="162">
        <f>SUM(Q105:Q113)</f>
        <v>0</v>
      </c>
      <c r="R104" s="162"/>
      <c r="S104" s="162"/>
      <c r="T104" s="162"/>
      <c r="U104" s="162"/>
      <c r="V104" s="162">
        <f>SUM(V105:V113)</f>
        <v>21.22</v>
      </c>
      <c r="W104" s="162"/>
      <c r="X104" s="162"/>
      <c r="AG104" t="s">
        <v>137</v>
      </c>
    </row>
    <row r="105" spans="1:60" outlineLevel="1" x14ac:dyDescent="0.2">
      <c r="A105" s="169">
        <v>44</v>
      </c>
      <c r="B105" s="170" t="s">
        <v>272</v>
      </c>
      <c r="C105" s="185" t="s">
        <v>273</v>
      </c>
      <c r="D105" s="171" t="s">
        <v>159</v>
      </c>
      <c r="E105" s="172">
        <v>26</v>
      </c>
      <c r="F105" s="173"/>
      <c r="G105" s="174">
        <f>ROUND(E105*F105,2)</f>
        <v>0</v>
      </c>
      <c r="H105" s="159"/>
      <c r="I105" s="158">
        <f>ROUND(E105*H105,2)</f>
        <v>0</v>
      </c>
      <c r="J105" s="159"/>
      <c r="K105" s="158">
        <f>ROUND(E105*J105,2)</f>
        <v>0</v>
      </c>
      <c r="L105" s="158">
        <v>21</v>
      </c>
      <c r="M105" s="158">
        <f>G105*(1+L105/100)</f>
        <v>0</v>
      </c>
      <c r="N105" s="158">
        <v>4.0099999999999997E-3</v>
      </c>
      <c r="O105" s="158">
        <f>ROUND(E105*N105,2)</f>
        <v>0.1</v>
      </c>
      <c r="P105" s="158">
        <v>0</v>
      </c>
      <c r="Q105" s="158">
        <f>ROUND(E105*P105,2)</f>
        <v>0</v>
      </c>
      <c r="R105" s="158"/>
      <c r="S105" s="158" t="s">
        <v>141</v>
      </c>
      <c r="T105" s="158" t="s">
        <v>141</v>
      </c>
      <c r="U105" s="158">
        <v>0.54</v>
      </c>
      <c r="V105" s="158">
        <f>ROUND(E105*U105,2)</f>
        <v>14.04</v>
      </c>
      <c r="W105" s="158"/>
      <c r="X105" s="158" t="s">
        <v>142</v>
      </c>
      <c r="Y105" s="148"/>
      <c r="Z105" s="148"/>
      <c r="AA105" s="148"/>
      <c r="AB105" s="148"/>
      <c r="AC105" s="148"/>
      <c r="AD105" s="148"/>
      <c r="AE105" s="148"/>
      <c r="AF105" s="148"/>
      <c r="AG105" s="148" t="s">
        <v>143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55"/>
      <c r="B106" s="156"/>
      <c r="C106" s="186" t="s">
        <v>274</v>
      </c>
      <c r="D106" s="160"/>
      <c r="E106" s="161">
        <v>20</v>
      </c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48"/>
      <c r="Z106" s="148"/>
      <c r="AA106" s="148"/>
      <c r="AB106" s="148"/>
      <c r="AC106" s="148"/>
      <c r="AD106" s="148"/>
      <c r="AE106" s="148"/>
      <c r="AF106" s="148"/>
      <c r="AG106" s="148" t="s">
        <v>150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55"/>
      <c r="B107" s="156"/>
      <c r="C107" s="186" t="s">
        <v>275</v>
      </c>
      <c r="D107" s="160"/>
      <c r="E107" s="161">
        <v>6</v>
      </c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150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75">
        <v>45</v>
      </c>
      <c r="B108" s="176" t="s">
        <v>276</v>
      </c>
      <c r="C108" s="184" t="s">
        <v>277</v>
      </c>
      <c r="D108" s="177" t="s">
        <v>169</v>
      </c>
      <c r="E108" s="178">
        <v>12</v>
      </c>
      <c r="F108" s="179"/>
      <c r="G108" s="180">
        <f t="shared" ref="G108:G113" si="0">ROUND(E108*F108,2)</f>
        <v>0</v>
      </c>
      <c r="H108" s="159"/>
      <c r="I108" s="158">
        <f t="shared" ref="I108:I113" si="1">ROUND(E108*H108,2)</f>
        <v>0</v>
      </c>
      <c r="J108" s="159"/>
      <c r="K108" s="158">
        <f t="shared" ref="K108:K113" si="2">ROUND(E108*J108,2)</f>
        <v>0</v>
      </c>
      <c r="L108" s="158">
        <v>21</v>
      </c>
      <c r="M108" s="158">
        <f t="shared" ref="M108:M113" si="3">G108*(1+L108/100)</f>
        <v>0</v>
      </c>
      <c r="N108" s="158">
        <v>8.4999999999999995E-4</v>
      </c>
      <c r="O108" s="158">
        <f t="shared" ref="O108:O113" si="4">ROUND(E108*N108,2)</f>
        <v>0.01</v>
      </c>
      <c r="P108" s="158">
        <v>0</v>
      </c>
      <c r="Q108" s="158">
        <f t="shared" ref="Q108:Q113" si="5">ROUND(E108*P108,2)</f>
        <v>0</v>
      </c>
      <c r="R108" s="158"/>
      <c r="S108" s="158" t="s">
        <v>141</v>
      </c>
      <c r="T108" s="158" t="s">
        <v>141</v>
      </c>
      <c r="U108" s="158">
        <v>0.11</v>
      </c>
      <c r="V108" s="158">
        <f t="shared" ref="V108:V113" si="6">ROUND(E108*U108,2)</f>
        <v>1.32</v>
      </c>
      <c r="W108" s="158"/>
      <c r="X108" s="158" t="s">
        <v>142</v>
      </c>
      <c r="Y108" s="148"/>
      <c r="Z108" s="148"/>
      <c r="AA108" s="148"/>
      <c r="AB108" s="148"/>
      <c r="AC108" s="148"/>
      <c r="AD108" s="148"/>
      <c r="AE108" s="148"/>
      <c r="AF108" s="148"/>
      <c r="AG108" s="148" t="s">
        <v>143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75">
        <v>46</v>
      </c>
      <c r="B109" s="176" t="s">
        <v>278</v>
      </c>
      <c r="C109" s="184" t="s">
        <v>279</v>
      </c>
      <c r="D109" s="177" t="s">
        <v>140</v>
      </c>
      <c r="E109" s="178">
        <v>12</v>
      </c>
      <c r="F109" s="179"/>
      <c r="G109" s="180">
        <f t="shared" si="0"/>
        <v>0</v>
      </c>
      <c r="H109" s="159"/>
      <c r="I109" s="158">
        <f t="shared" si="1"/>
        <v>0</v>
      </c>
      <c r="J109" s="159"/>
      <c r="K109" s="158">
        <f t="shared" si="2"/>
        <v>0</v>
      </c>
      <c r="L109" s="158">
        <v>21</v>
      </c>
      <c r="M109" s="158">
        <f t="shared" si="3"/>
        <v>0</v>
      </c>
      <c r="N109" s="158">
        <v>1.8000000000000001E-4</v>
      </c>
      <c r="O109" s="158">
        <f t="shared" si="4"/>
        <v>0</v>
      </c>
      <c r="P109" s="158">
        <v>0</v>
      </c>
      <c r="Q109" s="158">
        <f t="shared" si="5"/>
        <v>0</v>
      </c>
      <c r="R109" s="158"/>
      <c r="S109" s="158" t="s">
        <v>141</v>
      </c>
      <c r="T109" s="158" t="s">
        <v>141</v>
      </c>
      <c r="U109" s="158">
        <v>0.25</v>
      </c>
      <c r="V109" s="158">
        <f t="shared" si="6"/>
        <v>3</v>
      </c>
      <c r="W109" s="158"/>
      <c r="X109" s="158" t="s">
        <v>142</v>
      </c>
      <c r="Y109" s="148"/>
      <c r="Z109" s="148"/>
      <c r="AA109" s="148"/>
      <c r="AB109" s="148"/>
      <c r="AC109" s="148"/>
      <c r="AD109" s="148"/>
      <c r="AE109" s="148"/>
      <c r="AF109" s="148"/>
      <c r="AG109" s="148" t="s">
        <v>143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75">
        <v>47</v>
      </c>
      <c r="B110" s="176" t="s">
        <v>280</v>
      </c>
      <c r="C110" s="184" t="s">
        <v>281</v>
      </c>
      <c r="D110" s="177" t="s">
        <v>159</v>
      </c>
      <c r="E110" s="178">
        <v>26</v>
      </c>
      <c r="F110" s="179"/>
      <c r="G110" s="180">
        <f t="shared" si="0"/>
        <v>0</v>
      </c>
      <c r="H110" s="159"/>
      <c r="I110" s="158">
        <f t="shared" si="1"/>
        <v>0</v>
      </c>
      <c r="J110" s="159"/>
      <c r="K110" s="158">
        <f t="shared" si="2"/>
        <v>0</v>
      </c>
      <c r="L110" s="158">
        <v>21</v>
      </c>
      <c r="M110" s="158">
        <f t="shared" si="3"/>
        <v>0</v>
      </c>
      <c r="N110" s="158">
        <v>0</v>
      </c>
      <c r="O110" s="158">
        <f t="shared" si="4"/>
        <v>0</v>
      </c>
      <c r="P110" s="158">
        <v>0</v>
      </c>
      <c r="Q110" s="158">
        <f t="shared" si="5"/>
        <v>0</v>
      </c>
      <c r="R110" s="158"/>
      <c r="S110" s="158" t="s">
        <v>141</v>
      </c>
      <c r="T110" s="158" t="s">
        <v>141</v>
      </c>
      <c r="U110" s="158">
        <v>0.03</v>
      </c>
      <c r="V110" s="158">
        <f t="shared" si="6"/>
        <v>0.78</v>
      </c>
      <c r="W110" s="158"/>
      <c r="X110" s="158" t="s">
        <v>142</v>
      </c>
      <c r="Y110" s="148"/>
      <c r="Z110" s="148"/>
      <c r="AA110" s="148"/>
      <c r="AB110" s="148"/>
      <c r="AC110" s="148"/>
      <c r="AD110" s="148"/>
      <c r="AE110" s="148"/>
      <c r="AF110" s="148"/>
      <c r="AG110" s="148" t="s">
        <v>143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75">
        <v>48</v>
      </c>
      <c r="B111" s="176" t="s">
        <v>282</v>
      </c>
      <c r="C111" s="184" t="s">
        <v>283</v>
      </c>
      <c r="D111" s="177" t="s">
        <v>159</v>
      </c>
      <c r="E111" s="178">
        <v>26</v>
      </c>
      <c r="F111" s="179"/>
      <c r="G111" s="180">
        <f t="shared" si="0"/>
        <v>0</v>
      </c>
      <c r="H111" s="159"/>
      <c r="I111" s="158">
        <f t="shared" si="1"/>
        <v>0</v>
      </c>
      <c r="J111" s="159"/>
      <c r="K111" s="158">
        <f t="shared" si="2"/>
        <v>0</v>
      </c>
      <c r="L111" s="158">
        <v>21</v>
      </c>
      <c r="M111" s="158">
        <f t="shared" si="3"/>
        <v>0</v>
      </c>
      <c r="N111" s="158">
        <v>1.0000000000000001E-5</v>
      </c>
      <c r="O111" s="158">
        <f t="shared" si="4"/>
        <v>0</v>
      </c>
      <c r="P111" s="158">
        <v>0</v>
      </c>
      <c r="Q111" s="158">
        <f t="shared" si="5"/>
        <v>0</v>
      </c>
      <c r="R111" s="158"/>
      <c r="S111" s="158" t="s">
        <v>141</v>
      </c>
      <c r="T111" s="158" t="s">
        <v>141</v>
      </c>
      <c r="U111" s="158">
        <v>0.06</v>
      </c>
      <c r="V111" s="158">
        <f t="shared" si="6"/>
        <v>1.56</v>
      </c>
      <c r="W111" s="158"/>
      <c r="X111" s="158" t="s">
        <v>142</v>
      </c>
      <c r="Y111" s="148"/>
      <c r="Z111" s="148"/>
      <c r="AA111" s="148"/>
      <c r="AB111" s="148"/>
      <c r="AC111" s="148"/>
      <c r="AD111" s="148"/>
      <c r="AE111" s="148"/>
      <c r="AF111" s="148"/>
      <c r="AG111" s="148" t="s">
        <v>143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ht="22.5" outlineLevel="1" x14ac:dyDescent="0.2">
      <c r="A112" s="169">
        <v>49</v>
      </c>
      <c r="B112" s="170" t="s">
        <v>284</v>
      </c>
      <c r="C112" s="185" t="s">
        <v>285</v>
      </c>
      <c r="D112" s="171" t="s">
        <v>169</v>
      </c>
      <c r="E112" s="172">
        <v>1</v>
      </c>
      <c r="F112" s="173"/>
      <c r="G112" s="174">
        <f t="shared" si="0"/>
        <v>0</v>
      </c>
      <c r="H112" s="159"/>
      <c r="I112" s="158">
        <f t="shared" si="1"/>
        <v>0</v>
      </c>
      <c r="J112" s="159"/>
      <c r="K112" s="158">
        <f t="shared" si="2"/>
        <v>0</v>
      </c>
      <c r="L112" s="158">
        <v>21</v>
      </c>
      <c r="M112" s="158">
        <f t="shared" si="3"/>
        <v>0</v>
      </c>
      <c r="N112" s="158">
        <v>3.9300000000000003E-3</v>
      </c>
      <c r="O112" s="158">
        <f t="shared" si="4"/>
        <v>0</v>
      </c>
      <c r="P112" s="158">
        <v>0</v>
      </c>
      <c r="Q112" s="158">
        <f t="shared" si="5"/>
        <v>0</v>
      </c>
      <c r="R112" s="158"/>
      <c r="S112" s="158" t="s">
        <v>170</v>
      </c>
      <c r="T112" s="158" t="s">
        <v>171</v>
      </c>
      <c r="U112" s="158">
        <v>0.52</v>
      </c>
      <c r="V112" s="158">
        <f t="shared" si="6"/>
        <v>0.52</v>
      </c>
      <c r="W112" s="158"/>
      <c r="X112" s="158" t="s">
        <v>142</v>
      </c>
      <c r="Y112" s="148"/>
      <c r="Z112" s="148"/>
      <c r="AA112" s="148"/>
      <c r="AB112" s="148"/>
      <c r="AC112" s="148"/>
      <c r="AD112" s="148"/>
      <c r="AE112" s="148"/>
      <c r="AF112" s="148"/>
      <c r="AG112" s="148" t="s">
        <v>143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55">
        <v>50</v>
      </c>
      <c r="B113" s="156" t="s">
        <v>286</v>
      </c>
      <c r="C113" s="187" t="s">
        <v>287</v>
      </c>
      <c r="D113" s="157" t="s">
        <v>0</v>
      </c>
      <c r="E113" s="181"/>
      <c r="F113" s="159"/>
      <c r="G113" s="158">
        <f t="shared" si="0"/>
        <v>0</v>
      </c>
      <c r="H113" s="159"/>
      <c r="I113" s="158">
        <f t="shared" si="1"/>
        <v>0</v>
      </c>
      <c r="J113" s="159"/>
      <c r="K113" s="158">
        <f t="shared" si="2"/>
        <v>0</v>
      </c>
      <c r="L113" s="158">
        <v>21</v>
      </c>
      <c r="M113" s="158">
        <f t="shared" si="3"/>
        <v>0</v>
      </c>
      <c r="N113" s="158">
        <v>0</v>
      </c>
      <c r="O113" s="158">
        <f t="shared" si="4"/>
        <v>0</v>
      </c>
      <c r="P113" s="158">
        <v>0</v>
      </c>
      <c r="Q113" s="158">
        <f t="shared" si="5"/>
        <v>0</v>
      </c>
      <c r="R113" s="158"/>
      <c r="S113" s="158" t="s">
        <v>141</v>
      </c>
      <c r="T113" s="158" t="s">
        <v>141</v>
      </c>
      <c r="U113" s="158">
        <v>0</v>
      </c>
      <c r="V113" s="158">
        <f t="shared" si="6"/>
        <v>0</v>
      </c>
      <c r="W113" s="158"/>
      <c r="X113" s="158" t="s">
        <v>242</v>
      </c>
      <c r="Y113" s="148"/>
      <c r="Z113" s="148"/>
      <c r="AA113" s="148"/>
      <c r="AB113" s="148"/>
      <c r="AC113" s="148"/>
      <c r="AD113" s="148"/>
      <c r="AE113" s="148"/>
      <c r="AF113" s="148"/>
      <c r="AG113" s="148" t="s">
        <v>243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x14ac:dyDescent="0.2">
      <c r="A114" s="163" t="s">
        <v>136</v>
      </c>
      <c r="B114" s="164" t="s">
        <v>82</v>
      </c>
      <c r="C114" s="183" t="s">
        <v>83</v>
      </c>
      <c r="D114" s="165"/>
      <c r="E114" s="166"/>
      <c r="F114" s="167"/>
      <c r="G114" s="168">
        <f>SUMIF(AG115:AG131,"&lt;&gt;NOR",G115:G131)</f>
        <v>0</v>
      </c>
      <c r="H114" s="162"/>
      <c r="I114" s="162">
        <f>SUM(I115:I131)</f>
        <v>0</v>
      </c>
      <c r="J114" s="162"/>
      <c r="K114" s="162">
        <f>SUM(K115:K131)</f>
        <v>0</v>
      </c>
      <c r="L114" s="162"/>
      <c r="M114" s="162">
        <f>SUM(M115:M131)</f>
        <v>0</v>
      </c>
      <c r="N114" s="162"/>
      <c r="O114" s="162">
        <f>SUM(O115:O131)</f>
        <v>0.09</v>
      </c>
      <c r="P114" s="162"/>
      <c r="Q114" s="162">
        <f>SUM(Q115:Q131)</f>
        <v>0.02</v>
      </c>
      <c r="R114" s="162"/>
      <c r="S114" s="162"/>
      <c r="T114" s="162"/>
      <c r="U114" s="162"/>
      <c r="V114" s="162">
        <f>SUM(V115:V131)</f>
        <v>13.82</v>
      </c>
      <c r="W114" s="162"/>
      <c r="X114" s="162"/>
      <c r="AG114" t="s">
        <v>137</v>
      </c>
    </row>
    <row r="115" spans="1:60" outlineLevel="1" x14ac:dyDescent="0.2">
      <c r="A115" s="175">
        <v>51</v>
      </c>
      <c r="B115" s="176" t="s">
        <v>288</v>
      </c>
      <c r="C115" s="184" t="s">
        <v>289</v>
      </c>
      <c r="D115" s="177" t="s">
        <v>169</v>
      </c>
      <c r="E115" s="178">
        <v>2</v>
      </c>
      <c r="F115" s="179"/>
      <c r="G115" s="180">
        <f t="shared" ref="G115:G131" si="7">ROUND(E115*F115,2)</f>
        <v>0</v>
      </c>
      <c r="H115" s="159"/>
      <c r="I115" s="158">
        <f t="shared" ref="I115:I131" si="8">ROUND(E115*H115,2)</f>
        <v>0</v>
      </c>
      <c r="J115" s="159"/>
      <c r="K115" s="158">
        <f t="shared" ref="K115:K131" si="9">ROUND(E115*J115,2)</f>
        <v>0</v>
      </c>
      <c r="L115" s="158">
        <v>21</v>
      </c>
      <c r="M115" s="158">
        <f t="shared" ref="M115:M131" si="10">G115*(1+L115/100)</f>
        <v>0</v>
      </c>
      <c r="N115" s="158">
        <v>1.8600000000000001E-3</v>
      </c>
      <c r="O115" s="158">
        <f t="shared" ref="O115:O131" si="11">ROUND(E115*N115,2)</f>
        <v>0</v>
      </c>
      <c r="P115" s="158">
        <v>0</v>
      </c>
      <c r="Q115" s="158">
        <f t="shared" ref="Q115:Q131" si="12">ROUND(E115*P115,2)</f>
        <v>0</v>
      </c>
      <c r="R115" s="158"/>
      <c r="S115" s="158" t="s">
        <v>141</v>
      </c>
      <c r="T115" s="158" t="s">
        <v>141</v>
      </c>
      <c r="U115" s="158">
        <v>1.3340000000000001</v>
      </c>
      <c r="V115" s="158">
        <f t="shared" ref="V115:V131" si="13">ROUND(E115*U115,2)</f>
        <v>2.67</v>
      </c>
      <c r="W115" s="158"/>
      <c r="X115" s="158" t="s">
        <v>142</v>
      </c>
      <c r="Y115" s="148"/>
      <c r="Z115" s="148"/>
      <c r="AA115" s="148"/>
      <c r="AB115" s="148"/>
      <c r="AC115" s="148"/>
      <c r="AD115" s="148"/>
      <c r="AE115" s="148"/>
      <c r="AF115" s="148"/>
      <c r="AG115" s="148" t="s">
        <v>143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75">
        <v>52</v>
      </c>
      <c r="B116" s="176" t="s">
        <v>290</v>
      </c>
      <c r="C116" s="184" t="s">
        <v>291</v>
      </c>
      <c r="D116" s="177" t="s">
        <v>169</v>
      </c>
      <c r="E116" s="178">
        <v>1</v>
      </c>
      <c r="F116" s="179"/>
      <c r="G116" s="180">
        <f t="shared" si="7"/>
        <v>0</v>
      </c>
      <c r="H116" s="159"/>
      <c r="I116" s="158">
        <f t="shared" si="8"/>
        <v>0</v>
      </c>
      <c r="J116" s="159"/>
      <c r="K116" s="158">
        <f t="shared" si="9"/>
        <v>0</v>
      </c>
      <c r="L116" s="158">
        <v>21</v>
      </c>
      <c r="M116" s="158">
        <f t="shared" si="10"/>
        <v>0</v>
      </c>
      <c r="N116" s="158">
        <v>0</v>
      </c>
      <c r="O116" s="158">
        <f t="shared" si="11"/>
        <v>0</v>
      </c>
      <c r="P116" s="158">
        <v>1.9460000000000002E-2</v>
      </c>
      <c r="Q116" s="158">
        <f t="shared" si="12"/>
        <v>0.02</v>
      </c>
      <c r="R116" s="158"/>
      <c r="S116" s="158" t="s">
        <v>141</v>
      </c>
      <c r="T116" s="158" t="s">
        <v>141</v>
      </c>
      <c r="U116" s="158">
        <v>0.38200000000000001</v>
      </c>
      <c r="V116" s="158">
        <f t="shared" si="13"/>
        <v>0.38</v>
      </c>
      <c r="W116" s="158"/>
      <c r="X116" s="158" t="s">
        <v>142</v>
      </c>
      <c r="Y116" s="148"/>
      <c r="Z116" s="148"/>
      <c r="AA116" s="148"/>
      <c r="AB116" s="148"/>
      <c r="AC116" s="148"/>
      <c r="AD116" s="148"/>
      <c r="AE116" s="148"/>
      <c r="AF116" s="148"/>
      <c r="AG116" s="148" t="s">
        <v>143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75">
        <v>53</v>
      </c>
      <c r="B117" s="176" t="s">
        <v>292</v>
      </c>
      <c r="C117" s="184" t="s">
        <v>293</v>
      </c>
      <c r="D117" s="177" t="s">
        <v>169</v>
      </c>
      <c r="E117" s="178">
        <v>2</v>
      </c>
      <c r="F117" s="179"/>
      <c r="G117" s="180">
        <f t="shared" si="7"/>
        <v>0</v>
      </c>
      <c r="H117" s="159"/>
      <c r="I117" s="158">
        <f t="shared" si="8"/>
        <v>0</v>
      </c>
      <c r="J117" s="159"/>
      <c r="K117" s="158">
        <f t="shared" si="9"/>
        <v>0</v>
      </c>
      <c r="L117" s="158">
        <v>21</v>
      </c>
      <c r="M117" s="158">
        <f t="shared" si="10"/>
        <v>0</v>
      </c>
      <c r="N117" s="158">
        <v>1.7010000000000001E-2</v>
      </c>
      <c r="O117" s="158">
        <f t="shared" si="11"/>
        <v>0.03</v>
      </c>
      <c r="P117" s="158">
        <v>0</v>
      </c>
      <c r="Q117" s="158">
        <f t="shared" si="12"/>
        <v>0</v>
      </c>
      <c r="R117" s="158"/>
      <c r="S117" s="158" t="s">
        <v>141</v>
      </c>
      <c r="T117" s="158" t="s">
        <v>141</v>
      </c>
      <c r="U117" s="158">
        <v>1.2529999999999999</v>
      </c>
      <c r="V117" s="158">
        <f t="shared" si="13"/>
        <v>2.5099999999999998</v>
      </c>
      <c r="W117" s="158"/>
      <c r="X117" s="158" t="s">
        <v>142</v>
      </c>
      <c r="Y117" s="148"/>
      <c r="Z117" s="148"/>
      <c r="AA117" s="148"/>
      <c r="AB117" s="148"/>
      <c r="AC117" s="148"/>
      <c r="AD117" s="148"/>
      <c r="AE117" s="148"/>
      <c r="AF117" s="148"/>
      <c r="AG117" s="148" t="s">
        <v>143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75">
        <v>54</v>
      </c>
      <c r="B118" s="176" t="s">
        <v>294</v>
      </c>
      <c r="C118" s="184" t="s">
        <v>295</v>
      </c>
      <c r="D118" s="177" t="s">
        <v>169</v>
      </c>
      <c r="E118" s="178">
        <v>2</v>
      </c>
      <c r="F118" s="179"/>
      <c r="G118" s="180">
        <f t="shared" si="7"/>
        <v>0</v>
      </c>
      <c r="H118" s="159"/>
      <c r="I118" s="158">
        <f t="shared" si="8"/>
        <v>0</v>
      </c>
      <c r="J118" s="159"/>
      <c r="K118" s="158">
        <f t="shared" si="9"/>
        <v>0</v>
      </c>
      <c r="L118" s="158">
        <v>21</v>
      </c>
      <c r="M118" s="158">
        <f t="shared" si="10"/>
        <v>0</v>
      </c>
      <c r="N118" s="158">
        <v>8.4000000000000003E-4</v>
      </c>
      <c r="O118" s="158">
        <f t="shared" si="11"/>
        <v>0</v>
      </c>
      <c r="P118" s="158">
        <v>0</v>
      </c>
      <c r="Q118" s="158">
        <f t="shared" si="12"/>
        <v>0</v>
      </c>
      <c r="R118" s="158"/>
      <c r="S118" s="158" t="s">
        <v>141</v>
      </c>
      <c r="T118" s="158" t="s">
        <v>141</v>
      </c>
      <c r="U118" s="158">
        <v>1.2529999999999999</v>
      </c>
      <c r="V118" s="158">
        <f t="shared" si="13"/>
        <v>2.5099999999999998</v>
      </c>
      <c r="W118" s="158"/>
      <c r="X118" s="158" t="s">
        <v>142</v>
      </c>
      <c r="Y118" s="148"/>
      <c r="Z118" s="148"/>
      <c r="AA118" s="148"/>
      <c r="AB118" s="148"/>
      <c r="AC118" s="148"/>
      <c r="AD118" s="148"/>
      <c r="AE118" s="148"/>
      <c r="AF118" s="148"/>
      <c r="AG118" s="148" t="s">
        <v>143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75">
        <v>55</v>
      </c>
      <c r="B119" s="176" t="s">
        <v>296</v>
      </c>
      <c r="C119" s="184" t="s">
        <v>297</v>
      </c>
      <c r="D119" s="177" t="s">
        <v>169</v>
      </c>
      <c r="E119" s="178">
        <v>2</v>
      </c>
      <c r="F119" s="179"/>
      <c r="G119" s="180">
        <f t="shared" si="7"/>
        <v>0</v>
      </c>
      <c r="H119" s="159"/>
      <c r="I119" s="158">
        <f t="shared" si="8"/>
        <v>0</v>
      </c>
      <c r="J119" s="159"/>
      <c r="K119" s="158">
        <f t="shared" si="9"/>
        <v>0</v>
      </c>
      <c r="L119" s="158">
        <v>21</v>
      </c>
      <c r="M119" s="158">
        <f t="shared" si="10"/>
        <v>0</v>
      </c>
      <c r="N119" s="158">
        <v>2.3E-3</v>
      </c>
      <c r="O119" s="158">
        <f t="shared" si="11"/>
        <v>0</v>
      </c>
      <c r="P119" s="158">
        <v>0</v>
      </c>
      <c r="Q119" s="158">
        <f t="shared" si="12"/>
        <v>0</v>
      </c>
      <c r="R119" s="158"/>
      <c r="S119" s="158" t="s">
        <v>141</v>
      </c>
      <c r="T119" s="158" t="s">
        <v>141</v>
      </c>
      <c r="U119" s="158">
        <v>0.38</v>
      </c>
      <c r="V119" s="158">
        <f t="shared" si="13"/>
        <v>0.76</v>
      </c>
      <c r="W119" s="158"/>
      <c r="X119" s="158" t="s">
        <v>142</v>
      </c>
      <c r="Y119" s="148"/>
      <c r="Z119" s="148"/>
      <c r="AA119" s="148"/>
      <c r="AB119" s="148"/>
      <c r="AC119" s="148"/>
      <c r="AD119" s="148"/>
      <c r="AE119" s="148"/>
      <c r="AF119" s="148"/>
      <c r="AG119" s="148" t="s">
        <v>143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75">
        <v>56</v>
      </c>
      <c r="B120" s="176" t="s">
        <v>298</v>
      </c>
      <c r="C120" s="184" t="s">
        <v>299</v>
      </c>
      <c r="D120" s="177" t="s">
        <v>169</v>
      </c>
      <c r="E120" s="178">
        <v>2</v>
      </c>
      <c r="F120" s="179"/>
      <c r="G120" s="180">
        <f t="shared" si="7"/>
        <v>0</v>
      </c>
      <c r="H120" s="159"/>
      <c r="I120" s="158">
        <f t="shared" si="8"/>
        <v>0</v>
      </c>
      <c r="J120" s="159"/>
      <c r="K120" s="158">
        <f t="shared" si="9"/>
        <v>0</v>
      </c>
      <c r="L120" s="158">
        <v>21</v>
      </c>
      <c r="M120" s="158">
        <f t="shared" si="10"/>
        <v>0</v>
      </c>
      <c r="N120" s="158">
        <v>2.3E-3</v>
      </c>
      <c r="O120" s="158">
        <f t="shared" si="11"/>
        <v>0</v>
      </c>
      <c r="P120" s="158">
        <v>0</v>
      </c>
      <c r="Q120" s="158">
        <f t="shared" si="12"/>
        <v>0</v>
      </c>
      <c r="R120" s="158"/>
      <c r="S120" s="158" t="s">
        <v>141</v>
      </c>
      <c r="T120" s="158" t="s">
        <v>141</v>
      </c>
      <c r="U120" s="158">
        <v>0.38</v>
      </c>
      <c r="V120" s="158">
        <f t="shared" si="13"/>
        <v>0.76</v>
      </c>
      <c r="W120" s="158"/>
      <c r="X120" s="158" t="s">
        <v>142</v>
      </c>
      <c r="Y120" s="148"/>
      <c r="Z120" s="148"/>
      <c r="AA120" s="148"/>
      <c r="AB120" s="148"/>
      <c r="AC120" s="148"/>
      <c r="AD120" s="148"/>
      <c r="AE120" s="148"/>
      <c r="AF120" s="148"/>
      <c r="AG120" s="148" t="s">
        <v>143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75">
        <v>57</v>
      </c>
      <c r="B121" s="176" t="s">
        <v>300</v>
      </c>
      <c r="C121" s="184" t="s">
        <v>301</v>
      </c>
      <c r="D121" s="177" t="s">
        <v>169</v>
      </c>
      <c r="E121" s="178">
        <v>1</v>
      </c>
      <c r="F121" s="179"/>
      <c r="G121" s="180">
        <f t="shared" si="7"/>
        <v>0</v>
      </c>
      <c r="H121" s="159"/>
      <c r="I121" s="158">
        <f t="shared" si="8"/>
        <v>0</v>
      </c>
      <c r="J121" s="159"/>
      <c r="K121" s="158">
        <f t="shared" si="9"/>
        <v>0</v>
      </c>
      <c r="L121" s="158">
        <v>21</v>
      </c>
      <c r="M121" s="158">
        <f t="shared" si="10"/>
        <v>0</v>
      </c>
      <c r="N121" s="158">
        <v>7.2000000000000005E-4</v>
      </c>
      <c r="O121" s="158">
        <f t="shared" si="11"/>
        <v>0</v>
      </c>
      <c r="P121" s="158">
        <v>0</v>
      </c>
      <c r="Q121" s="158">
        <f t="shared" si="12"/>
        <v>0</v>
      </c>
      <c r="R121" s="158"/>
      <c r="S121" s="158" t="s">
        <v>141</v>
      </c>
      <c r="T121" s="158" t="s">
        <v>141</v>
      </c>
      <c r="U121" s="158">
        <v>0.50600000000000001</v>
      </c>
      <c r="V121" s="158">
        <f t="shared" si="13"/>
        <v>0.51</v>
      </c>
      <c r="W121" s="158"/>
      <c r="X121" s="158" t="s">
        <v>142</v>
      </c>
      <c r="Y121" s="148"/>
      <c r="Z121" s="148"/>
      <c r="AA121" s="148"/>
      <c r="AB121" s="148"/>
      <c r="AC121" s="148"/>
      <c r="AD121" s="148"/>
      <c r="AE121" s="148"/>
      <c r="AF121" s="148"/>
      <c r="AG121" s="148" t="s">
        <v>143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75">
        <v>58</v>
      </c>
      <c r="B122" s="176" t="s">
        <v>302</v>
      </c>
      <c r="C122" s="184" t="s">
        <v>303</v>
      </c>
      <c r="D122" s="177" t="s">
        <v>169</v>
      </c>
      <c r="E122" s="178">
        <v>1</v>
      </c>
      <c r="F122" s="179"/>
      <c r="G122" s="180">
        <f t="shared" si="7"/>
        <v>0</v>
      </c>
      <c r="H122" s="159"/>
      <c r="I122" s="158">
        <f t="shared" si="8"/>
        <v>0</v>
      </c>
      <c r="J122" s="159"/>
      <c r="K122" s="158">
        <f t="shared" si="9"/>
        <v>0</v>
      </c>
      <c r="L122" s="158">
        <v>21</v>
      </c>
      <c r="M122" s="158">
        <f t="shared" si="10"/>
        <v>0</v>
      </c>
      <c r="N122" s="158">
        <v>0</v>
      </c>
      <c r="O122" s="158">
        <f t="shared" si="11"/>
        <v>0</v>
      </c>
      <c r="P122" s="158">
        <v>1.56E-3</v>
      </c>
      <c r="Q122" s="158">
        <f t="shared" si="12"/>
        <v>0</v>
      </c>
      <c r="R122" s="158"/>
      <c r="S122" s="158" t="s">
        <v>141</v>
      </c>
      <c r="T122" s="158" t="s">
        <v>141</v>
      </c>
      <c r="U122" s="158">
        <v>0.217</v>
      </c>
      <c r="V122" s="158">
        <f t="shared" si="13"/>
        <v>0.22</v>
      </c>
      <c r="W122" s="158"/>
      <c r="X122" s="158" t="s">
        <v>142</v>
      </c>
      <c r="Y122" s="148"/>
      <c r="Z122" s="148"/>
      <c r="AA122" s="148"/>
      <c r="AB122" s="148"/>
      <c r="AC122" s="148"/>
      <c r="AD122" s="148"/>
      <c r="AE122" s="148"/>
      <c r="AF122" s="148"/>
      <c r="AG122" s="148" t="s">
        <v>143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75">
        <v>59</v>
      </c>
      <c r="B123" s="176" t="s">
        <v>304</v>
      </c>
      <c r="C123" s="184" t="s">
        <v>305</v>
      </c>
      <c r="D123" s="177" t="s">
        <v>140</v>
      </c>
      <c r="E123" s="178">
        <v>5</v>
      </c>
      <c r="F123" s="179"/>
      <c r="G123" s="180">
        <f t="shared" si="7"/>
        <v>0</v>
      </c>
      <c r="H123" s="159"/>
      <c r="I123" s="158">
        <f t="shared" si="8"/>
        <v>0</v>
      </c>
      <c r="J123" s="159"/>
      <c r="K123" s="158">
        <f t="shared" si="9"/>
        <v>0</v>
      </c>
      <c r="L123" s="158">
        <v>21</v>
      </c>
      <c r="M123" s="158">
        <f t="shared" si="10"/>
        <v>0</v>
      </c>
      <c r="N123" s="158">
        <v>4.0000000000000003E-5</v>
      </c>
      <c r="O123" s="158">
        <f t="shared" si="11"/>
        <v>0</v>
      </c>
      <c r="P123" s="158">
        <v>0</v>
      </c>
      <c r="Q123" s="158">
        <f t="shared" si="12"/>
        <v>0</v>
      </c>
      <c r="R123" s="158"/>
      <c r="S123" s="158" t="s">
        <v>141</v>
      </c>
      <c r="T123" s="158" t="s">
        <v>141</v>
      </c>
      <c r="U123" s="158">
        <v>0.45</v>
      </c>
      <c r="V123" s="158">
        <f t="shared" si="13"/>
        <v>2.25</v>
      </c>
      <c r="W123" s="158"/>
      <c r="X123" s="158" t="s">
        <v>142</v>
      </c>
      <c r="Y123" s="148"/>
      <c r="Z123" s="148"/>
      <c r="AA123" s="148"/>
      <c r="AB123" s="148"/>
      <c r="AC123" s="148"/>
      <c r="AD123" s="148"/>
      <c r="AE123" s="148"/>
      <c r="AF123" s="148"/>
      <c r="AG123" s="148" t="s">
        <v>143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75">
        <v>60</v>
      </c>
      <c r="B124" s="176" t="s">
        <v>306</v>
      </c>
      <c r="C124" s="184" t="s">
        <v>307</v>
      </c>
      <c r="D124" s="177" t="s">
        <v>140</v>
      </c>
      <c r="E124" s="178">
        <v>5</v>
      </c>
      <c r="F124" s="179"/>
      <c r="G124" s="180">
        <f t="shared" si="7"/>
        <v>0</v>
      </c>
      <c r="H124" s="159"/>
      <c r="I124" s="158">
        <f t="shared" si="8"/>
        <v>0</v>
      </c>
      <c r="J124" s="159"/>
      <c r="K124" s="158">
        <f t="shared" si="9"/>
        <v>0</v>
      </c>
      <c r="L124" s="158">
        <v>21</v>
      </c>
      <c r="M124" s="158">
        <f t="shared" si="10"/>
        <v>0</v>
      </c>
      <c r="N124" s="158">
        <v>2.0000000000000001E-4</v>
      </c>
      <c r="O124" s="158">
        <f t="shared" si="11"/>
        <v>0</v>
      </c>
      <c r="P124" s="158">
        <v>0</v>
      </c>
      <c r="Q124" s="158">
        <f t="shared" si="12"/>
        <v>0</v>
      </c>
      <c r="R124" s="158"/>
      <c r="S124" s="158" t="s">
        <v>141</v>
      </c>
      <c r="T124" s="158" t="s">
        <v>141</v>
      </c>
      <c r="U124" s="158">
        <v>0.25</v>
      </c>
      <c r="V124" s="158">
        <f t="shared" si="13"/>
        <v>1.25</v>
      </c>
      <c r="W124" s="158"/>
      <c r="X124" s="158" t="s">
        <v>142</v>
      </c>
      <c r="Y124" s="148"/>
      <c r="Z124" s="148"/>
      <c r="AA124" s="148"/>
      <c r="AB124" s="148"/>
      <c r="AC124" s="148"/>
      <c r="AD124" s="148"/>
      <c r="AE124" s="148"/>
      <c r="AF124" s="148"/>
      <c r="AG124" s="148" t="s">
        <v>143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75">
        <v>61</v>
      </c>
      <c r="B125" s="176" t="s">
        <v>308</v>
      </c>
      <c r="C125" s="184" t="s">
        <v>309</v>
      </c>
      <c r="D125" s="177" t="s">
        <v>140</v>
      </c>
      <c r="E125" s="178">
        <v>2</v>
      </c>
      <c r="F125" s="179"/>
      <c r="G125" s="180">
        <f t="shared" si="7"/>
        <v>0</v>
      </c>
      <c r="H125" s="159"/>
      <c r="I125" s="158">
        <f t="shared" si="8"/>
        <v>0</v>
      </c>
      <c r="J125" s="159"/>
      <c r="K125" s="158">
        <f t="shared" si="9"/>
        <v>0</v>
      </c>
      <c r="L125" s="158">
        <v>21</v>
      </c>
      <c r="M125" s="158">
        <f t="shared" si="10"/>
        <v>0</v>
      </c>
      <c r="N125" s="158">
        <v>2.0999999999999999E-3</v>
      </c>
      <c r="O125" s="158">
        <f t="shared" si="11"/>
        <v>0</v>
      </c>
      <c r="P125" s="158">
        <v>0</v>
      </c>
      <c r="Q125" s="158">
        <f t="shared" si="12"/>
        <v>0</v>
      </c>
      <c r="R125" s="158"/>
      <c r="S125" s="158" t="s">
        <v>170</v>
      </c>
      <c r="T125" s="158" t="s">
        <v>171</v>
      </c>
      <c r="U125" s="158">
        <v>0</v>
      </c>
      <c r="V125" s="158">
        <f t="shared" si="13"/>
        <v>0</v>
      </c>
      <c r="W125" s="158"/>
      <c r="X125" s="158" t="s">
        <v>251</v>
      </c>
      <c r="Y125" s="148"/>
      <c r="Z125" s="148"/>
      <c r="AA125" s="148"/>
      <c r="AB125" s="148"/>
      <c r="AC125" s="148"/>
      <c r="AD125" s="148"/>
      <c r="AE125" s="148"/>
      <c r="AF125" s="148"/>
      <c r="AG125" s="148" t="s">
        <v>252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75">
        <v>62</v>
      </c>
      <c r="B126" s="176" t="s">
        <v>310</v>
      </c>
      <c r="C126" s="184" t="s">
        <v>311</v>
      </c>
      <c r="D126" s="177" t="s">
        <v>140</v>
      </c>
      <c r="E126" s="178">
        <v>3</v>
      </c>
      <c r="F126" s="179"/>
      <c r="G126" s="180">
        <f t="shared" si="7"/>
        <v>0</v>
      </c>
      <c r="H126" s="159"/>
      <c r="I126" s="158">
        <f t="shared" si="8"/>
        <v>0</v>
      </c>
      <c r="J126" s="159"/>
      <c r="K126" s="158">
        <f t="shared" si="9"/>
        <v>0</v>
      </c>
      <c r="L126" s="158">
        <v>21</v>
      </c>
      <c r="M126" s="158">
        <f t="shared" si="10"/>
        <v>0</v>
      </c>
      <c r="N126" s="158">
        <v>1E-3</v>
      </c>
      <c r="O126" s="158">
        <f t="shared" si="11"/>
        <v>0</v>
      </c>
      <c r="P126" s="158">
        <v>0</v>
      </c>
      <c r="Q126" s="158">
        <f t="shared" si="12"/>
        <v>0</v>
      </c>
      <c r="R126" s="158" t="s">
        <v>250</v>
      </c>
      <c r="S126" s="158" t="s">
        <v>141</v>
      </c>
      <c r="T126" s="158" t="s">
        <v>141</v>
      </c>
      <c r="U126" s="158">
        <v>0</v>
      </c>
      <c r="V126" s="158">
        <f t="shared" si="13"/>
        <v>0</v>
      </c>
      <c r="W126" s="158"/>
      <c r="X126" s="158" t="s">
        <v>251</v>
      </c>
      <c r="Y126" s="148"/>
      <c r="Z126" s="148"/>
      <c r="AA126" s="148"/>
      <c r="AB126" s="148"/>
      <c r="AC126" s="148"/>
      <c r="AD126" s="148"/>
      <c r="AE126" s="148"/>
      <c r="AF126" s="148"/>
      <c r="AG126" s="148" t="s">
        <v>252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ht="22.5" outlineLevel="1" x14ac:dyDescent="0.2">
      <c r="A127" s="175">
        <v>63</v>
      </c>
      <c r="B127" s="176" t="s">
        <v>312</v>
      </c>
      <c r="C127" s="184" t="s">
        <v>313</v>
      </c>
      <c r="D127" s="177" t="s">
        <v>140</v>
      </c>
      <c r="E127" s="178">
        <v>2</v>
      </c>
      <c r="F127" s="179"/>
      <c r="G127" s="180">
        <f t="shared" si="7"/>
        <v>0</v>
      </c>
      <c r="H127" s="159"/>
      <c r="I127" s="158">
        <f t="shared" si="8"/>
        <v>0</v>
      </c>
      <c r="J127" s="159"/>
      <c r="K127" s="158">
        <f t="shared" si="9"/>
        <v>0</v>
      </c>
      <c r="L127" s="158">
        <v>21</v>
      </c>
      <c r="M127" s="158">
        <f t="shared" si="10"/>
        <v>0</v>
      </c>
      <c r="N127" s="158">
        <v>1.4E-3</v>
      </c>
      <c r="O127" s="158">
        <f t="shared" si="11"/>
        <v>0</v>
      </c>
      <c r="P127" s="158">
        <v>0</v>
      </c>
      <c r="Q127" s="158">
        <f t="shared" si="12"/>
        <v>0</v>
      </c>
      <c r="R127" s="158" t="s">
        <v>250</v>
      </c>
      <c r="S127" s="158" t="s">
        <v>141</v>
      </c>
      <c r="T127" s="158" t="s">
        <v>141</v>
      </c>
      <c r="U127" s="158">
        <v>0</v>
      </c>
      <c r="V127" s="158">
        <f t="shared" si="13"/>
        <v>0</v>
      </c>
      <c r="W127" s="158"/>
      <c r="X127" s="158" t="s">
        <v>251</v>
      </c>
      <c r="Y127" s="148"/>
      <c r="Z127" s="148"/>
      <c r="AA127" s="148"/>
      <c r="AB127" s="148"/>
      <c r="AC127" s="148"/>
      <c r="AD127" s="148"/>
      <c r="AE127" s="148"/>
      <c r="AF127" s="148"/>
      <c r="AG127" s="148" t="s">
        <v>252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75">
        <v>64</v>
      </c>
      <c r="B128" s="176" t="s">
        <v>314</v>
      </c>
      <c r="C128" s="184" t="s">
        <v>315</v>
      </c>
      <c r="D128" s="177" t="s">
        <v>140</v>
      </c>
      <c r="E128" s="178">
        <v>1</v>
      </c>
      <c r="F128" s="179"/>
      <c r="G128" s="180">
        <f t="shared" si="7"/>
        <v>0</v>
      </c>
      <c r="H128" s="159"/>
      <c r="I128" s="158">
        <f t="shared" si="8"/>
        <v>0</v>
      </c>
      <c r="J128" s="159"/>
      <c r="K128" s="158">
        <f t="shared" si="9"/>
        <v>0</v>
      </c>
      <c r="L128" s="158">
        <v>21</v>
      </c>
      <c r="M128" s="158">
        <f t="shared" si="10"/>
        <v>0</v>
      </c>
      <c r="N128" s="158">
        <v>6.4999999999999997E-3</v>
      </c>
      <c r="O128" s="158">
        <f t="shared" si="11"/>
        <v>0.01</v>
      </c>
      <c r="P128" s="158">
        <v>0</v>
      </c>
      <c r="Q128" s="158">
        <f t="shared" si="12"/>
        <v>0</v>
      </c>
      <c r="R128" s="158" t="s">
        <v>250</v>
      </c>
      <c r="S128" s="158" t="s">
        <v>141</v>
      </c>
      <c r="T128" s="158" t="s">
        <v>141</v>
      </c>
      <c r="U128" s="158">
        <v>0</v>
      </c>
      <c r="V128" s="158">
        <f t="shared" si="13"/>
        <v>0</v>
      </c>
      <c r="W128" s="158"/>
      <c r="X128" s="158" t="s">
        <v>251</v>
      </c>
      <c r="Y128" s="148"/>
      <c r="Z128" s="148"/>
      <c r="AA128" s="148"/>
      <c r="AB128" s="148"/>
      <c r="AC128" s="148"/>
      <c r="AD128" s="148"/>
      <c r="AE128" s="148"/>
      <c r="AF128" s="148"/>
      <c r="AG128" s="148" t="s">
        <v>252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75">
        <v>65</v>
      </c>
      <c r="B129" s="176" t="s">
        <v>316</v>
      </c>
      <c r="C129" s="184" t="s">
        <v>317</v>
      </c>
      <c r="D129" s="177" t="s">
        <v>140</v>
      </c>
      <c r="E129" s="178">
        <v>2</v>
      </c>
      <c r="F129" s="179"/>
      <c r="G129" s="180">
        <f t="shared" si="7"/>
        <v>0</v>
      </c>
      <c r="H129" s="159"/>
      <c r="I129" s="158">
        <f t="shared" si="8"/>
        <v>0</v>
      </c>
      <c r="J129" s="159"/>
      <c r="K129" s="158">
        <f t="shared" si="9"/>
        <v>0</v>
      </c>
      <c r="L129" s="158">
        <v>21</v>
      </c>
      <c r="M129" s="158">
        <f t="shared" si="10"/>
        <v>0</v>
      </c>
      <c r="N129" s="158">
        <v>8.0000000000000002E-3</v>
      </c>
      <c r="O129" s="158">
        <f t="shared" si="11"/>
        <v>0.02</v>
      </c>
      <c r="P129" s="158">
        <v>0</v>
      </c>
      <c r="Q129" s="158">
        <f t="shared" si="12"/>
        <v>0</v>
      </c>
      <c r="R129" s="158" t="s">
        <v>250</v>
      </c>
      <c r="S129" s="158" t="s">
        <v>141</v>
      </c>
      <c r="T129" s="158" t="s">
        <v>141</v>
      </c>
      <c r="U129" s="158">
        <v>0</v>
      </c>
      <c r="V129" s="158">
        <f t="shared" si="13"/>
        <v>0</v>
      </c>
      <c r="W129" s="158"/>
      <c r="X129" s="158" t="s">
        <v>251</v>
      </c>
      <c r="Y129" s="148"/>
      <c r="Z129" s="148"/>
      <c r="AA129" s="148"/>
      <c r="AB129" s="148"/>
      <c r="AC129" s="148"/>
      <c r="AD129" s="148"/>
      <c r="AE129" s="148"/>
      <c r="AF129" s="148"/>
      <c r="AG129" s="148" t="s">
        <v>252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ht="22.5" outlineLevel="1" x14ac:dyDescent="0.2">
      <c r="A130" s="169">
        <v>66</v>
      </c>
      <c r="B130" s="170" t="s">
        <v>318</v>
      </c>
      <c r="C130" s="185" t="s">
        <v>319</v>
      </c>
      <c r="D130" s="171" t="s">
        <v>140</v>
      </c>
      <c r="E130" s="172">
        <v>2</v>
      </c>
      <c r="F130" s="173"/>
      <c r="G130" s="174">
        <f t="shared" si="7"/>
        <v>0</v>
      </c>
      <c r="H130" s="159"/>
      <c r="I130" s="158">
        <f t="shared" si="8"/>
        <v>0</v>
      </c>
      <c r="J130" s="159"/>
      <c r="K130" s="158">
        <f t="shared" si="9"/>
        <v>0</v>
      </c>
      <c r="L130" s="158">
        <v>21</v>
      </c>
      <c r="M130" s="158">
        <f t="shared" si="10"/>
        <v>0</v>
      </c>
      <c r="N130" s="158">
        <v>1.7000000000000001E-2</v>
      </c>
      <c r="O130" s="158">
        <f t="shared" si="11"/>
        <v>0.03</v>
      </c>
      <c r="P130" s="158">
        <v>0</v>
      </c>
      <c r="Q130" s="158">
        <f t="shared" si="12"/>
        <v>0</v>
      </c>
      <c r="R130" s="158" t="s">
        <v>250</v>
      </c>
      <c r="S130" s="158" t="s">
        <v>141</v>
      </c>
      <c r="T130" s="158" t="s">
        <v>141</v>
      </c>
      <c r="U130" s="158">
        <v>0</v>
      </c>
      <c r="V130" s="158">
        <f t="shared" si="13"/>
        <v>0</v>
      </c>
      <c r="W130" s="158"/>
      <c r="X130" s="158" t="s">
        <v>251</v>
      </c>
      <c r="Y130" s="148"/>
      <c r="Z130" s="148"/>
      <c r="AA130" s="148"/>
      <c r="AB130" s="148"/>
      <c r="AC130" s="148"/>
      <c r="AD130" s="148"/>
      <c r="AE130" s="148"/>
      <c r="AF130" s="148"/>
      <c r="AG130" s="148" t="s">
        <v>252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55">
        <v>67</v>
      </c>
      <c r="B131" s="156" t="s">
        <v>320</v>
      </c>
      <c r="C131" s="187" t="s">
        <v>321</v>
      </c>
      <c r="D131" s="157" t="s">
        <v>0</v>
      </c>
      <c r="E131" s="181"/>
      <c r="F131" s="159"/>
      <c r="G131" s="158">
        <f t="shared" si="7"/>
        <v>0</v>
      </c>
      <c r="H131" s="159"/>
      <c r="I131" s="158">
        <f t="shared" si="8"/>
        <v>0</v>
      </c>
      <c r="J131" s="159"/>
      <c r="K131" s="158">
        <f t="shared" si="9"/>
        <v>0</v>
      </c>
      <c r="L131" s="158">
        <v>21</v>
      </c>
      <c r="M131" s="158">
        <f t="shared" si="10"/>
        <v>0</v>
      </c>
      <c r="N131" s="158">
        <v>0</v>
      </c>
      <c r="O131" s="158">
        <f t="shared" si="11"/>
        <v>0</v>
      </c>
      <c r="P131" s="158">
        <v>0</v>
      </c>
      <c r="Q131" s="158">
        <f t="shared" si="12"/>
        <v>0</v>
      </c>
      <c r="R131" s="158"/>
      <c r="S131" s="158" t="s">
        <v>141</v>
      </c>
      <c r="T131" s="158" t="s">
        <v>141</v>
      </c>
      <c r="U131" s="158">
        <v>0</v>
      </c>
      <c r="V131" s="158">
        <f t="shared" si="13"/>
        <v>0</v>
      </c>
      <c r="W131" s="158"/>
      <c r="X131" s="158" t="s">
        <v>242</v>
      </c>
      <c r="Y131" s="148"/>
      <c r="Z131" s="148"/>
      <c r="AA131" s="148"/>
      <c r="AB131" s="148"/>
      <c r="AC131" s="148"/>
      <c r="AD131" s="148"/>
      <c r="AE131" s="148"/>
      <c r="AF131" s="148"/>
      <c r="AG131" s="148" t="s">
        <v>243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x14ac:dyDescent="0.2">
      <c r="A132" s="163" t="s">
        <v>136</v>
      </c>
      <c r="B132" s="164" t="s">
        <v>84</v>
      </c>
      <c r="C132" s="183" t="s">
        <v>85</v>
      </c>
      <c r="D132" s="165"/>
      <c r="E132" s="166"/>
      <c r="F132" s="167"/>
      <c r="G132" s="168">
        <f>SUMIF(AG133:AG142,"&lt;&gt;NOR",G133:G142)</f>
        <v>0</v>
      </c>
      <c r="H132" s="162"/>
      <c r="I132" s="162">
        <f>SUM(I133:I142)</f>
        <v>0</v>
      </c>
      <c r="J132" s="162"/>
      <c r="K132" s="162">
        <f>SUM(K133:K142)</f>
        <v>0</v>
      </c>
      <c r="L132" s="162"/>
      <c r="M132" s="162">
        <f>SUM(M133:M142)</f>
        <v>0</v>
      </c>
      <c r="N132" s="162"/>
      <c r="O132" s="162">
        <f>SUM(O133:O142)</f>
        <v>0.02</v>
      </c>
      <c r="P132" s="162"/>
      <c r="Q132" s="162">
        <f>SUM(Q133:Q142)</f>
        <v>0</v>
      </c>
      <c r="R132" s="162"/>
      <c r="S132" s="162"/>
      <c r="T132" s="162"/>
      <c r="U132" s="162"/>
      <c r="V132" s="162">
        <f>SUM(V133:V142)</f>
        <v>8.2799999999999994</v>
      </c>
      <c r="W132" s="162"/>
      <c r="X132" s="162"/>
      <c r="AG132" t="s">
        <v>137</v>
      </c>
    </row>
    <row r="133" spans="1:60" outlineLevel="1" x14ac:dyDescent="0.2">
      <c r="A133" s="169">
        <v>68</v>
      </c>
      <c r="B133" s="170" t="s">
        <v>322</v>
      </c>
      <c r="C133" s="185" t="s">
        <v>323</v>
      </c>
      <c r="D133" s="171" t="s">
        <v>159</v>
      </c>
      <c r="E133" s="172">
        <v>9.5</v>
      </c>
      <c r="F133" s="173"/>
      <c r="G133" s="174">
        <f>ROUND(E133*F133,2)</f>
        <v>0</v>
      </c>
      <c r="H133" s="159"/>
      <c r="I133" s="158">
        <f>ROUND(E133*H133,2)</f>
        <v>0</v>
      </c>
      <c r="J133" s="159"/>
      <c r="K133" s="158">
        <f>ROUND(E133*J133,2)</f>
        <v>0</v>
      </c>
      <c r="L133" s="158">
        <v>21</v>
      </c>
      <c r="M133" s="158">
        <f>G133*(1+L133/100)</f>
        <v>0</v>
      </c>
      <c r="N133" s="158">
        <v>0</v>
      </c>
      <c r="O133" s="158">
        <f>ROUND(E133*N133,2)</f>
        <v>0</v>
      </c>
      <c r="P133" s="158">
        <v>0</v>
      </c>
      <c r="Q133" s="158">
        <f>ROUND(E133*P133,2)</f>
        <v>0</v>
      </c>
      <c r="R133" s="158"/>
      <c r="S133" s="158" t="s">
        <v>141</v>
      </c>
      <c r="T133" s="158" t="s">
        <v>141</v>
      </c>
      <c r="U133" s="158">
        <v>0.28999999999999998</v>
      </c>
      <c r="V133" s="158">
        <f>ROUND(E133*U133,2)</f>
        <v>2.76</v>
      </c>
      <c r="W133" s="158"/>
      <c r="X133" s="158" t="s">
        <v>142</v>
      </c>
      <c r="Y133" s="148"/>
      <c r="Z133" s="148"/>
      <c r="AA133" s="148"/>
      <c r="AB133" s="148"/>
      <c r="AC133" s="148"/>
      <c r="AD133" s="148"/>
      <c r="AE133" s="148"/>
      <c r="AF133" s="148"/>
      <c r="AG133" s="148" t="s">
        <v>143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55"/>
      <c r="B134" s="156"/>
      <c r="C134" s="186" t="s">
        <v>324</v>
      </c>
      <c r="D134" s="160"/>
      <c r="E134" s="161">
        <v>9.5</v>
      </c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48"/>
      <c r="Z134" s="148"/>
      <c r="AA134" s="148"/>
      <c r="AB134" s="148"/>
      <c r="AC134" s="148"/>
      <c r="AD134" s="148"/>
      <c r="AE134" s="148"/>
      <c r="AF134" s="148"/>
      <c r="AG134" s="148" t="s">
        <v>150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75">
        <v>69</v>
      </c>
      <c r="B135" s="176" t="s">
        <v>325</v>
      </c>
      <c r="C135" s="184" t="s">
        <v>326</v>
      </c>
      <c r="D135" s="177" t="s">
        <v>140</v>
      </c>
      <c r="E135" s="178">
        <v>4</v>
      </c>
      <c r="F135" s="179"/>
      <c r="G135" s="180">
        <f t="shared" ref="G135:G142" si="14">ROUND(E135*F135,2)</f>
        <v>0</v>
      </c>
      <c r="H135" s="159"/>
      <c r="I135" s="158">
        <f t="shared" ref="I135:I142" si="15">ROUND(E135*H135,2)</f>
        <v>0</v>
      </c>
      <c r="J135" s="159"/>
      <c r="K135" s="158">
        <f t="shared" ref="K135:K142" si="16">ROUND(E135*J135,2)</f>
        <v>0</v>
      </c>
      <c r="L135" s="158">
        <v>21</v>
      </c>
      <c r="M135" s="158">
        <f t="shared" ref="M135:M142" si="17">G135*(1+L135/100)</f>
        <v>0</v>
      </c>
      <c r="N135" s="158">
        <v>0</v>
      </c>
      <c r="O135" s="158">
        <f t="shared" ref="O135:O142" si="18">ROUND(E135*N135,2)</f>
        <v>0</v>
      </c>
      <c r="P135" s="158">
        <v>0</v>
      </c>
      <c r="Q135" s="158">
        <f t="shared" ref="Q135:Q142" si="19">ROUND(E135*P135,2)</f>
        <v>0</v>
      </c>
      <c r="R135" s="158"/>
      <c r="S135" s="158" t="s">
        <v>141</v>
      </c>
      <c r="T135" s="158" t="s">
        <v>141</v>
      </c>
      <c r="U135" s="158">
        <v>0.54</v>
      </c>
      <c r="V135" s="158">
        <f t="shared" ref="V135:V142" si="20">ROUND(E135*U135,2)</f>
        <v>2.16</v>
      </c>
      <c r="W135" s="158"/>
      <c r="X135" s="158" t="s">
        <v>142</v>
      </c>
      <c r="Y135" s="148"/>
      <c r="Z135" s="148"/>
      <c r="AA135" s="148"/>
      <c r="AB135" s="148"/>
      <c r="AC135" s="148"/>
      <c r="AD135" s="148"/>
      <c r="AE135" s="148"/>
      <c r="AF135" s="148"/>
      <c r="AG135" s="148" t="s">
        <v>143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ht="22.5" outlineLevel="1" x14ac:dyDescent="0.2">
      <c r="A136" s="175">
        <v>70</v>
      </c>
      <c r="B136" s="176" t="s">
        <v>327</v>
      </c>
      <c r="C136" s="184" t="s">
        <v>328</v>
      </c>
      <c r="D136" s="177" t="s">
        <v>140</v>
      </c>
      <c r="E136" s="178">
        <v>3</v>
      </c>
      <c r="F136" s="179"/>
      <c r="G136" s="180">
        <f t="shared" si="14"/>
        <v>0</v>
      </c>
      <c r="H136" s="159"/>
      <c r="I136" s="158">
        <f t="shared" si="15"/>
        <v>0</v>
      </c>
      <c r="J136" s="159"/>
      <c r="K136" s="158">
        <f t="shared" si="16"/>
        <v>0</v>
      </c>
      <c r="L136" s="158">
        <v>21</v>
      </c>
      <c r="M136" s="158">
        <f t="shared" si="17"/>
        <v>0</v>
      </c>
      <c r="N136" s="158">
        <v>0</v>
      </c>
      <c r="O136" s="158">
        <f t="shared" si="18"/>
        <v>0</v>
      </c>
      <c r="P136" s="158">
        <v>0</v>
      </c>
      <c r="Q136" s="158">
        <f t="shared" si="19"/>
        <v>0</v>
      </c>
      <c r="R136" s="158"/>
      <c r="S136" s="158" t="s">
        <v>170</v>
      </c>
      <c r="T136" s="158" t="s">
        <v>171</v>
      </c>
      <c r="U136" s="158">
        <v>0.75</v>
      </c>
      <c r="V136" s="158">
        <f t="shared" si="20"/>
        <v>2.25</v>
      </c>
      <c r="W136" s="158"/>
      <c r="X136" s="158" t="s">
        <v>142</v>
      </c>
      <c r="Y136" s="148"/>
      <c r="Z136" s="148"/>
      <c r="AA136" s="148"/>
      <c r="AB136" s="148"/>
      <c r="AC136" s="148"/>
      <c r="AD136" s="148"/>
      <c r="AE136" s="148"/>
      <c r="AF136" s="148"/>
      <c r="AG136" s="148" t="s">
        <v>143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ht="33.75" outlineLevel="1" x14ac:dyDescent="0.2">
      <c r="A137" s="175">
        <v>71</v>
      </c>
      <c r="B137" s="176" t="s">
        <v>329</v>
      </c>
      <c r="C137" s="184" t="s">
        <v>330</v>
      </c>
      <c r="D137" s="177" t="s">
        <v>169</v>
      </c>
      <c r="E137" s="178">
        <v>1</v>
      </c>
      <c r="F137" s="179"/>
      <c r="G137" s="180">
        <f t="shared" si="14"/>
        <v>0</v>
      </c>
      <c r="H137" s="159"/>
      <c r="I137" s="158">
        <f t="shared" si="15"/>
        <v>0</v>
      </c>
      <c r="J137" s="159"/>
      <c r="K137" s="158">
        <f t="shared" si="16"/>
        <v>0</v>
      </c>
      <c r="L137" s="158">
        <v>21</v>
      </c>
      <c r="M137" s="158">
        <f t="shared" si="17"/>
        <v>0</v>
      </c>
      <c r="N137" s="158">
        <v>0</v>
      </c>
      <c r="O137" s="158">
        <f t="shared" si="18"/>
        <v>0</v>
      </c>
      <c r="P137" s="158">
        <v>0</v>
      </c>
      <c r="Q137" s="158">
        <f t="shared" si="19"/>
        <v>0</v>
      </c>
      <c r="R137" s="158"/>
      <c r="S137" s="158" t="s">
        <v>170</v>
      </c>
      <c r="T137" s="158" t="s">
        <v>171</v>
      </c>
      <c r="U137" s="158">
        <v>1.1100000000000001</v>
      </c>
      <c r="V137" s="158">
        <f t="shared" si="20"/>
        <v>1.1100000000000001</v>
      </c>
      <c r="W137" s="158"/>
      <c r="X137" s="158" t="s">
        <v>142</v>
      </c>
      <c r="Y137" s="148"/>
      <c r="Z137" s="148"/>
      <c r="AA137" s="148"/>
      <c r="AB137" s="148"/>
      <c r="AC137" s="148"/>
      <c r="AD137" s="148"/>
      <c r="AE137" s="148"/>
      <c r="AF137" s="148"/>
      <c r="AG137" s="148" t="s">
        <v>143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75">
        <v>72</v>
      </c>
      <c r="B138" s="176" t="s">
        <v>331</v>
      </c>
      <c r="C138" s="184" t="s">
        <v>332</v>
      </c>
      <c r="D138" s="177" t="s">
        <v>140</v>
      </c>
      <c r="E138" s="178">
        <v>4</v>
      </c>
      <c r="F138" s="179"/>
      <c r="G138" s="180">
        <f t="shared" si="14"/>
        <v>0</v>
      </c>
      <c r="H138" s="159"/>
      <c r="I138" s="158">
        <f t="shared" si="15"/>
        <v>0</v>
      </c>
      <c r="J138" s="159"/>
      <c r="K138" s="158">
        <f t="shared" si="16"/>
        <v>0</v>
      </c>
      <c r="L138" s="158">
        <v>21</v>
      </c>
      <c r="M138" s="158">
        <f t="shared" si="17"/>
        <v>0</v>
      </c>
      <c r="N138" s="158">
        <v>5.9000000000000003E-4</v>
      </c>
      <c r="O138" s="158">
        <f t="shared" si="18"/>
        <v>0</v>
      </c>
      <c r="P138" s="158">
        <v>0</v>
      </c>
      <c r="Q138" s="158">
        <f t="shared" si="19"/>
        <v>0</v>
      </c>
      <c r="R138" s="158"/>
      <c r="S138" s="158" t="s">
        <v>170</v>
      </c>
      <c r="T138" s="158" t="s">
        <v>171</v>
      </c>
      <c r="U138" s="158">
        <v>0</v>
      </c>
      <c r="V138" s="158">
        <f t="shared" si="20"/>
        <v>0</v>
      </c>
      <c r="W138" s="158"/>
      <c r="X138" s="158" t="s">
        <v>251</v>
      </c>
      <c r="Y138" s="148"/>
      <c r="Z138" s="148"/>
      <c r="AA138" s="148"/>
      <c r="AB138" s="148"/>
      <c r="AC138" s="148"/>
      <c r="AD138" s="148"/>
      <c r="AE138" s="148"/>
      <c r="AF138" s="148"/>
      <c r="AG138" s="148" t="s">
        <v>252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75">
        <v>73</v>
      </c>
      <c r="B139" s="176" t="s">
        <v>333</v>
      </c>
      <c r="C139" s="184" t="s">
        <v>334</v>
      </c>
      <c r="D139" s="177" t="s">
        <v>140</v>
      </c>
      <c r="E139" s="178">
        <v>3</v>
      </c>
      <c r="F139" s="179"/>
      <c r="G139" s="180">
        <f t="shared" si="14"/>
        <v>0</v>
      </c>
      <c r="H139" s="159"/>
      <c r="I139" s="158">
        <f t="shared" si="15"/>
        <v>0</v>
      </c>
      <c r="J139" s="159"/>
      <c r="K139" s="158">
        <f t="shared" si="16"/>
        <v>0</v>
      </c>
      <c r="L139" s="158">
        <v>21</v>
      </c>
      <c r="M139" s="158">
        <f t="shared" si="17"/>
        <v>0</v>
      </c>
      <c r="N139" s="158">
        <v>5.9999999999999995E-4</v>
      </c>
      <c r="O139" s="158">
        <f t="shared" si="18"/>
        <v>0</v>
      </c>
      <c r="P139" s="158">
        <v>0</v>
      </c>
      <c r="Q139" s="158">
        <f t="shared" si="19"/>
        <v>0</v>
      </c>
      <c r="R139" s="158"/>
      <c r="S139" s="158" t="s">
        <v>170</v>
      </c>
      <c r="T139" s="158" t="s">
        <v>171</v>
      </c>
      <c r="U139" s="158">
        <v>0</v>
      </c>
      <c r="V139" s="158">
        <f t="shared" si="20"/>
        <v>0</v>
      </c>
      <c r="W139" s="158"/>
      <c r="X139" s="158" t="s">
        <v>251</v>
      </c>
      <c r="Y139" s="148"/>
      <c r="Z139" s="148"/>
      <c r="AA139" s="148"/>
      <c r="AB139" s="148"/>
      <c r="AC139" s="148"/>
      <c r="AD139" s="148"/>
      <c r="AE139" s="148"/>
      <c r="AF139" s="148"/>
      <c r="AG139" s="148" t="s">
        <v>252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75">
        <v>74</v>
      </c>
      <c r="B140" s="176" t="s">
        <v>335</v>
      </c>
      <c r="C140" s="184" t="s">
        <v>336</v>
      </c>
      <c r="D140" s="177" t="s">
        <v>140</v>
      </c>
      <c r="E140" s="178">
        <v>4</v>
      </c>
      <c r="F140" s="179"/>
      <c r="G140" s="180">
        <f t="shared" si="14"/>
        <v>0</v>
      </c>
      <c r="H140" s="159"/>
      <c r="I140" s="158">
        <f t="shared" si="15"/>
        <v>0</v>
      </c>
      <c r="J140" s="159"/>
      <c r="K140" s="158">
        <f t="shared" si="16"/>
        <v>0</v>
      </c>
      <c r="L140" s="158">
        <v>21</v>
      </c>
      <c r="M140" s="158">
        <f t="shared" si="17"/>
        <v>0</v>
      </c>
      <c r="N140" s="158">
        <v>3.81E-3</v>
      </c>
      <c r="O140" s="158">
        <f t="shared" si="18"/>
        <v>0.02</v>
      </c>
      <c r="P140" s="158">
        <v>0</v>
      </c>
      <c r="Q140" s="158">
        <f t="shared" si="19"/>
        <v>0</v>
      </c>
      <c r="R140" s="158" t="s">
        <v>250</v>
      </c>
      <c r="S140" s="158" t="s">
        <v>141</v>
      </c>
      <c r="T140" s="158" t="s">
        <v>141</v>
      </c>
      <c r="U140" s="158">
        <v>0</v>
      </c>
      <c r="V140" s="158">
        <f t="shared" si="20"/>
        <v>0</v>
      </c>
      <c r="W140" s="158"/>
      <c r="X140" s="158" t="s">
        <v>251</v>
      </c>
      <c r="Y140" s="148"/>
      <c r="Z140" s="148"/>
      <c r="AA140" s="148"/>
      <c r="AB140" s="148"/>
      <c r="AC140" s="148"/>
      <c r="AD140" s="148"/>
      <c r="AE140" s="148"/>
      <c r="AF140" s="148"/>
      <c r="AG140" s="148" t="s">
        <v>252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ht="22.5" outlineLevel="1" x14ac:dyDescent="0.2">
      <c r="A141" s="169">
        <v>75</v>
      </c>
      <c r="B141" s="170" t="s">
        <v>337</v>
      </c>
      <c r="C141" s="185" t="s">
        <v>338</v>
      </c>
      <c r="D141" s="171" t="s">
        <v>169</v>
      </c>
      <c r="E141" s="172">
        <v>1</v>
      </c>
      <c r="F141" s="173"/>
      <c r="G141" s="174">
        <f t="shared" si="14"/>
        <v>0</v>
      </c>
      <c r="H141" s="159"/>
      <c r="I141" s="158">
        <f t="shared" si="15"/>
        <v>0</v>
      </c>
      <c r="J141" s="159"/>
      <c r="K141" s="158">
        <f t="shared" si="16"/>
        <v>0</v>
      </c>
      <c r="L141" s="158">
        <v>21</v>
      </c>
      <c r="M141" s="158">
        <f t="shared" si="17"/>
        <v>0</v>
      </c>
      <c r="N141" s="158">
        <v>3.81E-3</v>
      </c>
      <c r="O141" s="158">
        <f t="shared" si="18"/>
        <v>0</v>
      </c>
      <c r="P141" s="158">
        <v>0</v>
      </c>
      <c r="Q141" s="158">
        <f t="shared" si="19"/>
        <v>0</v>
      </c>
      <c r="R141" s="158"/>
      <c r="S141" s="158" t="s">
        <v>170</v>
      </c>
      <c r="T141" s="158" t="s">
        <v>171</v>
      </c>
      <c r="U141" s="158">
        <v>0</v>
      </c>
      <c r="V141" s="158">
        <f t="shared" si="20"/>
        <v>0</v>
      </c>
      <c r="W141" s="158"/>
      <c r="X141" s="158" t="s">
        <v>251</v>
      </c>
      <c r="Y141" s="148"/>
      <c r="Z141" s="148"/>
      <c r="AA141" s="148"/>
      <c r="AB141" s="148"/>
      <c r="AC141" s="148"/>
      <c r="AD141" s="148"/>
      <c r="AE141" s="148"/>
      <c r="AF141" s="148"/>
      <c r="AG141" s="148" t="s">
        <v>252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55">
        <v>76</v>
      </c>
      <c r="B142" s="156" t="s">
        <v>339</v>
      </c>
      <c r="C142" s="187" t="s">
        <v>340</v>
      </c>
      <c r="D142" s="157" t="s">
        <v>0</v>
      </c>
      <c r="E142" s="181"/>
      <c r="F142" s="159"/>
      <c r="G142" s="158">
        <f t="shared" si="14"/>
        <v>0</v>
      </c>
      <c r="H142" s="159"/>
      <c r="I142" s="158">
        <f t="shared" si="15"/>
        <v>0</v>
      </c>
      <c r="J142" s="159"/>
      <c r="K142" s="158">
        <f t="shared" si="16"/>
        <v>0</v>
      </c>
      <c r="L142" s="158">
        <v>21</v>
      </c>
      <c r="M142" s="158">
        <f t="shared" si="17"/>
        <v>0</v>
      </c>
      <c r="N142" s="158">
        <v>0</v>
      </c>
      <c r="O142" s="158">
        <f t="shared" si="18"/>
        <v>0</v>
      </c>
      <c r="P142" s="158">
        <v>0</v>
      </c>
      <c r="Q142" s="158">
        <f t="shared" si="19"/>
        <v>0</v>
      </c>
      <c r="R142" s="158"/>
      <c r="S142" s="158" t="s">
        <v>141</v>
      </c>
      <c r="T142" s="158" t="s">
        <v>141</v>
      </c>
      <c r="U142" s="158">
        <v>0</v>
      </c>
      <c r="V142" s="158">
        <f t="shared" si="20"/>
        <v>0</v>
      </c>
      <c r="W142" s="158"/>
      <c r="X142" s="158" t="s">
        <v>242</v>
      </c>
      <c r="Y142" s="148"/>
      <c r="Z142" s="148"/>
      <c r="AA142" s="148"/>
      <c r="AB142" s="148"/>
      <c r="AC142" s="148"/>
      <c r="AD142" s="148"/>
      <c r="AE142" s="148"/>
      <c r="AF142" s="148"/>
      <c r="AG142" s="148" t="s">
        <v>243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x14ac:dyDescent="0.2">
      <c r="A143" s="163" t="s">
        <v>136</v>
      </c>
      <c r="B143" s="164" t="s">
        <v>86</v>
      </c>
      <c r="C143" s="183" t="s">
        <v>87</v>
      </c>
      <c r="D143" s="165"/>
      <c r="E143" s="166"/>
      <c r="F143" s="167"/>
      <c r="G143" s="168">
        <f>SUMIF(AG144:AG145,"&lt;&gt;NOR",G144:G145)</f>
        <v>0</v>
      </c>
      <c r="H143" s="162"/>
      <c r="I143" s="162">
        <f>SUM(I144:I145)</f>
        <v>0</v>
      </c>
      <c r="J143" s="162"/>
      <c r="K143" s="162">
        <f>SUM(K144:K145)</f>
        <v>0</v>
      </c>
      <c r="L143" s="162"/>
      <c r="M143" s="162">
        <f>SUM(M144:M145)</f>
        <v>0</v>
      </c>
      <c r="N143" s="162"/>
      <c r="O143" s="162">
        <f>SUM(O144:O145)</f>
        <v>0</v>
      </c>
      <c r="P143" s="162"/>
      <c r="Q143" s="162">
        <f>SUM(Q144:Q145)</f>
        <v>0</v>
      </c>
      <c r="R143" s="162"/>
      <c r="S143" s="162"/>
      <c r="T143" s="162"/>
      <c r="U143" s="162"/>
      <c r="V143" s="162">
        <f>SUM(V144:V145)</f>
        <v>0.31</v>
      </c>
      <c r="W143" s="162"/>
      <c r="X143" s="162"/>
      <c r="AG143" t="s">
        <v>137</v>
      </c>
    </row>
    <row r="144" spans="1:60" ht="22.5" outlineLevel="1" x14ac:dyDescent="0.2">
      <c r="A144" s="169">
        <v>77</v>
      </c>
      <c r="B144" s="170" t="s">
        <v>341</v>
      </c>
      <c r="C144" s="185" t="s">
        <v>342</v>
      </c>
      <c r="D144" s="171" t="s">
        <v>169</v>
      </c>
      <c r="E144" s="172">
        <v>1</v>
      </c>
      <c r="F144" s="173"/>
      <c r="G144" s="174">
        <f>ROUND(E144*F144,2)</f>
        <v>0</v>
      </c>
      <c r="H144" s="159"/>
      <c r="I144" s="158">
        <f>ROUND(E144*H144,2)</f>
        <v>0</v>
      </c>
      <c r="J144" s="159"/>
      <c r="K144" s="158">
        <f>ROUND(E144*J144,2)</f>
        <v>0</v>
      </c>
      <c r="L144" s="158">
        <v>21</v>
      </c>
      <c r="M144" s="158">
        <f>G144*(1+L144/100)</f>
        <v>0</v>
      </c>
      <c r="N144" s="158">
        <v>8.8000000000000003E-4</v>
      </c>
      <c r="O144" s="158">
        <f>ROUND(E144*N144,2)</f>
        <v>0</v>
      </c>
      <c r="P144" s="158">
        <v>0</v>
      </c>
      <c r="Q144" s="158">
        <f>ROUND(E144*P144,2)</f>
        <v>0</v>
      </c>
      <c r="R144" s="158"/>
      <c r="S144" s="158" t="s">
        <v>170</v>
      </c>
      <c r="T144" s="158" t="s">
        <v>171</v>
      </c>
      <c r="U144" s="158">
        <v>0.31</v>
      </c>
      <c r="V144" s="158">
        <f>ROUND(E144*U144,2)</f>
        <v>0.31</v>
      </c>
      <c r="W144" s="158"/>
      <c r="X144" s="158" t="s">
        <v>142</v>
      </c>
      <c r="Y144" s="148"/>
      <c r="Z144" s="148"/>
      <c r="AA144" s="148"/>
      <c r="AB144" s="148"/>
      <c r="AC144" s="148"/>
      <c r="AD144" s="148"/>
      <c r="AE144" s="148"/>
      <c r="AF144" s="148"/>
      <c r="AG144" s="148" t="s">
        <v>143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55">
        <v>78</v>
      </c>
      <c r="B145" s="156" t="s">
        <v>343</v>
      </c>
      <c r="C145" s="187" t="s">
        <v>344</v>
      </c>
      <c r="D145" s="157" t="s">
        <v>0</v>
      </c>
      <c r="E145" s="181"/>
      <c r="F145" s="159"/>
      <c r="G145" s="158">
        <f>ROUND(E145*F145,2)</f>
        <v>0</v>
      </c>
      <c r="H145" s="159"/>
      <c r="I145" s="158">
        <f>ROUND(E145*H145,2)</f>
        <v>0</v>
      </c>
      <c r="J145" s="159"/>
      <c r="K145" s="158">
        <f>ROUND(E145*J145,2)</f>
        <v>0</v>
      </c>
      <c r="L145" s="158">
        <v>21</v>
      </c>
      <c r="M145" s="158">
        <f>G145*(1+L145/100)</f>
        <v>0</v>
      </c>
      <c r="N145" s="158">
        <v>0</v>
      </c>
      <c r="O145" s="158">
        <f>ROUND(E145*N145,2)</f>
        <v>0</v>
      </c>
      <c r="P145" s="158">
        <v>0</v>
      </c>
      <c r="Q145" s="158">
        <f>ROUND(E145*P145,2)</f>
        <v>0</v>
      </c>
      <c r="R145" s="158"/>
      <c r="S145" s="158" t="s">
        <v>141</v>
      </c>
      <c r="T145" s="158" t="s">
        <v>141</v>
      </c>
      <c r="U145" s="158">
        <v>0</v>
      </c>
      <c r="V145" s="158">
        <f>ROUND(E145*U145,2)</f>
        <v>0</v>
      </c>
      <c r="W145" s="158"/>
      <c r="X145" s="158" t="s">
        <v>242</v>
      </c>
      <c r="Y145" s="148"/>
      <c r="Z145" s="148"/>
      <c r="AA145" s="148"/>
      <c r="AB145" s="148"/>
      <c r="AC145" s="148"/>
      <c r="AD145" s="148"/>
      <c r="AE145" s="148"/>
      <c r="AF145" s="148"/>
      <c r="AG145" s="148" t="s">
        <v>243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x14ac:dyDescent="0.2">
      <c r="A146" s="163" t="s">
        <v>136</v>
      </c>
      <c r="B146" s="164" t="s">
        <v>88</v>
      </c>
      <c r="C146" s="183" t="s">
        <v>89</v>
      </c>
      <c r="D146" s="165"/>
      <c r="E146" s="166"/>
      <c r="F146" s="167"/>
      <c r="G146" s="168">
        <f>SUMIF(AG147:AG149,"&lt;&gt;NOR",G147:G149)</f>
        <v>0</v>
      </c>
      <c r="H146" s="162"/>
      <c r="I146" s="162">
        <f>SUM(I147:I149)</f>
        <v>0</v>
      </c>
      <c r="J146" s="162"/>
      <c r="K146" s="162">
        <f>SUM(K147:K149)</f>
        <v>0</v>
      </c>
      <c r="L146" s="162"/>
      <c r="M146" s="162">
        <f>SUM(M147:M149)</f>
        <v>0</v>
      </c>
      <c r="N146" s="162"/>
      <c r="O146" s="162">
        <f>SUM(O147:O149)</f>
        <v>0.13</v>
      </c>
      <c r="P146" s="162"/>
      <c r="Q146" s="162">
        <f>SUM(Q147:Q149)</f>
        <v>0.05</v>
      </c>
      <c r="R146" s="162"/>
      <c r="S146" s="162"/>
      <c r="T146" s="162"/>
      <c r="U146" s="162"/>
      <c r="V146" s="162">
        <f>SUM(V147:V149)</f>
        <v>4.16</v>
      </c>
      <c r="W146" s="162"/>
      <c r="X146" s="162"/>
      <c r="AG146" t="s">
        <v>137</v>
      </c>
    </row>
    <row r="147" spans="1:60" outlineLevel="1" x14ac:dyDescent="0.2">
      <c r="A147" s="175">
        <v>79</v>
      </c>
      <c r="B147" s="176" t="s">
        <v>345</v>
      </c>
      <c r="C147" s="184" t="s">
        <v>346</v>
      </c>
      <c r="D147" s="177" t="s">
        <v>140</v>
      </c>
      <c r="E147" s="178">
        <v>4</v>
      </c>
      <c r="F147" s="179"/>
      <c r="G147" s="180">
        <f>ROUND(E147*F147,2)</f>
        <v>0</v>
      </c>
      <c r="H147" s="159"/>
      <c r="I147" s="158">
        <f>ROUND(E147*H147,2)</f>
        <v>0</v>
      </c>
      <c r="J147" s="159"/>
      <c r="K147" s="158">
        <f>ROUND(E147*J147,2)</f>
        <v>0</v>
      </c>
      <c r="L147" s="158">
        <v>21</v>
      </c>
      <c r="M147" s="158">
        <f>G147*(1+L147/100)</f>
        <v>0</v>
      </c>
      <c r="N147" s="158">
        <v>3.2559999999999999E-2</v>
      </c>
      <c r="O147" s="158">
        <f>ROUND(E147*N147,2)</f>
        <v>0.13</v>
      </c>
      <c r="P147" s="158">
        <v>0</v>
      </c>
      <c r="Q147" s="158">
        <f>ROUND(E147*P147,2)</f>
        <v>0</v>
      </c>
      <c r="R147" s="158"/>
      <c r="S147" s="158" t="s">
        <v>141</v>
      </c>
      <c r="T147" s="158" t="s">
        <v>141</v>
      </c>
      <c r="U147" s="158">
        <v>0.95</v>
      </c>
      <c r="V147" s="158">
        <f>ROUND(E147*U147,2)</f>
        <v>3.8</v>
      </c>
      <c r="W147" s="158"/>
      <c r="X147" s="158" t="s">
        <v>142</v>
      </c>
      <c r="Y147" s="148"/>
      <c r="Z147" s="148"/>
      <c r="AA147" s="148"/>
      <c r="AB147" s="148"/>
      <c r="AC147" s="148"/>
      <c r="AD147" s="148"/>
      <c r="AE147" s="148"/>
      <c r="AF147" s="148"/>
      <c r="AG147" s="148" t="s">
        <v>143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ht="22.5" outlineLevel="1" x14ac:dyDescent="0.2">
      <c r="A148" s="169">
        <v>80</v>
      </c>
      <c r="B148" s="170" t="s">
        <v>347</v>
      </c>
      <c r="C148" s="185" t="s">
        <v>348</v>
      </c>
      <c r="D148" s="171" t="s">
        <v>140</v>
      </c>
      <c r="E148" s="172">
        <v>1</v>
      </c>
      <c r="F148" s="173"/>
      <c r="G148" s="174">
        <f>ROUND(E148*F148,2)</f>
        <v>0</v>
      </c>
      <c r="H148" s="159"/>
      <c r="I148" s="158">
        <f>ROUND(E148*H148,2)</f>
        <v>0</v>
      </c>
      <c r="J148" s="159"/>
      <c r="K148" s="158">
        <f>ROUND(E148*J148,2)</f>
        <v>0</v>
      </c>
      <c r="L148" s="158">
        <v>21</v>
      </c>
      <c r="M148" s="158">
        <f>G148*(1+L148/100)</f>
        <v>0</v>
      </c>
      <c r="N148" s="158">
        <v>8.0000000000000007E-5</v>
      </c>
      <c r="O148" s="158">
        <f>ROUND(E148*N148,2)</f>
        <v>0</v>
      </c>
      <c r="P148" s="158">
        <v>4.675E-2</v>
      </c>
      <c r="Q148" s="158">
        <f>ROUND(E148*P148,2)</f>
        <v>0.05</v>
      </c>
      <c r="R148" s="158"/>
      <c r="S148" s="158" t="s">
        <v>141</v>
      </c>
      <c r="T148" s="158" t="s">
        <v>141</v>
      </c>
      <c r="U148" s="158">
        <v>0.36099999999999999</v>
      </c>
      <c r="V148" s="158">
        <f>ROUND(E148*U148,2)</f>
        <v>0.36</v>
      </c>
      <c r="W148" s="158"/>
      <c r="X148" s="158" t="s">
        <v>142</v>
      </c>
      <c r="Y148" s="148"/>
      <c r="Z148" s="148"/>
      <c r="AA148" s="148"/>
      <c r="AB148" s="148"/>
      <c r="AC148" s="148"/>
      <c r="AD148" s="148"/>
      <c r="AE148" s="148"/>
      <c r="AF148" s="148"/>
      <c r="AG148" s="148" t="s">
        <v>143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55">
        <v>81</v>
      </c>
      <c r="B149" s="156" t="s">
        <v>349</v>
      </c>
      <c r="C149" s="187" t="s">
        <v>350</v>
      </c>
      <c r="D149" s="157" t="s">
        <v>0</v>
      </c>
      <c r="E149" s="181"/>
      <c r="F149" s="159"/>
      <c r="G149" s="158">
        <f>ROUND(E149*F149,2)</f>
        <v>0</v>
      </c>
      <c r="H149" s="159"/>
      <c r="I149" s="158">
        <f>ROUND(E149*H149,2)</f>
        <v>0</v>
      </c>
      <c r="J149" s="159"/>
      <c r="K149" s="158">
        <f>ROUND(E149*J149,2)</f>
        <v>0</v>
      </c>
      <c r="L149" s="158">
        <v>21</v>
      </c>
      <c r="M149" s="158">
        <f>G149*(1+L149/100)</f>
        <v>0</v>
      </c>
      <c r="N149" s="158">
        <v>0</v>
      </c>
      <c r="O149" s="158">
        <f>ROUND(E149*N149,2)</f>
        <v>0</v>
      </c>
      <c r="P149" s="158">
        <v>0</v>
      </c>
      <c r="Q149" s="158">
        <f>ROUND(E149*P149,2)</f>
        <v>0</v>
      </c>
      <c r="R149" s="158"/>
      <c r="S149" s="158" t="s">
        <v>141</v>
      </c>
      <c r="T149" s="158" t="s">
        <v>141</v>
      </c>
      <c r="U149" s="158">
        <v>0</v>
      </c>
      <c r="V149" s="158">
        <f>ROUND(E149*U149,2)</f>
        <v>0</v>
      </c>
      <c r="W149" s="158"/>
      <c r="X149" s="158" t="s">
        <v>242</v>
      </c>
      <c r="Y149" s="148"/>
      <c r="Z149" s="148"/>
      <c r="AA149" s="148"/>
      <c r="AB149" s="148"/>
      <c r="AC149" s="148"/>
      <c r="AD149" s="148"/>
      <c r="AE149" s="148"/>
      <c r="AF149" s="148"/>
      <c r="AG149" s="148" t="s">
        <v>243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x14ac:dyDescent="0.2">
      <c r="A150" s="163" t="s">
        <v>136</v>
      </c>
      <c r="B150" s="164" t="s">
        <v>90</v>
      </c>
      <c r="C150" s="183" t="s">
        <v>91</v>
      </c>
      <c r="D150" s="165"/>
      <c r="E150" s="166"/>
      <c r="F150" s="167"/>
      <c r="G150" s="168">
        <f>SUMIF(AG151:AG153,"&lt;&gt;NOR",G151:G153)</f>
        <v>0</v>
      </c>
      <c r="H150" s="162"/>
      <c r="I150" s="162">
        <f>SUM(I151:I153)</f>
        <v>0</v>
      </c>
      <c r="J150" s="162"/>
      <c r="K150" s="162">
        <f>SUM(K151:K153)</f>
        <v>0</v>
      </c>
      <c r="L150" s="162"/>
      <c r="M150" s="162">
        <f>SUM(M151:M153)</f>
        <v>0</v>
      </c>
      <c r="N150" s="162"/>
      <c r="O150" s="162">
        <f>SUM(O151:O153)</f>
        <v>0</v>
      </c>
      <c r="P150" s="162"/>
      <c r="Q150" s="162">
        <f>SUM(Q151:Q153)</f>
        <v>0</v>
      </c>
      <c r="R150" s="162"/>
      <c r="S150" s="162"/>
      <c r="T150" s="162"/>
      <c r="U150" s="162"/>
      <c r="V150" s="162">
        <f>SUM(V151:V153)</f>
        <v>0.15</v>
      </c>
      <c r="W150" s="162"/>
      <c r="X150" s="162"/>
      <c r="AG150" t="s">
        <v>137</v>
      </c>
    </row>
    <row r="151" spans="1:60" ht="22.5" outlineLevel="1" x14ac:dyDescent="0.2">
      <c r="A151" s="169">
        <v>82</v>
      </c>
      <c r="B151" s="170" t="s">
        <v>351</v>
      </c>
      <c r="C151" s="185" t="s">
        <v>352</v>
      </c>
      <c r="D151" s="171" t="s">
        <v>159</v>
      </c>
      <c r="E151" s="172">
        <v>1.7</v>
      </c>
      <c r="F151" s="173"/>
      <c r="G151" s="174">
        <f>ROUND(E151*F151,2)</f>
        <v>0</v>
      </c>
      <c r="H151" s="159"/>
      <c r="I151" s="158">
        <f>ROUND(E151*H151,2)</f>
        <v>0</v>
      </c>
      <c r="J151" s="159"/>
      <c r="K151" s="158">
        <f>ROUND(E151*J151,2)</f>
        <v>0</v>
      </c>
      <c r="L151" s="158">
        <v>21</v>
      </c>
      <c r="M151" s="158">
        <f>G151*(1+L151/100)</f>
        <v>0</v>
      </c>
      <c r="N151" s="158">
        <v>0</v>
      </c>
      <c r="O151" s="158">
        <f>ROUND(E151*N151,2)</f>
        <v>0</v>
      </c>
      <c r="P151" s="158">
        <v>1.3500000000000001E-3</v>
      </c>
      <c r="Q151" s="158">
        <f>ROUND(E151*P151,2)</f>
        <v>0</v>
      </c>
      <c r="R151" s="158"/>
      <c r="S151" s="158" t="s">
        <v>141</v>
      </c>
      <c r="T151" s="158" t="s">
        <v>141</v>
      </c>
      <c r="U151" s="158">
        <v>0.09</v>
      </c>
      <c r="V151" s="158">
        <f>ROUND(E151*U151,2)</f>
        <v>0.15</v>
      </c>
      <c r="W151" s="158"/>
      <c r="X151" s="158" t="s">
        <v>142</v>
      </c>
      <c r="Y151" s="148"/>
      <c r="Z151" s="148"/>
      <c r="AA151" s="148"/>
      <c r="AB151" s="148"/>
      <c r="AC151" s="148"/>
      <c r="AD151" s="148"/>
      <c r="AE151" s="148"/>
      <c r="AF151" s="148"/>
      <c r="AG151" s="148" t="s">
        <v>143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55"/>
      <c r="B152" s="156"/>
      <c r="C152" s="186" t="s">
        <v>229</v>
      </c>
      <c r="D152" s="160"/>
      <c r="E152" s="161">
        <v>1.7</v>
      </c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48"/>
      <c r="Z152" s="148"/>
      <c r="AA152" s="148"/>
      <c r="AB152" s="148"/>
      <c r="AC152" s="148"/>
      <c r="AD152" s="148"/>
      <c r="AE152" s="148"/>
      <c r="AF152" s="148"/>
      <c r="AG152" s="148" t="s">
        <v>150</v>
      </c>
      <c r="AH152" s="148">
        <v>0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55">
        <v>83</v>
      </c>
      <c r="B153" s="156" t="s">
        <v>353</v>
      </c>
      <c r="C153" s="187" t="s">
        <v>354</v>
      </c>
      <c r="D153" s="157" t="s">
        <v>0</v>
      </c>
      <c r="E153" s="181"/>
      <c r="F153" s="159"/>
      <c r="G153" s="158">
        <f>ROUND(E153*F153,2)</f>
        <v>0</v>
      </c>
      <c r="H153" s="159"/>
      <c r="I153" s="158">
        <f>ROUND(E153*H153,2)</f>
        <v>0</v>
      </c>
      <c r="J153" s="159"/>
      <c r="K153" s="158">
        <f>ROUND(E153*J153,2)</f>
        <v>0</v>
      </c>
      <c r="L153" s="158">
        <v>21</v>
      </c>
      <c r="M153" s="158">
        <f>G153*(1+L153/100)</f>
        <v>0</v>
      </c>
      <c r="N153" s="158">
        <v>0</v>
      </c>
      <c r="O153" s="158">
        <f>ROUND(E153*N153,2)</f>
        <v>0</v>
      </c>
      <c r="P153" s="158">
        <v>0</v>
      </c>
      <c r="Q153" s="158">
        <f>ROUND(E153*P153,2)</f>
        <v>0</v>
      </c>
      <c r="R153" s="158"/>
      <c r="S153" s="158" t="s">
        <v>141</v>
      </c>
      <c r="T153" s="158" t="s">
        <v>141</v>
      </c>
      <c r="U153" s="158">
        <v>0</v>
      </c>
      <c r="V153" s="158">
        <f>ROUND(E153*U153,2)</f>
        <v>0</v>
      </c>
      <c r="W153" s="158"/>
      <c r="X153" s="158" t="s">
        <v>242</v>
      </c>
      <c r="Y153" s="148"/>
      <c r="Z153" s="148"/>
      <c r="AA153" s="148"/>
      <c r="AB153" s="148"/>
      <c r="AC153" s="148"/>
      <c r="AD153" s="148"/>
      <c r="AE153" s="148"/>
      <c r="AF153" s="148"/>
      <c r="AG153" s="148" t="s">
        <v>243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x14ac:dyDescent="0.2">
      <c r="A154" s="163" t="s">
        <v>136</v>
      </c>
      <c r="B154" s="164" t="s">
        <v>92</v>
      </c>
      <c r="C154" s="183" t="s">
        <v>93</v>
      </c>
      <c r="D154" s="165"/>
      <c r="E154" s="166"/>
      <c r="F154" s="167"/>
      <c r="G154" s="168">
        <f>SUMIF(AG155:AG162,"&lt;&gt;NOR",G155:G162)</f>
        <v>0</v>
      </c>
      <c r="H154" s="162"/>
      <c r="I154" s="162">
        <f>SUM(I155:I162)</f>
        <v>0</v>
      </c>
      <c r="J154" s="162"/>
      <c r="K154" s="162">
        <f>SUM(K155:K162)</f>
        <v>0</v>
      </c>
      <c r="L154" s="162"/>
      <c r="M154" s="162">
        <f>SUM(M155:M162)</f>
        <v>0</v>
      </c>
      <c r="N154" s="162"/>
      <c r="O154" s="162">
        <f>SUM(O155:O162)</f>
        <v>0.2</v>
      </c>
      <c r="P154" s="162"/>
      <c r="Q154" s="162">
        <f>SUM(Q155:Q162)</f>
        <v>0</v>
      </c>
      <c r="R154" s="162"/>
      <c r="S154" s="162"/>
      <c r="T154" s="162"/>
      <c r="U154" s="162"/>
      <c r="V154" s="162">
        <f>SUM(V155:V162)</f>
        <v>21.96</v>
      </c>
      <c r="W154" s="162"/>
      <c r="X154" s="162"/>
      <c r="AG154" t="s">
        <v>137</v>
      </c>
    </row>
    <row r="155" spans="1:60" outlineLevel="1" x14ac:dyDescent="0.2">
      <c r="A155" s="169">
        <v>84</v>
      </c>
      <c r="B155" s="170" t="s">
        <v>355</v>
      </c>
      <c r="C155" s="185" t="s">
        <v>356</v>
      </c>
      <c r="D155" s="171" t="s">
        <v>159</v>
      </c>
      <c r="E155" s="172">
        <v>8.4</v>
      </c>
      <c r="F155" s="173"/>
      <c r="G155" s="174">
        <f>ROUND(E155*F155,2)</f>
        <v>0</v>
      </c>
      <c r="H155" s="159"/>
      <c r="I155" s="158">
        <f>ROUND(E155*H155,2)</f>
        <v>0</v>
      </c>
      <c r="J155" s="159"/>
      <c r="K155" s="158">
        <f>ROUND(E155*J155,2)</f>
        <v>0</v>
      </c>
      <c r="L155" s="158">
        <v>21</v>
      </c>
      <c r="M155" s="158">
        <f>G155*(1+L155/100)</f>
        <v>0</v>
      </c>
      <c r="N155" s="158">
        <v>2.0000000000000002E-5</v>
      </c>
      <c r="O155" s="158">
        <f>ROUND(E155*N155,2)</f>
        <v>0</v>
      </c>
      <c r="P155" s="158">
        <v>0</v>
      </c>
      <c r="Q155" s="158">
        <f>ROUND(E155*P155,2)</f>
        <v>0</v>
      </c>
      <c r="R155" s="158"/>
      <c r="S155" s="158" t="s">
        <v>141</v>
      </c>
      <c r="T155" s="158" t="s">
        <v>141</v>
      </c>
      <c r="U155" s="158">
        <v>0.76</v>
      </c>
      <c r="V155" s="158">
        <f>ROUND(E155*U155,2)</f>
        <v>6.38</v>
      </c>
      <c r="W155" s="158"/>
      <c r="X155" s="158" t="s">
        <v>142</v>
      </c>
      <c r="Y155" s="148"/>
      <c r="Z155" s="148"/>
      <c r="AA155" s="148"/>
      <c r="AB155" s="148"/>
      <c r="AC155" s="148"/>
      <c r="AD155" s="148"/>
      <c r="AE155" s="148"/>
      <c r="AF155" s="148"/>
      <c r="AG155" s="148" t="s">
        <v>143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55"/>
      <c r="B156" s="156"/>
      <c r="C156" s="186" t="s">
        <v>357</v>
      </c>
      <c r="D156" s="160"/>
      <c r="E156" s="161">
        <v>8.4</v>
      </c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48"/>
      <c r="Z156" s="148"/>
      <c r="AA156" s="148"/>
      <c r="AB156" s="148"/>
      <c r="AC156" s="148"/>
      <c r="AD156" s="148"/>
      <c r="AE156" s="148"/>
      <c r="AF156" s="148"/>
      <c r="AG156" s="148" t="s">
        <v>150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75">
        <v>85</v>
      </c>
      <c r="B157" s="176" t="s">
        <v>358</v>
      </c>
      <c r="C157" s="184" t="s">
        <v>359</v>
      </c>
      <c r="D157" s="177" t="s">
        <v>140</v>
      </c>
      <c r="E157" s="178">
        <v>7</v>
      </c>
      <c r="F157" s="179"/>
      <c r="G157" s="180">
        <f t="shared" ref="G157:G162" si="21">ROUND(E157*F157,2)</f>
        <v>0</v>
      </c>
      <c r="H157" s="159"/>
      <c r="I157" s="158">
        <f t="shared" ref="I157:I162" si="22">ROUND(E157*H157,2)</f>
        <v>0</v>
      </c>
      <c r="J157" s="159"/>
      <c r="K157" s="158">
        <f t="shared" ref="K157:K162" si="23">ROUND(E157*J157,2)</f>
        <v>0</v>
      </c>
      <c r="L157" s="158">
        <v>21</v>
      </c>
      <c r="M157" s="158">
        <f t="shared" ref="M157:M162" si="24">G157*(1+L157/100)</f>
        <v>0</v>
      </c>
      <c r="N157" s="158">
        <v>0</v>
      </c>
      <c r="O157" s="158">
        <f t="shared" ref="O157:O162" si="25">ROUND(E157*N157,2)</f>
        <v>0</v>
      </c>
      <c r="P157" s="158">
        <v>0</v>
      </c>
      <c r="Q157" s="158">
        <f t="shared" ref="Q157:Q162" si="26">ROUND(E157*P157,2)</f>
        <v>0</v>
      </c>
      <c r="R157" s="158"/>
      <c r="S157" s="158" t="s">
        <v>141</v>
      </c>
      <c r="T157" s="158" t="s">
        <v>141</v>
      </c>
      <c r="U157" s="158">
        <v>1.45</v>
      </c>
      <c r="V157" s="158">
        <f t="shared" ref="V157:V162" si="27">ROUND(E157*U157,2)</f>
        <v>10.15</v>
      </c>
      <c r="W157" s="158"/>
      <c r="X157" s="158" t="s">
        <v>142</v>
      </c>
      <c r="Y157" s="148"/>
      <c r="Z157" s="148"/>
      <c r="AA157" s="148"/>
      <c r="AB157" s="148"/>
      <c r="AC157" s="148"/>
      <c r="AD157" s="148"/>
      <c r="AE157" s="148"/>
      <c r="AF157" s="148"/>
      <c r="AG157" s="148" t="s">
        <v>143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75">
        <v>86</v>
      </c>
      <c r="B158" s="176" t="s">
        <v>360</v>
      </c>
      <c r="C158" s="184" t="s">
        <v>361</v>
      </c>
      <c r="D158" s="177" t="s">
        <v>140</v>
      </c>
      <c r="E158" s="178">
        <v>7</v>
      </c>
      <c r="F158" s="179"/>
      <c r="G158" s="180">
        <f t="shared" si="21"/>
        <v>0</v>
      </c>
      <c r="H158" s="159"/>
      <c r="I158" s="158">
        <f t="shared" si="22"/>
        <v>0</v>
      </c>
      <c r="J158" s="159"/>
      <c r="K158" s="158">
        <f t="shared" si="23"/>
        <v>0</v>
      </c>
      <c r="L158" s="158">
        <v>21</v>
      </c>
      <c r="M158" s="158">
        <f t="shared" si="24"/>
        <v>0</v>
      </c>
      <c r="N158" s="158">
        <v>0</v>
      </c>
      <c r="O158" s="158">
        <f t="shared" si="25"/>
        <v>0</v>
      </c>
      <c r="P158" s="158">
        <v>0</v>
      </c>
      <c r="Q158" s="158">
        <f t="shared" si="26"/>
        <v>0</v>
      </c>
      <c r="R158" s="158"/>
      <c r="S158" s="158" t="s">
        <v>141</v>
      </c>
      <c r="T158" s="158" t="s">
        <v>141</v>
      </c>
      <c r="U158" s="158">
        <v>0.77500000000000002</v>
      </c>
      <c r="V158" s="158">
        <f t="shared" si="27"/>
        <v>5.43</v>
      </c>
      <c r="W158" s="158"/>
      <c r="X158" s="158" t="s">
        <v>142</v>
      </c>
      <c r="Y158" s="148"/>
      <c r="Z158" s="148"/>
      <c r="AA158" s="148"/>
      <c r="AB158" s="148"/>
      <c r="AC158" s="148"/>
      <c r="AD158" s="148"/>
      <c r="AE158" s="148"/>
      <c r="AF158" s="148"/>
      <c r="AG158" s="148" t="s">
        <v>143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75">
        <v>87</v>
      </c>
      <c r="B159" s="176" t="s">
        <v>362</v>
      </c>
      <c r="C159" s="184" t="s">
        <v>363</v>
      </c>
      <c r="D159" s="177" t="s">
        <v>140</v>
      </c>
      <c r="E159" s="178">
        <v>7</v>
      </c>
      <c r="F159" s="179"/>
      <c r="G159" s="180">
        <f t="shared" si="21"/>
        <v>0</v>
      </c>
      <c r="H159" s="159"/>
      <c r="I159" s="158">
        <f t="shared" si="22"/>
        <v>0</v>
      </c>
      <c r="J159" s="159"/>
      <c r="K159" s="158">
        <f t="shared" si="23"/>
        <v>0</v>
      </c>
      <c r="L159" s="158">
        <v>21</v>
      </c>
      <c r="M159" s="158">
        <f t="shared" si="24"/>
        <v>0</v>
      </c>
      <c r="N159" s="158">
        <v>7.5000000000000002E-4</v>
      </c>
      <c r="O159" s="158">
        <f t="shared" si="25"/>
        <v>0.01</v>
      </c>
      <c r="P159" s="158">
        <v>0</v>
      </c>
      <c r="Q159" s="158">
        <f t="shared" si="26"/>
        <v>0</v>
      </c>
      <c r="R159" s="158" t="s">
        <v>250</v>
      </c>
      <c r="S159" s="158" t="s">
        <v>141</v>
      </c>
      <c r="T159" s="158" t="s">
        <v>141</v>
      </c>
      <c r="U159" s="158">
        <v>0</v>
      </c>
      <c r="V159" s="158">
        <f t="shared" si="27"/>
        <v>0</v>
      </c>
      <c r="W159" s="158"/>
      <c r="X159" s="158" t="s">
        <v>251</v>
      </c>
      <c r="Y159" s="148"/>
      <c r="Z159" s="148"/>
      <c r="AA159" s="148"/>
      <c r="AB159" s="148"/>
      <c r="AC159" s="148"/>
      <c r="AD159" s="148"/>
      <c r="AE159" s="148"/>
      <c r="AF159" s="148"/>
      <c r="AG159" s="148" t="s">
        <v>252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75">
        <v>88</v>
      </c>
      <c r="B160" s="176" t="s">
        <v>364</v>
      </c>
      <c r="C160" s="184" t="s">
        <v>365</v>
      </c>
      <c r="D160" s="177" t="s">
        <v>140</v>
      </c>
      <c r="E160" s="178">
        <v>1</v>
      </c>
      <c r="F160" s="179"/>
      <c r="G160" s="180">
        <f t="shared" si="21"/>
        <v>0</v>
      </c>
      <c r="H160" s="159"/>
      <c r="I160" s="158">
        <f t="shared" si="22"/>
        <v>0</v>
      </c>
      <c r="J160" s="159"/>
      <c r="K160" s="158">
        <f t="shared" si="23"/>
        <v>0</v>
      </c>
      <c r="L160" s="158">
        <v>21</v>
      </c>
      <c r="M160" s="158">
        <f t="shared" si="24"/>
        <v>0</v>
      </c>
      <c r="N160" s="158">
        <v>7.5999999999999998E-2</v>
      </c>
      <c r="O160" s="158">
        <f t="shared" si="25"/>
        <v>0.08</v>
      </c>
      <c r="P160" s="158">
        <v>0</v>
      </c>
      <c r="Q160" s="158">
        <f t="shared" si="26"/>
        <v>0</v>
      </c>
      <c r="R160" s="158"/>
      <c r="S160" s="158" t="s">
        <v>170</v>
      </c>
      <c r="T160" s="158" t="s">
        <v>171</v>
      </c>
      <c r="U160" s="158">
        <v>0</v>
      </c>
      <c r="V160" s="158">
        <f t="shared" si="27"/>
        <v>0</v>
      </c>
      <c r="W160" s="158"/>
      <c r="X160" s="158" t="s">
        <v>251</v>
      </c>
      <c r="Y160" s="148"/>
      <c r="Z160" s="148"/>
      <c r="AA160" s="148"/>
      <c r="AB160" s="148"/>
      <c r="AC160" s="148"/>
      <c r="AD160" s="148"/>
      <c r="AE160" s="148"/>
      <c r="AF160" s="148"/>
      <c r="AG160" s="148" t="s">
        <v>252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69">
        <v>89</v>
      </c>
      <c r="B161" s="170" t="s">
        <v>366</v>
      </c>
      <c r="C161" s="185" t="s">
        <v>367</v>
      </c>
      <c r="D161" s="171" t="s">
        <v>140</v>
      </c>
      <c r="E161" s="172">
        <v>7</v>
      </c>
      <c r="F161" s="173"/>
      <c r="G161" s="174">
        <f t="shared" si="21"/>
        <v>0</v>
      </c>
      <c r="H161" s="159"/>
      <c r="I161" s="158">
        <f t="shared" si="22"/>
        <v>0</v>
      </c>
      <c r="J161" s="159"/>
      <c r="K161" s="158">
        <f t="shared" si="23"/>
        <v>0</v>
      </c>
      <c r="L161" s="158">
        <v>21</v>
      </c>
      <c r="M161" s="158">
        <f t="shared" si="24"/>
        <v>0</v>
      </c>
      <c r="N161" s="158">
        <v>1.6E-2</v>
      </c>
      <c r="O161" s="158">
        <f t="shared" si="25"/>
        <v>0.11</v>
      </c>
      <c r="P161" s="158">
        <v>0</v>
      </c>
      <c r="Q161" s="158">
        <f t="shared" si="26"/>
        <v>0</v>
      </c>
      <c r="R161" s="158" t="s">
        <v>250</v>
      </c>
      <c r="S161" s="158" t="s">
        <v>141</v>
      </c>
      <c r="T161" s="158" t="s">
        <v>141</v>
      </c>
      <c r="U161" s="158">
        <v>0</v>
      </c>
      <c r="V161" s="158">
        <f t="shared" si="27"/>
        <v>0</v>
      </c>
      <c r="W161" s="158"/>
      <c r="X161" s="158" t="s">
        <v>251</v>
      </c>
      <c r="Y161" s="148"/>
      <c r="Z161" s="148"/>
      <c r="AA161" s="148"/>
      <c r="AB161" s="148"/>
      <c r="AC161" s="148"/>
      <c r="AD161" s="148"/>
      <c r="AE161" s="148"/>
      <c r="AF161" s="148"/>
      <c r="AG161" s="148" t="s">
        <v>252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55">
        <v>90</v>
      </c>
      <c r="B162" s="156" t="s">
        <v>368</v>
      </c>
      <c r="C162" s="187" t="s">
        <v>369</v>
      </c>
      <c r="D162" s="157" t="s">
        <v>0</v>
      </c>
      <c r="E162" s="181"/>
      <c r="F162" s="159"/>
      <c r="G162" s="158">
        <f t="shared" si="21"/>
        <v>0</v>
      </c>
      <c r="H162" s="159"/>
      <c r="I162" s="158">
        <f t="shared" si="22"/>
        <v>0</v>
      </c>
      <c r="J162" s="159"/>
      <c r="K162" s="158">
        <f t="shared" si="23"/>
        <v>0</v>
      </c>
      <c r="L162" s="158">
        <v>21</v>
      </c>
      <c r="M162" s="158">
        <f t="shared" si="24"/>
        <v>0</v>
      </c>
      <c r="N162" s="158">
        <v>0</v>
      </c>
      <c r="O162" s="158">
        <f t="shared" si="25"/>
        <v>0</v>
      </c>
      <c r="P162" s="158">
        <v>0</v>
      </c>
      <c r="Q162" s="158">
        <f t="shared" si="26"/>
        <v>0</v>
      </c>
      <c r="R162" s="158"/>
      <c r="S162" s="158" t="s">
        <v>141</v>
      </c>
      <c r="T162" s="158" t="s">
        <v>141</v>
      </c>
      <c r="U162" s="158">
        <v>0</v>
      </c>
      <c r="V162" s="158">
        <f t="shared" si="27"/>
        <v>0</v>
      </c>
      <c r="W162" s="158"/>
      <c r="X162" s="158" t="s">
        <v>242</v>
      </c>
      <c r="Y162" s="148"/>
      <c r="Z162" s="148"/>
      <c r="AA162" s="148"/>
      <c r="AB162" s="148"/>
      <c r="AC162" s="148"/>
      <c r="AD162" s="148"/>
      <c r="AE162" s="148"/>
      <c r="AF162" s="148"/>
      <c r="AG162" s="148" t="s">
        <v>243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x14ac:dyDescent="0.2">
      <c r="A163" s="163" t="s">
        <v>136</v>
      </c>
      <c r="B163" s="164" t="s">
        <v>94</v>
      </c>
      <c r="C163" s="183" t="s">
        <v>95</v>
      </c>
      <c r="D163" s="165"/>
      <c r="E163" s="166"/>
      <c r="F163" s="167"/>
      <c r="G163" s="168">
        <f>SUMIF(AG164:AG178,"&lt;&gt;NOR",G164:G178)</f>
        <v>0</v>
      </c>
      <c r="H163" s="162"/>
      <c r="I163" s="162">
        <f>SUM(I164:I178)</f>
        <v>0</v>
      </c>
      <c r="J163" s="162"/>
      <c r="K163" s="162">
        <f>SUM(K164:K178)</f>
        <v>0</v>
      </c>
      <c r="L163" s="162"/>
      <c r="M163" s="162">
        <f>SUM(M164:M178)</f>
        <v>0</v>
      </c>
      <c r="N163" s="162"/>
      <c r="O163" s="162">
        <f>SUM(O164:O178)</f>
        <v>0.31</v>
      </c>
      <c r="P163" s="162"/>
      <c r="Q163" s="162">
        <f>SUM(Q164:Q178)</f>
        <v>0</v>
      </c>
      <c r="R163" s="162"/>
      <c r="S163" s="162"/>
      <c r="T163" s="162"/>
      <c r="U163" s="162"/>
      <c r="V163" s="162">
        <f>SUM(V164:V178)</f>
        <v>24.020000000000003</v>
      </c>
      <c r="W163" s="162"/>
      <c r="X163" s="162"/>
      <c r="AG163" t="s">
        <v>137</v>
      </c>
    </row>
    <row r="164" spans="1:60" outlineLevel="1" x14ac:dyDescent="0.2">
      <c r="A164" s="169">
        <v>91</v>
      </c>
      <c r="B164" s="170" t="s">
        <v>370</v>
      </c>
      <c r="C164" s="185" t="s">
        <v>371</v>
      </c>
      <c r="D164" s="171" t="s">
        <v>148</v>
      </c>
      <c r="E164" s="172">
        <v>9.9</v>
      </c>
      <c r="F164" s="173"/>
      <c r="G164" s="174">
        <f>ROUND(E164*F164,2)</f>
        <v>0</v>
      </c>
      <c r="H164" s="159"/>
      <c r="I164" s="158">
        <f>ROUND(E164*H164,2)</f>
        <v>0</v>
      </c>
      <c r="J164" s="159"/>
      <c r="K164" s="158">
        <f>ROUND(E164*J164,2)</f>
        <v>0</v>
      </c>
      <c r="L164" s="158">
        <v>21</v>
      </c>
      <c r="M164" s="158">
        <f>G164*(1+L164/100)</f>
        <v>0</v>
      </c>
      <c r="N164" s="158">
        <v>2.1000000000000001E-4</v>
      </c>
      <c r="O164" s="158">
        <f>ROUND(E164*N164,2)</f>
        <v>0</v>
      </c>
      <c r="P164" s="158">
        <v>0</v>
      </c>
      <c r="Q164" s="158">
        <f>ROUND(E164*P164,2)</f>
        <v>0</v>
      </c>
      <c r="R164" s="158"/>
      <c r="S164" s="158" t="s">
        <v>141</v>
      </c>
      <c r="T164" s="158" t="s">
        <v>141</v>
      </c>
      <c r="U164" s="158">
        <v>0.05</v>
      </c>
      <c r="V164" s="158">
        <f>ROUND(E164*U164,2)</f>
        <v>0.5</v>
      </c>
      <c r="W164" s="158"/>
      <c r="X164" s="158" t="s">
        <v>142</v>
      </c>
      <c r="Y164" s="148"/>
      <c r="Z164" s="148"/>
      <c r="AA164" s="148"/>
      <c r="AB164" s="148"/>
      <c r="AC164" s="148"/>
      <c r="AD164" s="148"/>
      <c r="AE164" s="148"/>
      <c r="AF164" s="148"/>
      <c r="AG164" s="148" t="s">
        <v>143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55"/>
      <c r="B165" s="156"/>
      <c r="C165" s="186" t="s">
        <v>372</v>
      </c>
      <c r="D165" s="160"/>
      <c r="E165" s="161">
        <v>9.9</v>
      </c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48"/>
      <c r="Z165" s="148"/>
      <c r="AA165" s="148"/>
      <c r="AB165" s="148"/>
      <c r="AC165" s="148"/>
      <c r="AD165" s="148"/>
      <c r="AE165" s="148"/>
      <c r="AF165" s="148"/>
      <c r="AG165" s="148" t="s">
        <v>150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69">
        <v>92</v>
      </c>
      <c r="B166" s="170" t="s">
        <v>373</v>
      </c>
      <c r="C166" s="185" t="s">
        <v>374</v>
      </c>
      <c r="D166" s="171" t="s">
        <v>159</v>
      </c>
      <c r="E166" s="172">
        <v>26.85</v>
      </c>
      <c r="F166" s="173"/>
      <c r="G166" s="174">
        <f>ROUND(E166*F166,2)</f>
        <v>0</v>
      </c>
      <c r="H166" s="159"/>
      <c r="I166" s="158">
        <f>ROUND(E166*H166,2)</f>
        <v>0</v>
      </c>
      <c r="J166" s="159"/>
      <c r="K166" s="158">
        <f>ROUND(E166*J166,2)</f>
        <v>0</v>
      </c>
      <c r="L166" s="158">
        <v>21</v>
      </c>
      <c r="M166" s="158">
        <f>G166*(1+L166/100)</f>
        <v>0</v>
      </c>
      <c r="N166" s="158">
        <v>3.2000000000000003E-4</v>
      </c>
      <c r="O166" s="158">
        <f>ROUND(E166*N166,2)</f>
        <v>0.01</v>
      </c>
      <c r="P166" s="158">
        <v>0</v>
      </c>
      <c r="Q166" s="158">
        <f>ROUND(E166*P166,2)</f>
        <v>0</v>
      </c>
      <c r="R166" s="158"/>
      <c r="S166" s="158" t="s">
        <v>141</v>
      </c>
      <c r="T166" s="158" t="s">
        <v>141</v>
      </c>
      <c r="U166" s="158">
        <v>0.24</v>
      </c>
      <c r="V166" s="158">
        <f>ROUND(E166*U166,2)</f>
        <v>6.44</v>
      </c>
      <c r="W166" s="158"/>
      <c r="X166" s="158" t="s">
        <v>142</v>
      </c>
      <c r="Y166" s="148"/>
      <c r="Z166" s="148"/>
      <c r="AA166" s="148"/>
      <c r="AB166" s="148"/>
      <c r="AC166" s="148"/>
      <c r="AD166" s="148"/>
      <c r="AE166" s="148"/>
      <c r="AF166" s="148"/>
      <c r="AG166" s="148" t="s">
        <v>143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55"/>
      <c r="B167" s="156"/>
      <c r="C167" s="186" t="s">
        <v>375</v>
      </c>
      <c r="D167" s="160"/>
      <c r="E167" s="161">
        <v>26.85</v>
      </c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48"/>
      <c r="Z167" s="148"/>
      <c r="AA167" s="148"/>
      <c r="AB167" s="148"/>
      <c r="AC167" s="148"/>
      <c r="AD167" s="148"/>
      <c r="AE167" s="148"/>
      <c r="AF167" s="148"/>
      <c r="AG167" s="148" t="s">
        <v>150</v>
      </c>
      <c r="AH167" s="148">
        <v>0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69">
        <v>93</v>
      </c>
      <c r="B168" s="170" t="s">
        <v>376</v>
      </c>
      <c r="C168" s="185" t="s">
        <v>377</v>
      </c>
      <c r="D168" s="171" t="s">
        <v>159</v>
      </c>
      <c r="E168" s="172">
        <v>26.85</v>
      </c>
      <c r="F168" s="173"/>
      <c r="G168" s="174">
        <f>ROUND(E168*F168,2)</f>
        <v>0</v>
      </c>
      <c r="H168" s="159"/>
      <c r="I168" s="158">
        <f>ROUND(E168*H168,2)</f>
        <v>0</v>
      </c>
      <c r="J168" s="159"/>
      <c r="K168" s="158">
        <f>ROUND(E168*J168,2)</f>
        <v>0</v>
      </c>
      <c r="L168" s="158">
        <v>21</v>
      </c>
      <c r="M168" s="158">
        <f>G168*(1+L168/100)</f>
        <v>0</v>
      </c>
      <c r="N168" s="158">
        <v>0</v>
      </c>
      <c r="O168" s="158">
        <f>ROUND(E168*N168,2)</f>
        <v>0</v>
      </c>
      <c r="P168" s="158">
        <v>0</v>
      </c>
      <c r="Q168" s="158">
        <f>ROUND(E168*P168,2)</f>
        <v>0</v>
      </c>
      <c r="R168" s="158"/>
      <c r="S168" s="158" t="s">
        <v>141</v>
      </c>
      <c r="T168" s="158" t="s">
        <v>141</v>
      </c>
      <c r="U168" s="158">
        <v>0.15</v>
      </c>
      <c r="V168" s="158">
        <f>ROUND(E168*U168,2)</f>
        <v>4.03</v>
      </c>
      <c r="W168" s="158"/>
      <c r="X168" s="158" t="s">
        <v>142</v>
      </c>
      <c r="Y168" s="148"/>
      <c r="Z168" s="148"/>
      <c r="AA168" s="148"/>
      <c r="AB168" s="148"/>
      <c r="AC168" s="148"/>
      <c r="AD168" s="148"/>
      <c r="AE168" s="148"/>
      <c r="AF168" s="148"/>
      <c r="AG168" s="148" t="s">
        <v>143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55"/>
      <c r="B169" s="156"/>
      <c r="C169" s="186" t="s">
        <v>375</v>
      </c>
      <c r="D169" s="160"/>
      <c r="E169" s="161">
        <v>26.85</v>
      </c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48"/>
      <c r="Z169" s="148"/>
      <c r="AA169" s="148"/>
      <c r="AB169" s="148"/>
      <c r="AC169" s="148"/>
      <c r="AD169" s="148"/>
      <c r="AE169" s="148"/>
      <c r="AF169" s="148"/>
      <c r="AG169" s="148" t="s">
        <v>150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69">
        <v>94</v>
      </c>
      <c r="B170" s="170" t="s">
        <v>378</v>
      </c>
      <c r="C170" s="185" t="s">
        <v>379</v>
      </c>
      <c r="D170" s="171" t="s">
        <v>148</v>
      </c>
      <c r="E170" s="172">
        <v>9.9</v>
      </c>
      <c r="F170" s="173"/>
      <c r="G170" s="174">
        <f>ROUND(E170*F170,2)</f>
        <v>0</v>
      </c>
      <c r="H170" s="159"/>
      <c r="I170" s="158">
        <f>ROUND(E170*H170,2)</f>
        <v>0</v>
      </c>
      <c r="J170" s="159"/>
      <c r="K170" s="158">
        <f>ROUND(E170*J170,2)</f>
        <v>0</v>
      </c>
      <c r="L170" s="158">
        <v>21</v>
      </c>
      <c r="M170" s="158">
        <f>G170*(1+L170/100)</f>
        <v>0</v>
      </c>
      <c r="N170" s="158">
        <v>5.0400000000000002E-3</v>
      </c>
      <c r="O170" s="158">
        <f>ROUND(E170*N170,2)</f>
        <v>0.05</v>
      </c>
      <c r="P170" s="158">
        <v>0</v>
      </c>
      <c r="Q170" s="158">
        <f>ROUND(E170*P170,2)</f>
        <v>0</v>
      </c>
      <c r="R170" s="158"/>
      <c r="S170" s="158" t="s">
        <v>141</v>
      </c>
      <c r="T170" s="158" t="s">
        <v>141</v>
      </c>
      <c r="U170" s="158">
        <v>0.98</v>
      </c>
      <c r="V170" s="158">
        <f>ROUND(E170*U170,2)</f>
        <v>9.6999999999999993</v>
      </c>
      <c r="W170" s="158"/>
      <c r="X170" s="158" t="s">
        <v>142</v>
      </c>
      <c r="Y170" s="148"/>
      <c r="Z170" s="148"/>
      <c r="AA170" s="148"/>
      <c r="AB170" s="148"/>
      <c r="AC170" s="148"/>
      <c r="AD170" s="148"/>
      <c r="AE170" s="148"/>
      <c r="AF170" s="148"/>
      <c r="AG170" s="148" t="s">
        <v>143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55"/>
      <c r="B171" s="156"/>
      <c r="C171" s="186" t="s">
        <v>372</v>
      </c>
      <c r="D171" s="160"/>
      <c r="E171" s="161">
        <v>9.9</v>
      </c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48"/>
      <c r="Z171" s="148"/>
      <c r="AA171" s="148"/>
      <c r="AB171" s="148"/>
      <c r="AC171" s="148"/>
      <c r="AD171" s="148"/>
      <c r="AE171" s="148"/>
      <c r="AF171" s="148"/>
      <c r="AG171" s="148" t="s">
        <v>150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69">
        <v>95</v>
      </c>
      <c r="B172" s="170" t="s">
        <v>380</v>
      </c>
      <c r="C172" s="185" t="s">
        <v>381</v>
      </c>
      <c r="D172" s="171" t="s">
        <v>159</v>
      </c>
      <c r="E172" s="172">
        <v>47.85</v>
      </c>
      <c r="F172" s="173"/>
      <c r="G172" s="174">
        <f>ROUND(E172*F172,2)</f>
        <v>0</v>
      </c>
      <c r="H172" s="159"/>
      <c r="I172" s="158">
        <f>ROUND(E172*H172,2)</f>
        <v>0</v>
      </c>
      <c r="J172" s="159"/>
      <c r="K172" s="158">
        <f>ROUND(E172*J172,2)</f>
        <v>0</v>
      </c>
      <c r="L172" s="158">
        <v>21</v>
      </c>
      <c r="M172" s="158">
        <f>G172*(1+L172/100)</f>
        <v>0</v>
      </c>
      <c r="N172" s="158">
        <v>4.0000000000000003E-5</v>
      </c>
      <c r="O172" s="158">
        <f>ROUND(E172*N172,2)</f>
        <v>0</v>
      </c>
      <c r="P172" s="158">
        <v>0</v>
      </c>
      <c r="Q172" s="158">
        <f>ROUND(E172*P172,2)</f>
        <v>0</v>
      </c>
      <c r="R172" s="158"/>
      <c r="S172" s="158" t="s">
        <v>141</v>
      </c>
      <c r="T172" s="158" t="s">
        <v>141</v>
      </c>
      <c r="U172" s="158">
        <v>7.0000000000000007E-2</v>
      </c>
      <c r="V172" s="158">
        <f>ROUND(E172*U172,2)</f>
        <v>3.35</v>
      </c>
      <c r="W172" s="158"/>
      <c r="X172" s="158" t="s">
        <v>142</v>
      </c>
      <c r="Y172" s="148"/>
      <c r="Z172" s="148"/>
      <c r="AA172" s="148"/>
      <c r="AB172" s="148"/>
      <c r="AC172" s="148"/>
      <c r="AD172" s="148"/>
      <c r="AE172" s="148"/>
      <c r="AF172" s="148"/>
      <c r="AG172" s="148" t="s">
        <v>143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55"/>
      <c r="B173" s="156"/>
      <c r="C173" s="186" t="s">
        <v>382</v>
      </c>
      <c r="D173" s="160"/>
      <c r="E173" s="161">
        <v>26.85</v>
      </c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48"/>
      <c r="Z173" s="148"/>
      <c r="AA173" s="148"/>
      <c r="AB173" s="148"/>
      <c r="AC173" s="148"/>
      <c r="AD173" s="148"/>
      <c r="AE173" s="148"/>
      <c r="AF173" s="148"/>
      <c r="AG173" s="148" t="s">
        <v>150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55"/>
      <c r="B174" s="156"/>
      <c r="C174" s="186" t="s">
        <v>383</v>
      </c>
      <c r="D174" s="160"/>
      <c r="E174" s="161">
        <v>21</v>
      </c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48"/>
      <c r="Z174" s="148"/>
      <c r="AA174" s="148"/>
      <c r="AB174" s="148"/>
      <c r="AC174" s="148"/>
      <c r="AD174" s="148"/>
      <c r="AE174" s="148"/>
      <c r="AF174" s="148"/>
      <c r="AG174" s="148" t="s">
        <v>150</v>
      </c>
      <c r="AH174" s="148">
        <v>0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69">
        <v>96</v>
      </c>
      <c r="B175" s="170" t="s">
        <v>384</v>
      </c>
      <c r="C175" s="185" t="s">
        <v>385</v>
      </c>
      <c r="D175" s="171" t="s">
        <v>148</v>
      </c>
      <c r="E175" s="172">
        <v>13.617000000000001</v>
      </c>
      <c r="F175" s="173"/>
      <c r="G175" s="174">
        <f>ROUND(E175*F175,2)</f>
        <v>0</v>
      </c>
      <c r="H175" s="159"/>
      <c r="I175" s="158">
        <f>ROUND(E175*H175,2)</f>
        <v>0</v>
      </c>
      <c r="J175" s="159"/>
      <c r="K175" s="158">
        <f>ROUND(E175*J175,2)</f>
        <v>0</v>
      </c>
      <c r="L175" s="158">
        <v>21</v>
      </c>
      <c r="M175" s="158">
        <f>G175*(1+L175/100)</f>
        <v>0</v>
      </c>
      <c r="N175" s="158">
        <v>1.7999999999999999E-2</v>
      </c>
      <c r="O175" s="158">
        <f>ROUND(E175*N175,2)</f>
        <v>0.25</v>
      </c>
      <c r="P175" s="158">
        <v>0</v>
      </c>
      <c r="Q175" s="158">
        <f>ROUND(E175*P175,2)</f>
        <v>0</v>
      </c>
      <c r="R175" s="158"/>
      <c r="S175" s="158" t="s">
        <v>170</v>
      </c>
      <c r="T175" s="158" t="s">
        <v>141</v>
      </c>
      <c r="U175" s="158">
        <v>0</v>
      </c>
      <c r="V175" s="158">
        <f>ROUND(E175*U175,2)</f>
        <v>0</v>
      </c>
      <c r="W175" s="158"/>
      <c r="X175" s="158" t="s">
        <v>251</v>
      </c>
      <c r="Y175" s="148"/>
      <c r="Z175" s="148"/>
      <c r="AA175" s="148"/>
      <c r="AB175" s="148"/>
      <c r="AC175" s="148"/>
      <c r="AD175" s="148"/>
      <c r="AE175" s="148"/>
      <c r="AF175" s="148"/>
      <c r="AG175" s="148" t="s">
        <v>252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55"/>
      <c r="B176" s="156"/>
      <c r="C176" s="186" t="s">
        <v>386</v>
      </c>
      <c r="D176" s="160"/>
      <c r="E176" s="161">
        <v>10.395</v>
      </c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48"/>
      <c r="Z176" s="148"/>
      <c r="AA176" s="148"/>
      <c r="AB176" s="148"/>
      <c r="AC176" s="148"/>
      <c r="AD176" s="148"/>
      <c r="AE176" s="148"/>
      <c r="AF176" s="148"/>
      <c r="AG176" s="148" t="s">
        <v>150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55"/>
      <c r="B177" s="156"/>
      <c r="C177" s="186" t="s">
        <v>387</v>
      </c>
      <c r="D177" s="160"/>
      <c r="E177" s="161">
        <v>3.222</v>
      </c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48"/>
      <c r="Z177" s="148"/>
      <c r="AA177" s="148"/>
      <c r="AB177" s="148"/>
      <c r="AC177" s="148"/>
      <c r="AD177" s="148"/>
      <c r="AE177" s="148"/>
      <c r="AF177" s="148"/>
      <c r="AG177" s="148" t="s">
        <v>150</v>
      </c>
      <c r="AH177" s="148">
        <v>0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">
      <c r="A178" s="155">
        <v>97</v>
      </c>
      <c r="B178" s="156" t="s">
        <v>388</v>
      </c>
      <c r="C178" s="187" t="s">
        <v>389</v>
      </c>
      <c r="D178" s="157" t="s">
        <v>0</v>
      </c>
      <c r="E178" s="181"/>
      <c r="F178" s="159"/>
      <c r="G178" s="158">
        <f>ROUND(E178*F178,2)</f>
        <v>0</v>
      </c>
      <c r="H178" s="159"/>
      <c r="I178" s="158">
        <f>ROUND(E178*H178,2)</f>
        <v>0</v>
      </c>
      <c r="J178" s="159"/>
      <c r="K178" s="158">
        <f>ROUND(E178*J178,2)</f>
        <v>0</v>
      </c>
      <c r="L178" s="158">
        <v>21</v>
      </c>
      <c r="M178" s="158">
        <f>G178*(1+L178/100)</f>
        <v>0</v>
      </c>
      <c r="N178" s="158">
        <v>0</v>
      </c>
      <c r="O178" s="158">
        <f>ROUND(E178*N178,2)</f>
        <v>0</v>
      </c>
      <c r="P178" s="158">
        <v>0</v>
      </c>
      <c r="Q178" s="158">
        <f>ROUND(E178*P178,2)</f>
        <v>0</v>
      </c>
      <c r="R178" s="158"/>
      <c r="S178" s="158" t="s">
        <v>141</v>
      </c>
      <c r="T178" s="158" t="s">
        <v>141</v>
      </c>
      <c r="U178" s="158">
        <v>0</v>
      </c>
      <c r="V178" s="158">
        <f>ROUND(E178*U178,2)</f>
        <v>0</v>
      </c>
      <c r="W178" s="158"/>
      <c r="X178" s="158" t="s">
        <v>242</v>
      </c>
      <c r="Y178" s="148"/>
      <c r="Z178" s="148"/>
      <c r="AA178" s="148"/>
      <c r="AB178" s="148"/>
      <c r="AC178" s="148"/>
      <c r="AD178" s="148"/>
      <c r="AE178" s="148"/>
      <c r="AF178" s="148"/>
      <c r="AG178" s="148" t="s">
        <v>243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x14ac:dyDescent="0.2">
      <c r="A179" s="163" t="s">
        <v>136</v>
      </c>
      <c r="B179" s="164" t="s">
        <v>96</v>
      </c>
      <c r="C179" s="183" t="s">
        <v>97</v>
      </c>
      <c r="D179" s="165"/>
      <c r="E179" s="166"/>
      <c r="F179" s="167"/>
      <c r="G179" s="168">
        <f>SUMIF(AG180:AG188,"&lt;&gt;NOR",G180:G188)</f>
        <v>0</v>
      </c>
      <c r="H179" s="162"/>
      <c r="I179" s="162">
        <f>SUM(I180:I188)</f>
        <v>0</v>
      </c>
      <c r="J179" s="162"/>
      <c r="K179" s="162">
        <f>SUM(K180:K188)</f>
        <v>0</v>
      </c>
      <c r="L179" s="162"/>
      <c r="M179" s="162">
        <f>SUM(M180:M188)</f>
        <v>0</v>
      </c>
      <c r="N179" s="162"/>
      <c r="O179" s="162">
        <f>SUM(O180:O188)</f>
        <v>0.4</v>
      </c>
      <c r="P179" s="162"/>
      <c r="Q179" s="162">
        <f>SUM(Q180:Q188)</f>
        <v>0</v>
      </c>
      <c r="R179" s="162"/>
      <c r="S179" s="162"/>
      <c r="T179" s="162"/>
      <c r="U179" s="162"/>
      <c r="V179" s="162">
        <f>SUM(V180:V188)</f>
        <v>21.18</v>
      </c>
      <c r="W179" s="162"/>
      <c r="X179" s="162"/>
      <c r="AG179" t="s">
        <v>137</v>
      </c>
    </row>
    <row r="180" spans="1:60" ht="22.5" outlineLevel="1" x14ac:dyDescent="0.2">
      <c r="A180" s="169">
        <v>98</v>
      </c>
      <c r="B180" s="170" t="s">
        <v>390</v>
      </c>
      <c r="C180" s="185" t="s">
        <v>391</v>
      </c>
      <c r="D180" s="171" t="s">
        <v>159</v>
      </c>
      <c r="E180" s="172">
        <v>41.5</v>
      </c>
      <c r="F180" s="173"/>
      <c r="G180" s="174">
        <f>ROUND(E180*F180,2)</f>
        <v>0</v>
      </c>
      <c r="H180" s="159"/>
      <c r="I180" s="158">
        <f>ROUND(E180*H180,2)</f>
        <v>0</v>
      </c>
      <c r="J180" s="159"/>
      <c r="K180" s="158">
        <f>ROUND(E180*J180,2)</f>
        <v>0</v>
      </c>
      <c r="L180" s="158">
        <v>21</v>
      </c>
      <c r="M180" s="158">
        <f>G180*(1+L180/100)</f>
        <v>0</v>
      </c>
      <c r="N180" s="158">
        <v>3.0000000000000001E-5</v>
      </c>
      <c r="O180" s="158">
        <f>ROUND(E180*N180,2)</f>
        <v>0</v>
      </c>
      <c r="P180" s="158">
        <v>0</v>
      </c>
      <c r="Q180" s="158">
        <f>ROUND(E180*P180,2)</f>
        <v>0</v>
      </c>
      <c r="R180" s="158"/>
      <c r="S180" s="158" t="s">
        <v>141</v>
      </c>
      <c r="T180" s="158" t="s">
        <v>141</v>
      </c>
      <c r="U180" s="158">
        <v>0.13719999999999999</v>
      </c>
      <c r="V180" s="158">
        <f>ROUND(E180*U180,2)</f>
        <v>5.69</v>
      </c>
      <c r="W180" s="158"/>
      <c r="X180" s="158" t="s">
        <v>142</v>
      </c>
      <c r="Y180" s="148"/>
      <c r="Z180" s="148"/>
      <c r="AA180" s="148"/>
      <c r="AB180" s="148"/>
      <c r="AC180" s="148"/>
      <c r="AD180" s="148"/>
      <c r="AE180" s="148"/>
      <c r="AF180" s="148"/>
      <c r="AG180" s="148" t="s">
        <v>143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55"/>
      <c r="B181" s="156"/>
      <c r="C181" s="186" t="s">
        <v>392</v>
      </c>
      <c r="D181" s="160"/>
      <c r="E181" s="161">
        <v>41.5</v>
      </c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48"/>
      <c r="Z181" s="148"/>
      <c r="AA181" s="148"/>
      <c r="AB181" s="148"/>
      <c r="AC181" s="148"/>
      <c r="AD181" s="148"/>
      <c r="AE181" s="148"/>
      <c r="AF181" s="148"/>
      <c r="AG181" s="148" t="s">
        <v>150</v>
      </c>
      <c r="AH181" s="148">
        <v>0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ht="22.5" outlineLevel="1" x14ac:dyDescent="0.2">
      <c r="A182" s="169">
        <v>99</v>
      </c>
      <c r="B182" s="170" t="s">
        <v>393</v>
      </c>
      <c r="C182" s="185" t="s">
        <v>394</v>
      </c>
      <c r="D182" s="171" t="s">
        <v>148</v>
      </c>
      <c r="E182" s="172">
        <v>34.43</v>
      </c>
      <c r="F182" s="173"/>
      <c r="G182" s="174">
        <f>ROUND(E182*F182,2)</f>
        <v>0</v>
      </c>
      <c r="H182" s="159"/>
      <c r="I182" s="158">
        <f>ROUND(E182*H182,2)</f>
        <v>0</v>
      </c>
      <c r="J182" s="159"/>
      <c r="K182" s="158">
        <f>ROUND(E182*J182,2)</f>
        <v>0</v>
      </c>
      <c r="L182" s="158">
        <v>21</v>
      </c>
      <c r="M182" s="158">
        <f>G182*(1+L182/100)</f>
        <v>0</v>
      </c>
      <c r="N182" s="158">
        <v>3.3E-4</v>
      </c>
      <c r="O182" s="158">
        <f>ROUND(E182*N182,2)</f>
        <v>0.01</v>
      </c>
      <c r="P182" s="158">
        <v>0</v>
      </c>
      <c r="Q182" s="158">
        <f>ROUND(E182*P182,2)</f>
        <v>0</v>
      </c>
      <c r="R182" s="158"/>
      <c r="S182" s="158" t="s">
        <v>141</v>
      </c>
      <c r="T182" s="158" t="s">
        <v>141</v>
      </c>
      <c r="U182" s="158">
        <v>0.45</v>
      </c>
      <c r="V182" s="158">
        <f>ROUND(E182*U182,2)</f>
        <v>15.49</v>
      </c>
      <c r="W182" s="158"/>
      <c r="X182" s="158" t="s">
        <v>142</v>
      </c>
      <c r="Y182" s="148"/>
      <c r="Z182" s="148"/>
      <c r="AA182" s="148"/>
      <c r="AB182" s="148"/>
      <c r="AC182" s="148"/>
      <c r="AD182" s="148"/>
      <c r="AE182" s="148"/>
      <c r="AF182" s="148"/>
      <c r="AG182" s="148" t="s">
        <v>143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55"/>
      <c r="B183" s="156"/>
      <c r="C183" s="186" t="s">
        <v>201</v>
      </c>
      <c r="D183" s="160"/>
      <c r="E183" s="161">
        <v>34.43</v>
      </c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48"/>
      <c r="Z183" s="148"/>
      <c r="AA183" s="148"/>
      <c r="AB183" s="148"/>
      <c r="AC183" s="148"/>
      <c r="AD183" s="148"/>
      <c r="AE183" s="148"/>
      <c r="AF183" s="148"/>
      <c r="AG183" s="148" t="s">
        <v>150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69">
        <v>100</v>
      </c>
      <c r="B184" s="170" t="s">
        <v>395</v>
      </c>
      <c r="C184" s="185" t="s">
        <v>396</v>
      </c>
      <c r="D184" s="171" t="s">
        <v>397</v>
      </c>
      <c r="E184" s="172">
        <v>39.594499999999996</v>
      </c>
      <c r="F184" s="173"/>
      <c r="G184" s="174">
        <f>ROUND(E184*F184,2)</f>
        <v>0</v>
      </c>
      <c r="H184" s="159"/>
      <c r="I184" s="158">
        <f>ROUND(E184*H184,2)</f>
        <v>0</v>
      </c>
      <c r="J184" s="159"/>
      <c r="K184" s="158">
        <f>ROUND(E184*J184,2)</f>
        <v>0</v>
      </c>
      <c r="L184" s="158">
        <v>21</v>
      </c>
      <c r="M184" s="158">
        <f>G184*(1+L184/100)</f>
        <v>0</v>
      </c>
      <c r="N184" s="158">
        <v>9.9399999999999992E-3</v>
      </c>
      <c r="O184" s="158">
        <f>ROUND(E184*N184,2)</f>
        <v>0.39</v>
      </c>
      <c r="P184" s="158">
        <v>0</v>
      </c>
      <c r="Q184" s="158">
        <f>ROUND(E184*P184,2)</f>
        <v>0</v>
      </c>
      <c r="R184" s="158"/>
      <c r="S184" s="158" t="s">
        <v>170</v>
      </c>
      <c r="T184" s="158" t="s">
        <v>171</v>
      </c>
      <c r="U184" s="158">
        <v>0</v>
      </c>
      <c r="V184" s="158">
        <f>ROUND(E184*U184,2)</f>
        <v>0</v>
      </c>
      <c r="W184" s="158"/>
      <c r="X184" s="158" t="s">
        <v>251</v>
      </c>
      <c r="Y184" s="148"/>
      <c r="Z184" s="148"/>
      <c r="AA184" s="148"/>
      <c r="AB184" s="148"/>
      <c r="AC184" s="148"/>
      <c r="AD184" s="148"/>
      <c r="AE184" s="148"/>
      <c r="AF184" s="148"/>
      <c r="AG184" s="148" t="s">
        <v>252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55"/>
      <c r="B185" s="156"/>
      <c r="C185" s="186" t="s">
        <v>398</v>
      </c>
      <c r="D185" s="160"/>
      <c r="E185" s="161">
        <v>39.594499999999996</v>
      </c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48"/>
      <c r="Z185" s="148"/>
      <c r="AA185" s="148"/>
      <c r="AB185" s="148"/>
      <c r="AC185" s="148"/>
      <c r="AD185" s="148"/>
      <c r="AE185" s="148"/>
      <c r="AF185" s="148"/>
      <c r="AG185" s="148" t="s">
        <v>150</v>
      </c>
      <c r="AH185" s="148">
        <v>0</v>
      </c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">
      <c r="A186" s="169">
        <v>101</v>
      </c>
      <c r="B186" s="170" t="s">
        <v>399</v>
      </c>
      <c r="C186" s="185" t="s">
        <v>400</v>
      </c>
      <c r="D186" s="171" t="s">
        <v>159</v>
      </c>
      <c r="E186" s="172">
        <v>47.725000000000001</v>
      </c>
      <c r="F186" s="173"/>
      <c r="G186" s="174">
        <f>ROUND(E186*F186,2)</f>
        <v>0</v>
      </c>
      <c r="H186" s="159"/>
      <c r="I186" s="158">
        <f>ROUND(E186*H186,2)</f>
        <v>0</v>
      </c>
      <c r="J186" s="159"/>
      <c r="K186" s="158">
        <f>ROUND(E186*J186,2)</f>
        <v>0</v>
      </c>
      <c r="L186" s="158">
        <v>21</v>
      </c>
      <c r="M186" s="158">
        <f>G186*(1+L186/100)</f>
        <v>0</v>
      </c>
      <c r="N186" s="158">
        <v>5.0000000000000002E-5</v>
      </c>
      <c r="O186" s="158">
        <f>ROUND(E186*N186,2)</f>
        <v>0</v>
      </c>
      <c r="P186" s="158">
        <v>0</v>
      </c>
      <c r="Q186" s="158">
        <f>ROUND(E186*P186,2)</f>
        <v>0</v>
      </c>
      <c r="R186" s="158" t="s">
        <v>250</v>
      </c>
      <c r="S186" s="158" t="s">
        <v>141</v>
      </c>
      <c r="T186" s="158" t="s">
        <v>141</v>
      </c>
      <c r="U186" s="158">
        <v>0</v>
      </c>
      <c r="V186" s="158">
        <f>ROUND(E186*U186,2)</f>
        <v>0</v>
      </c>
      <c r="W186" s="158"/>
      <c r="X186" s="158" t="s">
        <v>251</v>
      </c>
      <c r="Y186" s="148"/>
      <c r="Z186" s="148"/>
      <c r="AA186" s="148"/>
      <c r="AB186" s="148"/>
      <c r="AC186" s="148"/>
      <c r="AD186" s="148"/>
      <c r="AE186" s="148"/>
      <c r="AF186" s="148"/>
      <c r="AG186" s="148" t="s">
        <v>252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55"/>
      <c r="B187" s="156"/>
      <c r="C187" s="186" t="s">
        <v>401</v>
      </c>
      <c r="D187" s="160"/>
      <c r="E187" s="161">
        <v>47.725000000000001</v>
      </c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48"/>
      <c r="Z187" s="148"/>
      <c r="AA187" s="148"/>
      <c r="AB187" s="148"/>
      <c r="AC187" s="148"/>
      <c r="AD187" s="148"/>
      <c r="AE187" s="148"/>
      <c r="AF187" s="148"/>
      <c r="AG187" s="148" t="s">
        <v>150</v>
      </c>
      <c r="AH187" s="148">
        <v>0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55">
        <v>102</v>
      </c>
      <c r="B188" s="156" t="s">
        <v>402</v>
      </c>
      <c r="C188" s="187" t="s">
        <v>403</v>
      </c>
      <c r="D188" s="157" t="s">
        <v>0</v>
      </c>
      <c r="E188" s="181"/>
      <c r="F188" s="159"/>
      <c r="G188" s="158">
        <f>ROUND(E188*F188,2)</f>
        <v>0</v>
      </c>
      <c r="H188" s="159"/>
      <c r="I188" s="158">
        <f>ROUND(E188*H188,2)</f>
        <v>0</v>
      </c>
      <c r="J188" s="159"/>
      <c r="K188" s="158">
        <f>ROUND(E188*J188,2)</f>
        <v>0</v>
      </c>
      <c r="L188" s="158">
        <v>21</v>
      </c>
      <c r="M188" s="158">
        <f>G188*(1+L188/100)</f>
        <v>0</v>
      </c>
      <c r="N188" s="158">
        <v>0</v>
      </c>
      <c r="O188" s="158">
        <f>ROUND(E188*N188,2)</f>
        <v>0</v>
      </c>
      <c r="P188" s="158">
        <v>0</v>
      </c>
      <c r="Q188" s="158">
        <f>ROUND(E188*P188,2)</f>
        <v>0</v>
      </c>
      <c r="R188" s="158"/>
      <c r="S188" s="158" t="s">
        <v>141</v>
      </c>
      <c r="T188" s="158" t="s">
        <v>141</v>
      </c>
      <c r="U188" s="158">
        <v>0</v>
      </c>
      <c r="V188" s="158">
        <f>ROUND(E188*U188,2)</f>
        <v>0</v>
      </c>
      <c r="W188" s="158"/>
      <c r="X188" s="158" t="s">
        <v>242</v>
      </c>
      <c r="Y188" s="148"/>
      <c r="Z188" s="148"/>
      <c r="AA188" s="148"/>
      <c r="AB188" s="148"/>
      <c r="AC188" s="148"/>
      <c r="AD188" s="148"/>
      <c r="AE188" s="148"/>
      <c r="AF188" s="148"/>
      <c r="AG188" s="148" t="s">
        <v>243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x14ac:dyDescent="0.2">
      <c r="A189" s="163" t="s">
        <v>136</v>
      </c>
      <c r="B189" s="164" t="s">
        <v>98</v>
      </c>
      <c r="C189" s="183" t="s">
        <v>99</v>
      </c>
      <c r="D189" s="165"/>
      <c r="E189" s="166"/>
      <c r="F189" s="167"/>
      <c r="G189" s="168">
        <f>SUMIF(AG190:AG201,"&lt;&gt;NOR",G190:G201)</f>
        <v>0</v>
      </c>
      <c r="H189" s="162"/>
      <c r="I189" s="162">
        <f>SUM(I190:I201)</f>
        <v>0</v>
      </c>
      <c r="J189" s="162"/>
      <c r="K189" s="162">
        <f>SUM(K190:K201)</f>
        <v>0</v>
      </c>
      <c r="L189" s="162"/>
      <c r="M189" s="162">
        <f>SUM(M190:M201)</f>
        <v>0</v>
      </c>
      <c r="N189" s="162"/>
      <c r="O189" s="162">
        <f>SUM(O190:O201)</f>
        <v>0.43</v>
      </c>
      <c r="P189" s="162"/>
      <c r="Q189" s="162">
        <f>SUM(Q190:Q201)</f>
        <v>0</v>
      </c>
      <c r="R189" s="162"/>
      <c r="S189" s="162"/>
      <c r="T189" s="162"/>
      <c r="U189" s="162"/>
      <c r="V189" s="162">
        <f>SUM(V190:V201)</f>
        <v>31.61</v>
      </c>
      <c r="W189" s="162"/>
      <c r="X189" s="162"/>
      <c r="AG189" t="s">
        <v>137</v>
      </c>
    </row>
    <row r="190" spans="1:60" outlineLevel="1" x14ac:dyDescent="0.2">
      <c r="A190" s="169">
        <v>103</v>
      </c>
      <c r="B190" s="170" t="s">
        <v>404</v>
      </c>
      <c r="C190" s="185" t="s">
        <v>405</v>
      </c>
      <c r="D190" s="171" t="s">
        <v>148</v>
      </c>
      <c r="E190" s="172">
        <v>23.4</v>
      </c>
      <c r="F190" s="173"/>
      <c r="G190" s="174">
        <f>ROUND(E190*F190,2)</f>
        <v>0</v>
      </c>
      <c r="H190" s="159"/>
      <c r="I190" s="158">
        <f>ROUND(E190*H190,2)</f>
        <v>0</v>
      </c>
      <c r="J190" s="159"/>
      <c r="K190" s="158">
        <f>ROUND(E190*J190,2)</f>
        <v>0</v>
      </c>
      <c r="L190" s="158">
        <v>21</v>
      </c>
      <c r="M190" s="158">
        <f>G190*(1+L190/100)</f>
        <v>0</v>
      </c>
      <c r="N190" s="158">
        <v>2.1000000000000001E-4</v>
      </c>
      <c r="O190" s="158">
        <f>ROUND(E190*N190,2)</f>
        <v>0</v>
      </c>
      <c r="P190" s="158">
        <v>0</v>
      </c>
      <c r="Q190" s="158">
        <f>ROUND(E190*P190,2)</f>
        <v>0</v>
      </c>
      <c r="R190" s="158"/>
      <c r="S190" s="158" t="s">
        <v>141</v>
      </c>
      <c r="T190" s="158" t="s">
        <v>141</v>
      </c>
      <c r="U190" s="158">
        <v>0.05</v>
      </c>
      <c r="V190" s="158">
        <f>ROUND(E190*U190,2)</f>
        <v>1.17</v>
      </c>
      <c r="W190" s="158"/>
      <c r="X190" s="158" t="s">
        <v>142</v>
      </c>
      <c r="Y190" s="148"/>
      <c r="Z190" s="148"/>
      <c r="AA190" s="148"/>
      <c r="AB190" s="148"/>
      <c r="AC190" s="148"/>
      <c r="AD190" s="148"/>
      <c r="AE190" s="148"/>
      <c r="AF190" s="148"/>
      <c r="AG190" s="148" t="s">
        <v>143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55"/>
      <c r="B191" s="156"/>
      <c r="C191" s="186" t="s">
        <v>406</v>
      </c>
      <c r="D191" s="160"/>
      <c r="E191" s="161">
        <v>23.4</v>
      </c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48"/>
      <c r="Z191" s="148"/>
      <c r="AA191" s="148"/>
      <c r="AB191" s="148"/>
      <c r="AC191" s="148"/>
      <c r="AD191" s="148"/>
      <c r="AE191" s="148"/>
      <c r="AF191" s="148"/>
      <c r="AG191" s="148" t="s">
        <v>150</v>
      </c>
      <c r="AH191" s="148">
        <v>0</v>
      </c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69">
        <v>104</v>
      </c>
      <c r="B192" s="170" t="s">
        <v>407</v>
      </c>
      <c r="C192" s="185" t="s">
        <v>408</v>
      </c>
      <c r="D192" s="171" t="s">
        <v>148</v>
      </c>
      <c r="E192" s="172">
        <v>23.4</v>
      </c>
      <c r="F192" s="173"/>
      <c r="G192" s="174">
        <f>ROUND(E192*F192,2)</f>
        <v>0</v>
      </c>
      <c r="H192" s="159"/>
      <c r="I192" s="158">
        <f>ROUND(E192*H192,2)</f>
        <v>0</v>
      </c>
      <c r="J192" s="159"/>
      <c r="K192" s="158">
        <f>ROUND(E192*J192,2)</f>
        <v>0</v>
      </c>
      <c r="L192" s="158">
        <v>21</v>
      </c>
      <c r="M192" s="158">
        <f>G192*(1+L192/100)</f>
        <v>0</v>
      </c>
      <c r="N192" s="158">
        <v>4.9100000000000003E-3</v>
      </c>
      <c r="O192" s="158">
        <f>ROUND(E192*N192,2)</f>
        <v>0.11</v>
      </c>
      <c r="P192" s="158">
        <v>0</v>
      </c>
      <c r="Q192" s="158">
        <f>ROUND(E192*P192,2)</f>
        <v>0</v>
      </c>
      <c r="R192" s="158"/>
      <c r="S192" s="158" t="s">
        <v>141</v>
      </c>
      <c r="T192" s="158" t="s">
        <v>141</v>
      </c>
      <c r="U192" s="158">
        <v>1.0165</v>
      </c>
      <c r="V192" s="158">
        <f>ROUND(E192*U192,2)</f>
        <v>23.79</v>
      </c>
      <c r="W192" s="158"/>
      <c r="X192" s="158" t="s">
        <v>142</v>
      </c>
      <c r="Y192" s="148"/>
      <c r="Z192" s="148"/>
      <c r="AA192" s="148"/>
      <c r="AB192" s="148"/>
      <c r="AC192" s="148"/>
      <c r="AD192" s="148"/>
      <c r="AE192" s="148"/>
      <c r="AF192" s="148"/>
      <c r="AG192" s="148" t="s">
        <v>143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55"/>
      <c r="B193" s="156"/>
      <c r="C193" s="186" t="s">
        <v>406</v>
      </c>
      <c r="D193" s="160"/>
      <c r="E193" s="161">
        <v>23.4</v>
      </c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48"/>
      <c r="Z193" s="148"/>
      <c r="AA193" s="148"/>
      <c r="AB193" s="148"/>
      <c r="AC193" s="148"/>
      <c r="AD193" s="148"/>
      <c r="AE193" s="148"/>
      <c r="AF193" s="148"/>
      <c r="AG193" s="148" t="s">
        <v>150</v>
      </c>
      <c r="AH193" s="148">
        <v>0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ht="22.5" outlineLevel="1" x14ac:dyDescent="0.2">
      <c r="A194" s="169">
        <v>105</v>
      </c>
      <c r="B194" s="170" t="s">
        <v>409</v>
      </c>
      <c r="C194" s="185" t="s">
        <v>410</v>
      </c>
      <c r="D194" s="171" t="s">
        <v>159</v>
      </c>
      <c r="E194" s="172">
        <v>24.6</v>
      </c>
      <c r="F194" s="173"/>
      <c r="G194" s="174">
        <f>ROUND(E194*F194,2)</f>
        <v>0</v>
      </c>
      <c r="H194" s="159"/>
      <c r="I194" s="158">
        <f>ROUND(E194*H194,2)</f>
        <v>0</v>
      </c>
      <c r="J194" s="159"/>
      <c r="K194" s="158">
        <f>ROUND(E194*J194,2)</f>
        <v>0</v>
      </c>
      <c r="L194" s="158">
        <v>21</v>
      </c>
      <c r="M194" s="158">
        <f>G194*(1+L194/100)</f>
        <v>0</v>
      </c>
      <c r="N194" s="158">
        <v>0</v>
      </c>
      <c r="O194" s="158">
        <f>ROUND(E194*N194,2)</f>
        <v>0</v>
      </c>
      <c r="P194" s="158">
        <v>0</v>
      </c>
      <c r="Q194" s="158">
        <f>ROUND(E194*P194,2)</f>
        <v>0</v>
      </c>
      <c r="R194" s="158"/>
      <c r="S194" s="158" t="s">
        <v>141</v>
      </c>
      <c r="T194" s="158" t="s">
        <v>141</v>
      </c>
      <c r="U194" s="158">
        <v>0.12</v>
      </c>
      <c r="V194" s="158">
        <f>ROUND(E194*U194,2)</f>
        <v>2.95</v>
      </c>
      <c r="W194" s="158"/>
      <c r="X194" s="158" t="s">
        <v>142</v>
      </c>
      <c r="Y194" s="148"/>
      <c r="Z194" s="148"/>
      <c r="AA194" s="148"/>
      <c r="AB194" s="148"/>
      <c r="AC194" s="148"/>
      <c r="AD194" s="148"/>
      <c r="AE194" s="148"/>
      <c r="AF194" s="148"/>
      <c r="AG194" s="148" t="s">
        <v>143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55"/>
      <c r="B195" s="156"/>
      <c r="C195" s="186" t="s">
        <v>411</v>
      </c>
      <c r="D195" s="160"/>
      <c r="E195" s="161">
        <v>9</v>
      </c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48"/>
      <c r="Z195" s="148"/>
      <c r="AA195" s="148"/>
      <c r="AB195" s="148"/>
      <c r="AC195" s="148"/>
      <c r="AD195" s="148"/>
      <c r="AE195" s="148"/>
      <c r="AF195" s="148"/>
      <c r="AG195" s="148" t="s">
        <v>150</v>
      </c>
      <c r="AH195" s="148">
        <v>0</v>
      </c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55"/>
      <c r="B196" s="156"/>
      <c r="C196" s="186" t="s">
        <v>412</v>
      </c>
      <c r="D196" s="160"/>
      <c r="E196" s="161">
        <v>15.6</v>
      </c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48"/>
      <c r="Z196" s="148"/>
      <c r="AA196" s="148"/>
      <c r="AB196" s="148"/>
      <c r="AC196" s="148"/>
      <c r="AD196" s="148"/>
      <c r="AE196" s="148"/>
      <c r="AF196" s="148"/>
      <c r="AG196" s="148" t="s">
        <v>150</v>
      </c>
      <c r="AH196" s="148">
        <v>0</v>
      </c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75">
        <v>106</v>
      </c>
      <c r="B197" s="176" t="s">
        <v>413</v>
      </c>
      <c r="C197" s="184" t="s">
        <v>414</v>
      </c>
      <c r="D197" s="177" t="s">
        <v>415</v>
      </c>
      <c r="E197" s="178">
        <v>24</v>
      </c>
      <c r="F197" s="179"/>
      <c r="G197" s="180">
        <f>ROUND(E197*F197,2)</f>
        <v>0</v>
      </c>
      <c r="H197" s="159"/>
      <c r="I197" s="158">
        <f>ROUND(E197*H197,2)</f>
        <v>0</v>
      </c>
      <c r="J197" s="159"/>
      <c r="K197" s="158">
        <f>ROUND(E197*J197,2)</f>
        <v>0</v>
      </c>
      <c r="L197" s="158">
        <v>21</v>
      </c>
      <c r="M197" s="158">
        <f>G197*(1+L197/100)</f>
        <v>0</v>
      </c>
      <c r="N197" s="158">
        <v>0</v>
      </c>
      <c r="O197" s="158">
        <f>ROUND(E197*N197,2)</f>
        <v>0</v>
      </c>
      <c r="P197" s="158">
        <v>0</v>
      </c>
      <c r="Q197" s="158">
        <f>ROUND(E197*P197,2)</f>
        <v>0</v>
      </c>
      <c r="R197" s="158"/>
      <c r="S197" s="158" t="s">
        <v>170</v>
      </c>
      <c r="T197" s="158" t="s">
        <v>141</v>
      </c>
      <c r="U197" s="158">
        <v>0.154</v>
      </c>
      <c r="V197" s="158">
        <f>ROUND(E197*U197,2)</f>
        <v>3.7</v>
      </c>
      <c r="W197" s="158"/>
      <c r="X197" s="158" t="s">
        <v>142</v>
      </c>
      <c r="Y197" s="148"/>
      <c r="Z197" s="148"/>
      <c r="AA197" s="148"/>
      <c r="AB197" s="148"/>
      <c r="AC197" s="148"/>
      <c r="AD197" s="148"/>
      <c r="AE197" s="148"/>
      <c r="AF197" s="148"/>
      <c r="AG197" s="148" t="s">
        <v>143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ht="22.5" outlineLevel="1" x14ac:dyDescent="0.2">
      <c r="A198" s="175">
        <v>107</v>
      </c>
      <c r="B198" s="176" t="s">
        <v>416</v>
      </c>
      <c r="C198" s="184" t="s">
        <v>417</v>
      </c>
      <c r="D198" s="177" t="s">
        <v>140</v>
      </c>
      <c r="E198" s="178">
        <v>12</v>
      </c>
      <c r="F198" s="179"/>
      <c r="G198" s="180">
        <f>ROUND(E198*F198,2)</f>
        <v>0</v>
      </c>
      <c r="H198" s="159"/>
      <c r="I198" s="158">
        <f>ROUND(E198*H198,2)</f>
        <v>0</v>
      </c>
      <c r="J198" s="159"/>
      <c r="K198" s="158">
        <f>ROUND(E198*J198,2)</f>
        <v>0</v>
      </c>
      <c r="L198" s="158">
        <v>21</v>
      </c>
      <c r="M198" s="158">
        <f>G198*(1+L198/100)</f>
        <v>0</v>
      </c>
      <c r="N198" s="158">
        <v>1.2999999999999999E-4</v>
      </c>
      <c r="O198" s="158">
        <f>ROUND(E198*N198,2)</f>
        <v>0</v>
      </c>
      <c r="P198" s="158">
        <v>0</v>
      </c>
      <c r="Q198" s="158">
        <f>ROUND(E198*P198,2)</f>
        <v>0</v>
      </c>
      <c r="R198" s="158" t="s">
        <v>250</v>
      </c>
      <c r="S198" s="158" t="s">
        <v>141</v>
      </c>
      <c r="T198" s="158" t="s">
        <v>141</v>
      </c>
      <c r="U198" s="158">
        <v>0</v>
      </c>
      <c r="V198" s="158">
        <f>ROUND(E198*U198,2)</f>
        <v>0</v>
      </c>
      <c r="W198" s="158"/>
      <c r="X198" s="158" t="s">
        <v>251</v>
      </c>
      <c r="Y198" s="148"/>
      <c r="Z198" s="148"/>
      <c r="AA198" s="148"/>
      <c r="AB198" s="148"/>
      <c r="AC198" s="148"/>
      <c r="AD198" s="148"/>
      <c r="AE198" s="148"/>
      <c r="AF198" s="148"/>
      <c r="AG198" s="148" t="s">
        <v>252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">
      <c r="A199" s="169">
        <v>108</v>
      </c>
      <c r="B199" s="170" t="s">
        <v>418</v>
      </c>
      <c r="C199" s="185" t="s">
        <v>419</v>
      </c>
      <c r="D199" s="171" t="s">
        <v>148</v>
      </c>
      <c r="E199" s="172">
        <v>25.74</v>
      </c>
      <c r="F199" s="173"/>
      <c r="G199" s="174">
        <f>ROUND(E199*F199,2)</f>
        <v>0</v>
      </c>
      <c r="H199" s="159"/>
      <c r="I199" s="158">
        <f>ROUND(E199*H199,2)</f>
        <v>0</v>
      </c>
      <c r="J199" s="159"/>
      <c r="K199" s="158">
        <f>ROUND(E199*J199,2)</f>
        <v>0</v>
      </c>
      <c r="L199" s="158">
        <v>21</v>
      </c>
      <c r="M199" s="158">
        <f>G199*(1+L199/100)</f>
        <v>0</v>
      </c>
      <c r="N199" s="158">
        <v>1.26E-2</v>
      </c>
      <c r="O199" s="158">
        <f>ROUND(E199*N199,2)</f>
        <v>0.32</v>
      </c>
      <c r="P199" s="158">
        <v>0</v>
      </c>
      <c r="Q199" s="158">
        <f>ROUND(E199*P199,2)</f>
        <v>0</v>
      </c>
      <c r="R199" s="158" t="s">
        <v>250</v>
      </c>
      <c r="S199" s="158" t="s">
        <v>141</v>
      </c>
      <c r="T199" s="158" t="s">
        <v>141</v>
      </c>
      <c r="U199" s="158">
        <v>0</v>
      </c>
      <c r="V199" s="158">
        <f>ROUND(E199*U199,2)</f>
        <v>0</v>
      </c>
      <c r="W199" s="158"/>
      <c r="X199" s="158" t="s">
        <v>251</v>
      </c>
      <c r="Y199" s="148"/>
      <c r="Z199" s="148"/>
      <c r="AA199" s="148"/>
      <c r="AB199" s="148"/>
      <c r="AC199" s="148"/>
      <c r="AD199" s="148"/>
      <c r="AE199" s="148"/>
      <c r="AF199" s="148"/>
      <c r="AG199" s="148" t="s">
        <v>252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55"/>
      <c r="B200" s="156"/>
      <c r="C200" s="186" t="s">
        <v>420</v>
      </c>
      <c r="D200" s="160"/>
      <c r="E200" s="161">
        <v>25.74</v>
      </c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48"/>
      <c r="Z200" s="148"/>
      <c r="AA200" s="148"/>
      <c r="AB200" s="148"/>
      <c r="AC200" s="148"/>
      <c r="AD200" s="148"/>
      <c r="AE200" s="148"/>
      <c r="AF200" s="148"/>
      <c r="AG200" s="148" t="s">
        <v>150</v>
      </c>
      <c r="AH200" s="148">
        <v>0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">
      <c r="A201" s="155">
        <v>109</v>
      </c>
      <c r="B201" s="156" t="s">
        <v>421</v>
      </c>
      <c r="C201" s="187" t="s">
        <v>422</v>
      </c>
      <c r="D201" s="157" t="s">
        <v>0</v>
      </c>
      <c r="E201" s="181"/>
      <c r="F201" s="159"/>
      <c r="G201" s="158">
        <f>ROUND(E201*F201,2)</f>
        <v>0</v>
      </c>
      <c r="H201" s="159"/>
      <c r="I201" s="158">
        <f>ROUND(E201*H201,2)</f>
        <v>0</v>
      </c>
      <c r="J201" s="159"/>
      <c r="K201" s="158">
        <f>ROUND(E201*J201,2)</f>
        <v>0</v>
      </c>
      <c r="L201" s="158">
        <v>21</v>
      </c>
      <c r="M201" s="158">
        <f>G201*(1+L201/100)</f>
        <v>0</v>
      </c>
      <c r="N201" s="158">
        <v>0</v>
      </c>
      <c r="O201" s="158">
        <f>ROUND(E201*N201,2)</f>
        <v>0</v>
      </c>
      <c r="P201" s="158">
        <v>0</v>
      </c>
      <c r="Q201" s="158">
        <f>ROUND(E201*P201,2)</f>
        <v>0</v>
      </c>
      <c r="R201" s="158"/>
      <c r="S201" s="158" t="s">
        <v>141</v>
      </c>
      <c r="T201" s="158" t="s">
        <v>141</v>
      </c>
      <c r="U201" s="158">
        <v>0</v>
      </c>
      <c r="V201" s="158">
        <f>ROUND(E201*U201,2)</f>
        <v>0</v>
      </c>
      <c r="W201" s="158"/>
      <c r="X201" s="158" t="s">
        <v>242</v>
      </c>
      <c r="Y201" s="148"/>
      <c r="Z201" s="148"/>
      <c r="AA201" s="148"/>
      <c r="AB201" s="148"/>
      <c r="AC201" s="148"/>
      <c r="AD201" s="148"/>
      <c r="AE201" s="148"/>
      <c r="AF201" s="148"/>
      <c r="AG201" s="148" t="s">
        <v>243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x14ac:dyDescent="0.2">
      <c r="A202" s="163" t="s">
        <v>136</v>
      </c>
      <c r="B202" s="164" t="s">
        <v>100</v>
      </c>
      <c r="C202" s="183" t="s">
        <v>101</v>
      </c>
      <c r="D202" s="165"/>
      <c r="E202" s="166"/>
      <c r="F202" s="167"/>
      <c r="G202" s="168">
        <f>SUMIF(AG203:AG204,"&lt;&gt;NOR",G203:G204)</f>
        <v>0</v>
      </c>
      <c r="H202" s="162"/>
      <c r="I202" s="162">
        <f>SUM(I203:I204)</f>
        <v>0</v>
      </c>
      <c r="J202" s="162"/>
      <c r="K202" s="162">
        <f>SUM(K203:K204)</f>
        <v>0</v>
      </c>
      <c r="L202" s="162"/>
      <c r="M202" s="162">
        <f>SUM(M203:M204)</f>
        <v>0</v>
      </c>
      <c r="N202" s="162"/>
      <c r="O202" s="162">
        <f>SUM(O203:O204)</f>
        <v>0</v>
      </c>
      <c r="P202" s="162"/>
      <c r="Q202" s="162">
        <f>SUM(Q203:Q204)</f>
        <v>0</v>
      </c>
      <c r="R202" s="162"/>
      <c r="S202" s="162"/>
      <c r="T202" s="162"/>
      <c r="U202" s="162"/>
      <c r="V202" s="162">
        <f>SUM(V203:V204)</f>
        <v>2.19</v>
      </c>
      <c r="W202" s="162"/>
      <c r="X202" s="162"/>
      <c r="AG202" t="s">
        <v>137</v>
      </c>
    </row>
    <row r="203" spans="1:60" outlineLevel="1" x14ac:dyDescent="0.2">
      <c r="A203" s="169">
        <v>110</v>
      </c>
      <c r="B203" s="170" t="s">
        <v>423</v>
      </c>
      <c r="C203" s="185" t="s">
        <v>424</v>
      </c>
      <c r="D203" s="171" t="s">
        <v>148</v>
      </c>
      <c r="E203" s="172">
        <v>7.5359999999999996</v>
      </c>
      <c r="F203" s="173"/>
      <c r="G203" s="174">
        <f>ROUND(E203*F203,2)</f>
        <v>0</v>
      </c>
      <c r="H203" s="159"/>
      <c r="I203" s="158">
        <f>ROUND(E203*H203,2)</f>
        <v>0</v>
      </c>
      <c r="J203" s="159"/>
      <c r="K203" s="158">
        <f>ROUND(E203*J203,2)</f>
        <v>0</v>
      </c>
      <c r="L203" s="158">
        <v>21</v>
      </c>
      <c r="M203" s="158">
        <f>G203*(1+L203/100)</f>
        <v>0</v>
      </c>
      <c r="N203" s="158">
        <v>2.4000000000000001E-4</v>
      </c>
      <c r="O203" s="158">
        <f>ROUND(E203*N203,2)</f>
        <v>0</v>
      </c>
      <c r="P203" s="158">
        <v>0</v>
      </c>
      <c r="Q203" s="158">
        <f>ROUND(E203*P203,2)</f>
        <v>0</v>
      </c>
      <c r="R203" s="158"/>
      <c r="S203" s="158" t="s">
        <v>141</v>
      </c>
      <c r="T203" s="158" t="s">
        <v>141</v>
      </c>
      <c r="U203" s="158">
        <v>0.28999999999999998</v>
      </c>
      <c r="V203" s="158">
        <f>ROUND(E203*U203,2)</f>
        <v>2.19</v>
      </c>
      <c r="W203" s="158"/>
      <c r="X203" s="158" t="s">
        <v>142</v>
      </c>
      <c r="Y203" s="148"/>
      <c r="Z203" s="148"/>
      <c r="AA203" s="148"/>
      <c r="AB203" s="148"/>
      <c r="AC203" s="148"/>
      <c r="AD203" s="148"/>
      <c r="AE203" s="148"/>
      <c r="AF203" s="148"/>
      <c r="AG203" s="148" t="s">
        <v>143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55"/>
      <c r="B204" s="156"/>
      <c r="C204" s="186" t="s">
        <v>425</v>
      </c>
      <c r="D204" s="160"/>
      <c r="E204" s="161">
        <v>7.5359999999999996</v>
      </c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48"/>
      <c r="Z204" s="148"/>
      <c r="AA204" s="148"/>
      <c r="AB204" s="148"/>
      <c r="AC204" s="148"/>
      <c r="AD204" s="148"/>
      <c r="AE204" s="148"/>
      <c r="AF204" s="148"/>
      <c r="AG204" s="148" t="s">
        <v>150</v>
      </c>
      <c r="AH204" s="148">
        <v>0</v>
      </c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x14ac:dyDescent="0.2">
      <c r="A205" s="163" t="s">
        <v>136</v>
      </c>
      <c r="B205" s="164" t="s">
        <v>102</v>
      </c>
      <c r="C205" s="183" t="s">
        <v>103</v>
      </c>
      <c r="D205" s="165"/>
      <c r="E205" s="166"/>
      <c r="F205" s="167"/>
      <c r="G205" s="168">
        <f>SUMIF(AG206:AG215,"&lt;&gt;NOR",G206:G215)</f>
        <v>0</v>
      </c>
      <c r="H205" s="162"/>
      <c r="I205" s="162">
        <f>SUM(I206:I215)</f>
        <v>0</v>
      </c>
      <c r="J205" s="162"/>
      <c r="K205" s="162">
        <f>SUM(K206:K215)</f>
        <v>0</v>
      </c>
      <c r="L205" s="162"/>
      <c r="M205" s="162">
        <f>SUM(M206:M215)</f>
        <v>0</v>
      </c>
      <c r="N205" s="162"/>
      <c r="O205" s="162">
        <f>SUM(O206:O215)</f>
        <v>0.1</v>
      </c>
      <c r="P205" s="162"/>
      <c r="Q205" s="162">
        <f>SUM(Q206:Q215)</f>
        <v>0</v>
      </c>
      <c r="R205" s="162"/>
      <c r="S205" s="162"/>
      <c r="T205" s="162"/>
      <c r="U205" s="162"/>
      <c r="V205" s="162">
        <f>SUM(V206:V215)</f>
        <v>60.6</v>
      </c>
      <c r="W205" s="162"/>
      <c r="X205" s="162"/>
      <c r="AG205" t="s">
        <v>137</v>
      </c>
    </row>
    <row r="206" spans="1:60" outlineLevel="1" x14ac:dyDescent="0.2">
      <c r="A206" s="169">
        <v>111</v>
      </c>
      <c r="B206" s="170" t="s">
        <v>426</v>
      </c>
      <c r="C206" s="185" t="s">
        <v>427</v>
      </c>
      <c r="D206" s="171" t="s">
        <v>148</v>
      </c>
      <c r="E206" s="172">
        <v>442.25</v>
      </c>
      <c r="F206" s="173"/>
      <c r="G206" s="174">
        <f>ROUND(E206*F206,2)</f>
        <v>0</v>
      </c>
      <c r="H206" s="159"/>
      <c r="I206" s="158">
        <f>ROUND(E206*H206,2)</f>
        <v>0</v>
      </c>
      <c r="J206" s="159"/>
      <c r="K206" s="158">
        <f>ROUND(E206*J206,2)</f>
        <v>0</v>
      </c>
      <c r="L206" s="158">
        <v>21</v>
      </c>
      <c r="M206" s="158">
        <f>G206*(1+L206/100)</f>
        <v>0</v>
      </c>
      <c r="N206" s="158">
        <v>6.9999999999999994E-5</v>
      </c>
      <c r="O206" s="158">
        <f>ROUND(E206*N206,2)</f>
        <v>0.03</v>
      </c>
      <c r="P206" s="158">
        <v>0</v>
      </c>
      <c r="Q206" s="158">
        <f>ROUND(E206*P206,2)</f>
        <v>0</v>
      </c>
      <c r="R206" s="158"/>
      <c r="S206" s="158" t="s">
        <v>141</v>
      </c>
      <c r="T206" s="158" t="s">
        <v>141</v>
      </c>
      <c r="U206" s="158">
        <v>0.03</v>
      </c>
      <c r="V206" s="158">
        <f>ROUND(E206*U206,2)</f>
        <v>13.27</v>
      </c>
      <c r="W206" s="158"/>
      <c r="X206" s="158" t="s">
        <v>142</v>
      </c>
      <c r="Y206" s="148"/>
      <c r="Z206" s="148"/>
      <c r="AA206" s="148"/>
      <c r="AB206" s="148"/>
      <c r="AC206" s="148"/>
      <c r="AD206" s="148"/>
      <c r="AE206" s="148"/>
      <c r="AF206" s="148"/>
      <c r="AG206" s="148" t="s">
        <v>143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55"/>
      <c r="B207" s="156"/>
      <c r="C207" s="186" t="s">
        <v>428</v>
      </c>
      <c r="D207" s="160"/>
      <c r="E207" s="161">
        <v>106.1</v>
      </c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48"/>
      <c r="Z207" s="148"/>
      <c r="AA207" s="148"/>
      <c r="AB207" s="148"/>
      <c r="AC207" s="148"/>
      <c r="AD207" s="148"/>
      <c r="AE207" s="148"/>
      <c r="AF207" s="148"/>
      <c r="AG207" s="148" t="s">
        <v>150</v>
      </c>
      <c r="AH207" s="148">
        <v>0</v>
      </c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">
      <c r="A208" s="155"/>
      <c r="B208" s="156"/>
      <c r="C208" s="186" t="s">
        <v>429</v>
      </c>
      <c r="D208" s="160"/>
      <c r="E208" s="161">
        <v>99</v>
      </c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48"/>
      <c r="Z208" s="148"/>
      <c r="AA208" s="148"/>
      <c r="AB208" s="148"/>
      <c r="AC208" s="148"/>
      <c r="AD208" s="148"/>
      <c r="AE208" s="148"/>
      <c r="AF208" s="148"/>
      <c r="AG208" s="148" t="s">
        <v>150</v>
      </c>
      <c r="AH208" s="148">
        <v>0</v>
      </c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55"/>
      <c r="B209" s="156"/>
      <c r="C209" s="186" t="s">
        <v>430</v>
      </c>
      <c r="D209" s="160"/>
      <c r="E209" s="161">
        <v>237.15</v>
      </c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48"/>
      <c r="Z209" s="148"/>
      <c r="AA209" s="148"/>
      <c r="AB209" s="148"/>
      <c r="AC209" s="148"/>
      <c r="AD209" s="148"/>
      <c r="AE209" s="148"/>
      <c r="AF209" s="148"/>
      <c r="AG209" s="148" t="s">
        <v>150</v>
      </c>
      <c r="AH209" s="148">
        <v>0</v>
      </c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69">
        <v>112</v>
      </c>
      <c r="B210" s="170" t="s">
        <v>431</v>
      </c>
      <c r="C210" s="185" t="s">
        <v>432</v>
      </c>
      <c r="D210" s="171" t="s">
        <v>148</v>
      </c>
      <c r="E210" s="172">
        <v>442.25</v>
      </c>
      <c r="F210" s="173"/>
      <c r="G210" s="174">
        <f>ROUND(E210*F210,2)</f>
        <v>0</v>
      </c>
      <c r="H210" s="159"/>
      <c r="I210" s="158">
        <f>ROUND(E210*H210,2)</f>
        <v>0</v>
      </c>
      <c r="J210" s="159"/>
      <c r="K210" s="158">
        <f>ROUND(E210*J210,2)</f>
        <v>0</v>
      </c>
      <c r="L210" s="158">
        <v>21</v>
      </c>
      <c r="M210" s="158">
        <f>G210*(1+L210/100)</f>
        <v>0</v>
      </c>
      <c r="N210" s="158">
        <v>1.4999999999999999E-4</v>
      </c>
      <c r="O210" s="158">
        <f>ROUND(E210*N210,2)</f>
        <v>7.0000000000000007E-2</v>
      </c>
      <c r="P210" s="158">
        <v>0</v>
      </c>
      <c r="Q210" s="158">
        <f>ROUND(E210*P210,2)</f>
        <v>0</v>
      </c>
      <c r="R210" s="158"/>
      <c r="S210" s="158" t="s">
        <v>141</v>
      </c>
      <c r="T210" s="158" t="s">
        <v>141</v>
      </c>
      <c r="U210" s="158">
        <v>0.1</v>
      </c>
      <c r="V210" s="158">
        <f>ROUND(E210*U210,2)</f>
        <v>44.23</v>
      </c>
      <c r="W210" s="158"/>
      <c r="X210" s="158" t="s">
        <v>142</v>
      </c>
      <c r="Y210" s="148"/>
      <c r="Z210" s="148"/>
      <c r="AA210" s="148"/>
      <c r="AB210" s="148"/>
      <c r="AC210" s="148"/>
      <c r="AD210" s="148"/>
      <c r="AE210" s="148"/>
      <c r="AF210" s="148"/>
      <c r="AG210" s="148" t="s">
        <v>143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">
      <c r="A211" s="155"/>
      <c r="B211" s="156"/>
      <c r="C211" s="186" t="s">
        <v>428</v>
      </c>
      <c r="D211" s="160"/>
      <c r="E211" s="161">
        <v>106.1</v>
      </c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48"/>
      <c r="Z211" s="148"/>
      <c r="AA211" s="148"/>
      <c r="AB211" s="148"/>
      <c r="AC211" s="148"/>
      <c r="AD211" s="148"/>
      <c r="AE211" s="148"/>
      <c r="AF211" s="148"/>
      <c r="AG211" s="148" t="s">
        <v>150</v>
      </c>
      <c r="AH211" s="148">
        <v>0</v>
      </c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55"/>
      <c r="B212" s="156"/>
      <c r="C212" s="186" t="s">
        <v>429</v>
      </c>
      <c r="D212" s="160"/>
      <c r="E212" s="161">
        <v>99</v>
      </c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48"/>
      <c r="Z212" s="148"/>
      <c r="AA212" s="148"/>
      <c r="AB212" s="148"/>
      <c r="AC212" s="148"/>
      <c r="AD212" s="148"/>
      <c r="AE212" s="148"/>
      <c r="AF212" s="148"/>
      <c r="AG212" s="148" t="s">
        <v>150</v>
      </c>
      <c r="AH212" s="148">
        <v>0</v>
      </c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55"/>
      <c r="B213" s="156"/>
      <c r="C213" s="186" t="s">
        <v>430</v>
      </c>
      <c r="D213" s="160"/>
      <c r="E213" s="161">
        <v>237.15</v>
      </c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48"/>
      <c r="Z213" s="148"/>
      <c r="AA213" s="148"/>
      <c r="AB213" s="148"/>
      <c r="AC213" s="148"/>
      <c r="AD213" s="148"/>
      <c r="AE213" s="148"/>
      <c r="AF213" s="148"/>
      <c r="AG213" s="148" t="s">
        <v>150</v>
      </c>
      <c r="AH213" s="148">
        <v>0</v>
      </c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69">
        <v>113</v>
      </c>
      <c r="B214" s="170" t="s">
        <v>433</v>
      </c>
      <c r="C214" s="185" t="s">
        <v>434</v>
      </c>
      <c r="D214" s="171" t="s">
        <v>159</v>
      </c>
      <c r="E214" s="172">
        <v>62</v>
      </c>
      <c r="F214" s="173"/>
      <c r="G214" s="174">
        <f>ROUND(E214*F214,2)</f>
        <v>0</v>
      </c>
      <c r="H214" s="159"/>
      <c r="I214" s="158">
        <f>ROUND(E214*H214,2)</f>
        <v>0</v>
      </c>
      <c r="J214" s="159"/>
      <c r="K214" s="158">
        <f>ROUND(E214*J214,2)</f>
        <v>0</v>
      </c>
      <c r="L214" s="158">
        <v>21</v>
      </c>
      <c r="M214" s="158">
        <f>G214*(1+L214/100)</f>
        <v>0</v>
      </c>
      <c r="N214" s="158">
        <v>1.0000000000000001E-5</v>
      </c>
      <c r="O214" s="158">
        <f>ROUND(E214*N214,2)</f>
        <v>0</v>
      </c>
      <c r="P214" s="158">
        <v>0</v>
      </c>
      <c r="Q214" s="158">
        <f>ROUND(E214*P214,2)</f>
        <v>0</v>
      </c>
      <c r="R214" s="158"/>
      <c r="S214" s="158" t="s">
        <v>141</v>
      </c>
      <c r="T214" s="158" t="s">
        <v>141</v>
      </c>
      <c r="U214" s="158">
        <v>0.05</v>
      </c>
      <c r="V214" s="158">
        <f>ROUND(E214*U214,2)</f>
        <v>3.1</v>
      </c>
      <c r="W214" s="158"/>
      <c r="X214" s="158" t="s">
        <v>142</v>
      </c>
      <c r="Y214" s="148"/>
      <c r="Z214" s="148"/>
      <c r="AA214" s="148"/>
      <c r="AB214" s="148"/>
      <c r="AC214" s="148"/>
      <c r="AD214" s="148"/>
      <c r="AE214" s="148"/>
      <c r="AF214" s="148"/>
      <c r="AG214" s="148" t="s">
        <v>143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55"/>
      <c r="B215" s="156"/>
      <c r="C215" s="186" t="s">
        <v>435</v>
      </c>
      <c r="D215" s="160"/>
      <c r="E215" s="161">
        <v>62</v>
      </c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48"/>
      <c r="Z215" s="148"/>
      <c r="AA215" s="148"/>
      <c r="AB215" s="148"/>
      <c r="AC215" s="148"/>
      <c r="AD215" s="148"/>
      <c r="AE215" s="148"/>
      <c r="AF215" s="148"/>
      <c r="AG215" s="148" t="s">
        <v>150</v>
      </c>
      <c r="AH215" s="148">
        <v>0</v>
      </c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x14ac:dyDescent="0.2">
      <c r="A216" s="163" t="s">
        <v>136</v>
      </c>
      <c r="B216" s="164" t="s">
        <v>104</v>
      </c>
      <c r="C216" s="183" t="s">
        <v>105</v>
      </c>
      <c r="D216" s="165"/>
      <c r="E216" s="166"/>
      <c r="F216" s="167"/>
      <c r="G216" s="168">
        <f>SUMIF(AG217:AG217,"&lt;&gt;NOR",G217:G217)</f>
        <v>0</v>
      </c>
      <c r="H216" s="162"/>
      <c r="I216" s="162">
        <f>SUM(I217:I217)</f>
        <v>0</v>
      </c>
      <c r="J216" s="162"/>
      <c r="K216" s="162">
        <f>SUM(K217:K217)</f>
        <v>0</v>
      </c>
      <c r="L216" s="162"/>
      <c r="M216" s="162">
        <f>SUM(M217:M217)</f>
        <v>0</v>
      </c>
      <c r="N216" s="162"/>
      <c r="O216" s="162">
        <f>SUM(O217:O217)</f>
        <v>0</v>
      </c>
      <c r="P216" s="162"/>
      <c r="Q216" s="162">
        <f>SUM(Q217:Q217)</f>
        <v>0</v>
      </c>
      <c r="R216" s="162"/>
      <c r="S216" s="162"/>
      <c r="T216" s="162"/>
      <c r="U216" s="162"/>
      <c r="V216" s="162">
        <f>SUM(V217:V217)</f>
        <v>0.05</v>
      </c>
      <c r="W216" s="162"/>
      <c r="X216" s="162"/>
      <c r="AG216" t="s">
        <v>137</v>
      </c>
    </row>
    <row r="217" spans="1:60" ht="22.5" outlineLevel="1" x14ac:dyDescent="0.2">
      <c r="A217" s="175">
        <v>114</v>
      </c>
      <c r="B217" s="176" t="s">
        <v>436</v>
      </c>
      <c r="C217" s="184" t="s">
        <v>437</v>
      </c>
      <c r="D217" s="177" t="s">
        <v>169</v>
      </c>
      <c r="E217" s="178">
        <v>1</v>
      </c>
      <c r="F217" s="179"/>
      <c r="G217" s="180">
        <f>ROUND(E217*F217,2)</f>
        <v>0</v>
      </c>
      <c r="H217" s="159"/>
      <c r="I217" s="158">
        <f>ROUND(E217*H217,2)</f>
        <v>0</v>
      </c>
      <c r="J217" s="159"/>
      <c r="K217" s="158">
        <f>ROUND(E217*J217,2)</f>
        <v>0</v>
      </c>
      <c r="L217" s="158">
        <v>21</v>
      </c>
      <c r="M217" s="158">
        <f>G217*(1+L217/100)</f>
        <v>0</v>
      </c>
      <c r="N217" s="158">
        <v>0</v>
      </c>
      <c r="O217" s="158">
        <f>ROUND(E217*N217,2)</f>
        <v>0</v>
      </c>
      <c r="P217" s="158">
        <v>0</v>
      </c>
      <c r="Q217" s="158">
        <f>ROUND(E217*P217,2)</f>
        <v>0</v>
      </c>
      <c r="R217" s="158"/>
      <c r="S217" s="158" t="s">
        <v>170</v>
      </c>
      <c r="T217" s="158" t="s">
        <v>171</v>
      </c>
      <c r="U217" s="158">
        <v>0.05</v>
      </c>
      <c r="V217" s="158">
        <f>ROUND(E217*U217,2)</f>
        <v>0.05</v>
      </c>
      <c r="W217" s="158"/>
      <c r="X217" s="158" t="s">
        <v>142</v>
      </c>
      <c r="Y217" s="148"/>
      <c r="Z217" s="148"/>
      <c r="AA217" s="148"/>
      <c r="AB217" s="148"/>
      <c r="AC217" s="148"/>
      <c r="AD217" s="148"/>
      <c r="AE217" s="148"/>
      <c r="AF217" s="148"/>
      <c r="AG217" s="148" t="s">
        <v>143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x14ac:dyDescent="0.2">
      <c r="A218" s="163" t="s">
        <v>136</v>
      </c>
      <c r="B218" s="164" t="s">
        <v>106</v>
      </c>
      <c r="C218" s="183" t="s">
        <v>107</v>
      </c>
      <c r="D218" s="165"/>
      <c r="E218" s="166"/>
      <c r="F218" s="167"/>
      <c r="G218" s="168">
        <f>SUMIF(AG219:AG225,"&lt;&gt;NOR",G219:G225)</f>
        <v>0</v>
      </c>
      <c r="H218" s="162"/>
      <c r="I218" s="162">
        <f>SUM(I219:I225)</f>
        <v>0</v>
      </c>
      <c r="J218" s="162"/>
      <c r="K218" s="162">
        <f>SUM(K219:K225)</f>
        <v>0</v>
      </c>
      <c r="L218" s="162"/>
      <c r="M218" s="162">
        <f>SUM(M219:M225)</f>
        <v>0</v>
      </c>
      <c r="N218" s="162"/>
      <c r="O218" s="162">
        <f>SUM(O219:O225)</f>
        <v>0</v>
      </c>
      <c r="P218" s="162"/>
      <c r="Q218" s="162">
        <f>SUM(Q219:Q225)</f>
        <v>0</v>
      </c>
      <c r="R218" s="162"/>
      <c r="S218" s="162"/>
      <c r="T218" s="162"/>
      <c r="U218" s="162"/>
      <c r="V218" s="162">
        <f>SUM(V219:V225)</f>
        <v>5.54</v>
      </c>
      <c r="W218" s="162"/>
      <c r="X218" s="162"/>
      <c r="AG218" t="s">
        <v>137</v>
      </c>
    </row>
    <row r="219" spans="1:60" outlineLevel="1" x14ac:dyDescent="0.2">
      <c r="A219" s="169">
        <v>115</v>
      </c>
      <c r="B219" s="170" t="s">
        <v>438</v>
      </c>
      <c r="C219" s="185" t="s">
        <v>439</v>
      </c>
      <c r="D219" s="171" t="s">
        <v>241</v>
      </c>
      <c r="E219" s="172">
        <v>51.284379999999999</v>
      </c>
      <c r="F219" s="173"/>
      <c r="G219" s="174">
        <f>ROUND(E219*F219,2)</f>
        <v>0</v>
      </c>
      <c r="H219" s="159"/>
      <c r="I219" s="158">
        <f>ROUND(E219*H219,2)</f>
        <v>0</v>
      </c>
      <c r="J219" s="159"/>
      <c r="K219" s="158">
        <f>ROUND(E219*J219,2)</f>
        <v>0</v>
      </c>
      <c r="L219" s="158">
        <v>21</v>
      </c>
      <c r="M219" s="158">
        <f>G219*(1+L219/100)</f>
        <v>0</v>
      </c>
      <c r="N219" s="158">
        <v>0</v>
      </c>
      <c r="O219" s="158">
        <f>ROUND(E219*N219,2)</f>
        <v>0</v>
      </c>
      <c r="P219" s="158">
        <v>0</v>
      </c>
      <c r="Q219" s="158">
        <f>ROUND(E219*P219,2)</f>
        <v>0</v>
      </c>
      <c r="R219" s="158"/>
      <c r="S219" s="158" t="s">
        <v>141</v>
      </c>
      <c r="T219" s="158" t="s">
        <v>171</v>
      </c>
      <c r="U219" s="158">
        <v>0</v>
      </c>
      <c r="V219" s="158">
        <f>ROUND(E219*U219,2)</f>
        <v>0</v>
      </c>
      <c r="W219" s="158"/>
      <c r="X219" s="158" t="s">
        <v>142</v>
      </c>
      <c r="Y219" s="148"/>
      <c r="Z219" s="148"/>
      <c r="AA219" s="148"/>
      <c r="AB219" s="148"/>
      <c r="AC219" s="148"/>
      <c r="AD219" s="148"/>
      <c r="AE219" s="148"/>
      <c r="AF219" s="148"/>
      <c r="AG219" s="148" t="s">
        <v>143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55"/>
      <c r="B220" s="156"/>
      <c r="C220" s="186" t="s">
        <v>440</v>
      </c>
      <c r="D220" s="160"/>
      <c r="E220" s="161">
        <v>51.284379999999999</v>
      </c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48"/>
      <c r="Z220" s="148"/>
      <c r="AA220" s="148"/>
      <c r="AB220" s="148"/>
      <c r="AC220" s="148"/>
      <c r="AD220" s="148"/>
      <c r="AE220" s="148"/>
      <c r="AF220" s="148"/>
      <c r="AG220" s="148" t="s">
        <v>150</v>
      </c>
      <c r="AH220" s="148">
        <v>0</v>
      </c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69">
        <v>116</v>
      </c>
      <c r="B221" s="170" t="s">
        <v>441</v>
      </c>
      <c r="C221" s="185" t="s">
        <v>442</v>
      </c>
      <c r="D221" s="171" t="s">
        <v>241</v>
      </c>
      <c r="E221" s="172">
        <v>7.3263400000000001</v>
      </c>
      <c r="F221" s="173"/>
      <c r="G221" s="174">
        <f>ROUND(E221*F221,2)</f>
        <v>0</v>
      </c>
      <c r="H221" s="159"/>
      <c r="I221" s="158">
        <f>ROUND(E221*H221,2)</f>
        <v>0</v>
      </c>
      <c r="J221" s="159"/>
      <c r="K221" s="158">
        <f>ROUND(E221*J221,2)</f>
        <v>0</v>
      </c>
      <c r="L221" s="158">
        <v>21</v>
      </c>
      <c r="M221" s="158">
        <f>G221*(1+L221/100)</f>
        <v>0</v>
      </c>
      <c r="N221" s="158">
        <v>0</v>
      </c>
      <c r="O221" s="158">
        <f>ROUND(E221*N221,2)</f>
        <v>0</v>
      </c>
      <c r="P221" s="158">
        <v>0</v>
      </c>
      <c r="Q221" s="158">
        <f>ROUND(E221*P221,2)</f>
        <v>0</v>
      </c>
      <c r="R221" s="158"/>
      <c r="S221" s="158" t="s">
        <v>141</v>
      </c>
      <c r="T221" s="158" t="s">
        <v>171</v>
      </c>
      <c r="U221" s="158">
        <v>0.36</v>
      </c>
      <c r="V221" s="158">
        <f>ROUND(E221*U221,2)</f>
        <v>2.64</v>
      </c>
      <c r="W221" s="158"/>
      <c r="X221" s="158" t="s">
        <v>142</v>
      </c>
      <c r="Y221" s="148"/>
      <c r="Z221" s="148"/>
      <c r="AA221" s="148"/>
      <c r="AB221" s="148"/>
      <c r="AC221" s="148"/>
      <c r="AD221" s="148"/>
      <c r="AE221" s="148"/>
      <c r="AF221" s="148"/>
      <c r="AG221" s="148" t="s">
        <v>143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55"/>
      <c r="B222" s="156"/>
      <c r="C222" s="186" t="s">
        <v>443</v>
      </c>
      <c r="D222" s="160"/>
      <c r="E222" s="161">
        <v>7.3263400000000001</v>
      </c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48"/>
      <c r="Z222" s="148"/>
      <c r="AA222" s="148"/>
      <c r="AB222" s="148"/>
      <c r="AC222" s="148"/>
      <c r="AD222" s="148"/>
      <c r="AE222" s="148"/>
      <c r="AF222" s="148"/>
      <c r="AG222" s="148" t="s">
        <v>150</v>
      </c>
      <c r="AH222" s="148">
        <v>0</v>
      </c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75">
        <v>117</v>
      </c>
      <c r="B223" s="176" t="s">
        <v>444</v>
      </c>
      <c r="C223" s="184" t="s">
        <v>445</v>
      </c>
      <c r="D223" s="177" t="s">
        <v>241</v>
      </c>
      <c r="E223" s="178">
        <v>3.66317</v>
      </c>
      <c r="F223" s="179"/>
      <c r="G223" s="180">
        <f>ROUND(E223*F223,2)</f>
        <v>0</v>
      </c>
      <c r="H223" s="159"/>
      <c r="I223" s="158">
        <f>ROUND(E223*H223,2)</f>
        <v>0</v>
      </c>
      <c r="J223" s="159"/>
      <c r="K223" s="158">
        <f>ROUND(E223*J223,2)</f>
        <v>0</v>
      </c>
      <c r="L223" s="158">
        <v>21</v>
      </c>
      <c r="M223" s="158">
        <f>G223*(1+L223/100)</f>
        <v>0</v>
      </c>
      <c r="N223" s="158">
        <v>0</v>
      </c>
      <c r="O223" s="158">
        <f>ROUND(E223*N223,2)</f>
        <v>0</v>
      </c>
      <c r="P223" s="158">
        <v>0</v>
      </c>
      <c r="Q223" s="158">
        <f>ROUND(E223*P223,2)</f>
        <v>0</v>
      </c>
      <c r="R223" s="158"/>
      <c r="S223" s="158" t="s">
        <v>141</v>
      </c>
      <c r="T223" s="158" t="s">
        <v>141</v>
      </c>
      <c r="U223" s="158">
        <v>4.2000000000000003E-2</v>
      </c>
      <c r="V223" s="158">
        <f>ROUND(E223*U223,2)</f>
        <v>0.15</v>
      </c>
      <c r="W223" s="158"/>
      <c r="X223" s="158" t="s">
        <v>446</v>
      </c>
      <c r="Y223" s="148"/>
      <c r="Z223" s="148"/>
      <c r="AA223" s="148"/>
      <c r="AB223" s="148"/>
      <c r="AC223" s="148"/>
      <c r="AD223" s="148"/>
      <c r="AE223" s="148"/>
      <c r="AF223" s="148"/>
      <c r="AG223" s="148" t="s">
        <v>447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ht="22.5" outlineLevel="1" x14ac:dyDescent="0.2">
      <c r="A224" s="175">
        <v>118</v>
      </c>
      <c r="B224" s="176" t="s">
        <v>448</v>
      </c>
      <c r="C224" s="184" t="s">
        <v>449</v>
      </c>
      <c r="D224" s="177" t="s">
        <v>241</v>
      </c>
      <c r="E224" s="178">
        <v>3.66317</v>
      </c>
      <c r="F224" s="179"/>
      <c r="G224" s="180">
        <f>ROUND(E224*F224,2)</f>
        <v>0</v>
      </c>
      <c r="H224" s="159"/>
      <c r="I224" s="158">
        <f>ROUND(E224*H224,2)</f>
        <v>0</v>
      </c>
      <c r="J224" s="159"/>
      <c r="K224" s="158">
        <f>ROUND(E224*J224,2)</f>
        <v>0</v>
      </c>
      <c r="L224" s="158">
        <v>21</v>
      </c>
      <c r="M224" s="158">
        <f>G224*(1+L224/100)</f>
        <v>0</v>
      </c>
      <c r="N224" s="158">
        <v>0</v>
      </c>
      <c r="O224" s="158">
        <f>ROUND(E224*N224,2)</f>
        <v>0</v>
      </c>
      <c r="P224" s="158">
        <v>0</v>
      </c>
      <c r="Q224" s="158">
        <f>ROUND(E224*P224,2)</f>
        <v>0</v>
      </c>
      <c r="R224" s="158"/>
      <c r="S224" s="158" t="s">
        <v>141</v>
      </c>
      <c r="T224" s="158" t="s">
        <v>141</v>
      </c>
      <c r="U224" s="158">
        <v>0</v>
      </c>
      <c r="V224" s="158">
        <f>ROUND(E224*U224,2)</f>
        <v>0</v>
      </c>
      <c r="W224" s="158"/>
      <c r="X224" s="158" t="s">
        <v>446</v>
      </c>
      <c r="Y224" s="148"/>
      <c r="Z224" s="148"/>
      <c r="AA224" s="148"/>
      <c r="AB224" s="148"/>
      <c r="AC224" s="148"/>
      <c r="AD224" s="148"/>
      <c r="AE224" s="148"/>
      <c r="AF224" s="148"/>
      <c r="AG224" s="148" t="s">
        <v>447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 x14ac:dyDescent="0.2">
      <c r="A225" s="175">
        <v>119</v>
      </c>
      <c r="B225" s="176" t="s">
        <v>450</v>
      </c>
      <c r="C225" s="184" t="s">
        <v>451</v>
      </c>
      <c r="D225" s="177" t="s">
        <v>241</v>
      </c>
      <c r="E225" s="178">
        <v>3.66317</v>
      </c>
      <c r="F225" s="179"/>
      <c r="G225" s="180">
        <f>ROUND(E225*F225,2)</f>
        <v>0</v>
      </c>
      <c r="H225" s="159"/>
      <c r="I225" s="158">
        <f>ROUND(E225*H225,2)</f>
        <v>0</v>
      </c>
      <c r="J225" s="159"/>
      <c r="K225" s="158">
        <f>ROUND(E225*J225,2)</f>
        <v>0</v>
      </c>
      <c r="L225" s="158">
        <v>21</v>
      </c>
      <c r="M225" s="158">
        <f>G225*(1+L225/100)</f>
        <v>0</v>
      </c>
      <c r="N225" s="158">
        <v>0</v>
      </c>
      <c r="O225" s="158">
        <f>ROUND(E225*N225,2)</f>
        <v>0</v>
      </c>
      <c r="P225" s="158">
        <v>0</v>
      </c>
      <c r="Q225" s="158">
        <f>ROUND(E225*P225,2)</f>
        <v>0</v>
      </c>
      <c r="R225" s="158"/>
      <c r="S225" s="158" t="s">
        <v>141</v>
      </c>
      <c r="T225" s="158" t="s">
        <v>141</v>
      </c>
      <c r="U225" s="158">
        <v>0.752</v>
      </c>
      <c r="V225" s="158">
        <f>ROUND(E225*U225,2)</f>
        <v>2.75</v>
      </c>
      <c r="W225" s="158"/>
      <c r="X225" s="158" t="s">
        <v>446</v>
      </c>
      <c r="Y225" s="148"/>
      <c r="Z225" s="148"/>
      <c r="AA225" s="148"/>
      <c r="AB225" s="148"/>
      <c r="AC225" s="148"/>
      <c r="AD225" s="148"/>
      <c r="AE225" s="148"/>
      <c r="AF225" s="148"/>
      <c r="AG225" s="148" t="s">
        <v>447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x14ac:dyDescent="0.2">
      <c r="A226" s="163" t="s">
        <v>136</v>
      </c>
      <c r="B226" s="164" t="s">
        <v>109</v>
      </c>
      <c r="C226" s="183" t="s">
        <v>29</v>
      </c>
      <c r="D226" s="165"/>
      <c r="E226" s="166"/>
      <c r="F226" s="167"/>
      <c r="G226" s="168">
        <f>SUMIF(AG227:AG229,"&lt;&gt;NOR",G227:G229)</f>
        <v>0</v>
      </c>
      <c r="H226" s="162"/>
      <c r="I226" s="162">
        <f>SUM(I227:I229)</f>
        <v>0</v>
      </c>
      <c r="J226" s="162"/>
      <c r="K226" s="162">
        <f>SUM(K227:K229)</f>
        <v>0</v>
      </c>
      <c r="L226" s="162"/>
      <c r="M226" s="162">
        <f>SUM(M227:M229)</f>
        <v>0</v>
      </c>
      <c r="N226" s="162"/>
      <c r="O226" s="162">
        <f>SUM(O227:O229)</f>
        <v>0</v>
      </c>
      <c r="P226" s="162"/>
      <c r="Q226" s="162">
        <f>SUM(Q227:Q229)</f>
        <v>0</v>
      </c>
      <c r="R226" s="162"/>
      <c r="S226" s="162"/>
      <c r="T226" s="162"/>
      <c r="U226" s="162"/>
      <c r="V226" s="162">
        <f>SUM(V227:V229)</f>
        <v>0</v>
      </c>
      <c r="W226" s="162"/>
      <c r="X226" s="162"/>
      <c r="AG226" t="s">
        <v>137</v>
      </c>
    </row>
    <row r="227" spans="1:60" outlineLevel="1" x14ac:dyDescent="0.2">
      <c r="A227" s="175">
        <v>120</v>
      </c>
      <c r="B227" s="176" t="s">
        <v>452</v>
      </c>
      <c r="C227" s="184" t="s">
        <v>453</v>
      </c>
      <c r="D227" s="177" t="s">
        <v>454</v>
      </c>
      <c r="E227" s="178">
        <v>1</v>
      </c>
      <c r="F227" s="179"/>
      <c r="G227" s="180">
        <f>ROUND(E227*F227,2)</f>
        <v>0</v>
      </c>
      <c r="H227" s="159"/>
      <c r="I227" s="158">
        <f>ROUND(E227*H227,2)</f>
        <v>0</v>
      </c>
      <c r="J227" s="159"/>
      <c r="K227" s="158">
        <f>ROUND(E227*J227,2)</f>
        <v>0</v>
      </c>
      <c r="L227" s="158">
        <v>21</v>
      </c>
      <c r="M227" s="158">
        <f>G227*(1+L227/100)</f>
        <v>0</v>
      </c>
      <c r="N227" s="158">
        <v>0</v>
      </c>
      <c r="O227" s="158">
        <f>ROUND(E227*N227,2)</f>
        <v>0</v>
      </c>
      <c r="P227" s="158">
        <v>0</v>
      </c>
      <c r="Q227" s="158">
        <f>ROUND(E227*P227,2)</f>
        <v>0</v>
      </c>
      <c r="R227" s="158"/>
      <c r="S227" s="158" t="s">
        <v>141</v>
      </c>
      <c r="T227" s="158" t="s">
        <v>171</v>
      </c>
      <c r="U227" s="158">
        <v>0</v>
      </c>
      <c r="V227" s="158">
        <f>ROUND(E227*U227,2)</f>
        <v>0</v>
      </c>
      <c r="W227" s="158"/>
      <c r="X227" s="158" t="s">
        <v>455</v>
      </c>
      <c r="Y227" s="148"/>
      <c r="Z227" s="148"/>
      <c r="AA227" s="148"/>
      <c r="AB227" s="148"/>
      <c r="AC227" s="148"/>
      <c r="AD227" s="148"/>
      <c r="AE227" s="148"/>
      <c r="AF227" s="148"/>
      <c r="AG227" s="148" t="s">
        <v>456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 x14ac:dyDescent="0.2">
      <c r="A228" s="175">
        <v>121</v>
      </c>
      <c r="B228" s="176" t="s">
        <v>457</v>
      </c>
      <c r="C228" s="184" t="s">
        <v>458</v>
      </c>
      <c r="D228" s="177" t="s">
        <v>454</v>
      </c>
      <c r="E228" s="178">
        <v>1</v>
      </c>
      <c r="F228" s="179"/>
      <c r="G228" s="180">
        <f>ROUND(E228*F228,2)</f>
        <v>0</v>
      </c>
      <c r="H228" s="159"/>
      <c r="I228" s="158">
        <f>ROUND(E228*H228,2)</f>
        <v>0</v>
      </c>
      <c r="J228" s="159"/>
      <c r="K228" s="158">
        <f>ROUND(E228*J228,2)</f>
        <v>0</v>
      </c>
      <c r="L228" s="158">
        <v>21</v>
      </c>
      <c r="M228" s="158">
        <f>G228*(1+L228/100)</f>
        <v>0</v>
      </c>
      <c r="N228" s="158">
        <v>0</v>
      </c>
      <c r="O228" s="158">
        <f>ROUND(E228*N228,2)</f>
        <v>0</v>
      </c>
      <c r="P228" s="158">
        <v>0</v>
      </c>
      <c r="Q228" s="158">
        <f>ROUND(E228*P228,2)</f>
        <v>0</v>
      </c>
      <c r="R228" s="158"/>
      <c r="S228" s="158" t="s">
        <v>141</v>
      </c>
      <c r="T228" s="158" t="s">
        <v>171</v>
      </c>
      <c r="U228" s="158">
        <v>0</v>
      </c>
      <c r="V228" s="158">
        <f>ROUND(E228*U228,2)</f>
        <v>0</v>
      </c>
      <c r="W228" s="158"/>
      <c r="X228" s="158" t="s">
        <v>455</v>
      </c>
      <c r="Y228" s="148"/>
      <c r="Z228" s="148"/>
      <c r="AA228" s="148"/>
      <c r="AB228" s="148"/>
      <c r="AC228" s="148"/>
      <c r="AD228" s="148"/>
      <c r="AE228" s="148"/>
      <c r="AF228" s="148"/>
      <c r="AG228" s="148" t="s">
        <v>456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1" x14ac:dyDescent="0.2">
      <c r="A229" s="175">
        <v>122</v>
      </c>
      <c r="B229" s="176" t="s">
        <v>459</v>
      </c>
      <c r="C229" s="184" t="s">
        <v>460</v>
      </c>
      <c r="D229" s="177" t="s">
        <v>454</v>
      </c>
      <c r="E229" s="178">
        <v>1</v>
      </c>
      <c r="F229" s="179"/>
      <c r="G229" s="180">
        <f>ROUND(E229*F229,2)</f>
        <v>0</v>
      </c>
      <c r="H229" s="159"/>
      <c r="I229" s="158">
        <f>ROUND(E229*H229,2)</f>
        <v>0</v>
      </c>
      <c r="J229" s="159"/>
      <c r="K229" s="158">
        <f>ROUND(E229*J229,2)</f>
        <v>0</v>
      </c>
      <c r="L229" s="158">
        <v>21</v>
      </c>
      <c r="M229" s="158">
        <f>G229*(1+L229/100)</f>
        <v>0</v>
      </c>
      <c r="N229" s="158">
        <v>0</v>
      </c>
      <c r="O229" s="158">
        <f>ROUND(E229*N229,2)</f>
        <v>0</v>
      </c>
      <c r="P229" s="158">
        <v>0</v>
      </c>
      <c r="Q229" s="158">
        <f>ROUND(E229*P229,2)</f>
        <v>0</v>
      </c>
      <c r="R229" s="158"/>
      <c r="S229" s="158" t="s">
        <v>141</v>
      </c>
      <c r="T229" s="158" t="s">
        <v>171</v>
      </c>
      <c r="U229" s="158">
        <v>0</v>
      </c>
      <c r="V229" s="158">
        <f>ROUND(E229*U229,2)</f>
        <v>0</v>
      </c>
      <c r="W229" s="158"/>
      <c r="X229" s="158" t="s">
        <v>455</v>
      </c>
      <c r="Y229" s="148"/>
      <c r="Z229" s="148"/>
      <c r="AA229" s="148"/>
      <c r="AB229" s="148"/>
      <c r="AC229" s="148"/>
      <c r="AD229" s="148"/>
      <c r="AE229" s="148"/>
      <c r="AF229" s="148"/>
      <c r="AG229" s="148" t="s">
        <v>461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x14ac:dyDescent="0.2">
      <c r="A230" s="163" t="s">
        <v>136</v>
      </c>
      <c r="B230" s="164" t="s">
        <v>110</v>
      </c>
      <c r="C230" s="183" t="s">
        <v>30</v>
      </c>
      <c r="D230" s="165"/>
      <c r="E230" s="166"/>
      <c r="F230" s="167"/>
      <c r="G230" s="168">
        <f>SUMIF(AG231:AG231,"&lt;&gt;NOR",G231:G231)</f>
        <v>0</v>
      </c>
      <c r="H230" s="162"/>
      <c r="I230" s="162">
        <f>SUM(I231:I231)</f>
        <v>0</v>
      </c>
      <c r="J230" s="162"/>
      <c r="K230" s="162">
        <f>SUM(K231:K231)</f>
        <v>0</v>
      </c>
      <c r="L230" s="162"/>
      <c r="M230" s="162">
        <f>SUM(M231:M231)</f>
        <v>0</v>
      </c>
      <c r="N230" s="162"/>
      <c r="O230" s="162">
        <f>SUM(O231:O231)</f>
        <v>0</v>
      </c>
      <c r="P230" s="162"/>
      <c r="Q230" s="162">
        <f>SUM(Q231:Q231)</f>
        <v>0</v>
      </c>
      <c r="R230" s="162"/>
      <c r="S230" s="162"/>
      <c r="T230" s="162"/>
      <c r="U230" s="162"/>
      <c r="V230" s="162">
        <f>SUM(V231:V231)</f>
        <v>0</v>
      </c>
      <c r="W230" s="162"/>
      <c r="X230" s="162"/>
      <c r="AG230" t="s">
        <v>137</v>
      </c>
    </row>
    <row r="231" spans="1:60" outlineLevel="1" x14ac:dyDescent="0.2">
      <c r="A231" s="169">
        <v>123</v>
      </c>
      <c r="B231" s="170" t="s">
        <v>462</v>
      </c>
      <c r="C231" s="185" t="s">
        <v>463</v>
      </c>
      <c r="D231" s="171" t="s">
        <v>454</v>
      </c>
      <c r="E231" s="172">
        <v>1</v>
      </c>
      <c r="F231" s="173"/>
      <c r="G231" s="174">
        <f>ROUND(E231*F231,2)</f>
        <v>0</v>
      </c>
      <c r="H231" s="159"/>
      <c r="I231" s="158">
        <f>ROUND(E231*H231,2)</f>
        <v>0</v>
      </c>
      <c r="J231" s="159"/>
      <c r="K231" s="158">
        <f>ROUND(E231*J231,2)</f>
        <v>0</v>
      </c>
      <c r="L231" s="158">
        <v>21</v>
      </c>
      <c r="M231" s="158">
        <f>G231*(1+L231/100)</f>
        <v>0</v>
      </c>
      <c r="N231" s="158">
        <v>0</v>
      </c>
      <c r="O231" s="158">
        <f>ROUND(E231*N231,2)</f>
        <v>0</v>
      </c>
      <c r="P231" s="158">
        <v>0</v>
      </c>
      <c r="Q231" s="158">
        <f>ROUND(E231*P231,2)</f>
        <v>0</v>
      </c>
      <c r="R231" s="158"/>
      <c r="S231" s="158" t="s">
        <v>141</v>
      </c>
      <c r="T231" s="158" t="s">
        <v>171</v>
      </c>
      <c r="U231" s="158">
        <v>0</v>
      </c>
      <c r="V231" s="158">
        <f>ROUND(E231*U231,2)</f>
        <v>0</v>
      </c>
      <c r="W231" s="158"/>
      <c r="X231" s="158" t="s">
        <v>455</v>
      </c>
      <c r="Y231" s="148"/>
      <c r="Z231" s="148"/>
      <c r="AA231" s="148"/>
      <c r="AB231" s="148"/>
      <c r="AC231" s="148"/>
      <c r="AD231" s="148"/>
      <c r="AE231" s="148"/>
      <c r="AF231" s="148"/>
      <c r="AG231" s="148" t="s">
        <v>456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x14ac:dyDescent="0.2">
      <c r="A232" s="3"/>
      <c r="B232" s="4"/>
      <c r="C232" s="188"/>
      <c r="D232" s="6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AE232">
        <v>15</v>
      </c>
      <c r="AF232">
        <v>21</v>
      </c>
      <c r="AG232" t="s">
        <v>123</v>
      </c>
    </row>
    <row r="233" spans="1:60" x14ac:dyDescent="0.2">
      <c r="A233" s="151"/>
      <c r="B233" s="152" t="s">
        <v>31</v>
      </c>
      <c r="C233" s="189"/>
      <c r="D233" s="153"/>
      <c r="E233" s="154"/>
      <c r="F233" s="154"/>
      <c r="G233" s="182">
        <f>G8+G24+G27+G36+G46+G48+G55+G58+G61+G64+G83+G85+G93+G104+G114+G132+G143+G146+G150+G154+G163+G179+G189+G202+G205+G216+G218+G226+G230</f>
        <v>0</v>
      </c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AE233">
        <f>SUMIF(L7:L231,AE232,G7:G231)</f>
        <v>0</v>
      </c>
      <c r="AF233">
        <f>SUMIF(L7:L231,AF232,G7:G231)</f>
        <v>0</v>
      </c>
      <c r="AG233" t="s">
        <v>464</v>
      </c>
    </row>
    <row r="234" spans="1:60" x14ac:dyDescent="0.2">
      <c r="A234" s="3"/>
      <c r="B234" s="4"/>
      <c r="C234" s="188"/>
      <c r="D234" s="6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60" x14ac:dyDescent="0.2">
      <c r="A235" s="3"/>
      <c r="B235" s="4"/>
      <c r="C235" s="188"/>
      <c r="D235" s="6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60" x14ac:dyDescent="0.2">
      <c r="A236" s="255" t="s">
        <v>465</v>
      </c>
      <c r="B236" s="255"/>
      <c r="C236" s="256"/>
      <c r="D236" s="6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60" x14ac:dyDescent="0.2">
      <c r="A237" s="257"/>
      <c r="B237" s="258"/>
      <c r="C237" s="259"/>
      <c r="D237" s="258"/>
      <c r="E237" s="258"/>
      <c r="F237" s="258"/>
      <c r="G237" s="260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AG237" t="s">
        <v>466</v>
      </c>
    </row>
    <row r="238" spans="1:60" x14ac:dyDescent="0.2">
      <c r="A238" s="261"/>
      <c r="B238" s="262"/>
      <c r="C238" s="263"/>
      <c r="D238" s="262"/>
      <c r="E238" s="262"/>
      <c r="F238" s="262"/>
      <c r="G238" s="264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60" x14ac:dyDescent="0.2">
      <c r="A239" s="261"/>
      <c r="B239" s="262"/>
      <c r="C239" s="263"/>
      <c r="D239" s="262"/>
      <c r="E239" s="262"/>
      <c r="F239" s="262"/>
      <c r="G239" s="264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60" x14ac:dyDescent="0.2">
      <c r="A240" s="261"/>
      <c r="B240" s="262"/>
      <c r="C240" s="263"/>
      <c r="D240" s="262"/>
      <c r="E240" s="262"/>
      <c r="F240" s="262"/>
      <c r="G240" s="264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33" x14ac:dyDescent="0.2">
      <c r="A241" s="265"/>
      <c r="B241" s="266"/>
      <c r="C241" s="267"/>
      <c r="D241" s="266"/>
      <c r="E241" s="266"/>
      <c r="F241" s="266"/>
      <c r="G241" s="268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33" x14ac:dyDescent="0.2">
      <c r="A242" s="3"/>
      <c r="B242" s="4"/>
      <c r="C242" s="188"/>
      <c r="D242" s="6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33" x14ac:dyDescent="0.2">
      <c r="C243" s="190"/>
      <c r="D243" s="10"/>
      <c r="AG243" t="s">
        <v>467</v>
      </c>
    </row>
    <row r="244" spans="1:33" x14ac:dyDescent="0.2">
      <c r="D244" s="10"/>
    </row>
    <row r="245" spans="1:33" x14ac:dyDescent="0.2">
      <c r="D245" s="10"/>
    </row>
    <row r="246" spans="1:33" x14ac:dyDescent="0.2">
      <c r="D246" s="10"/>
    </row>
    <row r="247" spans="1:33" x14ac:dyDescent="0.2">
      <c r="D247" s="10"/>
    </row>
    <row r="248" spans="1:33" x14ac:dyDescent="0.2">
      <c r="D248" s="10"/>
    </row>
    <row r="249" spans="1:33" x14ac:dyDescent="0.2">
      <c r="D249" s="10"/>
    </row>
    <row r="250" spans="1:33" x14ac:dyDescent="0.2">
      <c r="D250" s="10"/>
    </row>
    <row r="251" spans="1:33" x14ac:dyDescent="0.2">
      <c r="D251" s="10"/>
    </row>
    <row r="252" spans="1:33" x14ac:dyDescent="0.2">
      <c r="D252" s="10"/>
    </row>
    <row r="253" spans="1:33" x14ac:dyDescent="0.2">
      <c r="D253" s="10"/>
    </row>
    <row r="254" spans="1:33" x14ac:dyDescent="0.2">
      <c r="D254" s="10"/>
    </row>
    <row r="255" spans="1:33" x14ac:dyDescent="0.2">
      <c r="D255" s="10"/>
    </row>
    <row r="256" spans="1:33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9z9NpVBK634jNGpsb+7197e6OlgYtX4b99jzoY/DkPrFdA/UOrHexpg+l0My660pUpVp0TLGbkOS74eCVEZE7Q==" saltValue="zYL37y+vzbBhLftZhbL6zw==" spinCount="100000" sheet="1"/>
  <mergeCells count="6">
    <mergeCell ref="A237:G241"/>
    <mergeCell ref="A1:G1"/>
    <mergeCell ref="C2:G2"/>
    <mergeCell ref="C3:G3"/>
    <mergeCell ref="C4:G4"/>
    <mergeCell ref="A236:C23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2021009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2021009 Pol'!Názvy_tisku</vt:lpstr>
      <vt:lpstr>oadresa</vt:lpstr>
      <vt:lpstr>Stavba!Objednatel</vt:lpstr>
      <vt:lpstr>Stavba!Objekt</vt:lpstr>
      <vt:lpstr>'SO01 2021009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Otrubová Roxana</cp:lastModifiedBy>
  <cp:lastPrinted>2019-03-19T12:27:02Z</cp:lastPrinted>
  <dcterms:created xsi:type="dcterms:W3CDTF">2009-04-08T07:15:50Z</dcterms:created>
  <dcterms:modified xsi:type="dcterms:W3CDTF">2021-10-21T08:39:45Z</dcterms:modified>
</cp:coreProperties>
</file>