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NO A SZZ\2021\SNO 2021\VZ React SNO\SNO_2021_23_Pavilon P-chladici komora pro zemrele\ZD+prilohy\"/>
    </mc:Choice>
  </mc:AlternateContent>
  <xr:revisionPtr revIDLastSave="0" documentId="8_{C87C6D6B-86AD-4A2C-807B-53B10E068F57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3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'03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'03 02 Pol'!$A$1:$X$217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39" i="1" l="1"/>
  <c r="K8" i="12"/>
  <c r="G9" i="12"/>
  <c r="M9" i="12" s="1"/>
  <c r="M8" i="12" s="1"/>
  <c r="I9" i="12"/>
  <c r="I8" i="12" s="1"/>
  <c r="K9" i="12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9" i="12"/>
  <c r="I29" i="12"/>
  <c r="K29" i="12"/>
  <c r="M29" i="12"/>
  <c r="O29" i="12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7" i="12"/>
  <c r="I37" i="12"/>
  <c r="K37" i="12"/>
  <c r="M37" i="12"/>
  <c r="O37" i="12"/>
  <c r="Q37" i="12"/>
  <c r="V37" i="12"/>
  <c r="O39" i="12"/>
  <c r="V39" i="12"/>
  <c r="G40" i="12"/>
  <c r="M40" i="12" s="1"/>
  <c r="M39" i="12" s="1"/>
  <c r="I40" i="12"/>
  <c r="I39" i="12" s="1"/>
  <c r="K40" i="12"/>
  <c r="K39" i="12" s="1"/>
  <c r="O40" i="12"/>
  <c r="Q40" i="12"/>
  <c r="Q39" i="12" s="1"/>
  <c r="V40" i="12"/>
  <c r="I42" i="12"/>
  <c r="K42" i="12"/>
  <c r="O42" i="12"/>
  <c r="G43" i="12"/>
  <c r="M43" i="12" s="1"/>
  <c r="M42" i="12" s="1"/>
  <c r="I43" i="12"/>
  <c r="K43" i="12"/>
  <c r="O43" i="12"/>
  <c r="Q43" i="12"/>
  <c r="Q42" i="12" s="1"/>
  <c r="V43" i="12"/>
  <c r="V42" i="12" s="1"/>
  <c r="G45" i="12"/>
  <c r="I53" i="1" s="1"/>
  <c r="K45" i="12"/>
  <c r="V45" i="12"/>
  <c r="G46" i="12"/>
  <c r="I46" i="12"/>
  <c r="I45" i="12" s="1"/>
  <c r="K46" i="12"/>
  <c r="M46" i="12"/>
  <c r="M45" i="12" s="1"/>
  <c r="O46" i="12"/>
  <c r="O45" i="12" s="1"/>
  <c r="Q46" i="12"/>
  <c r="Q45" i="12" s="1"/>
  <c r="V46" i="12"/>
  <c r="G49" i="12"/>
  <c r="M49" i="12" s="1"/>
  <c r="I49" i="12"/>
  <c r="K49" i="12"/>
  <c r="O49" i="12"/>
  <c r="Q49" i="12"/>
  <c r="V49" i="12"/>
  <c r="G51" i="12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70" i="12"/>
  <c r="M70" i="12" s="1"/>
  <c r="I70" i="12"/>
  <c r="K70" i="12"/>
  <c r="O70" i="12"/>
  <c r="Q70" i="12"/>
  <c r="V70" i="12"/>
  <c r="I71" i="12"/>
  <c r="K71" i="12"/>
  <c r="G72" i="12"/>
  <c r="M72" i="12" s="1"/>
  <c r="M71" i="12" s="1"/>
  <c r="I72" i="12"/>
  <c r="K72" i="12"/>
  <c r="O72" i="12"/>
  <c r="O71" i="12" s="1"/>
  <c r="Q72" i="12"/>
  <c r="Q71" i="12" s="1"/>
  <c r="V72" i="12"/>
  <c r="V71" i="12" s="1"/>
  <c r="G73" i="12"/>
  <c r="I56" i="1" s="1"/>
  <c r="G74" i="12"/>
  <c r="I74" i="12"/>
  <c r="K74" i="12"/>
  <c r="M74" i="12"/>
  <c r="O74" i="12"/>
  <c r="O73" i="12" s="1"/>
  <c r="Q74" i="12"/>
  <c r="Q73" i="12" s="1"/>
  <c r="V74" i="12"/>
  <c r="G76" i="12"/>
  <c r="M76" i="12" s="1"/>
  <c r="I76" i="12"/>
  <c r="K76" i="12"/>
  <c r="O76" i="12"/>
  <c r="Q76" i="12"/>
  <c r="V76" i="12"/>
  <c r="V73" i="12" s="1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V79" i="12" s="1"/>
  <c r="G81" i="12"/>
  <c r="M81" i="12" s="1"/>
  <c r="I81" i="12"/>
  <c r="I79" i="12" s="1"/>
  <c r="K81" i="12"/>
  <c r="O81" i="12"/>
  <c r="Q81" i="12"/>
  <c r="V81" i="12"/>
  <c r="G82" i="12"/>
  <c r="I82" i="12"/>
  <c r="K82" i="12"/>
  <c r="M82" i="12"/>
  <c r="O82" i="12"/>
  <c r="Q82" i="12"/>
  <c r="V82" i="12"/>
  <c r="G84" i="12"/>
  <c r="I84" i="12"/>
  <c r="K84" i="12"/>
  <c r="M84" i="12"/>
  <c r="O84" i="12"/>
  <c r="Q84" i="12"/>
  <c r="V84" i="12"/>
  <c r="G85" i="12"/>
  <c r="I85" i="12"/>
  <c r="K85" i="12"/>
  <c r="M85" i="12"/>
  <c r="O85" i="12"/>
  <c r="Q85" i="12"/>
  <c r="V85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I93" i="12"/>
  <c r="K93" i="12"/>
  <c r="M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M102" i="12"/>
  <c r="O102" i="12"/>
  <c r="Q102" i="12"/>
  <c r="V102" i="12"/>
  <c r="G104" i="12"/>
  <c r="I104" i="12"/>
  <c r="K104" i="12"/>
  <c r="M104" i="12"/>
  <c r="O104" i="12"/>
  <c r="Q104" i="12"/>
  <c r="V104" i="12"/>
  <c r="G106" i="12"/>
  <c r="I106" i="12"/>
  <c r="K106" i="12"/>
  <c r="M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3" i="12"/>
  <c r="I113" i="12"/>
  <c r="K113" i="12"/>
  <c r="M113" i="12"/>
  <c r="O113" i="12"/>
  <c r="Q113" i="12"/>
  <c r="V113" i="12"/>
  <c r="G116" i="12"/>
  <c r="I116" i="12"/>
  <c r="K116" i="12"/>
  <c r="M116" i="12"/>
  <c r="O116" i="12"/>
  <c r="Q116" i="12"/>
  <c r="V116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6" i="12"/>
  <c r="I126" i="12"/>
  <c r="K126" i="12"/>
  <c r="M126" i="12"/>
  <c r="O126" i="12"/>
  <c r="O112" i="12" s="1"/>
  <c r="Q126" i="12"/>
  <c r="V126" i="12"/>
  <c r="G128" i="12"/>
  <c r="I128" i="12"/>
  <c r="K128" i="12"/>
  <c r="M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I138" i="12"/>
  <c r="K138" i="12"/>
  <c r="M138" i="12"/>
  <c r="O138" i="12"/>
  <c r="Q138" i="12"/>
  <c r="V138" i="12"/>
  <c r="G140" i="12"/>
  <c r="M140" i="12" s="1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4" i="12"/>
  <c r="M144" i="12" s="1"/>
  <c r="I144" i="12"/>
  <c r="K144" i="12"/>
  <c r="O144" i="12"/>
  <c r="Q144" i="12"/>
  <c r="V144" i="12"/>
  <c r="G151" i="12"/>
  <c r="M151" i="12" s="1"/>
  <c r="I151" i="12"/>
  <c r="K151" i="12"/>
  <c r="O151" i="12"/>
  <c r="Q151" i="12"/>
  <c r="V151" i="12"/>
  <c r="G159" i="12"/>
  <c r="M159" i="12" s="1"/>
  <c r="I159" i="12"/>
  <c r="K159" i="12"/>
  <c r="O159" i="12"/>
  <c r="Q159" i="12"/>
  <c r="V159" i="12"/>
  <c r="O160" i="12"/>
  <c r="G161" i="12"/>
  <c r="G160" i="12" s="1"/>
  <c r="I60" i="1" s="1"/>
  <c r="I161" i="12"/>
  <c r="I160" i="12" s="1"/>
  <c r="K161" i="12"/>
  <c r="K160" i="12" s="1"/>
  <c r="M161" i="12"/>
  <c r="M160" i="12" s="1"/>
  <c r="O161" i="12"/>
  <c r="Q161" i="12"/>
  <c r="Q160" i="12" s="1"/>
  <c r="V161" i="12"/>
  <c r="V160" i="12" s="1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1" i="12"/>
  <c r="I171" i="12"/>
  <c r="K171" i="12"/>
  <c r="M171" i="12"/>
  <c r="O171" i="12"/>
  <c r="Q171" i="12"/>
  <c r="V171" i="12"/>
  <c r="G173" i="12"/>
  <c r="I173" i="12"/>
  <c r="K173" i="12"/>
  <c r="M173" i="12"/>
  <c r="O173" i="12"/>
  <c r="Q173" i="12"/>
  <c r="V173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2" i="12"/>
  <c r="I182" i="12"/>
  <c r="K182" i="12"/>
  <c r="M182" i="12"/>
  <c r="O182" i="12"/>
  <c r="Q182" i="12"/>
  <c r="V182" i="12"/>
  <c r="G183" i="12"/>
  <c r="I183" i="12"/>
  <c r="K183" i="12"/>
  <c r="M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I187" i="12"/>
  <c r="K187" i="12"/>
  <c r="M187" i="12"/>
  <c r="O187" i="12"/>
  <c r="Q187" i="12"/>
  <c r="V187" i="12"/>
  <c r="G188" i="12"/>
  <c r="I188" i="12"/>
  <c r="K188" i="12"/>
  <c r="M188" i="12"/>
  <c r="O188" i="12"/>
  <c r="Q188" i="12"/>
  <c r="V188" i="12"/>
  <c r="G189" i="12"/>
  <c r="I189" i="12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3" i="12"/>
  <c r="M193" i="12" s="1"/>
  <c r="I193" i="12"/>
  <c r="K193" i="12"/>
  <c r="O193" i="12"/>
  <c r="Q193" i="12"/>
  <c r="V193" i="12"/>
  <c r="G194" i="12"/>
  <c r="I194" i="12"/>
  <c r="K194" i="12"/>
  <c r="M194" i="12"/>
  <c r="O194" i="12"/>
  <c r="Q194" i="12"/>
  <c r="V194" i="12"/>
  <c r="G196" i="12"/>
  <c r="I196" i="12"/>
  <c r="K196" i="12"/>
  <c r="M196" i="12"/>
  <c r="O196" i="12"/>
  <c r="Q196" i="12"/>
  <c r="Q195" i="12" s="1"/>
  <c r="V196" i="12"/>
  <c r="G197" i="12"/>
  <c r="I197" i="12"/>
  <c r="K197" i="12"/>
  <c r="O197" i="12"/>
  <c r="Q197" i="12"/>
  <c r="V197" i="12"/>
  <c r="V195" i="12" s="1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I200" i="12"/>
  <c r="K200" i="12"/>
  <c r="M200" i="12"/>
  <c r="O200" i="12"/>
  <c r="Q200" i="12"/>
  <c r="V200" i="12"/>
  <c r="G202" i="12"/>
  <c r="I202" i="12"/>
  <c r="K202" i="12"/>
  <c r="M202" i="12"/>
  <c r="O202" i="12"/>
  <c r="Q202" i="12"/>
  <c r="Q201" i="12" s="1"/>
  <c r="V202" i="12"/>
  <c r="G203" i="12"/>
  <c r="M203" i="12" s="1"/>
  <c r="I203" i="12"/>
  <c r="K203" i="12"/>
  <c r="O203" i="12"/>
  <c r="Q203" i="12"/>
  <c r="V203" i="12"/>
  <c r="V201" i="12" s="1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AE207" i="12"/>
  <c r="F41" i="1" s="1"/>
  <c r="I20" i="1"/>
  <c r="F42" i="1"/>
  <c r="G23" i="1" s="1"/>
  <c r="A23" i="1" s="1"/>
  <c r="G24" i="1" s="1"/>
  <c r="K181" i="12" l="1"/>
  <c r="Q86" i="12"/>
  <c r="M73" i="12"/>
  <c r="V48" i="12"/>
  <c r="K201" i="12"/>
  <c r="K195" i="12"/>
  <c r="Q181" i="12"/>
  <c r="I181" i="12"/>
  <c r="G181" i="12"/>
  <c r="I62" i="1" s="1"/>
  <c r="I18" i="1" s="1"/>
  <c r="I163" i="12"/>
  <c r="Q79" i="12"/>
  <c r="I11" i="12"/>
  <c r="V86" i="12"/>
  <c r="K112" i="12"/>
  <c r="K79" i="12"/>
  <c r="V11" i="12"/>
  <c r="I201" i="12"/>
  <c r="I195" i="12"/>
  <c r="Q112" i="12"/>
  <c r="I112" i="12"/>
  <c r="G112" i="12"/>
  <c r="I59" i="1" s="1"/>
  <c r="I86" i="12"/>
  <c r="K73" i="12"/>
  <c r="I73" i="12"/>
  <c r="O48" i="12"/>
  <c r="K48" i="12"/>
  <c r="Q11" i="12"/>
  <c r="F40" i="1"/>
  <c r="K86" i="12"/>
  <c r="K163" i="12"/>
  <c r="V181" i="12"/>
  <c r="O86" i="12"/>
  <c r="I48" i="12"/>
  <c r="G39" i="12"/>
  <c r="I51" i="1" s="1"/>
  <c r="O11" i="12"/>
  <c r="K11" i="12"/>
  <c r="O163" i="12"/>
  <c r="Q48" i="12"/>
  <c r="Q163" i="12"/>
  <c r="G195" i="12"/>
  <c r="I63" i="1" s="1"/>
  <c r="V112" i="12"/>
  <c r="O79" i="12"/>
  <c r="O201" i="12"/>
  <c r="O195" i="12"/>
  <c r="O181" i="12"/>
  <c r="V163" i="12"/>
  <c r="G48" i="12"/>
  <c r="I54" i="1" s="1"/>
  <c r="A24" i="1"/>
  <c r="M201" i="12"/>
  <c r="M181" i="12"/>
  <c r="M163" i="12"/>
  <c r="M86" i="12"/>
  <c r="M11" i="12"/>
  <c r="M112" i="12"/>
  <c r="M79" i="12"/>
  <c r="AF207" i="12"/>
  <c r="G201" i="12"/>
  <c r="I64" i="1" s="1"/>
  <c r="I19" i="1" s="1"/>
  <c r="G163" i="12"/>
  <c r="I61" i="1" s="1"/>
  <c r="G8" i="12"/>
  <c r="G86" i="12"/>
  <c r="I58" i="1" s="1"/>
  <c r="G79" i="12"/>
  <c r="I57" i="1" s="1"/>
  <c r="I17" i="1" s="1"/>
  <c r="G71" i="12"/>
  <c r="I55" i="1" s="1"/>
  <c r="G42" i="12"/>
  <c r="I52" i="1" s="1"/>
  <c r="G11" i="12"/>
  <c r="I50" i="1" s="1"/>
  <c r="M197" i="12"/>
  <c r="M195" i="12" s="1"/>
  <c r="M51" i="12"/>
  <c r="M48" i="12" s="1"/>
  <c r="J28" i="1"/>
  <c r="J26" i="1"/>
  <c r="G38" i="1"/>
  <c r="F38" i="1"/>
  <c r="J23" i="1"/>
  <c r="J24" i="1"/>
  <c r="J25" i="1"/>
  <c r="J27" i="1"/>
  <c r="E24" i="1"/>
  <c r="E26" i="1"/>
  <c r="G207" i="12" l="1"/>
  <c r="I49" i="1"/>
  <c r="G41" i="1"/>
  <c r="H41" i="1" s="1"/>
  <c r="I41" i="1" s="1"/>
  <c r="G40" i="1"/>
  <c r="H40" i="1" s="1"/>
  <c r="I40" i="1" s="1"/>
  <c r="G39" i="1"/>
  <c r="G42" i="1" l="1"/>
  <c r="H39" i="1"/>
  <c r="H42" i="1" s="1"/>
  <c r="I65" i="1"/>
  <c r="I16" i="1"/>
  <c r="I21" i="1" s="1"/>
  <c r="J63" i="1" l="1"/>
  <c r="J52" i="1"/>
  <c r="J53" i="1"/>
  <c r="J56" i="1"/>
  <c r="J60" i="1"/>
  <c r="J55" i="1"/>
  <c r="J64" i="1"/>
  <c r="J58" i="1"/>
  <c r="J57" i="1"/>
  <c r="J50" i="1"/>
  <c r="J49" i="1"/>
  <c r="J61" i="1"/>
  <c r="J62" i="1"/>
  <c r="J59" i="1"/>
  <c r="J51" i="1"/>
  <c r="J54" i="1"/>
  <c r="I39" i="1"/>
  <c r="I42" i="1" s="1"/>
  <c r="G25" i="1"/>
  <c r="A25" i="1" s="1"/>
  <c r="G28" i="1"/>
  <c r="J65" i="1" l="1"/>
  <c r="A26" i="1"/>
  <c r="G26" i="1"/>
  <c r="A27" i="1" s="1"/>
  <c r="J39" i="1"/>
  <c r="J42" i="1" s="1"/>
  <c r="J41" i="1"/>
  <c r="J40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Maňas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<sst xmlns="http://schemas.openxmlformats.org/spreadsheetml/2006/main" count="1116" uniqueCount="415">
  <si>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</si>
  <si>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</si>
  <si>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</si>
  <si>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</si>
  <si>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</si>
  <si>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</si>
  <si>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</si>
  <si>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</si>
  <si>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</si>
  <si>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</si>
  <si>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</si>
  <si>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</si>
  <si>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</si>
  <si>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</si>
  <si>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</si>
  <si>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</si>
  <si>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</si>
  <si>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</si>
  <si>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</si>
  <si>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</si>
  <si>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</si>
  <si>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</si>
  <si>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</si>
  <si>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</si>
  <si>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</si>
  <si>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</si>
  <si>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</si>
  <si>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</si>
  <si>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</si>
  <si>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</si>
  <si>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</si>
  <si>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</si>
  <si>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</si>
  <si>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</si>
  <si>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</si>
  <si>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</si>
  <si>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</si>
  <si>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</si>
  <si>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</si>
  <si>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</si>
  <si>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</si>
  <si>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</si>
  <si>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</si>
  <si>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</si>
  <si>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Pavilon P – stavební úpravy – místnost chladírny pro zemřelé bez obkladu stěn</t>
  </si>
  <si>
    <t>03</t>
  </si>
  <si>
    <t>Pavilon P</t>
  </si>
  <si>
    <t>Objekt:</t>
  </si>
  <si>
    <t>Rozpočet:</t>
  </si>
  <si>
    <t>03/2021</t>
  </si>
  <si>
    <t>SLEZSKÁ NEMOCNICE PŘÍSPĚVKOVÁ ORGANIZACE, OLOMOUCKÁ 86, OPAVA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</si>
  <si>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</si>
  <si>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</si>
  <si>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</si>
  <si>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</si>
  <si>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</si>
  <si>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</si>
  <si>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</si>
  <si>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</si>
  <si>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</si>
  <si>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</si>
  <si>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</si>
  <si>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</si>
  <si>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</si>
  <si>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</si>
  <si>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</si>
  <si>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</si>
  <si>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</si>
  <si>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</si>
  <si>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</si>
  <si>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762</t>
  </si>
  <si>
    <t>Konstrukce tesařské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</si>
  <si>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</si>
  <si>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</si>
  <si>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</si>
  <si>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</si>
  <si>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</si>
  <si>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</si>
  <si>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</si>
  <si>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</si>
  <si>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</si>
  <si>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</si>
  <si>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</si>
  <si>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</si>
  <si>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</si>
  <si>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</si>
  <si>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</si>
  <si>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</si>
  <si>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</si>
  <si>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</si>
  <si>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</si>
  <si>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</si>
  <si>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</si>
  <si>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</si>
  <si>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</si>
  <si>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</si>
  <si>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</si>
  <si>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</si>
  <si>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</si>
  <si>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</si>
  <si>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</si>
  <si>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</si>
  <si>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</si>
  <si>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</si>
  <si>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</si>
  <si>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</si>
  <si>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</si>
  <si>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</si>
  <si>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</si>
  <si>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</si>
  <si>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</si>
  <si>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</si>
  <si>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</si>
  <si>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</si>
  <si>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</si>
  <si>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</si>
  <si>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349231811RT2</t>
  </si>
  <si>
    <t>Přizdívka ostění s ozubem z cihel, kapsy do 15 cm s použitím suché maltové směsi</t>
  </si>
  <si>
    <t>m2</t>
  </si>
  <si>
    <t>RTS 21/ II</t>
  </si>
  <si>
    <t>Práce</t>
  </si>
  <si>
    <t>POL1_</t>
  </si>
  <si>
    <t>dveřní ostění : (1,2+2,4*2)*0,48</t>
  </si>
  <si>
    <t>VV</t>
  </si>
  <si>
    <t>601016193R00</t>
  </si>
  <si>
    <t>Penetrace hloubková stropů PROFI Akryl-Tiefengrund</t>
  </si>
  <si>
    <t>Odkaz na mn. položky pořadí 7 : 30,79890</t>
  </si>
  <si>
    <t>610991111R00</t>
  </si>
  <si>
    <t>Zakrývání výplní vnitřních otvorů</t>
  </si>
  <si>
    <t>vstupní dveře : 1,2*2,4*2</t>
  </si>
  <si>
    <t>610991001R00</t>
  </si>
  <si>
    <t>Začišťovací okenní lišta pro vnitř.omítku tl. 6 mm</t>
  </si>
  <si>
    <t>m</t>
  </si>
  <si>
    <t>Odkaz na mn. položky pořadí 10 : 6,00000</t>
  </si>
  <si>
    <t>611421221R00</t>
  </si>
  <si>
    <t>Oprava váp.omítek stropů do 10% plochy - hladkých</t>
  </si>
  <si>
    <t>611425521RT2</t>
  </si>
  <si>
    <t>Omítka rýh stropů MV do 15 cm omít.hrubou,hladkou s použitím suché maltové směsi</t>
  </si>
  <si>
    <t>plocha stropu : 6,71*4,59*0,08</t>
  </si>
  <si>
    <t>611481211RU1</t>
  </si>
  <si>
    <t>Montáž výztužné sítě (perlinky) do stěrky-stropy včetně výztužné sítě a stěrkového tmelu Weber</t>
  </si>
  <si>
    <t>plocha stropu : 6,71*4,59</t>
  </si>
  <si>
    <t>612401391R00</t>
  </si>
  <si>
    <t>Omítka malých ploch vnitřních stěn do 1 m2</t>
  </si>
  <si>
    <t>kus</t>
  </si>
  <si>
    <t>dveřní ostění : 3</t>
  </si>
  <si>
    <t>612403382R00</t>
  </si>
  <si>
    <t>Hrubá výplň rýh ve stěnách do 5x5 cm maltou ze SMS</t>
  </si>
  <si>
    <t>612409991RT2</t>
  </si>
  <si>
    <t>Začištění omítek kolem oken,dveří apod. s použitím suché maltové směsi</t>
  </si>
  <si>
    <t>dveřní ostění : (1,2+2,4*2)</t>
  </si>
  <si>
    <t>612423521R00</t>
  </si>
  <si>
    <t>Omítka rýh stěn vápenná šířky do 15 cm, hladká</t>
  </si>
  <si>
    <t>30*0,15</t>
  </si>
  <si>
    <t>612425921R00</t>
  </si>
  <si>
    <t>Omítka vápenná vnitřního ostění - hladká</t>
  </si>
  <si>
    <t>612425931RT2</t>
  </si>
  <si>
    <t>Omítka vápenná vnitřního ostění - štuková s použitím suché maltové směsi</t>
  </si>
  <si>
    <t>dveřní ostění : (1,2+2,4*2)*0,3</t>
  </si>
  <si>
    <t>612473186R00</t>
  </si>
  <si>
    <t>Příplatek za zabudované rohovníky, stěny</t>
  </si>
  <si>
    <t>622318154RV1</t>
  </si>
  <si>
    <t>Zateplovací syst.Weber, ostění, Kooltherm K5 40 mm zakončený stěrkou s výztužnou tkaninou</t>
  </si>
  <si>
    <t>dveřní ostění oprava a doplnění izolace : (1,2+2,4*2)*0,6</t>
  </si>
  <si>
    <t>631312141R00</t>
  </si>
  <si>
    <t>Doplnění rýh betonem v dosavadních mazaninách</t>
  </si>
  <si>
    <t>m3</t>
  </si>
  <si>
    <t>1,2*0,3*0,1</t>
  </si>
  <si>
    <t>941955002R00</t>
  </si>
  <si>
    <t>Lešení lehké pomocné, výška podlahy do 1,9 m</t>
  </si>
  <si>
    <t>6,71*4,59</t>
  </si>
  <si>
    <t>952901111R00</t>
  </si>
  <si>
    <t>Vyčištění budov o výšce podlaží do 4 m</t>
  </si>
  <si>
    <t>919735122R00</t>
  </si>
  <si>
    <t>Řezání stávajícího betonového krytu tl. 5 - 10 cm</t>
  </si>
  <si>
    <t>1,2*2</t>
  </si>
  <si>
    <t>965081712R00</t>
  </si>
  <si>
    <t>Bourání dlažeb keramických tl.10 mm, pl. do 1 m2</t>
  </si>
  <si>
    <t>1,2*0,6</t>
  </si>
  <si>
    <t>965081702R00</t>
  </si>
  <si>
    <t xml:space="preserve">Bourání soklíků z dlažeb keramických </t>
  </si>
  <si>
    <t>967031132R00</t>
  </si>
  <si>
    <t>Přisekání rovných ostění cihelných na MVC</t>
  </si>
  <si>
    <t>973031616R00</t>
  </si>
  <si>
    <t>Vysekání kapes zeď cih. špalíky, krabice 10x10x5cm</t>
  </si>
  <si>
    <t>973031825R00</t>
  </si>
  <si>
    <t>Vysekání kapes pro zavázání zdí tl. 45 cm</t>
  </si>
  <si>
    <t>dveřní ostění : 2,4*2</t>
  </si>
  <si>
    <t>974042557R00</t>
  </si>
  <si>
    <t>Vysekání rýh v podlaze betonové, 10x30 cm</t>
  </si>
  <si>
    <t>974082113R00</t>
  </si>
  <si>
    <t>Vysekání rýh pro vodiče omítka stěn MVC šířka 5 cm</t>
  </si>
  <si>
    <t>976074131R00</t>
  </si>
  <si>
    <t>Vybourání kotevních želez zeď cihelná MC</t>
  </si>
  <si>
    <t>chladírenské dveře : 10</t>
  </si>
  <si>
    <t>978011121R00</t>
  </si>
  <si>
    <t>Otlučení omítek vnitřních vápenných stropů do 10 %</t>
  </si>
  <si>
    <t>978021191R00</t>
  </si>
  <si>
    <t>Otlučení cementových omítek vnitřních stěn do 100%</t>
  </si>
  <si>
    <t>Odkaz na mn. položky pořadí 30 : 9,03780</t>
  </si>
  <si>
    <t>978059511R00</t>
  </si>
  <si>
    <t>Odsekání vnitřních obkladů stěn do 1 m2</t>
  </si>
  <si>
    <t>lokální poruchy : ((6,71*2+4,59*2)*3,33-1,2*2,4)*0,1</t>
  </si>
  <si>
    <t>odsekání ostění : (1,2+2,4*2)*0,3</t>
  </si>
  <si>
    <t>766662811R00</t>
  </si>
  <si>
    <t>Demontáž prahů dveří 1křídlových</t>
  </si>
  <si>
    <t>999281105R00</t>
  </si>
  <si>
    <t>Přesun hmot pro opravy a údržbu do výšky 6 m</t>
  </si>
  <si>
    <t>t</t>
  </si>
  <si>
    <t>Přesun hmot</t>
  </si>
  <si>
    <t>POL7_</t>
  </si>
  <si>
    <t>762512115R00</t>
  </si>
  <si>
    <t>Položení podlahových desek na pero a drážku</t>
  </si>
  <si>
    <t>ochrana stávající dlažby : 6,71*4,59</t>
  </si>
  <si>
    <t>60721517R</t>
  </si>
  <si>
    <t>Deska dřevotřísková broušená P2 kvalita S tl. 15mm</t>
  </si>
  <si>
    <t>SPCM</t>
  </si>
  <si>
    <t>Indiv</t>
  </si>
  <si>
    <t>Specifikace</t>
  </si>
  <si>
    <t>POL3_</t>
  </si>
  <si>
    <t>ochrana stávající dlažby : 6,71*4,59*1,15</t>
  </si>
  <si>
    <t>998762202R00</t>
  </si>
  <si>
    <t>Přesun hmot pro tesařské konstrukce, výšky do 12 m</t>
  </si>
  <si>
    <t>R-76701</t>
  </si>
  <si>
    <t>Montáž chladírenských dveří 1200/2400 mm</t>
  </si>
  <si>
    <t>ks</t>
  </si>
  <si>
    <t>Vlastní</t>
  </si>
  <si>
    <t>Kalkul</t>
  </si>
  <si>
    <t>R-76702</t>
  </si>
  <si>
    <t>Demontáž chladírenských dveří 1200/2400 mm</t>
  </si>
  <si>
    <t>R-76703</t>
  </si>
  <si>
    <t>Doplnění kotevních prvků podhledu stropu  vyřezání otvorů, opravy, doplnění skladby</t>
  </si>
  <si>
    <t>R-SPEC76601</t>
  </si>
  <si>
    <t>998767201R00</t>
  </si>
  <si>
    <t>Přesun hmot pro zámečnické konstr., výšky do 6 m</t>
  </si>
  <si>
    <t>622901110R00</t>
  </si>
  <si>
    <t>Očištění po opravách,spárovaných ploch</t>
  </si>
  <si>
    <t>Odkaz na mn. položky pořadí 52 : 30,79890</t>
  </si>
  <si>
    <t>771101101R00</t>
  </si>
  <si>
    <t>Vysávání podlah prům.vysavačem pro pokládku dlažby</t>
  </si>
  <si>
    <t>oprava dlažby : 1,2*0,6</t>
  </si>
  <si>
    <t>771101210RT1</t>
  </si>
  <si>
    <t>Penetrace podkladu pod dlažby penetrační nátěr Primer G</t>
  </si>
  <si>
    <t>Odkaz na mn. položky pořadí 42 : 0,72000</t>
  </si>
  <si>
    <t>771475014R00</t>
  </si>
  <si>
    <t>Obklad soklíků keram.rovných, tmel,výška 10 cm</t>
  </si>
  <si>
    <t>doplnění soklíku : 1</t>
  </si>
  <si>
    <t>771479001R00</t>
  </si>
  <si>
    <t>Řezání dlaždic keramických pro soklíky</t>
  </si>
  <si>
    <t>Odkaz na mn. položky pořadí 44 : 1,00000</t>
  </si>
  <si>
    <t>771577133RS2</t>
  </si>
  <si>
    <t>Lišta nerezová přechodová, stejná výška dlaždic profil UIS, pro tloušťku dlaždic 10 mm</t>
  </si>
  <si>
    <t>771578011RT3</t>
  </si>
  <si>
    <t>Spára podlaha - stěna, silikonem Mapesil AC (fa Mapei)</t>
  </si>
  <si>
    <t>771578013R00</t>
  </si>
  <si>
    <t xml:space="preserve">Výplň dilatační spáry provazcem PCI DIN Polyband </t>
  </si>
  <si>
    <t>Odkaz na mn. položky pořadí 47 : 1,00000</t>
  </si>
  <si>
    <t>771579791R00</t>
  </si>
  <si>
    <t>Příplatek za plochu podlah keram. do 5 m2 jednotl.</t>
  </si>
  <si>
    <t>771579793R00</t>
  </si>
  <si>
    <t>Příplatek za spárovací hmotu - plošně,keram.dlažba</t>
  </si>
  <si>
    <t>771571905R00</t>
  </si>
  <si>
    <t>Opravy podlah keramických režných 15x15 cm</t>
  </si>
  <si>
    <t>oprava dlažby : 1,2*0,6/(0,15*0,15)</t>
  </si>
  <si>
    <t>783903811R00</t>
  </si>
  <si>
    <t>Odmaštění chemickými rozpouštědly</t>
  </si>
  <si>
    <t>stávající keramická dlažba : 6,71*4,59</t>
  </si>
  <si>
    <t>597642030R</t>
  </si>
  <si>
    <t>Dlaždice ketamické 300x300x9 mm</t>
  </si>
  <si>
    <t>998771201R00</t>
  </si>
  <si>
    <t>Přesun hmot pro podlahy z dlaždic, výšky do 6 m</t>
  </si>
  <si>
    <t>781101111R00</t>
  </si>
  <si>
    <t>Vyrovnání podkladu maltou ze SMS tl. do 7 mm</t>
  </si>
  <si>
    <t xml:space="preserve"> ostění : (1,2+2,4*2)*0,3</t>
  </si>
  <si>
    <t>781101210RT1</t>
  </si>
  <si>
    <t>Penetrace podkladu pod obklady penetrační nátěr Primer G</t>
  </si>
  <si>
    <t>POL1_7</t>
  </si>
  <si>
    <t>penetrace stropu : 6,71*4,59</t>
  </si>
  <si>
    <t>781111111R00</t>
  </si>
  <si>
    <t>Řezání obkladaček diamantovým kotoučem</t>
  </si>
  <si>
    <t>lokální poruchy : ((6,71*2+4,59*2)*3,33-1,2*2,4)*0,1/(0,2*2+0,2*2)</t>
  </si>
  <si>
    <t>781111115R00</t>
  </si>
  <si>
    <t>Otvor v obkladačce diamant.korunkou prům.do 30 mm</t>
  </si>
  <si>
    <t>TZB : 20</t>
  </si>
  <si>
    <t>781111116R00</t>
  </si>
  <si>
    <t>Otvor v obkladačce diamant.korunkou prům.do 90 mm</t>
  </si>
  <si>
    <t>781111131R00</t>
  </si>
  <si>
    <t>Vyplnění dilatačních spár tmelem</t>
  </si>
  <si>
    <t>výplň tmelem : (1,2+2,4*2)</t>
  </si>
  <si>
    <t>781310121R00</t>
  </si>
  <si>
    <t>Obkládání ostění do tmele šířky do 300 mm</t>
  </si>
  <si>
    <t>obklad ostění dveří : (1,2+2,4*2)</t>
  </si>
  <si>
    <t>781415015R00</t>
  </si>
  <si>
    <t>Montáž obkladů stěn, porovin.,tmel, 20x20,30x15 cm</t>
  </si>
  <si>
    <t>keramický obklad stropů : 6,71*4,59</t>
  </si>
  <si>
    <t>781419701R00</t>
  </si>
  <si>
    <t>Příplatek za práci v omez.prostoru,obkl.pórovinové (příplatek za keramický obklad stropů)</t>
  </si>
  <si>
    <t>781419706R00</t>
  </si>
  <si>
    <t>Příplatek za spárovací vodotěsnou hmotu - plošně</t>
  </si>
  <si>
    <t>Odkaz na mn. položky pořadí 55 : 9,03780</t>
  </si>
  <si>
    <t>781411903R00</t>
  </si>
  <si>
    <t>Oprava obkladů z obkladaček porovin. 150x150</t>
  </si>
  <si>
    <t>lokální poruchy : (((6,71*2+4,59*2)*3,33-1,2*2,4)*0,1)/(0,15*0,15)</t>
  </si>
  <si>
    <t>781497132RS1</t>
  </si>
  <si>
    <t>Lišta nerezová rohová k obkladům  profil RIA, pro tloušťku obkladu 8 mm</t>
  </si>
  <si>
    <t>781497912R00</t>
  </si>
  <si>
    <t>Profil koutový DILEX-HKW (Schlüter) U 9/ O 9 mm</t>
  </si>
  <si>
    <t>koutový profil : (6,71*2+4,59*2)</t>
  </si>
  <si>
    <t>231534241R</t>
  </si>
  <si>
    <t>Sanitární tmel 280 ml</t>
  </si>
  <si>
    <t>POL3_7</t>
  </si>
  <si>
    <t>dodávka sanitárního silikonu : 2</t>
  </si>
  <si>
    <t>58583200.AR</t>
  </si>
  <si>
    <t>Keraflex tmel šedý lepicí práškový Mapei</t>
  </si>
  <si>
    <t>kg</t>
  </si>
  <si>
    <t>Začátek provozního součtu</t>
  </si>
  <si>
    <t xml:space="preserve">  lokální poruchy : ((6,71*2+4,59*2)*3,33-1,2*2,4)*0,1</t>
  </si>
  <si>
    <t xml:space="preserve">   ostění : (1,2+2,4*2)*0,3</t>
  </si>
  <si>
    <t xml:space="preserve">  Mezisoučet</t>
  </si>
  <si>
    <t>Konec provozního součtu</t>
  </si>
  <si>
    <t>dodávka tmele : 9,0378*4*1,05</t>
  </si>
  <si>
    <t>597813651R</t>
  </si>
  <si>
    <t>Obkládačka keramická, předběžná cena upřesní se dle výběru investora</t>
  </si>
  <si>
    <t xml:space="preserve">  keramický obklad stropů : 6,71*4,59</t>
  </si>
  <si>
    <t>dodávka keramického obkladu : 39,8367*1,08</t>
  </si>
  <si>
    <t>998781201R00</t>
  </si>
  <si>
    <t>Přesun hmot pro obklady keramické, výšky do 6 m</t>
  </si>
  <si>
    <t>783802821R00</t>
  </si>
  <si>
    <t>Odstranění nátěrů z omítek stropů, opálením</t>
  </si>
  <si>
    <t>784402801R00</t>
  </si>
  <si>
    <t>Odstranění malby oškrábáním v místnosti H do 3,8 m</t>
  </si>
  <si>
    <t>dveřní ostění : (1,2+2,4*2)*1</t>
  </si>
  <si>
    <t>784121101R00</t>
  </si>
  <si>
    <t>Penetrace podkladu nátěrem JUB, Akril Emulze, 1 x</t>
  </si>
  <si>
    <t>malba vstupní stěny : 4,95*3,33</t>
  </si>
  <si>
    <t>784128202R00</t>
  </si>
  <si>
    <t>Izolování přípravkem JUB, Denikol, 2 x</t>
  </si>
  <si>
    <t>784127102R00</t>
  </si>
  <si>
    <t>Vyhlazení disperzním tmelem JUB, Jubolin, 2 x</t>
  </si>
  <si>
    <t>Odkaz na mn. položky pořadí 73 : 6,00000</t>
  </si>
  <si>
    <t>784124122R00</t>
  </si>
  <si>
    <t>Malba latexová, Jupol Saten, bar., bez penetr. 2 x</t>
  </si>
  <si>
    <t>Odkaz na mn. položky pořadí 74 : 16,48350</t>
  </si>
  <si>
    <t>784011111R00</t>
  </si>
  <si>
    <t>Oprášení/ometení podkladu</t>
  </si>
  <si>
    <t>784011211RT3</t>
  </si>
  <si>
    <t>Olepování vnitřních ploch včetně maskovací pásky šířky 50 mm</t>
  </si>
  <si>
    <t>malba vstupní stěny : 4,95*2+3,33*2+1,2+2,4*2</t>
  </si>
  <si>
    <t>784011221RT2</t>
  </si>
  <si>
    <t>Zakrytí předmětů včetně dodávky fólie tl. 0,04 mm</t>
  </si>
  <si>
    <t>784011222RT2</t>
  </si>
  <si>
    <t>Zakrytí podlah včetně papírové lepenky</t>
  </si>
  <si>
    <t>6,71*4,59+4,95*2</t>
  </si>
  <si>
    <t>210010301RT1</t>
  </si>
  <si>
    <t>Krabice přístrojová KP, bez zapojení, kruhová včetně dodávky KP 68/2</t>
  </si>
  <si>
    <t>210100060R00</t>
  </si>
  <si>
    <t>Ukončení vodičů v krabici + zapoj. do 2,5 mm2</t>
  </si>
  <si>
    <t>210110042RT6</t>
  </si>
  <si>
    <t>Spínač zapuštěný dvoupólový, řazení 2 vč. dodávky strojku, rámečku a krytu</t>
  </si>
  <si>
    <t>210111011RT6</t>
  </si>
  <si>
    <t>Zásuvka domovní zapuštěná - provedení 2P+PE včetně dodávky zásuvky a rámečku</t>
  </si>
  <si>
    <t>210201311R00</t>
  </si>
  <si>
    <t>Svítidlo zářivkové technické přisazené, 1 zdroj</t>
  </si>
  <si>
    <t>210810005RT1</t>
  </si>
  <si>
    <t>Kabel CYKY-m 750 V 3 x 1,5 mm2 volně uložený včetně dodávky kabelu</t>
  </si>
  <si>
    <t>901      R00</t>
  </si>
  <si>
    <t>Hzs-předběžná obhlídka     čl.17-1a</t>
  </si>
  <si>
    <t>h</t>
  </si>
  <si>
    <t>Prav.M</t>
  </si>
  <si>
    <t>HZS</t>
  </si>
  <si>
    <t>POL10_</t>
  </si>
  <si>
    <t>905      R01</t>
  </si>
  <si>
    <t>Hzs-revize provoz.souboru a st.obj. Revize</t>
  </si>
  <si>
    <t>909      R00</t>
  </si>
  <si>
    <t>Hzs-nezmeritelne stavebni prace demontáže</t>
  </si>
  <si>
    <t>348141075R01</t>
  </si>
  <si>
    <t>Svítidlo stropní zářivkové zářivkové výkon 2 * 58 W, stropní, krytí min. IP 65 přisazené</t>
  </si>
  <si>
    <t>Odkaz na mn. položky pořadí 86 : 4,00000</t>
  </si>
  <si>
    <t>110      R00</t>
  </si>
  <si>
    <t>Mimostaveništní doprava individual.</t>
  </si>
  <si>
    <t>Kč</t>
  </si>
  <si>
    <t>VRN</t>
  </si>
  <si>
    <t>POL99_8</t>
  </si>
  <si>
    <t>141      R00</t>
  </si>
  <si>
    <t>Přirážka za podružný materiál  M 21, M 22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</si>
  <si>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</si>
  <si>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</si>
  <si>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</si>
  <si>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</si>
  <si>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</si>
  <si>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</si>
  <si>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</si>
  <si>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</si>
  <si>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</si>
  <si>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</si>
  <si>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</si>
  <si>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sklád.suti-směs bet.a cihel do 30x30cm</t>
  </si>
  <si>
    <t>005121 R</t>
  </si>
  <si>
    <t>Zařízení staveniště</t>
  </si>
  <si>
    <t>Soubor</t>
  </si>
  <si>
    <t>POL99_2</t>
  </si>
  <si>
    <t>005122 R</t>
  </si>
  <si>
    <t>Provozní vlivy</t>
  </si>
  <si>
    <t>POL99_1</t>
  </si>
  <si>
    <t>005122010R</t>
  </si>
  <si>
    <t xml:space="preserve">Provoz objednatele </t>
  </si>
  <si>
    <t>005211080R</t>
  </si>
  <si>
    <t xml:space="preserve">Bezpečnostní a hygienická opatření na staveništi </t>
  </si>
  <si>
    <t>SUM</t>
  </si>
  <si>
    <t>Poznámky uchazeče k zadání</t>
  </si>
  <si>
    <t>POPUZIV</t>
  </si>
  <si>
    <t>END</t>
  </si>
  <si>
    <t>Pavilon P – stavební úpravy – místnost chladírny  bez obkladu stěn</t>
  </si>
  <si>
    <t>Dodávka a montáž chladírenských interiérových dveří atypického rozměru 1200/2400 mm. Dveře - povrchová úprava - materiál kroužková nerez, zárubeň Z0 přední obložka. Zapuštěná klika se zámkem bez prahu. Bezpečnostní zámek proti zamknutí zevnitř. Automatické rozsvícení místnosti chlazení při otevření dveří.</t>
  </si>
  <si>
    <t>Pavilon P – stavební úpravy – místnost chladírny bez obkladu stěn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</si>
</sst>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1" zoomScaleNormal="100" zoomScaleSheetLayoutView="75" workbookViewId="0">
      <selection activeCell="I5" sqref="I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4" t="s">
        <v>4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">
      <c r="A2" s="2"/>
      <c r="B2" s="77" t="s">
        <v>24</v>
      </c>
      <c r="C2" s="78"/>
      <c r="D2" s="79" t="s">
        <v>49</v>
      </c>
      <c r="E2" s="240" t="s">
        <v>50</v>
      </c>
      <c r="F2" s="241"/>
      <c r="G2" s="241"/>
      <c r="H2" s="241"/>
      <c r="I2" s="241"/>
      <c r="J2" s="242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43" t="s">
        <v>46</v>
      </c>
      <c r="F3" s="244"/>
      <c r="G3" s="244"/>
      <c r="H3" s="244"/>
      <c r="I3" s="244"/>
      <c r="J3" s="245"/>
    </row>
    <row r="4" spans="1:15" ht="23.25" customHeight="1" x14ac:dyDescent="0.2">
      <c r="A4" s="76">
        <v>730</v>
      </c>
      <c r="B4" s="82" t="s">
        <v>48</v>
      </c>
      <c r="C4" s="83"/>
      <c r="D4" s="84" t="s">
        <v>43</v>
      </c>
      <c r="E4" s="223" t="s">
        <v>414</v>
      </c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23</v>
      </c>
      <c r="D5" s="228"/>
      <c r="E5" s="229"/>
      <c r="F5" s="229"/>
      <c r="G5" s="229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30"/>
      <c r="E6" s="231"/>
      <c r="F6" s="231"/>
      <c r="G6" s="231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2"/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7"/>
      <c r="E11" s="247"/>
      <c r="F11" s="247"/>
      <c r="G11" s="247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6"/>
      <c r="F15" s="246"/>
      <c r="G15" s="248"/>
      <c r="H15" s="248"/>
      <c r="I15" s="248" t="s">
        <v>31</v>
      </c>
      <c r="J15" s="249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11"/>
      <c r="F16" s="212"/>
      <c r="G16" s="211"/>
      <c r="H16" s="212"/>
      <c r="I16" s="211">
        <f>SUMIF(F49:F64,A16,I49:I64)+SUMIF(F49:F64,"PSU",I49:I64)</f>
        <v>0</v>
      </c>
      <c r="J16" s="213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11"/>
      <c r="F17" s="212"/>
      <c r="G17" s="211"/>
      <c r="H17" s="212"/>
      <c r="I17" s="211">
        <f>SUMIF(F49:F64,A17,I49:I64)</f>
        <v>0</v>
      </c>
      <c r="J17" s="213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11"/>
      <c r="F18" s="212"/>
      <c r="G18" s="211"/>
      <c r="H18" s="212"/>
      <c r="I18" s="211">
        <f>SUMIF(F49:F64,A18,I49:I64)</f>
        <v>0</v>
      </c>
      <c r="J18" s="213"/>
    </row>
    <row r="19" spans="1:10" ht="23.25" customHeight="1" x14ac:dyDescent="0.2">
      <c r="A19" s="139" t="s">
        <v>87</v>
      </c>
      <c r="B19" s="38" t="s">
        <v>29</v>
      </c>
      <c r="C19" s="62"/>
      <c r="D19" s="63"/>
      <c r="E19" s="211"/>
      <c r="F19" s="212"/>
      <c r="G19" s="211"/>
      <c r="H19" s="212"/>
      <c r="I19" s="211">
        <f>SUMIF(F49:F64,A19,I49:I64)</f>
        <v>0</v>
      </c>
      <c r="J19" s="213"/>
    </row>
    <row r="20" spans="1:10" ht="23.25" customHeight="1" x14ac:dyDescent="0.2">
      <c r="A20" s="139" t="s">
        <v>88</v>
      </c>
      <c r="B20" s="38" t="s">
        <v>30</v>
      </c>
      <c r="C20" s="62"/>
      <c r="D20" s="63"/>
      <c r="E20" s="211"/>
      <c r="F20" s="212"/>
      <c r="G20" s="211"/>
      <c r="H20" s="212"/>
      <c r="I20" s="211">
        <f>SUMIF(F49:F64,A20,I49:I64)</f>
        <v>0</v>
      </c>
      <c r="J20" s="213"/>
    </row>
    <row r="21" spans="1:10" ht="23.25" customHeight="1" x14ac:dyDescent="0.2">
      <c r="A21" s="2"/>
      <c r="B21" s="48" t="s">
        <v>31</v>
      </c>
      <c r="C21" s="64"/>
      <c r="D21" s="65"/>
      <c r="E21" s="214"/>
      <c r="F21" s="250"/>
      <c r="G21" s="214"/>
      <c r="H21" s="250"/>
      <c r="I21" s="214">
        <f>SUM(I16:J20)</f>
        <v>0</v>
      </c>
      <c r="J21" s="21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9">
        <f>ZakladDPHSniVypocet</f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7">
        <f>A23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9">
        <f>ZakladDPHZaklVypocet</f>
        <v>0</v>
      </c>
      <c r="H25" s="210"/>
      <c r="I25" s="21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7">
        <f>A25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9">
        <f>CenaCelkem-(ZakladDPHSni+DPHSni+ZakladDPHZakl+DPHZakl)</f>
        <v>0</v>
      </c>
      <c r="H27" s="239"/>
      <c r="I27" s="239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7">
        <f>ZakladDPHSniVypocet+ZakladDPHZaklVypocet</f>
        <v>0</v>
      </c>
      <c r="H28" s="217"/>
      <c r="I28" s="217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6">
        <f>A27</f>
        <v>0</v>
      </c>
      <c r="H29" s="216"/>
      <c r="I29" s="216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01"/>
      <c r="D39" s="201"/>
      <c r="E39" s="201"/>
      <c r="F39" s="100">
        <f>'03 02 Pol'!AE207</f>
        <v>0</v>
      </c>
      <c r="G39" s="101">
        <f>'03 02 Pol'!AF207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202" t="s">
        <v>46</v>
      </c>
      <c r="D40" s="202"/>
      <c r="E40" s="202"/>
      <c r="F40" s="105">
        <f>'03 02 Pol'!AE207</f>
        <v>0</v>
      </c>
      <c r="G40" s="106">
        <f>'03 02 Pol'!AF207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201" t="s">
        <v>44</v>
      </c>
      <c r="D41" s="201"/>
      <c r="E41" s="201"/>
      <c r="F41" s="109">
        <f>'03 02 Pol'!AE207</f>
        <v>0</v>
      </c>
      <c r="G41" s="102">
        <f>'03 02 Pol'!AF207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03" t="s">
        <v>52</v>
      </c>
      <c r="C42" s="204"/>
      <c r="D42" s="204"/>
      <c r="E42" s="205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54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55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56</v>
      </c>
      <c r="C49" s="199" t="s">
        <v>57</v>
      </c>
      <c r="D49" s="200"/>
      <c r="E49" s="200"/>
      <c r="F49" s="135" t="s">
        <v>26</v>
      </c>
      <c r="G49" s="136"/>
      <c r="H49" s="136"/>
      <c r="I49" s="136">
        <f>'03 02 Pol'!G8</f>
        <v>0</v>
      </c>
      <c r="J49" s="133" t="str">
        <f>IF(I65=0,"",I49/I65*100)</f>
        <v/>
      </c>
    </row>
    <row r="50" spans="1:10" ht="36.75" customHeight="1" x14ac:dyDescent="0.2">
      <c r="A50" s="124"/>
      <c r="B50" s="129" t="s">
        <v>58</v>
      </c>
      <c r="C50" s="199" t="s">
        <v>59</v>
      </c>
      <c r="D50" s="200"/>
      <c r="E50" s="200"/>
      <c r="F50" s="135" t="s">
        <v>26</v>
      </c>
      <c r="G50" s="136"/>
      <c r="H50" s="136"/>
      <c r="I50" s="136">
        <f>'03 02 Pol'!G11</f>
        <v>0</v>
      </c>
      <c r="J50" s="133" t="str">
        <f>IF(I65=0,"",I50/I65*100)</f>
        <v/>
      </c>
    </row>
    <row r="51" spans="1:10" ht="36.75" customHeight="1" x14ac:dyDescent="0.2">
      <c r="A51" s="124"/>
      <c r="B51" s="129" t="s">
        <v>60</v>
      </c>
      <c r="C51" s="199" t="s">
        <v>61</v>
      </c>
      <c r="D51" s="200"/>
      <c r="E51" s="200"/>
      <c r="F51" s="135" t="s">
        <v>26</v>
      </c>
      <c r="G51" s="136"/>
      <c r="H51" s="136"/>
      <c r="I51" s="136">
        <f>'03 02 Pol'!G39</f>
        <v>0</v>
      </c>
      <c r="J51" s="133" t="str">
        <f>IF(I65=0,"",I51/I65*100)</f>
        <v/>
      </c>
    </row>
    <row r="52" spans="1:10" ht="36.75" customHeight="1" x14ac:dyDescent="0.2">
      <c r="A52" s="124"/>
      <c r="B52" s="129" t="s">
        <v>62</v>
      </c>
      <c r="C52" s="199" t="s">
        <v>63</v>
      </c>
      <c r="D52" s="200"/>
      <c r="E52" s="200"/>
      <c r="F52" s="135" t="s">
        <v>26</v>
      </c>
      <c r="G52" s="136"/>
      <c r="H52" s="136"/>
      <c r="I52" s="136">
        <f>'03 02 Pol'!G42</f>
        <v>0</v>
      </c>
      <c r="J52" s="133" t="str">
        <f>IF(I65=0,"",I52/I65*100)</f>
        <v/>
      </c>
    </row>
    <row r="53" spans="1:10" ht="36.75" customHeight="1" x14ac:dyDescent="0.2">
      <c r="A53" s="124"/>
      <c r="B53" s="129" t="s">
        <v>64</v>
      </c>
      <c r="C53" s="199" t="s">
        <v>65</v>
      </c>
      <c r="D53" s="200"/>
      <c r="E53" s="200"/>
      <c r="F53" s="135" t="s">
        <v>26</v>
      </c>
      <c r="G53" s="136"/>
      <c r="H53" s="136"/>
      <c r="I53" s="136">
        <f>'03 02 Pol'!G45</f>
        <v>0</v>
      </c>
      <c r="J53" s="133" t="str">
        <f>IF(I65=0,"",I53/I65*100)</f>
        <v/>
      </c>
    </row>
    <row r="54" spans="1:10" ht="36.75" customHeight="1" x14ac:dyDescent="0.2">
      <c r="A54" s="124"/>
      <c r="B54" s="129" t="s">
        <v>66</v>
      </c>
      <c r="C54" s="199" t="s">
        <v>67</v>
      </c>
      <c r="D54" s="200"/>
      <c r="E54" s="200"/>
      <c r="F54" s="135" t="s">
        <v>26</v>
      </c>
      <c r="G54" s="136"/>
      <c r="H54" s="136"/>
      <c r="I54" s="136">
        <f>'03 02 Pol'!G48</f>
        <v>0</v>
      </c>
      <c r="J54" s="133" t="str">
        <f>IF(I65=0,"",I54/I65*100)</f>
        <v/>
      </c>
    </row>
    <row r="55" spans="1:10" ht="36.75" customHeight="1" x14ac:dyDescent="0.2">
      <c r="A55" s="124"/>
      <c r="B55" s="129" t="s">
        <v>68</v>
      </c>
      <c r="C55" s="199" t="s">
        <v>69</v>
      </c>
      <c r="D55" s="200"/>
      <c r="E55" s="200"/>
      <c r="F55" s="135" t="s">
        <v>26</v>
      </c>
      <c r="G55" s="136"/>
      <c r="H55" s="136"/>
      <c r="I55" s="136">
        <f>'03 02 Pol'!G71</f>
        <v>0</v>
      </c>
      <c r="J55" s="133" t="str">
        <f>IF(I65=0,"",I55/I65*100)</f>
        <v/>
      </c>
    </row>
    <row r="56" spans="1:10" ht="36.75" customHeight="1" x14ac:dyDescent="0.2">
      <c r="A56" s="124"/>
      <c r="B56" s="129" t="s">
        <v>70</v>
      </c>
      <c r="C56" s="199" t="s">
        <v>71</v>
      </c>
      <c r="D56" s="200"/>
      <c r="E56" s="200"/>
      <c r="F56" s="135" t="s">
        <v>27</v>
      </c>
      <c r="G56" s="136"/>
      <c r="H56" s="136"/>
      <c r="I56" s="136">
        <f>'03 02 Pol'!G73</f>
        <v>0</v>
      </c>
      <c r="J56" s="133" t="str">
        <f>IF(I65=0,"",I56/I65*100)</f>
        <v/>
      </c>
    </row>
    <row r="57" spans="1:10" ht="36.75" customHeight="1" x14ac:dyDescent="0.2">
      <c r="A57" s="124"/>
      <c r="B57" s="129" t="s">
        <v>72</v>
      </c>
      <c r="C57" s="199" t="s">
        <v>73</v>
      </c>
      <c r="D57" s="200"/>
      <c r="E57" s="200"/>
      <c r="F57" s="135" t="s">
        <v>27</v>
      </c>
      <c r="G57" s="136"/>
      <c r="H57" s="136"/>
      <c r="I57" s="136">
        <f>'03 02 Pol'!G79</f>
        <v>0</v>
      </c>
      <c r="J57" s="133" t="str">
        <f>IF(I65=0,"",I57/I65*100)</f>
        <v/>
      </c>
    </row>
    <row r="58" spans="1:10" ht="36.75" customHeight="1" x14ac:dyDescent="0.2">
      <c r="A58" s="124"/>
      <c r="B58" s="129" t="s">
        <v>74</v>
      </c>
      <c r="C58" s="199" t="s">
        <v>75</v>
      </c>
      <c r="D58" s="200"/>
      <c r="E58" s="200"/>
      <c r="F58" s="135" t="s">
        <v>27</v>
      </c>
      <c r="G58" s="136"/>
      <c r="H58" s="136"/>
      <c r="I58" s="136">
        <f>'03 02 Pol'!G86</f>
        <v>0</v>
      </c>
      <c r="J58" s="133" t="str">
        <f>IF(I65=0,"",I58/I65*100)</f>
        <v/>
      </c>
    </row>
    <row r="59" spans="1:10" ht="36.75" customHeight="1" x14ac:dyDescent="0.2">
      <c r="A59" s="124"/>
      <c r="B59" s="129" t="s">
        <v>76</v>
      </c>
      <c r="C59" s="199" t="s">
        <v>77</v>
      </c>
      <c r="D59" s="200"/>
      <c r="E59" s="200"/>
      <c r="F59" s="135" t="s">
        <v>27</v>
      </c>
      <c r="G59" s="136"/>
      <c r="H59" s="136"/>
      <c r="I59" s="136">
        <f>'03 02 Pol'!G112</f>
        <v>0</v>
      </c>
      <c r="J59" s="133" t="str">
        <f>IF(I65=0,"",I59/I65*100)</f>
        <v/>
      </c>
    </row>
    <row r="60" spans="1:10" ht="36.75" customHeight="1" x14ac:dyDescent="0.2">
      <c r="A60" s="124"/>
      <c r="B60" s="129" t="s">
        <v>78</v>
      </c>
      <c r="C60" s="199" t="s">
        <v>79</v>
      </c>
      <c r="D60" s="200"/>
      <c r="E60" s="200"/>
      <c r="F60" s="135" t="s">
        <v>27</v>
      </c>
      <c r="G60" s="136"/>
      <c r="H60" s="136"/>
      <c r="I60" s="136">
        <f>'03 02 Pol'!G160</f>
        <v>0</v>
      </c>
      <c r="J60" s="133" t="str">
        <f>IF(I65=0,"",I60/I65*100)</f>
        <v/>
      </c>
    </row>
    <row r="61" spans="1:10" ht="36.75" customHeight="1" x14ac:dyDescent="0.2">
      <c r="A61" s="124"/>
      <c r="B61" s="129" t="s">
        <v>80</v>
      </c>
      <c r="C61" s="199" t="s">
        <v>81</v>
      </c>
      <c r="D61" s="200"/>
      <c r="E61" s="200"/>
      <c r="F61" s="135" t="s">
        <v>27</v>
      </c>
      <c r="G61" s="136"/>
      <c r="H61" s="136"/>
      <c r="I61" s="136">
        <f>'03 02 Pol'!G163</f>
        <v>0</v>
      </c>
      <c r="J61" s="133" t="str">
        <f>IF(I65=0,"",I61/I65*100)</f>
        <v/>
      </c>
    </row>
    <row r="62" spans="1:10" ht="36.75" customHeight="1" x14ac:dyDescent="0.2">
      <c r="A62" s="124"/>
      <c r="B62" s="129" t="s">
        <v>82</v>
      </c>
      <c r="C62" s="199" t="s">
        <v>83</v>
      </c>
      <c r="D62" s="200"/>
      <c r="E62" s="200"/>
      <c r="F62" s="135" t="s">
        <v>28</v>
      </c>
      <c r="G62" s="136"/>
      <c r="H62" s="136"/>
      <c r="I62" s="136">
        <f>'03 02 Pol'!G181</f>
        <v>0</v>
      </c>
      <c r="J62" s="133" t="str">
        <f>IF(I65=0,"",I62/I65*100)</f>
        <v/>
      </c>
    </row>
    <row r="63" spans="1:10" ht="36.75" customHeight="1" x14ac:dyDescent="0.2">
      <c r="A63" s="124"/>
      <c r="B63" s="129" t="s">
        <v>84</v>
      </c>
      <c r="C63" s="199" t="s">
        <v>85</v>
      </c>
      <c r="D63" s="200"/>
      <c r="E63" s="200"/>
      <c r="F63" s="135" t="s">
        <v>86</v>
      </c>
      <c r="G63" s="136"/>
      <c r="H63" s="136"/>
      <c r="I63" s="136">
        <f>'03 02 Pol'!G195</f>
        <v>0</v>
      </c>
      <c r="J63" s="133" t="str">
        <f>IF(I65=0,"",I63/I65*100)</f>
        <v/>
      </c>
    </row>
    <row r="64" spans="1:10" ht="36.75" customHeight="1" x14ac:dyDescent="0.2">
      <c r="A64" s="124"/>
      <c r="B64" s="129" t="s">
        <v>87</v>
      </c>
      <c r="C64" s="199" t="s">
        <v>29</v>
      </c>
      <c r="D64" s="200"/>
      <c r="E64" s="200"/>
      <c r="F64" s="135" t="s">
        <v>87</v>
      </c>
      <c r="G64" s="136"/>
      <c r="H64" s="136"/>
      <c r="I64" s="136">
        <f>'03 02 Pol'!G201</f>
        <v>0</v>
      </c>
      <c r="J64" s="133" t="str">
        <f>IF(I65=0,"",I64/I65*100)</f>
        <v/>
      </c>
    </row>
    <row r="65" spans="1:10" ht="25.5" customHeight="1" x14ac:dyDescent="0.2">
      <c r="A65" s="125"/>
      <c r="B65" s="130" t="s">
        <v>1</v>
      </c>
      <c r="C65" s="131"/>
      <c r="D65" s="132"/>
      <c r="E65" s="132"/>
      <c r="F65" s="137"/>
      <c r="G65" s="138"/>
      <c r="H65" s="138"/>
      <c r="I65" s="138">
        <f>SUM(I49:I64)</f>
        <v>0</v>
      </c>
      <c r="J65" s="134">
        <f>SUM(J49:J64)</f>
        <v>0</v>
      </c>
    </row>
    <row r="66" spans="1:10" x14ac:dyDescent="0.2">
      <c r="F66" s="87"/>
      <c r="G66" s="87"/>
      <c r="H66" s="87"/>
      <c r="I66" s="87"/>
      <c r="J66" s="88"/>
    </row>
    <row r="67" spans="1:10" x14ac:dyDescent="0.2">
      <c r="F67" s="87"/>
      <c r="G67" s="87"/>
      <c r="H67" s="87"/>
      <c r="I67" s="87"/>
      <c r="J67" s="88"/>
    </row>
    <row r="68" spans="1:10" x14ac:dyDescent="0.2">
      <c r="F68" s="87"/>
      <c r="G68" s="87"/>
      <c r="H68" s="87"/>
      <c r="I68" s="87"/>
      <c r="J68" s="88"/>
    </row>
  </sheetData>
  <sheetProtection algorithmName="SHA-512" hashValue="WmmX484tTnMBmjVnJmNvgMg9MvUIStW9FuiWRcUZiyKWvHjRnbXkEpFntPPkDdNxAj4b7Ye/+TLRtoGkvbI3WQ==" saltValue="O8bgdW8K1OkfbE53a4ouC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8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9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10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password="DC1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80" activePane="bottomLeft" state="frozen"/>
      <selection pane="bottomLeft" activeCell="C84" sqref="C84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89</v>
      </c>
    </row>
    <row r="2" spans="1:60" ht="24.95" customHeight="1" x14ac:dyDescent="0.2">
      <c r="A2" s="140" t="s">
        <v>8</v>
      </c>
      <c r="B2" s="49" t="s">
        <v>49</v>
      </c>
      <c r="C2" s="256" t="s">
        <v>50</v>
      </c>
      <c r="D2" s="257"/>
      <c r="E2" s="257"/>
      <c r="F2" s="257"/>
      <c r="G2" s="258"/>
      <c r="AG2" t="s">
        <v>90</v>
      </c>
    </row>
    <row r="3" spans="1:60" ht="24.95" customHeight="1" x14ac:dyDescent="0.2">
      <c r="A3" s="140" t="s">
        <v>9</v>
      </c>
      <c r="B3" s="49" t="s">
        <v>45</v>
      </c>
      <c r="C3" s="256" t="s">
        <v>46</v>
      </c>
      <c r="D3" s="257"/>
      <c r="E3" s="257"/>
      <c r="F3" s="257"/>
      <c r="G3" s="258"/>
      <c r="AC3" s="122" t="s">
        <v>90</v>
      </c>
      <c r="AG3" t="s">
        <v>91</v>
      </c>
    </row>
    <row r="4" spans="1:60" ht="24.95" customHeight="1" x14ac:dyDescent="0.2">
      <c r="A4" s="141" t="s">
        <v>10</v>
      </c>
      <c r="B4" s="142" t="s">
        <v>43</v>
      </c>
      <c r="C4" s="259" t="s">
        <v>412</v>
      </c>
      <c r="D4" s="260"/>
      <c r="E4" s="260"/>
      <c r="F4" s="260"/>
      <c r="G4" s="261"/>
      <c r="AG4" t="s">
        <v>92</v>
      </c>
    </row>
    <row r="5" spans="1:60" x14ac:dyDescent="0.2">
      <c r="D5" s="10"/>
    </row>
    <row r="6" spans="1:60" ht="38.25" x14ac:dyDescent="0.2">
      <c r="A6" s="144" t="s">
        <v>93</v>
      </c>
      <c r="B6" s="146" t="s">
        <v>94</v>
      </c>
      <c r="C6" s="146" t="s">
        <v>95</v>
      </c>
      <c r="D6" s="145" t="s">
        <v>96</v>
      </c>
      <c r="E6" s="144" t="s">
        <v>97</v>
      </c>
      <c r="F6" s="143" t="s">
        <v>98</v>
      </c>
      <c r="G6" s="144" t="s">
        <v>31</v>
      </c>
      <c r="H6" s="147" t="s">
        <v>32</v>
      </c>
      <c r="I6" s="147" t="s">
        <v>99</v>
      </c>
      <c r="J6" s="147" t="s">
        <v>33</v>
      </c>
      <c r="K6" s="147" t="s">
        <v>100</v>
      </c>
      <c r="L6" s="147" t="s">
        <v>101</v>
      </c>
      <c r="M6" s="147" t="s">
        <v>102</v>
      </c>
      <c r="N6" s="147" t="s">
        <v>103</v>
      </c>
      <c r="O6" s="147" t="s">
        <v>104</v>
      </c>
      <c r="P6" s="147" t="s">
        <v>105</v>
      </c>
      <c r="Q6" s="147" t="s">
        <v>106</v>
      </c>
      <c r="R6" s="147" t="s">
        <v>107</v>
      </c>
      <c r="S6" s="147" t="s">
        <v>108</v>
      </c>
      <c r="T6" s="147" t="s">
        <v>109</v>
      </c>
      <c r="U6" s="147" t="s">
        <v>110</v>
      </c>
      <c r="V6" s="147" t="s">
        <v>111</v>
      </c>
      <c r="W6" s="147" t="s">
        <v>112</v>
      </c>
      <c r="X6" s="147" t="s">
        <v>113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7" t="s">
        <v>114</v>
      </c>
      <c r="B8" s="168" t="s">
        <v>56</v>
      </c>
      <c r="C8" s="187" t="s">
        <v>57</v>
      </c>
      <c r="D8" s="169"/>
      <c r="E8" s="170"/>
      <c r="F8" s="171"/>
      <c r="G8" s="172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6"/>
      <c r="O8" s="166">
        <f>SUM(O9:O10)</f>
        <v>0.72</v>
      </c>
      <c r="P8" s="166"/>
      <c r="Q8" s="166">
        <f>SUM(Q9:Q10)</f>
        <v>0</v>
      </c>
      <c r="R8" s="166"/>
      <c r="S8" s="166"/>
      <c r="T8" s="166"/>
      <c r="U8" s="166"/>
      <c r="V8" s="166">
        <f>SUM(V9:V10)</f>
        <v>4.67</v>
      </c>
      <c r="W8" s="166"/>
      <c r="X8" s="166"/>
      <c r="AG8" t="s">
        <v>115</v>
      </c>
    </row>
    <row r="9" spans="1:60" ht="22.5" outlineLevel="1" x14ac:dyDescent="0.2">
      <c r="A9" s="173">
        <v>1</v>
      </c>
      <c r="B9" s="174" t="s">
        <v>116</v>
      </c>
      <c r="C9" s="188" t="s">
        <v>117</v>
      </c>
      <c r="D9" s="175" t="s">
        <v>118</v>
      </c>
      <c r="E9" s="176">
        <v>2.88</v>
      </c>
      <c r="F9" s="177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0.24884000000000001</v>
      </c>
      <c r="O9" s="158">
        <f>ROUND(E9*N9,2)</f>
        <v>0.72</v>
      </c>
      <c r="P9" s="158">
        <v>0</v>
      </c>
      <c r="Q9" s="158">
        <f>ROUND(E9*P9,2)</f>
        <v>0</v>
      </c>
      <c r="R9" s="158"/>
      <c r="S9" s="158" t="s">
        <v>119</v>
      </c>
      <c r="T9" s="158" t="s">
        <v>119</v>
      </c>
      <c r="U9" s="158">
        <v>1.621</v>
      </c>
      <c r="V9" s="158">
        <f>ROUND(E9*U9,2)</f>
        <v>4.67</v>
      </c>
      <c r="W9" s="158"/>
      <c r="X9" s="158" t="s">
        <v>120</v>
      </c>
      <c r="Y9" s="148"/>
      <c r="Z9" s="148"/>
      <c r="AA9" s="148"/>
      <c r="AB9" s="148"/>
      <c r="AC9" s="148"/>
      <c r="AD9" s="148"/>
      <c r="AE9" s="148"/>
      <c r="AF9" s="148"/>
      <c r="AG9" s="148" t="s">
        <v>121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9" t="s">
        <v>122</v>
      </c>
      <c r="D10" s="160"/>
      <c r="E10" s="161">
        <v>2.88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123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7" t="s">
        <v>114</v>
      </c>
      <c r="B11" s="168" t="s">
        <v>58</v>
      </c>
      <c r="C11" s="187" t="s">
        <v>59</v>
      </c>
      <c r="D11" s="169"/>
      <c r="E11" s="170"/>
      <c r="F11" s="171"/>
      <c r="G11" s="172">
        <f>SUMIF(AG12:AG38,"&lt;&gt;NOR",G12:G38)</f>
        <v>0</v>
      </c>
      <c r="H11" s="166"/>
      <c r="I11" s="166">
        <f>SUM(I12:I38)</f>
        <v>0</v>
      </c>
      <c r="J11" s="166"/>
      <c r="K11" s="166">
        <f>SUM(K12:K38)</f>
        <v>0</v>
      </c>
      <c r="L11" s="166"/>
      <c r="M11" s="166">
        <f>SUM(M12:M38)</f>
        <v>0</v>
      </c>
      <c r="N11" s="166"/>
      <c r="O11" s="166">
        <f>SUM(O12:O38)</f>
        <v>1.27</v>
      </c>
      <c r="P11" s="166"/>
      <c r="Q11" s="166">
        <f>SUM(Q12:Q38)</f>
        <v>0</v>
      </c>
      <c r="R11" s="166"/>
      <c r="S11" s="166"/>
      <c r="T11" s="166"/>
      <c r="U11" s="166"/>
      <c r="V11" s="166">
        <f>SUM(V12:V38)</f>
        <v>60.840000000000011</v>
      </c>
      <c r="W11" s="166"/>
      <c r="X11" s="166"/>
      <c r="AG11" t="s">
        <v>115</v>
      </c>
    </row>
    <row r="12" spans="1:60" ht="22.5" outlineLevel="1" x14ac:dyDescent="0.2">
      <c r="A12" s="173">
        <v>2</v>
      </c>
      <c r="B12" s="174" t="s">
        <v>124</v>
      </c>
      <c r="C12" s="188" t="s">
        <v>125</v>
      </c>
      <c r="D12" s="175" t="s">
        <v>118</v>
      </c>
      <c r="E12" s="176">
        <v>30.7989</v>
      </c>
      <c r="F12" s="177"/>
      <c r="G12" s="178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3.3E-4</v>
      </c>
      <c r="O12" s="158">
        <f>ROUND(E12*N12,2)</f>
        <v>0.01</v>
      </c>
      <c r="P12" s="158">
        <v>0</v>
      </c>
      <c r="Q12" s="158">
        <f>ROUND(E12*P12,2)</f>
        <v>0</v>
      </c>
      <c r="R12" s="158"/>
      <c r="S12" s="158" t="s">
        <v>119</v>
      </c>
      <c r="T12" s="158" t="s">
        <v>119</v>
      </c>
      <c r="U12" s="158">
        <v>8.8999999999999996E-2</v>
      </c>
      <c r="V12" s="158">
        <f>ROUND(E12*U12,2)</f>
        <v>2.74</v>
      </c>
      <c r="W12" s="158"/>
      <c r="X12" s="158" t="s">
        <v>120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121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9" t="s">
        <v>126</v>
      </c>
      <c r="D13" s="160"/>
      <c r="E13" s="161">
        <v>30.7989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123</v>
      </c>
      <c r="AH13" s="148">
        <v>5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3">
        <v>3</v>
      </c>
      <c r="B14" s="174" t="s">
        <v>127</v>
      </c>
      <c r="C14" s="188" t="s">
        <v>128</v>
      </c>
      <c r="D14" s="175" t="s">
        <v>118</v>
      </c>
      <c r="E14" s="176">
        <v>5.76</v>
      </c>
      <c r="F14" s="177"/>
      <c r="G14" s="178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8">
        <v>4.0000000000000003E-5</v>
      </c>
      <c r="O14" s="158">
        <f>ROUND(E14*N14,2)</f>
        <v>0</v>
      </c>
      <c r="P14" s="158">
        <v>0</v>
      </c>
      <c r="Q14" s="158">
        <f>ROUND(E14*P14,2)</f>
        <v>0</v>
      </c>
      <c r="R14" s="158"/>
      <c r="S14" s="158" t="s">
        <v>119</v>
      </c>
      <c r="T14" s="158" t="s">
        <v>119</v>
      </c>
      <c r="U14" s="158">
        <v>7.8E-2</v>
      </c>
      <c r="V14" s="158">
        <f>ROUND(E14*U14,2)</f>
        <v>0.45</v>
      </c>
      <c r="W14" s="158"/>
      <c r="X14" s="158" t="s">
        <v>120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121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9" t="s">
        <v>129</v>
      </c>
      <c r="D15" s="160"/>
      <c r="E15" s="161">
        <v>5.76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123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3">
        <v>4</v>
      </c>
      <c r="B16" s="174" t="s">
        <v>130</v>
      </c>
      <c r="C16" s="188" t="s">
        <v>131</v>
      </c>
      <c r="D16" s="175" t="s">
        <v>132</v>
      </c>
      <c r="E16" s="176">
        <v>6</v>
      </c>
      <c r="F16" s="177"/>
      <c r="G16" s="178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8">
        <v>1.4999999999999999E-4</v>
      </c>
      <c r="O16" s="158">
        <f>ROUND(E16*N16,2)</f>
        <v>0</v>
      </c>
      <c r="P16" s="158">
        <v>0</v>
      </c>
      <c r="Q16" s="158">
        <f>ROUND(E16*P16,2)</f>
        <v>0</v>
      </c>
      <c r="R16" s="158"/>
      <c r="S16" s="158" t="s">
        <v>119</v>
      </c>
      <c r="T16" s="158" t="s">
        <v>119</v>
      </c>
      <c r="U16" s="158">
        <v>0.05</v>
      </c>
      <c r="V16" s="158">
        <f>ROUND(E16*U16,2)</f>
        <v>0.3</v>
      </c>
      <c r="W16" s="158"/>
      <c r="X16" s="158" t="s">
        <v>120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121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9" t="s">
        <v>133</v>
      </c>
      <c r="D17" s="160"/>
      <c r="E17" s="161">
        <v>6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123</v>
      </c>
      <c r="AH17" s="148">
        <v>5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3">
        <v>5</v>
      </c>
      <c r="B18" s="174" t="s">
        <v>134</v>
      </c>
      <c r="C18" s="188" t="s">
        <v>135</v>
      </c>
      <c r="D18" s="175" t="s">
        <v>118</v>
      </c>
      <c r="E18" s="176">
        <v>30.7989</v>
      </c>
      <c r="F18" s="177"/>
      <c r="G18" s="178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5.7400000000000003E-3</v>
      </c>
      <c r="O18" s="158">
        <f>ROUND(E18*N18,2)</f>
        <v>0.18</v>
      </c>
      <c r="P18" s="158">
        <v>0</v>
      </c>
      <c r="Q18" s="158">
        <f>ROUND(E18*P18,2)</f>
        <v>0</v>
      </c>
      <c r="R18" s="158"/>
      <c r="S18" s="158" t="s">
        <v>119</v>
      </c>
      <c r="T18" s="158" t="s">
        <v>119</v>
      </c>
      <c r="U18" s="158">
        <v>0.18984999999999999</v>
      </c>
      <c r="V18" s="158">
        <f>ROUND(E18*U18,2)</f>
        <v>5.85</v>
      </c>
      <c r="W18" s="158"/>
      <c r="X18" s="158" t="s">
        <v>120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121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9" t="s">
        <v>126</v>
      </c>
      <c r="D19" s="160"/>
      <c r="E19" s="161">
        <v>30.7989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123</v>
      </c>
      <c r="AH19" s="148">
        <v>5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3">
        <v>6</v>
      </c>
      <c r="B20" s="174" t="s">
        <v>136</v>
      </c>
      <c r="C20" s="188" t="s">
        <v>137</v>
      </c>
      <c r="D20" s="175" t="s">
        <v>118</v>
      </c>
      <c r="E20" s="176">
        <v>2.4639099999999998</v>
      </c>
      <c r="F20" s="177"/>
      <c r="G20" s="17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4.9590000000000002E-2</v>
      </c>
      <c r="O20" s="158">
        <f>ROUND(E20*N20,2)</f>
        <v>0.12</v>
      </c>
      <c r="P20" s="158">
        <v>0</v>
      </c>
      <c r="Q20" s="158">
        <f>ROUND(E20*P20,2)</f>
        <v>0</v>
      </c>
      <c r="R20" s="158"/>
      <c r="S20" s="158" t="s">
        <v>119</v>
      </c>
      <c r="T20" s="158" t="s">
        <v>119</v>
      </c>
      <c r="U20" s="158">
        <v>2.6989899999999998</v>
      </c>
      <c r="V20" s="158">
        <f>ROUND(E20*U20,2)</f>
        <v>6.65</v>
      </c>
      <c r="W20" s="158"/>
      <c r="X20" s="158" t="s">
        <v>120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121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9" t="s">
        <v>138</v>
      </c>
      <c r="D21" s="160"/>
      <c r="E21" s="161">
        <v>2.4639099999999998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123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3">
        <v>7</v>
      </c>
      <c r="B22" s="174" t="s">
        <v>139</v>
      </c>
      <c r="C22" s="188" t="s">
        <v>140</v>
      </c>
      <c r="D22" s="175" t="s">
        <v>118</v>
      </c>
      <c r="E22" s="176">
        <v>30.7989</v>
      </c>
      <c r="F22" s="177"/>
      <c r="G22" s="178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5.3600000000000002E-3</v>
      </c>
      <c r="O22" s="158">
        <f>ROUND(E22*N22,2)</f>
        <v>0.17</v>
      </c>
      <c r="P22" s="158">
        <v>0</v>
      </c>
      <c r="Q22" s="158">
        <f>ROUND(E22*P22,2)</f>
        <v>0</v>
      </c>
      <c r="R22" s="158"/>
      <c r="S22" s="158" t="s">
        <v>119</v>
      </c>
      <c r="T22" s="158" t="s">
        <v>119</v>
      </c>
      <c r="U22" s="158">
        <v>0.48399999999999999</v>
      </c>
      <c r="V22" s="158">
        <f>ROUND(E22*U22,2)</f>
        <v>14.91</v>
      </c>
      <c r="W22" s="158"/>
      <c r="X22" s="158" t="s">
        <v>120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121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9" t="s">
        <v>141</v>
      </c>
      <c r="D23" s="160"/>
      <c r="E23" s="161">
        <v>30.7989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123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3">
        <v>8</v>
      </c>
      <c r="B24" s="174" t="s">
        <v>142</v>
      </c>
      <c r="C24" s="188" t="s">
        <v>143</v>
      </c>
      <c r="D24" s="175" t="s">
        <v>144</v>
      </c>
      <c r="E24" s="176">
        <v>3</v>
      </c>
      <c r="F24" s="177"/>
      <c r="G24" s="178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4.3049999999999998E-2</v>
      </c>
      <c r="O24" s="158">
        <f>ROUND(E24*N24,2)</f>
        <v>0.13</v>
      </c>
      <c r="P24" s="158">
        <v>0</v>
      </c>
      <c r="Q24" s="158">
        <f>ROUND(E24*P24,2)</f>
        <v>0</v>
      </c>
      <c r="R24" s="158"/>
      <c r="S24" s="158" t="s">
        <v>119</v>
      </c>
      <c r="T24" s="158" t="s">
        <v>119</v>
      </c>
      <c r="U24" s="158">
        <v>0.87802999999999998</v>
      </c>
      <c r="V24" s="158">
        <f>ROUND(E24*U24,2)</f>
        <v>2.63</v>
      </c>
      <c r="W24" s="158"/>
      <c r="X24" s="158" t="s">
        <v>120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121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9" t="s">
        <v>145</v>
      </c>
      <c r="D25" s="160"/>
      <c r="E25" s="161">
        <v>3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123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79">
        <v>9</v>
      </c>
      <c r="B26" s="180" t="s">
        <v>146</v>
      </c>
      <c r="C26" s="190" t="s">
        <v>147</v>
      </c>
      <c r="D26" s="181" t="s">
        <v>132</v>
      </c>
      <c r="E26" s="182">
        <v>30</v>
      </c>
      <c r="F26" s="183"/>
      <c r="G26" s="184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4.3299999999999996E-3</v>
      </c>
      <c r="O26" s="158">
        <f>ROUND(E26*N26,2)</f>
        <v>0.13</v>
      </c>
      <c r="P26" s="158">
        <v>0</v>
      </c>
      <c r="Q26" s="158">
        <f>ROUND(E26*P26,2)</f>
        <v>0</v>
      </c>
      <c r="R26" s="158"/>
      <c r="S26" s="158" t="s">
        <v>119</v>
      </c>
      <c r="T26" s="158" t="s">
        <v>119</v>
      </c>
      <c r="U26" s="158">
        <v>0.152</v>
      </c>
      <c r="V26" s="158">
        <f>ROUND(E26*U26,2)</f>
        <v>4.5599999999999996</v>
      </c>
      <c r="W26" s="158"/>
      <c r="X26" s="158" t="s">
        <v>120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121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3">
        <v>10</v>
      </c>
      <c r="B27" s="174" t="s">
        <v>148</v>
      </c>
      <c r="C27" s="188" t="s">
        <v>149</v>
      </c>
      <c r="D27" s="175" t="s">
        <v>132</v>
      </c>
      <c r="E27" s="176">
        <v>6</v>
      </c>
      <c r="F27" s="177"/>
      <c r="G27" s="178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2.3800000000000002E-3</v>
      </c>
      <c r="O27" s="158">
        <f>ROUND(E27*N27,2)</f>
        <v>0.01</v>
      </c>
      <c r="P27" s="158">
        <v>0</v>
      </c>
      <c r="Q27" s="158">
        <f>ROUND(E27*P27,2)</f>
        <v>0</v>
      </c>
      <c r="R27" s="158"/>
      <c r="S27" s="158" t="s">
        <v>119</v>
      </c>
      <c r="T27" s="158" t="s">
        <v>119</v>
      </c>
      <c r="U27" s="158">
        <v>0.18232999999999999</v>
      </c>
      <c r="V27" s="158">
        <f>ROUND(E27*U27,2)</f>
        <v>1.0900000000000001</v>
      </c>
      <c r="W27" s="158"/>
      <c r="X27" s="158" t="s">
        <v>120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121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9" t="s">
        <v>150</v>
      </c>
      <c r="D28" s="160"/>
      <c r="E28" s="161">
        <v>6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123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3">
        <v>11</v>
      </c>
      <c r="B29" s="174" t="s">
        <v>151</v>
      </c>
      <c r="C29" s="188" t="s">
        <v>152</v>
      </c>
      <c r="D29" s="175" t="s">
        <v>118</v>
      </c>
      <c r="E29" s="176">
        <v>4.5</v>
      </c>
      <c r="F29" s="177"/>
      <c r="G29" s="178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8">
        <v>5.4969999999999998E-2</v>
      </c>
      <c r="O29" s="158">
        <f>ROUND(E29*N29,2)</f>
        <v>0.25</v>
      </c>
      <c r="P29" s="158">
        <v>0</v>
      </c>
      <c r="Q29" s="158">
        <f>ROUND(E29*P29,2)</f>
        <v>0</v>
      </c>
      <c r="R29" s="158"/>
      <c r="S29" s="158" t="s">
        <v>119</v>
      </c>
      <c r="T29" s="158" t="s">
        <v>119</v>
      </c>
      <c r="U29" s="158">
        <v>1.7428999999999999</v>
      </c>
      <c r="V29" s="158">
        <f>ROUND(E29*U29,2)</f>
        <v>7.84</v>
      </c>
      <c r="W29" s="158"/>
      <c r="X29" s="158" t="s">
        <v>120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121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9" t="s">
        <v>153</v>
      </c>
      <c r="D30" s="160"/>
      <c r="E30" s="161">
        <v>4.5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123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3">
        <v>12</v>
      </c>
      <c r="B31" s="174" t="s">
        <v>154</v>
      </c>
      <c r="C31" s="188" t="s">
        <v>155</v>
      </c>
      <c r="D31" s="175" t="s">
        <v>118</v>
      </c>
      <c r="E31" s="176">
        <v>2.88</v>
      </c>
      <c r="F31" s="177"/>
      <c r="G31" s="178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8">
        <v>5.2839999999999998E-2</v>
      </c>
      <c r="O31" s="158">
        <f>ROUND(E31*N31,2)</f>
        <v>0.15</v>
      </c>
      <c r="P31" s="158">
        <v>0</v>
      </c>
      <c r="Q31" s="158">
        <f>ROUND(E31*P31,2)</f>
        <v>0</v>
      </c>
      <c r="R31" s="158"/>
      <c r="S31" s="158" t="s">
        <v>119</v>
      </c>
      <c r="T31" s="158" t="s">
        <v>119</v>
      </c>
      <c r="U31" s="158">
        <v>1.0569999999999999</v>
      </c>
      <c r="V31" s="158">
        <f>ROUND(E31*U31,2)</f>
        <v>3.04</v>
      </c>
      <c r="W31" s="158"/>
      <c r="X31" s="158" t="s">
        <v>120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121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9" t="s">
        <v>122</v>
      </c>
      <c r="D32" s="160"/>
      <c r="E32" s="161">
        <v>2.88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123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3">
        <v>13</v>
      </c>
      <c r="B33" s="174" t="s">
        <v>156</v>
      </c>
      <c r="C33" s="188" t="s">
        <v>157</v>
      </c>
      <c r="D33" s="175" t="s">
        <v>118</v>
      </c>
      <c r="E33" s="176">
        <v>1.8</v>
      </c>
      <c r="F33" s="177"/>
      <c r="G33" s="178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3.4909999999999997E-2</v>
      </c>
      <c r="O33" s="158">
        <f>ROUND(E33*N33,2)</f>
        <v>0.06</v>
      </c>
      <c r="P33" s="158">
        <v>0</v>
      </c>
      <c r="Q33" s="158">
        <f>ROUND(E33*P33,2)</f>
        <v>0</v>
      </c>
      <c r="R33" s="158"/>
      <c r="S33" s="158" t="s">
        <v>119</v>
      </c>
      <c r="T33" s="158" t="s">
        <v>119</v>
      </c>
      <c r="U33" s="158">
        <v>1.1841699999999999</v>
      </c>
      <c r="V33" s="158">
        <f>ROUND(E33*U33,2)</f>
        <v>2.13</v>
      </c>
      <c r="W33" s="158"/>
      <c r="X33" s="158" t="s">
        <v>120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121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9" t="s">
        <v>158</v>
      </c>
      <c r="D34" s="160"/>
      <c r="E34" s="161">
        <v>1.8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123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3">
        <v>14</v>
      </c>
      <c r="B35" s="174" t="s">
        <v>159</v>
      </c>
      <c r="C35" s="188" t="s">
        <v>160</v>
      </c>
      <c r="D35" s="175" t="s">
        <v>132</v>
      </c>
      <c r="E35" s="176">
        <v>6</v>
      </c>
      <c r="F35" s="177"/>
      <c r="G35" s="178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8">
        <v>4.6000000000000001E-4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119</v>
      </c>
      <c r="T35" s="158" t="s">
        <v>119</v>
      </c>
      <c r="U35" s="158">
        <v>0</v>
      </c>
      <c r="V35" s="158">
        <f>ROUND(E35*U35,2)</f>
        <v>0</v>
      </c>
      <c r="W35" s="158"/>
      <c r="X35" s="158" t="s">
        <v>120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121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9" t="s">
        <v>133</v>
      </c>
      <c r="D36" s="160"/>
      <c r="E36" s="161">
        <v>6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123</v>
      </c>
      <c r="AH36" s="148">
        <v>5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3">
        <v>15</v>
      </c>
      <c r="B37" s="174" t="s">
        <v>161</v>
      </c>
      <c r="C37" s="188" t="s">
        <v>162</v>
      </c>
      <c r="D37" s="175" t="s">
        <v>118</v>
      </c>
      <c r="E37" s="176">
        <v>3.6</v>
      </c>
      <c r="F37" s="177"/>
      <c r="G37" s="178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8">
        <v>1.6760000000000001E-2</v>
      </c>
      <c r="O37" s="158">
        <f>ROUND(E37*N37,2)</f>
        <v>0.06</v>
      </c>
      <c r="P37" s="158">
        <v>0</v>
      </c>
      <c r="Q37" s="158">
        <f>ROUND(E37*P37,2)</f>
        <v>0</v>
      </c>
      <c r="R37" s="158"/>
      <c r="S37" s="158" t="s">
        <v>119</v>
      </c>
      <c r="T37" s="158" t="s">
        <v>119</v>
      </c>
      <c r="U37" s="158">
        <v>2.4020000000000001</v>
      </c>
      <c r="V37" s="158">
        <f>ROUND(E37*U37,2)</f>
        <v>8.65</v>
      </c>
      <c r="W37" s="158"/>
      <c r="X37" s="158" t="s">
        <v>120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121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55"/>
      <c r="B38" s="156"/>
      <c r="C38" s="189" t="s">
        <v>163</v>
      </c>
      <c r="D38" s="160"/>
      <c r="E38" s="161">
        <v>3.6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123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7" t="s">
        <v>114</v>
      </c>
      <c r="B39" s="168" t="s">
        <v>60</v>
      </c>
      <c r="C39" s="187" t="s">
        <v>61</v>
      </c>
      <c r="D39" s="169"/>
      <c r="E39" s="170"/>
      <c r="F39" s="171"/>
      <c r="G39" s="172">
        <f>SUMIF(AG40:AG41,"&lt;&gt;NOR",G40:G41)</f>
        <v>0</v>
      </c>
      <c r="H39" s="166"/>
      <c r="I39" s="166">
        <f>SUM(I40:I41)</f>
        <v>0</v>
      </c>
      <c r="J39" s="166"/>
      <c r="K39" s="166">
        <f>SUM(K40:K41)</f>
        <v>0</v>
      </c>
      <c r="L39" s="166"/>
      <c r="M39" s="166">
        <f>SUM(M40:M41)</f>
        <v>0</v>
      </c>
      <c r="N39" s="166"/>
      <c r="O39" s="166">
        <f>SUM(O40:O41)</f>
        <v>0.09</v>
      </c>
      <c r="P39" s="166"/>
      <c r="Q39" s="166">
        <f>SUM(Q40:Q41)</f>
        <v>0</v>
      </c>
      <c r="R39" s="166"/>
      <c r="S39" s="166"/>
      <c r="T39" s="166"/>
      <c r="U39" s="166"/>
      <c r="V39" s="166">
        <f>SUM(V40:V41)</f>
        <v>0.19</v>
      </c>
      <c r="W39" s="166"/>
      <c r="X39" s="166"/>
      <c r="AG39" t="s">
        <v>115</v>
      </c>
    </row>
    <row r="40" spans="1:60" outlineLevel="1" x14ac:dyDescent="0.2">
      <c r="A40" s="173">
        <v>16</v>
      </c>
      <c r="B40" s="174" t="s">
        <v>164</v>
      </c>
      <c r="C40" s="188" t="s">
        <v>165</v>
      </c>
      <c r="D40" s="175" t="s">
        <v>166</v>
      </c>
      <c r="E40" s="176">
        <v>3.5999999999999997E-2</v>
      </c>
      <c r="F40" s="177"/>
      <c r="G40" s="178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8">
        <v>2.5</v>
      </c>
      <c r="O40" s="158">
        <f>ROUND(E40*N40,2)</f>
        <v>0.09</v>
      </c>
      <c r="P40" s="158">
        <v>0</v>
      </c>
      <c r="Q40" s="158">
        <f>ROUND(E40*P40,2)</f>
        <v>0</v>
      </c>
      <c r="R40" s="158"/>
      <c r="S40" s="158" t="s">
        <v>119</v>
      </c>
      <c r="T40" s="158" t="s">
        <v>119</v>
      </c>
      <c r="U40" s="158">
        <v>5.33</v>
      </c>
      <c r="V40" s="158">
        <f>ROUND(E40*U40,2)</f>
        <v>0.19</v>
      </c>
      <c r="W40" s="158"/>
      <c r="X40" s="158" t="s">
        <v>120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121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9" t="s">
        <v>167</v>
      </c>
      <c r="D41" s="160"/>
      <c r="E41" s="161">
        <v>3.5999999999999997E-2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123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7" t="s">
        <v>114</v>
      </c>
      <c r="B42" s="168" t="s">
        <v>62</v>
      </c>
      <c r="C42" s="187" t="s">
        <v>63</v>
      </c>
      <c r="D42" s="169"/>
      <c r="E42" s="170"/>
      <c r="F42" s="171"/>
      <c r="G42" s="172">
        <f>SUMIF(AG43:AG44,"&lt;&gt;NOR",G43:G44)</f>
        <v>0</v>
      </c>
      <c r="H42" s="166"/>
      <c r="I42" s="166">
        <f>SUM(I43:I44)</f>
        <v>0</v>
      </c>
      <c r="J42" s="166"/>
      <c r="K42" s="166">
        <f>SUM(K43:K44)</f>
        <v>0</v>
      </c>
      <c r="L42" s="166"/>
      <c r="M42" s="166">
        <f>SUM(M43:M44)</f>
        <v>0</v>
      </c>
      <c r="N42" s="166"/>
      <c r="O42" s="166">
        <f>SUM(O43:O44)</f>
        <v>0.05</v>
      </c>
      <c r="P42" s="166"/>
      <c r="Q42" s="166">
        <f>SUM(Q43:Q44)</f>
        <v>0</v>
      </c>
      <c r="R42" s="166"/>
      <c r="S42" s="166"/>
      <c r="T42" s="166"/>
      <c r="U42" s="166"/>
      <c r="V42" s="166">
        <f>SUM(V43:V44)</f>
        <v>6.59</v>
      </c>
      <c r="W42" s="166"/>
      <c r="X42" s="166"/>
      <c r="AG42" t="s">
        <v>115</v>
      </c>
    </row>
    <row r="43" spans="1:60" outlineLevel="1" x14ac:dyDescent="0.2">
      <c r="A43" s="173">
        <v>17</v>
      </c>
      <c r="B43" s="174" t="s">
        <v>168</v>
      </c>
      <c r="C43" s="188" t="s">
        <v>169</v>
      </c>
      <c r="D43" s="175" t="s">
        <v>118</v>
      </c>
      <c r="E43" s="176">
        <v>30.7989</v>
      </c>
      <c r="F43" s="177"/>
      <c r="G43" s="178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8">
        <v>1.58E-3</v>
      </c>
      <c r="O43" s="158">
        <f>ROUND(E43*N43,2)</f>
        <v>0.05</v>
      </c>
      <c r="P43" s="158">
        <v>0</v>
      </c>
      <c r="Q43" s="158">
        <f>ROUND(E43*P43,2)</f>
        <v>0</v>
      </c>
      <c r="R43" s="158"/>
      <c r="S43" s="158" t="s">
        <v>119</v>
      </c>
      <c r="T43" s="158" t="s">
        <v>119</v>
      </c>
      <c r="U43" s="158">
        <v>0.214</v>
      </c>
      <c r="V43" s="158">
        <f>ROUND(E43*U43,2)</f>
        <v>6.59</v>
      </c>
      <c r="W43" s="158"/>
      <c r="X43" s="158" t="s">
        <v>120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121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9" t="s">
        <v>170</v>
      </c>
      <c r="D44" s="160"/>
      <c r="E44" s="161">
        <v>30.7989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123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5.5" x14ac:dyDescent="0.2">
      <c r="A45" s="167" t="s">
        <v>114</v>
      </c>
      <c r="B45" s="168" t="s">
        <v>64</v>
      </c>
      <c r="C45" s="187" t="s">
        <v>65</v>
      </c>
      <c r="D45" s="169"/>
      <c r="E45" s="170"/>
      <c r="F45" s="171"/>
      <c r="G45" s="172">
        <f>SUMIF(AG46:AG47,"&lt;&gt;NOR",G46:G47)</f>
        <v>0</v>
      </c>
      <c r="H45" s="166"/>
      <c r="I45" s="166">
        <f>SUM(I46:I47)</f>
        <v>0</v>
      </c>
      <c r="J45" s="166"/>
      <c r="K45" s="166">
        <f>SUM(K46:K47)</f>
        <v>0</v>
      </c>
      <c r="L45" s="166"/>
      <c r="M45" s="166">
        <f>SUM(M46:M47)</f>
        <v>0</v>
      </c>
      <c r="N45" s="166"/>
      <c r="O45" s="166">
        <f>SUM(O46:O47)</f>
        <v>0</v>
      </c>
      <c r="P45" s="166"/>
      <c r="Q45" s="166">
        <f>SUM(Q46:Q47)</f>
        <v>0</v>
      </c>
      <c r="R45" s="166"/>
      <c r="S45" s="166"/>
      <c r="T45" s="166"/>
      <c r="U45" s="166"/>
      <c r="V45" s="166">
        <f>SUM(V46:V47)</f>
        <v>9.49</v>
      </c>
      <c r="W45" s="166"/>
      <c r="X45" s="166"/>
      <c r="AG45" t="s">
        <v>115</v>
      </c>
    </row>
    <row r="46" spans="1:60" outlineLevel="1" x14ac:dyDescent="0.2">
      <c r="A46" s="173">
        <v>18</v>
      </c>
      <c r="B46" s="174" t="s">
        <v>171</v>
      </c>
      <c r="C46" s="188" t="s">
        <v>172</v>
      </c>
      <c r="D46" s="175" t="s">
        <v>118</v>
      </c>
      <c r="E46" s="176">
        <v>30.7989</v>
      </c>
      <c r="F46" s="177"/>
      <c r="G46" s="178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8">
        <v>4.0000000000000003E-5</v>
      </c>
      <c r="O46" s="158">
        <f>ROUND(E46*N46,2)</f>
        <v>0</v>
      </c>
      <c r="P46" s="158">
        <v>0</v>
      </c>
      <c r="Q46" s="158">
        <f>ROUND(E46*P46,2)</f>
        <v>0</v>
      </c>
      <c r="R46" s="158"/>
      <c r="S46" s="158" t="s">
        <v>119</v>
      </c>
      <c r="T46" s="158" t="s">
        <v>119</v>
      </c>
      <c r="U46" s="158">
        <v>0.308</v>
      </c>
      <c r="V46" s="158">
        <f>ROUND(E46*U46,2)</f>
        <v>9.49</v>
      </c>
      <c r="W46" s="158"/>
      <c r="X46" s="158" t="s">
        <v>120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121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9" t="s">
        <v>170</v>
      </c>
      <c r="D47" s="160"/>
      <c r="E47" s="161">
        <v>30.7989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123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7" t="s">
        <v>114</v>
      </c>
      <c r="B48" s="168" t="s">
        <v>66</v>
      </c>
      <c r="C48" s="187" t="s">
        <v>67</v>
      </c>
      <c r="D48" s="169"/>
      <c r="E48" s="170"/>
      <c r="F48" s="171"/>
      <c r="G48" s="172">
        <f>SUMIF(AG49:AG70,"&lt;&gt;NOR",G49:G70)</f>
        <v>0</v>
      </c>
      <c r="H48" s="166"/>
      <c r="I48" s="166">
        <f>SUM(I49:I70)</f>
        <v>0</v>
      </c>
      <c r="J48" s="166"/>
      <c r="K48" s="166">
        <f>SUM(K49:K70)</f>
        <v>0</v>
      </c>
      <c r="L48" s="166"/>
      <c r="M48" s="166">
        <f>SUM(M49:M70)</f>
        <v>0</v>
      </c>
      <c r="N48" s="166"/>
      <c r="O48" s="166">
        <f>SUM(O49:O70)</f>
        <v>0.01</v>
      </c>
      <c r="P48" s="166"/>
      <c r="Q48" s="166">
        <f>SUM(Q49:Q70)</f>
        <v>1.75</v>
      </c>
      <c r="R48" s="166"/>
      <c r="S48" s="166"/>
      <c r="T48" s="166"/>
      <c r="U48" s="166"/>
      <c r="V48" s="166">
        <f>SUM(V49:V70)</f>
        <v>27.6</v>
      </c>
      <c r="W48" s="166"/>
      <c r="X48" s="166"/>
      <c r="AG48" t="s">
        <v>115</v>
      </c>
    </row>
    <row r="49" spans="1:60" outlineLevel="1" x14ac:dyDescent="0.2">
      <c r="A49" s="173">
        <v>19</v>
      </c>
      <c r="B49" s="174" t="s">
        <v>173</v>
      </c>
      <c r="C49" s="188" t="s">
        <v>174</v>
      </c>
      <c r="D49" s="175" t="s">
        <v>132</v>
      </c>
      <c r="E49" s="176">
        <v>2.4</v>
      </c>
      <c r="F49" s="177"/>
      <c r="G49" s="178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8">
        <v>0</v>
      </c>
      <c r="O49" s="158">
        <f>ROUND(E49*N49,2)</f>
        <v>0</v>
      </c>
      <c r="P49" s="158">
        <v>0</v>
      </c>
      <c r="Q49" s="158">
        <f>ROUND(E49*P49,2)</f>
        <v>0</v>
      </c>
      <c r="R49" s="158"/>
      <c r="S49" s="158" t="s">
        <v>119</v>
      </c>
      <c r="T49" s="158" t="s">
        <v>119</v>
      </c>
      <c r="U49" s="158">
        <v>7.3999999999999996E-2</v>
      </c>
      <c r="V49" s="158">
        <f>ROUND(E49*U49,2)</f>
        <v>0.18</v>
      </c>
      <c r="W49" s="158"/>
      <c r="X49" s="158" t="s">
        <v>120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121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9" t="s">
        <v>175</v>
      </c>
      <c r="D50" s="160"/>
      <c r="E50" s="161">
        <v>2.4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123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3">
        <v>20</v>
      </c>
      <c r="B51" s="174" t="s">
        <v>176</v>
      </c>
      <c r="C51" s="188" t="s">
        <v>177</v>
      </c>
      <c r="D51" s="175" t="s">
        <v>118</v>
      </c>
      <c r="E51" s="176">
        <v>0.72</v>
      </c>
      <c r="F51" s="177"/>
      <c r="G51" s="178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8">
        <v>0</v>
      </c>
      <c r="O51" s="158">
        <f>ROUND(E51*N51,2)</f>
        <v>0</v>
      </c>
      <c r="P51" s="158">
        <v>0.02</v>
      </c>
      <c r="Q51" s="158">
        <f>ROUND(E51*P51,2)</f>
        <v>0.01</v>
      </c>
      <c r="R51" s="158"/>
      <c r="S51" s="158" t="s">
        <v>119</v>
      </c>
      <c r="T51" s="158" t="s">
        <v>119</v>
      </c>
      <c r="U51" s="158">
        <v>0.24</v>
      </c>
      <c r="V51" s="158">
        <f>ROUND(E51*U51,2)</f>
        <v>0.17</v>
      </c>
      <c r="W51" s="158"/>
      <c r="X51" s="158" t="s">
        <v>120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121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9" t="s">
        <v>178</v>
      </c>
      <c r="D52" s="160"/>
      <c r="E52" s="161">
        <v>0.72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123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9">
        <v>21</v>
      </c>
      <c r="B53" s="180" t="s">
        <v>179</v>
      </c>
      <c r="C53" s="190" t="s">
        <v>180</v>
      </c>
      <c r="D53" s="181" t="s">
        <v>132</v>
      </c>
      <c r="E53" s="182">
        <v>1</v>
      </c>
      <c r="F53" s="183"/>
      <c r="G53" s="184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8">
        <v>0</v>
      </c>
      <c r="O53" s="158">
        <f>ROUND(E53*N53,2)</f>
        <v>0</v>
      </c>
      <c r="P53" s="158">
        <v>4.0000000000000002E-4</v>
      </c>
      <c r="Q53" s="158">
        <f>ROUND(E53*P53,2)</f>
        <v>0</v>
      </c>
      <c r="R53" s="158"/>
      <c r="S53" s="158" t="s">
        <v>119</v>
      </c>
      <c r="T53" s="158" t="s">
        <v>119</v>
      </c>
      <c r="U53" s="158">
        <v>7.0000000000000007E-2</v>
      </c>
      <c r="V53" s="158">
        <f>ROUND(E53*U53,2)</f>
        <v>7.0000000000000007E-2</v>
      </c>
      <c r="W53" s="158"/>
      <c r="X53" s="158" t="s">
        <v>120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121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3">
        <v>22</v>
      </c>
      <c r="B54" s="174" t="s">
        <v>181</v>
      </c>
      <c r="C54" s="188" t="s">
        <v>182</v>
      </c>
      <c r="D54" s="175" t="s">
        <v>118</v>
      </c>
      <c r="E54" s="176">
        <v>2.88</v>
      </c>
      <c r="F54" s="177"/>
      <c r="G54" s="178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8">
        <v>0</v>
      </c>
      <c r="O54" s="158">
        <f>ROUND(E54*N54,2)</f>
        <v>0</v>
      </c>
      <c r="P54" s="158">
        <v>5.5E-2</v>
      </c>
      <c r="Q54" s="158">
        <f>ROUND(E54*P54,2)</f>
        <v>0.16</v>
      </c>
      <c r="R54" s="158"/>
      <c r="S54" s="158" t="s">
        <v>119</v>
      </c>
      <c r="T54" s="158" t="s">
        <v>119</v>
      </c>
      <c r="U54" s="158">
        <v>0.42499999999999999</v>
      </c>
      <c r="V54" s="158">
        <f>ROUND(E54*U54,2)</f>
        <v>1.22</v>
      </c>
      <c r="W54" s="158"/>
      <c r="X54" s="158" t="s">
        <v>120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121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9" t="s">
        <v>122</v>
      </c>
      <c r="D55" s="160"/>
      <c r="E55" s="161">
        <v>2.88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123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79">
        <v>23</v>
      </c>
      <c r="B56" s="180" t="s">
        <v>183</v>
      </c>
      <c r="C56" s="190" t="s">
        <v>184</v>
      </c>
      <c r="D56" s="181" t="s">
        <v>144</v>
      </c>
      <c r="E56" s="182">
        <v>6</v>
      </c>
      <c r="F56" s="183"/>
      <c r="G56" s="184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8">
        <v>8.0000000000000007E-5</v>
      </c>
      <c r="O56" s="158">
        <f>ROUND(E56*N56,2)</f>
        <v>0</v>
      </c>
      <c r="P56" s="158">
        <v>1E-3</v>
      </c>
      <c r="Q56" s="158">
        <f>ROUND(E56*P56,2)</f>
        <v>0.01</v>
      </c>
      <c r="R56" s="158"/>
      <c r="S56" s="158" t="s">
        <v>119</v>
      </c>
      <c r="T56" s="158" t="s">
        <v>119</v>
      </c>
      <c r="U56" s="158">
        <v>0.152</v>
      </c>
      <c r="V56" s="158">
        <f>ROUND(E56*U56,2)</f>
        <v>0.91</v>
      </c>
      <c r="W56" s="158"/>
      <c r="X56" s="158" t="s">
        <v>120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121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3">
        <v>24</v>
      </c>
      <c r="B57" s="174" t="s">
        <v>185</v>
      </c>
      <c r="C57" s="188" t="s">
        <v>186</v>
      </c>
      <c r="D57" s="175" t="s">
        <v>132</v>
      </c>
      <c r="E57" s="176">
        <v>4.8</v>
      </c>
      <c r="F57" s="177"/>
      <c r="G57" s="178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8">
        <v>0</v>
      </c>
      <c r="O57" s="158">
        <f>ROUND(E57*N57,2)</f>
        <v>0</v>
      </c>
      <c r="P57" s="158">
        <v>1.4999999999999999E-2</v>
      </c>
      <c r="Q57" s="158">
        <f>ROUND(E57*P57,2)</f>
        <v>7.0000000000000007E-2</v>
      </c>
      <c r="R57" s="158"/>
      <c r="S57" s="158" t="s">
        <v>119</v>
      </c>
      <c r="T57" s="158" t="s">
        <v>119</v>
      </c>
      <c r="U57" s="158">
        <v>0.70599999999999996</v>
      </c>
      <c r="V57" s="158">
        <f>ROUND(E57*U57,2)</f>
        <v>3.39</v>
      </c>
      <c r="W57" s="158"/>
      <c r="X57" s="158" t="s">
        <v>120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121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9" t="s">
        <v>187</v>
      </c>
      <c r="D58" s="160"/>
      <c r="E58" s="161">
        <v>4.8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123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9">
        <v>25</v>
      </c>
      <c r="B59" s="180" t="s">
        <v>188</v>
      </c>
      <c r="C59" s="190" t="s">
        <v>189</v>
      </c>
      <c r="D59" s="181" t="s">
        <v>132</v>
      </c>
      <c r="E59" s="182">
        <v>1.2</v>
      </c>
      <c r="F59" s="183"/>
      <c r="G59" s="184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8">
        <v>0</v>
      </c>
      <c r="O59" s="158">
        <f>ROUND(E59*N59,2)</f>
        <v>0</v>
      </c>
      <c r="P59" s="158">
        <v>6.6000000000000003E-2</v>
      </c>
      <c r="Q59" s="158">
        <f>ROUND(E59*P59,2)</f>
        <v>0.08</v>
      </c>
      <c r="R59" s="158"/>
      <c r="S59" s="158" t="s">
        <v>119</v>
      </c>
      <c r="T59" s="158" t="s">
        <v>119</v>
      </c>
      <c r="U59" s="158">
        <v>1.3680000000000001</v>
      </c>
      <c r="V59" s="158">
        <f>ROUND(E59*U59,2)</f>
        <v>1.64</v>
      </c>
      <c r="W59" s="158"/>
      <c r="X59" s="158" t="s">
        <v>120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121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9">
        <v>26</v>
      </c>
      <c r="B60" s="180" t="s">
        <v>190</v>
      </c>
      <c r="C60" s="190" t="s">
        <v>191</v>
      </c>
      <c r="D60" s="181" t="s">
        <v>132</v>
      </c>
      <c r="E60" s="182">
        <v>30</v>
      </c>
      <c r="F60" s="183"/>
      <c r="G60" s="184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8">
        <v>4.8999999999999998E-4</v>
      </c>
      <c r="O60" s="158">
        <f>ROUND(E60*N60,2)</f>
        <v>0.01</v>
      </c>
      <c r="P60" s="158">
        <v>2E-3</v>
      </c>
      <c r="Q60" s="158">
        <f>ROUND(E60*P60,2)</f>
        <v>0.06</v>
      </c>
      <c r="R60" s="158"/>
      <c r="S60" s="158" t="s">
        <v>119</v>
      </c>
      <c r="T60" s="158" t="s">
        <v>119</v>
      </c>
      <c r="U60" s="158">
        <v>8.2000000000000003E-2</v>
      </c>
      <c r="V60" s="158">
        <f>ROUND(E60*U60,2)</f>
        <v>2.46</v>
      </c>
      <c r="W60" s="158"/>
      <c r="X60" s="158" t="s">
        <v>120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121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3">
        <v>27</v>
      </c>
      <c r="B61" s="174" t="s">
        <v>192</v>
      </c>
      <c r="C61" s="188" t="s">
        <v>193</v>
      </c>
      <c r="D61" s="175" t="s">
        <v>144</v>
      </c>
      <c r="E61" s="176">
        <v>10</v>
      </c>
      <c r="F61" s="177"/>
      <c r="G61" s="178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8">
        <v>0</v>
      </c>
      <c r="O61" s="158">
        <f>ROUND(E61*N61,2)</f>
        <v>0</v>
      </c>
      <c r="P61" s="158">
        <v>8.0000000000000002E-3</v>
      </c>
      <c r="Q61" s="158">
        <f>ROUND(E61*P61,2)</f>
        <v>0.08</v>
      </c>
      <c r="R61" s="158"/>
      <c r="S61" s="158" t="s">
        <v>119</v>
      </c>
      <c r="T61" s="158" t="s">
        <v>119</v>
      </c>
      <c r="U61" s="158">
        <v>0.42299999999999999</v>
      </c>
      <c r="V61" s="158">
        <f>ROUND(E61*U61,2)</f>
        <v>4.2300000000000004</v>
      </c>
      <c r="W61" s="158"/>
      <c r="X61" s="158" t="s">
        <v>120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121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9" t="s">
        <v>194</v>
      </c>
      <c r="D62" s="160"/>
      <c r="E62" s="161">
        <v>10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123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3">
        <v>28</v>
      </c>
      <c r="B63" s="174" t="s">
        <v>195</v>
      </c>
      <c r="C63" s="188" t="s">
        <v>196</v>
      </c>
      <c r="D63" s="175" t="s">
        <v>118</v>
      </c>
      <c r="E63" s="176">
        <v>30.7989</v>
      </c>
      <c r="F63" s="177"/>
      <c r="G63" s="178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8">
        <v>0</v>
      </c>
      <c r="O63" s="158">
        <f>ROUND(E63*N63,2)</f>
        <v>0</v>
      </c>
      <c r="P63" s="158">
        <v>4.0000000000000001E-3</v>
      </c>
      <c r="Q63" s="158">
        <f>ROUND(E63*P63,2)</f>
        <v>0.12</v>
      </c>
      <c r="R63" s="158"/>
      <c r="S63" s="158" t="s">
        <v>119</v>
      </c>
      <c r="T63" s="158" t="s">
        <v>119</v>
      </c>
      <c r="U63" s="158">
        <v>0.03</v>
      </c>
      <c r="V63" s="158">
        <f>ROUND(E63*U63,2)</f>
        <v>0.92</v>
      </c>
      <c r="W63" s="158"/>
      <c r="X63" s="158" t="s">
        <v>120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121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9" t="s">
        <v>141</v>
      </c>
      <c r="D64" s="160"/>
      <c r="E64" s="161">
        <v>30.7989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123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3">
        <v>29</v>
      </c>
      <c r="B65" s="174" t="s">
        <v>197</v>
      </c>
      <c r="C65" s="188" t="s">
        <v>198</v>
      </c>
      <c r="D65" s="175" t="s">
        <v>118</v>
      </c>
      <c r="E65" s="176">
        <v>9.0378000000000007</v>
      </c>
      <c r="F65" s="177"/>
      <c r="G65" s="178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8">
        <v>0</v>
      </c>
      <c r="O65" s="158">
        <f>ROUND(E65*N65,2)</f>
        <v>0</v>
      </c>
      <c r="P65" s="158">
        <v>6.0999999999999999E-2</v>
      </c>
      <c r="Q65" s="158">
        <f>ROUND(E65*P65,2)</f>
        <v>0.55000000000000004</v>
      </c>
      <c r="R65" s="158"/>
      <c r="S65" s="158" t="s">
        <v>119</v>
      </c>
      <c r="T65" s="158" t="s">
        <v>119</v>
      </c>
      <c r="U65" s="158">
        <v>0.67</v>
      </c>
      <c r="V65" s="158">
        <f>ROUND(E65*U65,2)</f>
        <v>6.06</v>
      </c>
      <c r="W65" s="158"/>
      <c r="X65" s="158" t="s">
        <v>120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121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9" t="s">
        <v>199</v>
      </c>
      <c r="D66" s="160"/>
      <c r="E66" s="161">
        <v>9.0378000000000007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123</v>
      </c>
      <c r="AH66" s="148">
        <v>5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3">
        <v>30</v>
      </c>
      <c r="B67" s="174" t="s">
        <v>200</v>
      </c>
      <c r="C67" s="188" t="s">
        <v>201</v>
      </c>
      <c r="D67" s="175" t="s">
        <v>118</v>
      </c>
      <c r="E67" s="176">
        <v>9.0378000000000007</v>
      </c>
      <c r="F67" s="177"/>
      <c r="G67" s="178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8">
        <v>0</v>
      </c>
      <c r="O67" s="158">
        <f>ROUND(E67*N67,2)</f>
        <v>0</v>
      </c>
      <c r="P67" s="158">
        <v>6.8000000000000005E-2</v>
      </c>
      <c r="Q67" s="158">
        <f>ROUND(E67*P67,2)</f>
        <v>0.61</v>
      </c>
      <c r="R67" s="158"/>
      <c r="S67" s="158" t="s">
        <v>119</v>
      </c>
      <c r="T67" s="158" t="s">
        <v>119</v>
      </c>
      <c r="U67" s="158">
        <v>0.69</v>
      </c>
      <c r="V67" s="158">
        <f>ROUND(E67*U67,2)</f>
        <v>6.24</v>
      </c>
      <c r="W67" s="158"/>
      <c r="X67" s="158" t="s">
        <v>120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121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9" t="s">
        <v>202</v>
      </c>
      <c r="D68" s="160"/>
      <c r="E68" s="161">
        <v>7.2378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123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9" t="s">
        <v>203</v>
      </c>
      <c r="D69" s="160"/>
      <c r="E69" s="161">
        <v>1.8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123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9">
        <v>31</v>
      </c>
      <c r="B70" s="180" t="s">
        <v>204</v>
      </c>
      <c r="C70" s="190" t="s">
        <v>205</v>
      </c>
      <c r="D70" s="181" t="s">
        <v>144</v>
      </c>
      <c r="E70" s="182">
        <v>1</v>
      </c>
      <c r="F70" s="183"/>
      <c r="G70" s="184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8">
        <v>0</v>
      </c>
      <c r="O70" s="158">
        <f>ROUND(E70*N70,2)</f>
        <v>0</v>
      </c>
      <c r="P70" s="158">
        <v>1.8E-3</v>
      </c>
      <c r="Q70" s="158">
        <f>ROUND(E70*P70,2)</f>
        <v>0</v>
      </c>
      <c r="R70" s="158"/>
      <c r="S70" s="158" t="s">
        <v>119</v>
      </c>
      <c r="T70" s="158" t="s">
        <v>119</v>
      </c>
      <c r="U70" s="158">
        <v>0.11</v>
      </c>
      <c r="V70" s="158">
        <f>ROUND(E70*U70,2)</f>
        <v>0.11</v>
      </c>
      <c r="W70" s="158"/>
      <c r="X70" s="158" t="s">
        <v>120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121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x14ac:dyDescent="0.2">
      <c r="A71" s="167" t="s">
        <v>114</v>
      </c>
      <c r="B71" s="168" t="s">
        <v>68</v>
      </c>
      <c r="C71" s="187" t="s">
        <v>69</v>
      </c>
      <c r="D71" s="169"/>
      <c r="E71" s="170"/>
      <c r="F71" s="171"/>
      <c r="G71" s="172">
        <f>SUMIF(AG72:AG72,"&lt;&gt;NOR",G72:G72)</f>
        <v>0</v>
      </c>
      <c r="H71" s="166"/>
      <c r="I71" s="166">
        <f>SUM(I72:I72)</f>
        <v>0</v>
      </c>
      <c r="J71" s="166"/>
      <c r="K71" s="166">
        <f>SUM(K72:K72)</f>
        <v>0</v>
      </c>
      <c r="L71" s="166"/>
      <c r="M71" s="166">
        <f>SUM(M72:M72)</f>
        <v>0</v>
      </c>
      <c r="N71" s="166"/>
      <c r="O71" s="166">
        <f>SUM(O72:O72)</f>
        <v>0</v>
      </c>
      <c r="P71" s="166"/>
      <c r="Q71" s="166">
        <f>SUM(Q72:Q72)</f>
        <v>0</v>
      </c>
      <c r="R71" s="166"/>
      <c r="S71" s="166"/>
      <c r="T71" s="166"/>
      <c r="U71" s="166"/>
      <c r="V71" s="166">
        <f>SUM(V72:V72)</f>
        <v>2.0099999999999998</v>
      </c>
      <c r="W71" s="166"/>
      <c r="X71" s="166"/>
      <c r="AG71" t="s">
        <v>115</v>
      </c>
    </row>
    <row r="72" spans="1:60" outlineLevel="1" x14ac:dyDescent="0.2">
      <c r="A72" s="179">
        <v>32</v>
      </c>
      <c r="B72" s="180" t="s">
        <v>206</v>
      </c>
      <c r="C72" s="190" t="s">
        <v>207</v>
      </c>
      <c r="D72" s="181" t="s">
        <v>208</v>
      </c>
      <c r="E72" s="182">
        <v>2.1458900000000001</v>
      </c>
      <c r="F72" s="183"/>
      <c r="G72" s="184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8">
        <v>0</v>
      </c>
      <c r="O72" s="158">
        <f>ROUND(E72*N72,2)</f>
        <v>0</v>
      </c>
      <c r="P72" s="158">
        <v>0</v>
      </c>
      <c r="Q72" s="158">
        <f>ROUND(E72*P72,2)</f>
        <v>0</v>
      </c>
      <c r="R72" s="158"/>
      <c r="S72" s="158" t="s">
        <v>119</v>
      </c>
      <c r="T72" s="158" t="s">
        <v>119</v>
      </c>
      <c r="U72" s="158">
        <v>0.9385</v>
      </c>
      <c r="V72" s="158">
        <f>ROUND(E72*U72,2)</f>
        <v>2.0099999999999998</v>
      </c>
      <c r="W72" s="158"/>
      <c r="X72" s="158" t="s">
        <v>209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210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167" t="s">
        <v>114</v>
      </c>
      <c r="B73" s="168" t="s">
        <v>70</v>
      </c>
      <c r="C73" s="187" t="s">
        <v>71</v>
      </c>
      <c r="D73" s="169"/>
      <c r="E73" s="170"/>
      <c r="F73" s="171"/>
      <c r="G73" s="172">
        <f>SUMIF(AG74:AG78,"&lt;&gt;NOR",G74:G78)</f>
        <v>0</v>
      </c>
      <c r="H73" s="166"/>
      <c r="I73" s="166">
        <f>SUM(I74:I78)</f>
        <v>0</v>
      </c>
      <c r="J73" s="166"/>
      <c r="K73" s="166">
        <f>SUM(K74:K78)</f>
        <v>0</v>
      </c>
      <c r="L73" s="166"/>
      <c r="M73" s="166">
        <f>SUM(M74:M78)</f>
        <v>0</v>
      </c>
      <c r="N73" s="166"/>
      <c r="O73" s="166">
        <f>SUM(O74:O78)</f>
        <v>0.4</v>
      </c>
      <c r="P73" s="166"/>
      <c r="Q73" s="166">
        <f>SUM(Q74:Q78)</f>
        <v>0</v>
      </c>
      <c r="R73" s="166"/>
      <c r="S73" s="166"/>
      <c r="T73" s="166"/>
      <c r="U73" s="166"/>
      <c r="V73" s="166">
        <f>SUM(V74:V78)</f>
        <v>9.33</v>
      </c>
      <c r="W73" s="166"/>
      <c r="X73" s="166"/>
      <c r="AG73" t="s">
        <v>115</v>
      </c>
    </row>
    <row r="74" spans="1:60" outlineLevel="1" x14ac:dyDescent="0.2">
      <c r="A74" s="173">
        <v>33</v>
      </c>
      <c r="B74" s="174" t="s">
        <v>211</v>
      </c>
      <c r="C74" s="188" t="s">
        <v>212</v>
      </c>
      <c r="D74" s="175" t="s">
        <v>118</v>
      </c>
      <c r="E74" s="176">
        <v>30.7989</v>
      </c>
      <c r="F74" s="177"/>
      <c r="G74" s="178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8">
        <v>1.0000000000000001E-5</v>
      </c>
      <c r="O74" s="158">
        <f>ROUND(E74*N74,2)</f>
        <v>0</v>
      </c>
      <c r="P74" s="158">
        <v>0</v>
      </c>
      <c r="Q74" s="158">
        <f>ROUND(E74*P74,2)</f>
        <v>0</v>
      </c>
      <c r="R74" s="158"/>
      <c r="S74" s="158" t="s">
        <v>119</v>
      </c>
      <c r="T74" s="158" t="s">
        <v>119</v>
      </c>
      <c r="U74" s="158">
        <v>0.30299999999999999</v>
      </c>
      <c r="V74" s="158">
        <f>ROUND(E74*U74,2)</f>
        <v>9.33</v>
      </c>
      <c r="W74" s="158"/>
      <c r="X74" s="158" t="s">
        <v>120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121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9" t="s">
        <v>213</v>
      </c>
      <c r="D75" s="160"/>
      <c r="E75" s="161">
        <v>30.7989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123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3">
        <v>34</v>
      </c>
      <c r="B76" s="174" t="s">
        <v>214</v>
      </c>
      <c r="C76" s="188" t="s">
        <v>215</v>
      </c>
      <c r="D76" s="175" t="s">
        <v>118</v>
      </c>
      <c r="E76" s="176">
        <v>35.41874</v>
      </c>
      <c r="F76" s="177"/>
      <c r="G76" s="178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8">
        <v>1.1299999999999999E-2</v>
      </c>
      <c r="O76" s="158">
        <f>ROUND(E76*N76,2)</f>
        <v>0.4</v>
      </c>
      <c r="P76" s="158">
        <v>0</v>
      </c>
      <c r="Q76" s="158">
        <f>ROUND(E76*P76,2)</f>
        <v>0</v>
      </c>
      <c r="R76" s="158" t="s">
        <v>216</v>
      </c>
      <c r="S76" s="158" t="s">
        <v>119</v>
      </c>
      <c r="T76" s="158" t="s">
        <v>217</v>
      </c>
      <c r="U76" s="158">
        <v>0</v>
      </c>
      <c r="V76" s="158">
        <f>ROUND(E76*U76,2)</f>
        <v>0</v>
      </c>
      <c r="W76" s="158"/>
      <c r="X76" s="158" t="s">
        <v>218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219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9" t="s">
        <v>220</v>
      </c>
      <c r="D77" s="160"/>
      <c r="E77" s="161">
        <v>35.41874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123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outlineLevel="1" x14ac:dyDescent="0.2">
      <c r="A78" s="155">
        <v>35</v>
      </c>
      <c r="B78" s="156" t="s">
        <v>221</v>
      </c>
      <c r="C78" s="191" t="s">
        <v>222</v>
      </c>
      <c r="D78" s="157" t="s">
        <v>0</v>
      </c>
      <c r="E78" s="185"/>
      <c r="F78" s="159"/>
      <c r="G78" s="158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8">
        <v>0</v>
      </c>
      <c r="O78" s="158">
        <f>ROUND(E78*N78,2)</f>
        <v>0</v>
      </c>
      <c r="P78" s="158">
        <v>0</v>
      </c>
      <c r="Q78" s="158">
        <f>ROUND(E78*P78,2)</f>
        <v>0</v>
      </c>
      <c r="R78" s="158"/>
      <c r="S78" s="158" t="s">
        <v>119</v>
      </c>
      <c r="T78" s="158" t="s">
        <v>119</v>
      </c>
      <c r="U78" s="158">
        <v>0</v>
      </c>
      <c r="V78" s="158">
        <f>ROUND(E78*U78,2)</f>
        <v>0</v>
      </c>
      <c r="W78" s="158"/>
      <c r="X78" s="158" t="s">
        <v>209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210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7" t="s">
        <v>114</v>
      </c>
      <c r="B79" s="168" t="s">
        <v>72</v>
      </c>
      <c r="C79" s="187" t="s">
        <v>73</v>
      </c>
      <c r="D79" s="169"/>
      <c r="E79" s="170"/>
      <c r="F79" s="171"/>
      <c r="G79" s="172">
        <f>SUMIF(AG80:AG85,"&lt;&gt;NOR",G80:G85)</f>
        <v>0</v>
      </c>
      <c r="H79" s="166"/>
      <c r="I79" s="166">
        <f>SUM(I80:I85)</f>
        <v>0</v>
      </c>
      <c r="J79" s="166"/>
      <c r="K79" s="166">
        <f>SUM(K80:K85)</f>
        <v>0</v>
      </c>
      <c r="L79" s="166"/>
      <c r="M79" s="166">
        <f>SUM(M80:M85)</f>
        <v>0</v>
      </c>
      <c r="N79" s="166"/>
      <c r="O79" s="166">
        <f>SUM(O80:O85)</f>
        <v>0</v>
      </c>
      <c r="P79" s="166"/>
      <c r="Q79" s="166">
        <f>SUM(Q80:Q85)</f>
        <v>0.1</v>
      </c>
      <c r="R79" s="166"/>
      <c r="S79" s="166"/>
      <c r="T79" s="166"/>
      <c r="U79" s="166"/>
      <c r="V79" s="166">
        <f>SUM(V80:V85)</f>
        <v>0</v>
      </c>
      <c r="W79" s="166"/>
      <c r="X79" s="166"/>
      <c r="AG79" t="s">
        <v>115</v>
      </c>
    </row>
    <row r="80" spans="1:60" outlineLevel="1" x14ac:dyDescent="0.2">
      <c r="A80" s="179">
        <v>36</v>
      </c>
      <c r="B80" s="180" t="s">
        <v>223</v>
      </c>
      <c r="C80" s="190" t="s">
        <v>224</v>
      </c>
      <c r="D80" s="181" t="s">
        <v>225</v>
      </c>
      <c r="E80" s="182">
        <v>1</v>
      </c>
      <c r="F80" s="183"/>
      <c r="G80" s="184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8">
        <v>0</v>
      </c>
      <c r="O80" s="158">
        <f>ROUND(E80*N80,2)</f>
        <v>0</v>
      </c>
      <c r="P80" s="158">
        <v>0</v>
      </c>
      <c r="Q80" s="158">
        <f>ROUND(E80*P80,2)</f>
        <v>0</v>
      </c>
      <c r="R80" s="158"/>
      <c r="S80" s="158" t="s">
        <v>226</v>
      </c>
      <c r="T80" s="158" t="s">
        <v>227</v>
      </c>
      <c r="U80" s="158">
        <v>0</v>
      </c>
      <c r="V80" s="158">
        <f>ROUND(E80*U80,2)</f>
        <v>0</v>
      </c>
      <c r="W80" s="158"/>
      <c r="X80" s="158" t="s">
        <v>120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121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9">
        <v>37</v>
      </c>
      <c r="B81" s="180" t="s">
        <v>228</v>
      </c>
      <c r="C81" s="190" t="s">
        <v>229</v>
      </c>
      <c r="D81" s="181" t="s">
        <v>225</v>
      </c>
      <c r="E81" s="182">
        <v>1</v>
      </c>
      <c r="F81" s="183"/>
      <c r="G81" s="184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8">
        <v>0</v>
      </c>
      <c r="O81" s="158">
        <f>ROUND(E81*N81,2)</f>
        <v>0</v>
      </c>
      <c r="P81" s="158">
        <v>0.1</v>
      </c>
      <c r="Q81" s="158">
        <f>ROUND(E81*P81,2)</f>
        <v>0.1</v>
      </c>
      <c r="R81" s="158"/>
      <c r="S81" s="158" t="s">
        <v>226</v>
      </c>
      <c r="T81" s="158" t="s">
        <v>227</v>
      </c>
      <c r="U81" s="158">
        <v>0</v>
      </c>
      <c r="V81" s="158">
        <f>ROUND(E81*U81,2)</f>
        <v>0</v>
      </c>
      <c r="W81" s="158"/>
      <c r="X81" s="158" t="s">
        <v>120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121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73">
        <v>38</v>
      </c>
      <c r="B82" s="174" t="s">
        <v>230</v>
      </c>
      <c r="C82" s="188" t="s">
        <v>231</v>
      </c>
      <c r="D82" s="175" t="s">
        <v>118</v>
      </c>
      <c r="E82" s="176">
        <v>30.7989</v>
      </c>
      <c r="F82" s="177"/>
      <c r="G82" s="178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8">
        <v>0</v>
      </c>
      <c r="O82" s="158">
        <f>ROUND(E82*N82,2)</f>
        <v>0</v>
      </c>
      <c r="P82" s="158">
        <v>0</v>
      </c>
      <c r="Q82" s="158">
        <f>ROUND(E82*P82,2)</f>
        <v>0</v>
      </c>
      <c r="R82" s="158"/>
      <c r="S82" s="158" t="s">
        <v>226</v>
      </c>
      <c r="T82" s="158" t="s">
        <v>217</v>
      </c>
      <c r="U82" s="158">
        <v>0</v>
      </c>
      <c r="V82" s="158">
        <f>ROUND(E82*U82,2)</f>
        <v>0</v>
      </c>
      <c r="W82" s="158"/>
      <c r="X82" s="158" t="s">
        <v>120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121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9" t="s">
        <v>170</v>
      </c>
      <c r="D83" s="160"/>
      <c r="E83" s="161">
        <v>30.7989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123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78.75" outlineLevel="1" x14ac:dyDescent="0.2">
      <c r="A84" s="173">
        <v>39</v>
      </c>
      <c r="B84" s="174" t="s">
        <v>232</v>
      </c>
      <c r="C84" s="188" t="s">
        <v>413</v>
      </c>
      <c r="D84" s="175" t="s">
        <v>225</v>
      </c>
      <c r="E84" s="176">
        <v>1</v>
      </c>
      <c r="F84" s="177"/>
      <c r="G84" s="178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8">
        <v>0</v>
      </c>
      <c r="O84" s="158">
        <f>ROUND(E84*N84,2)</f>
        <v>0</v>
      </c>
      <c r="P84" s="158">
        <v>0</v>
      </c>
      <c r="Q84" s="158">
        <f>ROUND(E84*P84,2)</f>
        <v>0</v>
      </c>
      <c r="R84" s="158"/>
      <c r="S84" s="158" t="s">
        <v>226</v>
      </c>
      <c r="T84" s="158" t="s">
        <v>227</v>
      </c>
      <c r="U84" s="158">
        <v>0</v>
      </c>
      <c r="V84" s="158">
        <f>ROUND(E84*U84,2)</f>
        <v>0</v>
      </c>
      <c r="W84" s="158"/>
      <c r="X84" s="158" t="s">
        <v>120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121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>
        <v>40</v>
      </c>
      <c r="B85" s="156" t="s">
        <v>233</v>
      </c>
      <c r="C85" s="191" t="s">
        <v>234</v>
      </c>
      <c r="D85" s="157" t="s">
        <v>0</v>
      </c>
      <c r="E85" s="185"/>
      <c r="F85" s="159"/>
      <c r="G85" s="158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8">
        <v>0</v>
      </c>
      <c r="O85" s="158">
        <f>ROUND(E85*N85,2)</f>
        <v>0</v>
      </c>
      <c r="P85" s="158">
        <v>0</v>
      </c>
      <c r="Q85" s="158">
        <f>ROUND(E85*P85,2)</f>
        <v>0</v>
      </c>
      <c r="R85" s="158"/>
      <c r="S85" s="158" t="s">
        <v>119</v>
      </c>
      <c r="T85" s="158" t="s">
        <v>119</v>
      </c>
      <c r="U85" s="158">
        <v>0</v>
      </c>
      <c r="V85" s="158">
        <f>ROUND(E85*U85,2)</f>
        <v>0</v>
      </c>
      <c r="W85" s="158"/>
      <c r="X85" s="158" t="s">
        <v>209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210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x14ac:dyDescent="0.2">
      <c r="A86" s="167" t="s">
        <v>114</v>
      </c>
      <c r="B86" s="168" t="s">
        <v>74</v>
      </c>
      <c r="C86" s="187" t="s">
        <v>75</v>
      </c>
      <c r="D86" s="169"/>
      <c r="E86" s="170"/>
      <c r="F86" s="171"/>
      <c r="G86" s="172">
        <f>SUMIF(AG87:AG111,"&lt;&gt;NOR",G87:G111)</f>
        <v>0</v>
      </c>
      <c r="H86" s="166"/>
      <c r="I86" s="166">
        <f>SUM(I87:I111)</f>
        <v>0</v>
      </c>
      <c r="J86" s="166"/>
      <c r="K86" s="166">
        <f>SUM(K87:K111)</f>
        <v>0</v>
      </c>
      <c r="L86" s="166"/>
      <c r="M86" s="166">
        <f>SUM(M87:M111)</f>
        <v>0</v>
      </c>
      <c r="N86" s="166"/>
      <c r="O86" s="166">
        <f>SUM(O87:O111)</f>
        <v>7.0000000000000007E-2</v>
      </c>
      <c r="P86" s="166"/>
      <c r="Q86" s="166">
        <f>SUM(Q87:Q111)</f>
        <v>0</v>
      </c>
      <c r="R86" s="166"/>
      <c r="S86" s="166"/>
      <c r="T86" s="166"/>
      <c r="U86" s="166"/>
      <c r="V86" s="166">
        <f>SUM(V87:V111)</f>
        <v>16.23</v>
      </c>
      <c r="W86" s="166"/>
      <c r="X86" s="166"/>
      <c r="AG86" t="s">
        <v>115</v>
      </c>
    </row>
    <row r="87" spans="1:60" outlineLevel="1" x14ac:dyDescent="0.2">
      <c r="A87" s="173">
        <v>41</v>
      </c>
      <c r="B87" s="174" t="s">
        <v>235</v>
      </c>
      <c r="C87" s="188" t="s">
        <v>236</v>
      </c>
      <c r="D87" s="175" t="s">
        <v>118</v>
      </c>
      <c r="E87" s="176">
        <v>30.7989</v>
      </c>
      <c r="F87" s="177"/>
      <c r="G87" s="178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8">
        <v>0</v>
      </c>
      <c r="O87" s="158">
        <f>ROUND(E87*N87,2)</f>
        <v>0</v>
      </c>
      <c r="P87" s="158">
        <v>0</v>
      </c>
      <c r="Q87" s="158">
        <f>ROUND(E87*P87,2)</f>
        <v>0</v>
      </c>
      <c r="R87" s="158"/>
      <c r="S87" s="158" t="s">
        <v>119</v>
      </c>
      <c r="T87" s="158" t="s">
        <v>217</v>
      </c>
      <c r="U87" s="158">
        <v>0.20873</v>
      </c>
      <c r="V87" s="158">
        <f>ROUND(E87*U87,2)</f>
        <v>6.43</v>
      </c>
      <c r="W87" s="158"/>
      <c r="X87" s="158" t="s">
        <v>120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121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9" t="s">
        <v>237</v>
      </c>
      <c r="D88" s="160"/>
      <c r="E88" s="161">
        <v>30.7989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123</v>
      </c>
      <c r="AH88" s="148">
        <v>5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73">
        <v>42</v>
      </c>
      <c r="B89" s="174" t="s">
        <v>238</v>
      </c>
      <c r="C89" s="188" t="s">
        <v>239</v>
      </c>
      <c r="D89" s="175" t="s">
        <v>118</v>
      </c>
      <c r="E89" s="176">
        <v>0.72</v>
      </c>
      <c r="F89" s="177"/>
      <c r="G89" s="178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8">
        <v>0</v>
      </c>
      <c r="O89" s="158">
        <f>ROUND(E89*N89,2)</f>
        <v>0</v>
      </c>
      <c r="P89" s="158">
        <v>0</v>
      </c>
      <c r="Q89" s="158">
        <f>ROUND(E89*P89,2)</f>
        <v>0</v>
      </c>
      <c r="R89" s="158"/>
      <c r="S89" s="158" t="s">
        <v>119</v>
      </c>
      <c r="T89" s="158" t="s">
        <v>119</v>
      </c>
      <c r="U89" s="158">
        <v>1.6E-2</v>
      </c>
      <c r="V89" s="158">
        <f>ROUND(E89*U89,2)</f>
        <v>0.01</v>
      </c>
      <c r="W89" s="158"/>
      <c r="X89" s="158" t="s">
        <v>120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121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9" t="s">
        <v>240</v>
      </c>
      <c r="D90" s="160"/>
      <c r="E90" s="161">
        <v>0.72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123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73">
        <v>43</v>
      </c>
      <c r="B91" s="174" t="s">
        <v>241</v>
      </c>
      <c r="C91" s="188" t="s">
        <v>242</v>
      </c>
      <c r="D91" s="175" t="s">
        <v>118</v>
      </c>
      <c r="E91" s="176">
        <v>0.72</v>
      </c>
      <c r="F91" s="177"/>
      <c r="G91" s="178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8">
        <v>2.1000000000000001E-4</v>
      </c>
      <c r="O91" s="158">
        <f>ROUND(E91*N91,2)</f>
        <v>0</v>
      </c>
      <c r="P91" s="158">
        <v>0</v>
      </c>
      <c r="Q91" s="158">
        <f>ROUND(E91*P91,2)</f>
        <v>0</v>
      </c>
      <c r="R91" s="158"/>
      <c r="S91" s="158" t="s">
        <v>119</v>
      </c>
      <c r="T91" s="158" t="s">
        <v>119</v>
      </c>
      <c r="U91" s="158">
        <v>0.05</v>
      </c>
      <c r="V91" s="158">
        <f>ROUND(E91*U91,2)</f>
        <v>0.04</v>
      </c>
      <c r="W91" s="158"/>
      <c r="X91" s="158" t="s">
        <v>120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121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9" t="s">
        <v>243</v>
      </c>
      <c r="D92" s="160"/>
      <c r="E92" s="161">
        <v>0.72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123</v>
      </c>
      <c r="AH92" s="148">
        <v>5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3">
        <v>44</v>
      </c>
      <c r="B93" s="174" t="s">
        <v>244</v>
      </c>
      <c r="C93" s="188" t="s">
        <v>245</v>
      </c>
      <c r="D93" s="175" t="s">
        <v>132</v>
      </c>
      <c r="E93" s="176">
        <v>1</v>
      </c>
      <c r="F93" s="177"/>
      <c r="G93" s="178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8">
        <v>3.2000000000000003E-4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119</v>
      </c>
      <c r="T93" s="158" t="s">
        <v>119</v>
      </c>
      <c r="U93" s="158">
        <v>0.23599999999999999</v>
      </c>
      <c r="V93" s="158">
        <f>ROUND(E93*U93,2)</f>
        <v>0.24</v>
      </c>
      <c r="W93" s="158"/>
      <c r="X93" s="158" t="s">
        <v>120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121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9" t="s">
        <v>246</v>
      </c>
      <c r="D94" s="160"/>
      <c r="E94" s="161">
        <v>1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123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3">
        <v>45</v>
      </c>
      <c r="B95" s="174" t="s">
        <v>247</v>
      </c>
      <c r="C95" s="188" t="s">
        <v>248</v>
      </c>
      <c r="D95" s="175" t="s">
        <v>132</v>
      </c>
      <c r="E95" s="176">
        <v>1</v>
      </c>
      <c r="F95" s="177"/>
      <c r="G95" s="178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8">
        <v>0</v>
      </c>
      <c r="O95" s="158">
        <f>ROUND(E95*N95,2)</f>
        <v>0</v>
      </c>
      <c r="P95" s="158">
        <v>0</v>
      </c>
      <c r="Q95" s="158">
        <f>ROUND(E95*P95,2)</f>
        <v>0</v>
      </c>
      <c r="R95" s="158"/>
      <c r="S95" s="158" t="s">
        <v>119</v>
      </c>
      <c r="T95" s="158" t="s">
        <v>119</v>
      </c>
      <c r="U95" s="158">
        <v>0.154</v>
      </c>
      <c r="V95" s="158">
        <f>ROUND(E95*U95,2)</f>
        <v>0.15</v>
      </c>
      <c r="W95" s="158"/>
      <c r="X95" s="158" t="s">
        <v>120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121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9" t="s">
        <v>249</v>
      </c>
      <c r="D96" s="160"/>
      <c r="E96" s="161">
        <v>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123</v>
      </c>
      <c r="AH96" s="148">
        <v>5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79">
        <v>46</v>
      </c>
      <c r="B97" s="180" t="s">
        <v>250</v>
      </c>
      <c r="C97" s="190" t="s">
        <v>251</v>
      </c>
      <c r="D97" s="181" t="s">
        <v>132</v>
      </c>
      <c r="E97" s="182">
        <v>2</v>
      </c>
      <c r="F97" s="183"/>
      <c r="G97" s="184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8">
        <v>4.8000000000000001E-4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119</v>
      </c>
      <c r="T97" s="158" t="s">
        <v>119</v>
      </c>
      <c r="U97" s="158">
        <v>0.15</v>
      </c>
      <c r="V97" s="158">
        <f>ROUND(E97*U97,2)</f>
        <v>0.3</v>
      </c>
      <c r="W97" s="158"/>
      <c r="X97" s="158" t="s">
        <v>120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121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73">
        <v>47</v>
      </c>
      <c r="B98" s="174" t="s">
        <v>252</v>
      </c>
      <c r="C98" s="188" t="s">
        <v>253</v>
      </c>
      <c r="D98" s="175" t="s">
        <v>132</v>
      </c>
      <c r="E98" s="176">
        <v>1</v>
      </c>
      <c r="F98" s="177"/>
      <c r="G98" s="178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8">
        <v>4.0000000000000003E-5</v>
      </c>
      <c r="O98" s="158">
        <f>ROUND(E98*N98,2)</f>
        <v>0</v>
      </c>
      <c r="P98" s="158">
        <v>0</v>
      </c>
      <c r="Q98" s="158">
        <f>ROUND(E98*P98,2)</f>
        <v>0</v>
      </c>
      <c r="R98" s="158"/>
      <c r="S98" s="158" t="s">
        <v>119</v>
      </c>
      <c r="T98" s="158" t="s">
        <v>119</v>
      </c>
      <c r="U98" s="158">
        <v>7.0000000000000007E-2</v>
      </c>
      <c r="V98" s="158">
        <f>ROUND(E98*U98,2)</f>
        <v>7.0000000000000007E-2</v>
      </c>
      <c r="W98" s="158"/>
      <c r="X98" s="158" t="s">
        <v>120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121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9" t="s">
        <v>249</v>
      </c>
      <c r="D99" s="160"/>
      <c r="E99" s="161">
        <v>1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 t="s">
        <v>123</v>
      </c>
      <c r="AH99" s="148">
        <v>5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3">
        <v>48</v>
      </c>
      <c r="B100" s="174" t="s">
        <v>254</v>
      </c>
      <c r="C100" s="188" t="s">
        <v>255</v>
      </c>
      <c r="D100" s="175" t="s">
        <v>132</v>
      </c>
      <c r="E100" s="176">
        <v>1</v>
      </c>
      <c r="F100" s="177"/>
      <c r="G100" s="178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8"/>
      <c r="S100" s="158" t="s">
        <v>119</v>
      </c>
      <c r="T100" s="158" t="s">
        <v>119</v>
      </c>
      <c r="U100" s="158">
        <v>0.05</v>
      </c>
      <c r="V100" s="158">
        <f>ROUND(E100*U100,2)</f>
        <v>0.05</v>
      </c>
      <c r="W100" s="158"/>
      <c r="X100" s="158" t="s">
        <v>120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121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9" t="s">
        <v>256</v>
      </c>
      <c r="D101" s="160"/>
      <c r="E101" s="161">
        <v>1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123</v>
      </c>
      <c r="AH101" s="148">
        <v>5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3">
        <v>49</v>
      </c>
      <c r="B102" s="174" t="s">
        <v>257</v>
      </c>
      <c r="C102" s="188" t="s">
        <v>258</v>
      </c>
      <c r="D102" s="175" t="s">
        <v>118</v>
      </c>
      <c r="E102" s="176">
        <v>0.72</v>
      </c>
      <c r="F102" s="177"/>
      <c r="G102" s="178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8">
        <v>0</v>
      </c>
      <c r="O102" s="158">
        <f>ROUND(E102*N102,2)</f>
        <v>0</v>
      </c>
      <c r="P102" s="158">
        <v>0</v>
      </c>
      <c r="Q102" s="158">
        <f>ROUND(E102*P102,2)</f>
        <v>0</v>
      </c>
      <c r="R102" s="158"/>
      <c r="S102" s="158" t="s">
        <v>119</v>
      </c>
      <c r="T102" s="158" t="s">
        <v>119</v>
      </c>
      <c r="U102" s="158">
        <v>0.03</v>
      </c>
      <c r="V102" s="158">
        <f>ROUND(E102*U102,2)</f>
        <v>0.02</v>
      </c>
      <c r="W102" s="158"/>
      <c r="X102" s="158" t="s">
        <v>120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121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9" t="s">
        <v>243</v>
      </c>
      <c r="D103" s="160"/>
      <c r="E103" s="161">
        <v>0.72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123</v>
      </c>
      <c r="AH103" s="148">
        <v>5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3">
        <v>50</v>
      </c>
      <c r="B104" s="174" t="s">
        <v>259</v>
      </c>
      <c r="C104" s="188" t="s">
        <v>260</v>
      </c>
      <c r="D104" s="175" t="s">
        <v>118</v>
      </c>
      <c r="E104" s="176">
        <v>0.72</v>
      </c>
      <c r="F104" s="177"/>
      <c r="G104" s="178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8">
        <v>1.1999999999999999E-3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158" t="s">
        <v>119</v>
      </c>
      <c r="T104" s="158" t="s">
        <v>119</v>
      </c>
      <c r="U104" s="158">
        <v>0</v>
      </c>
      <c r="V104" s="158">
        <f>ROUND(E104*U104,2)</f>
        <v>0</v>
      </c>
      <c r="W104" s="158"/>
      <c r="X104" s="158" t="s">
        <v>120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121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9" t="s">
        <v>243</v>
      </c>
      <c r="D105" s="160"/>
      <c r="E105" s="161">
        <v>0.72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123</v>
      </c>
      <c r="AH105" s="148">
        <v>5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3">
        <v>51</v>
      </c>
      <c r="B106" s="174" t="s">
        <v>261</v>
      </c>
      <c r="C106" s="188" t="s">
        <v>262</v>
      </c>
      <c r="D106" s="175" t="s">
        <v>144</v>
      </c>
      <c r="E106" s="176">
        <v>32</v>
      </c>
      <c r="F106" s="177"/>
      <c r="G106" s="178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8">
        <v>1.58E-3</v>
      </c>
      <c r="O106" s="158">
        <f>ROUND(E106*N106,2)</f>
        <v>0.05</v>
      </c>
      <c r="P106" s="158">
        <v>0</v>
      </c>
      <c r="Q106" s="158">
        <f>ROUND(E106*P106,2)</f>
        <v>0</v>
      </c>
      <c r="R106" s="158"/>
      <c r="S106" s="158" t="s">
        <v>119</v>
      </c>
      <c r="T106" s="158" t="s">
        <v>119</v>
      </c>
      <c r="U106" s="158">
        <v>0.14000000000000001</v>
      </c>
      <c r="V106" s="158">
        <f>ROUND(E106*U106,2)</f>
        <v>4.4800000000000004</v>
      </c>
      <c r="W106" s="158"/>
      <c r="X106" s="158" t="s">
        <v>120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121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9" t="s">
        <v>263</v>
      </c>
      <c r="D107" s="160"/>
      <c r="E107" s="161">
        <v>32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123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3">
        <v>52</v>
      </c>
      <c r="B108" s="174" t="s">
        <v>264</v>
      </c>
      <c r="C108" s="188" t="s">
        <v>265</v>
      </c>
      <c r="D108" s="175" t="s">
        <v>118</v>
      </c>
      <c r="E108" s="176">
        <v>30.7989</v>
      </c>
      <c r="F108" s="177"/>
      <c r="G108" s="178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8">
        <v>6.9999999999999994E-5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119</v>
      </c>
      <c r="T108" s="158" t="s">
        <v>119</v>
      </c>
      <c r="U108" s="158">
        <v>0.14399999999999999</v>
      </c>
      <c r="V108" s="158">
        <f>ROUND(E108*U108,2)</f>
        <v>4.4400000000000004</v>
      </c>
      <c r="W108" s="158"/>
      <c r="X108" s="158" t="s">
        <v>120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121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9" t="s">
        <v>266</v>
      </c>
      <c r="D109" s="160"/>
      <c r="E109" s="161">
        <v>30.7989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123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3">
        <v>53</v>
      </c>
      <c r="B110" s="174" t="s">
        <v>267</v>
      </c>
      <c r="C110" s="188" t="s">
        <v>268</v>
      </c>
      <c r="D110" s="175" t="s">
        <v>118</v>
      </c>
      <c r="E110" s="176">
        <v>1</v>
      </c>
      <c r="F110" s="177"/>
      <c r="G110" s="178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21</v>
      </c>
      <c r="M110" s="158">
        <f>G110*(1+L110/100)</f>
        <v>0</v>
      </c>
      <c r="N110" s="158">
        <v>1.9199999999999998E-2</v>
      </c>
      <c r="O110" s="158">
        <f>ROUND(E110*N110,2)</f>
        <v>0.02</v>
      </c>
      <c r="P110" s="158">
        <v>0</v>
      </c>
      <c r="Q110" s="158">
        <f>ROUND(E110*P110,2)</f>
        <v>0</v>
      </c>
      <c r="R110" s="158" t="s">
        <v>216</v>
      </c>
      <c r="S110" s="158" t="s">
        <v>119</v>
      </c>
      <c r="T110" s="158" t="s">
        <v>119</v>
      </c>
      <c r="U110" s="158">
        <v>0</v>
      </c>
      <c r="V110" s="158">
        <f>ROUND(E110*U110,2)</f>
        <v>0</v>
      </c>
      <c r="W110" s="158"/>
      <c r="X110" s="158" t="s">
        <v>218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219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>
        <v>54</v>
      </c>
      <c r="B111" s="156" t="s">
        <v>269</v>
      </c>
      <c r="C111" s="191" t="s">
        <v>270</v>
      </c>
      <c r="D111" s="157" t="s">
        <v>0</v>
      </c>
      <c r="E111" s="185"/>
      <c r="F111" s="159"/>
      <c r="G111" s="158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8">
        <v>0</v>
      </c>
      <c r="O111" s="158">
        <f>ROUND(E111*N111,2)</f>
        <v>0</v>
      </c>
      <c r="P111" s="158">
        <v>0</v>
      </c>
      <c r="Q111" s="158">
        <f>ROUND(E111*P111,2)</f>
        <v>0</v>
      </c>
      <c r="R111" s="158"/>
      <c r="S111" s="158" t="s">
        <v>119</v>
      </c>
      <c r="T111" s="158" t="s">
        <v>119</v>
      </c>
      <c r="U111" s="158">
        <v>0</v>
      </c>
      <c r="V111" s="158">
        <f>ROUND(E111*U111,2)</f>
        <v>0</v>
      </c>
      <c r="W111" s="158"/>
      <c r="X111" s="158" t="s">
        <v>209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210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x14ac:dyDescent="0.2">
      <c r="A112" s="167" t="s">
        <v>114</v>
      </c>
      <c r="B112" s="168" t="s">
        <v>76</v>
      </c>
      <c r="C112" s="187" t="s">
        <v>77</v>
      </c>
      <c r="D112" s="169"/>
      <c r="E112" s="170"/>
      <c r="F112" s="171"/>
      <c r="G112" s="172">
        <f>SUMIF(AG113:AG159,"&lt;&gt;NOR",G113:G159)</f>
        <v>0</v>
      </c>
      <c r="H112" s="166"/>
      <c r="I112" s="166">
        <f>SUM(I113:I159)</f>
        <v>0</v>
      </c>
      <c r="J112" s="166"/>
      <c r="K112" s="166">
        <f>SUM(K113:K159)</f>
        <v>0</v>
      </c>
      <c r="L112" s="166"/>
      <c r="M112" s="166">
        <f>SUM(M113:M159)</f>
        <v>0</v>
      </c>
      <c r="N112" s="166"/>
      <c r="O112" s="166">
        <f>SUM(O113:O159)</f>
        <v>1.1299999999999999</v>
      </c>
      <c r="P112" s="166"/>
      <c r="Q112" s="166">
        <f>SUM(Q113:Q159)</f>
        <v>0</v>
      </c>
      <c r="R112" s="166"/>
      <c r="S112" s="166"/>
      <c r="T112" s="166"/>
      <c r="U112" s="166"/>
      <c r="V112" s="166">
        <f>SUM(V113:V159)</f>
        <v>118.71</v>
      </c>
      <c r="W112" s="166"/>
      <c r="X112" s="166"/>
      <c r="AG112" t="s">
        <v>115</v>
      </c>
    </row>
    <row r="113" spans="1:60" outlineLevel="1" x14ac:dyDescent="0.2">
      <c r="A113" s="173">
        <v>55</v>
      </c>
      <c r="B113" s="174" t="s">
        <v>271</v>
      </c>
      <c r="C113" s="188" t="s">
        <v>272</v>
      </c>
      <c r="D113" s="175" t="s">
        <v>118</v>
      </c>
      <c r="E113" s="176">
        <v>9.0378000000000007</v>
      </c>
      <c r="F113" s="177"/>
      <c r="G113" s="178">
        <f>ROUND(E113*F113,2)</f>
        <v>0</v>
      </c>
      <c r="H113" s="159"/>
      <c r="I113" s="158">
        <f>ROUND(E113*H113,2)</f>
        <v>0</v>
      </c>
      <c r="J113" s="159"/>
      <c r="K113" s="158">
        <f>ROUND(E113*J113,2)</f>
        <v>0</v>
      </c>
      <c r="L113" s="158">
        <v>21</v>
      </c>
      <c r="M113" s="158">
        <f>G113*(1+L113/100)</f>
        <v>0</v>
      </c>
      <c r="N113" s="158">
        <v>0</v>
      </c>
      <c r="O113" s="158">
        <f>ROUND(E113*N113,2)</f>
        <v>0</v>
      </c>
      <c r="P113" s="158">
        <v>0</v>
      </c>
      <c r="Q113" s="158">
        <f>ROUND(E113*P113,2)</f>
        <v>0</v>
      </c>
      <c r="R113" s="158"/>
      <c r="S113" s="158" t="s">
        <v>119</v>
      </c>
      <c r="T113" s="158" t="s">
        <v>119</v>
      </c>
      <c r="U113" s="158">
        <v>0.33</v>
      </c>
      <c r="V113" s="158">
        <f>ROUND(E113*U113,2)</f>
        <v>2.98</v>
      </c>
      <c r="W113" s="158"/>
      <c r="X113" s="158" t="s">
        <v>120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121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9" t="s">
        <v>202</v>
      </c>
      <c r="D114" s="160"/>
      <c r="E114" s="161">
        <v>7.2378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123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9" t="s">
        <v>273</v>
      </c>
      <c r="D115" s="160"/>
      <c r="E115" s="161">
        <v>1.8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123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73">
        <v>56</v>
      </c>
      <c r="B116" s="174" t="s">
        <v>274</v>
      </c>
      <c r="C116" s="188" t="s">
        <v>275</v>
      </c>
      <c r="D116" s="175" t="s">
        <v>118</v>
      </c>
      <c r="E116" s="176">
        <v>39.8367</v>
      </c>
      <c r="F116" s="177"/>
      <c r="G116" s="178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8">
        <v>1.6000000000000001E-4</v>
      </c>
      <c r="O116" s="158">
        <f>ROUND(E116*N116,2)</f>
        <v>0.01</v>
      </c>
      <c r="P116" s="158">
        <v>0</v>
      </c>
      <c r="Q116" s="158">
        <f>ROUND(E116*P116,2)</f>
        <v>0</v>
      </c>
      <c r="R116" s="158"/>
      <c r="S116" s="158" t="s">
        <v>119</v>
      </c>
      <c r="T116" s="158" t="s">
        <v>119</v>
      </c>
      <c r="U116" s="158">
        <v>0.05</v>
      </c>
      <c r="V116" s="158">
        <f>ROUND(E116*U116,2)</f>
        <v>1.99</v>
      </c>
      <c r="W116" s="158"/>
      <c r="X116" s="158" t="s">
        <v>120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276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9" t="s">
        <v>277</v>
      </c>
      <c r="D117" s="160"/>
      <c r="E117" s="161">
        <v>30.7989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123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9" t="s">
        <v>202</v>
      </c>
      <c r="D118" s="160"/>
      <c r="E118" s="161">
        <v>7.2378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123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9" t="s">
        <v>273</v>
      </c>
      <c r="D119" s="160"/>
      <c r="E119" s="161">
        <v>1.8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123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3">
        <v>57</v>
      </c>
      <c r="B120" s="174" t="s">
        <v>278</v>
      </c>
      <c r="C120" s="188" t="s">
        <v>279</v>
      </c>
      <c r="D120" s="175" t="s">
        <v>132</v>
      </c>
      <c r="E120" s="176">
        <v>9.04725</v>
      </c>
      <c r="F120" s="177"/>
      <c r="G120" s="178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8">
        <v>0</v>
      </c>
      <c r="O120" s="158">
        <f>ROUND(E120*N120,2)</f>
        <v>0</v>
      </c>
      <c r="P120" s="158">
        <v>0</v>
      </c>
      <c r="Q120" s="158">
        <f>ROUND(E120*P120,2)</f>
        <v>0</v>
      </c>
      <c r="R120" s="158"/>
      <c r="S120" s="158" t="s">
        <v>119</v>
      </c>
      <c r="T120" s="158" t="s">
        <v>119</v>
      </c>
      <c r="U120" s="158">
        <v>0.154</v>
      </c>
      <c r="V120" s="158">
        <f>ROUND(E120*U120,2)</f>
        <v>1.39</v>
      </c>
      <c r="W120" s="158"/>
      <c r="X120" s="158" t="s">
        <v>120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121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55"/>
      <c r="B121" s="156"/>
      <c r="C121" s="189" t="s">
        <v>280</v>
      </c>
      <c r="D121" s="160"/>
      <c r="E121" s="161">
        <v>9.04725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123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73">
        <v>58</v>
      </c>
      <c r="B122" s="174" t="s">
        <v>281</v>
      </c>
      <c r="C122" s="188" t="s">
        <v>282</v>
      </c>
      <c r="D122" s="175" t="s">
        <v>144</v>
      </c>
      <c r="E122" s="176">
        <v>20</v>
      </c>
      <c r="F122" s="177"/>
      <c r="G122" s="178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119</v>
      </c>
      <c r="T122" s="158" t="s">
        <v>119</v>
      </c>
      <c r="U122" s="158">
        <v>0.1</v>
      </c>
      <c r="V122" s="158">
        <f>ROUND(E122*U122,2)</f>
        <v>2</v>
      </c>
      <c r="W122" s="158"/>
      <c r="X122" s="158" t="s">
        <v>120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121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9" t="s">
        <v>283</v>
      </c>
      <c r="D123" s="160"/>
      <c r="E123" s="161">
        <v>20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123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73">
        <v>59</v>
      </c>
      <c r="B124" s="174" t="s">
        <v>284</v>
      </c>
      <c r="C124" s="188" t="s">
        <v>285</v>
      </c>
      <c r="D124" s="175" t="s">
        <v>144</v>
      </c>
      <c r="E124" s="176">
        <v>20</v>
      </c>
      <c r="F124" s="177"/>
      <c r="G124" s="178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8">
        <v>0</v>
      </c>
      <c r="O124" s="158">
        <f>ROUND(E124*N124,2)</f>
        <v>0</v>
      </c>
      <c r="P124" s="158">
        <v>0</v>
      </c>
      <c r="Q124" s="158">
        <f>ROUND(E124*P124,2)</f>
        <v>0</v>
      </c>
      <c r="R124" s="158"/>
      <c r="S124" s="158" t="s">
        <v>119</v>
      </c>
      <c r="T124" s="158" t="s">
        <v>119</v>
      </c>
      <c r="U124" s="158">
        <v>0.11</v>
      </c>
      <c r="V124" s="158">
        <f>ROUND(E124*U124,2)</f>
        <v>2.2000000000000002</v>
      </c>
      <c r="W124" s="158"/>
      <c r="X124" s="158" t="s">
        <v>120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121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9" t="s">
        <v>283</v>
      </c>
      <c r="D125" s="160"/>
      <c r="E125" s="161">
        <v>20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123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3">
        <v>60</v>
      </c>
      <c r="B126" s="174" t="s">
        <v>286</v>
      </c>
      <c r="C126" s="188" t="s">
        <v>287</v>
      </c>
      <c r="D126" s="175" t="s">
        <v>132</v>
      </c>
      <c r="E126" s="176">
        <v>6</v>
      </c>
      <c r="F126" s="177"/>
      <c r="G126" s="178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8">
        <v>0</v>
      </c>
      <c r="O126" s="158">
        <f>ROUND(E126*N126,2)</f>
        <v>0</v>
      </c>
      <c r="P126" s="158">
        <v>0</v>
      </c>
      <c r="Q126" s="158">
        <f>ROUND(E126*P126,2)</f>
        <v>0</v>
      </c>
      <c r="R126" s="158"/>
      <c r="S126" s="158" t="s">
        <v>119</v>
      </c>
      <c r="T126" s="158" t="s">
        <v>119</v>
      </c>
      <c r="U126" s="158">
        <v>0.10526000000000001</v>
      </c>
      <c r="V126" s="158">
        <f>ROUND(E126*U126,2)</f>
        <v>0.63</v>
      </c>
      <c r="W126" s="158"/>
      <c r="X126" s="158" t="s">
        <v>120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276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9" t="s">
        <v>288</v>
      </c>
      <c r="D127" s="160"/>
      <c r="E127" s="161">
        <v>6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123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3">
        <v>61</v>
      </c>
      <c r="B128" s="174" t="s">
        <v>289</v>
      </c>
      <c r="C128" s="188" t="s">
        <v>290</v>
      </c>
      <c r="D128" s="175" t="s">
        <v>132</v>
      </c>
      <c r="E128" s="176">
        <v>6</v>
      </c>
      <c r="F128" s="177"/>
      <c r="G128" s="178">
        <f>ROUND(E128*F128,2)</f>
        <v>0</v>
      </c>
      <c r="H128" s="159"/>
      <c r="I128" s="158">
        <f>ROUND(E128*H128,2)</f>
        <v>0</v>
      </c>
      <c r="J128" s="159"/>
      <c r="K128" s="158">
        <f>ROUND(E128*J128,2)</f>
        <v>0</v>
      </c>
      <c r="L128" s="158">
        <v>21</v>
      </c>
      <c r="M128" s="158">
        <f>G128*(1+L128/100)</f>
        <v>0</v>
      </c>
      <c r="N128" s="158">
        <v>0</v>
      </c>
      <c r="O128" s="158">
        <f>ROUND(E128*N128,2)</f>
        <v>0</v>
      </c>
      <c r="P128" s="158">
        <v>0</v>
      </c>
      <c r="Q128" s="158">
        <f>ROUND(E128*P128,2)</f>
        <v>0</v>
      </c>
      <c r="R128" s="158"/>
      <c r="S128" s="158" t="s">
        <v>119</v>
      </c>
      <c r="T128" s="158" t="s">
        <v>119</v>
      </c>
      <c r="U128" s="158">
        <v>0.61599999999999999</v>
      </c>
      <c r="V128" s="158">
        <f>ROUND(E128*U128,2)</f>
        <v>3.7</v>
      </c>
      <c r="W128" s="158"/>
      <c r="X128" s="158" t="s">
        <v>120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121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9" t="s">
        <v>291</v>
      </c>
      <c r="D129" s="160"/>
      <c r="E129" s="161">
        <v>6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123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3">
        <v>62</v>
      </c>
      <c r="B130" s="174" t="s">
        <v>292</v>
      </c>
      <c r="C130" s="188" t="s">
        <v>293</v>
      </c>
      <c r="D130" s="175" t="s">
        <v>118</v>
      </c>
      <c r="E130" s="176">
        <v>30.7989</v>
      </c>
      <c r="F130" s="177"/>
      <c r="G130" s="178">
        <f>ROUND(E130*F130,2)</f>
        <v>0</v>
      </c>
      <c r="H130" s="159"/>
      <c r="I130" s="158">
        <f>ROUND(E130*H130,2)</f>
        <v>0</v>
      </c>
      <c r="J130" s="159"/>
      <c r="K130" s="158">
        <f>ROUND(E130*J130,2)</f>
        <v>0</v>
      </c>
      <c r="L130" s="158">
        <v>21</v>
      </c>
      <c r="M130" s="158">
        <f>G130*(1+L130/100)</f>
        <v>0</v>
      </c>
      <c r="N130" s="158">
        <v>4.8700000000000002E-3</v>
      </c>
      <c r="O130" s="158">
        <f>ROUND(E130*N130,2)</f>
        <v>0.15</v>
      </c>
      <c r="P130" s="158">
        <v>0</v>
      </c>
      <c r="Q130" s="158">
        <f>ROUND(E130*P130,2)</f>
        <v>0</v>
      </c>
      <c r="R130" s="158"/>
      <c r="S130" s="158" t="s">
        <v>119</v>
      </c>
      <c r="T130" s="158" t="s">
        <v>119</v>
      </c>
      <c r="U130" s="158">
        <v>1.1259999999999999</v>
      </c>
      <c r="V130" s="158">
        <f>ROUND(E130*U130,2)</f>
        <v>34.68</v>
      </c>
      <c r="W130" s="158"/>
      <c r="X130" s="158" t="s">
        <v>120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276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9" t="s">
        <v>294</v>
      </c>
      <c r="D131" s="160"/>
      <c r="E131" s="161">
        <v>30.7989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123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73">
        <v>63</v>
      </c>
      <c r="B132" s="174" t="s">
        <v>295</v>
      </c>
      <c r="C132" s="188" t="s">
        <v>296</v>
      </c>
      <c r="D132" s="175" t="s">
        <v>118</v>
      </c>
      <c r="E132" s="176">
        <v>30.7989</v>
      </c>
      <c r="F132" s="177"/>
      <c r="G132" s="178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8">
        <v>0</v>
      </c>
      <c r="O132" s="158">
        <f>ROUND(E132*N132,2)</f>
        <v>0</v>
      </c>
      <c r="P132" s="158">
        <v>0</v>
      </c>
      <c r="Q132" s="158">
        <f>ROUND(E132*P132,2)</f>
        <v>0</v>
      </c>
      <c r="R132" s="158"/>
      <c r="S132" s="158" t="s">
        <v>119</v>
      </c>
      <c r="T132" s="158" t="s">
        <v>217</v>
      </c>
      <c r="U132" s="158">
        <v>0.56699999999999995</v>
      </c>
      <c r="V132" s="158">
        <f>ROUND(E132*U132,2)</f>
        <v>17.46</v>
      </c>
      <c r="W132" s="158"/>
      <c r="X132" s="158" t="s">
        <v>120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121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9" t="s">
        <v>294</v>
      </c>
      <c r="D133" s="160"/>
      <c r="E133" s="161">
        <v>30.7989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123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3">
        <v>64</v>
      </c>
      <c r="B134" s="174" t="s">
        <v>297</v>
      </c>
      <c r="C134" s="188" t="s">
        <v>298</v>
      </c>
      <c r="D134" s="175" t="s">
        <v>118</v>
      </c>
      <c r="E134" s="176">
        <v>9.0378000000000007</v>
      </c>
      <c r="F134" s="177"/>
      <c r="G134" s="178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8">
        <v>1.1E-4</v>
      </c>
      <c r="O134" s="158">
        <f>ROUND(E134*N134,2)</f>
        <v>0</v>
      </c>
      <c r="P134" s="158">
        <v>0</v>
      </c>
      <c r="Q134" s="158">
        <f>ROUND(E134*P134,2)</f>
        <v>0</v>
      </c>
      <c r="R134" s="158"/>
      <c r="S134" s="158" t="s">
        <v>119</v>
      </c>
      <c r="T134" s="158" t="s">
        <v>119</v>
      </c>
      <c r="U134" s="158">
        <v>0</v>
      </c>
      <c r="V134" s="158">
        <f>ROUND(E134*U134,2)</f>
        <v>0</v>
      </c>
      <c r="W134" s="158"/>
      <c r="X134" s="158" t="s">
        <v>120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276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9" t="s">
        <v>299</v>
      </c>
      <c r="D135" s="160"/>
      <c r="E135" s="161">
        <v>9.0378000000000007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123</v>
      </c>
      <c r="AH135" s="148">
        <v>5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3">
        <v>65</v>
      </c>
      <c r="B136" s="174" t="s">
        <v>300</v>
      </c>
      <c r="C136" s="188" t="s">
        <v>301</v>
      </c>
      <c r="D136" s="175" t="s">
        <v>144</v>
      </c>
      <c r="E136" s="176">
        <v>321.68</v>
      </c>
      <c r="F136" s="177"/>
      <c r="G136" s="178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8">
        <v>1.39E-3</v>
      </c>
      <c r="O136" s="158">
        <f>ROUND(E136*N136,2)</f>
        <v>0.45</v>
      </c>
      <c r="P136" s="158">
        <v>0</v>
      </c>
      <c r="Q136" s="158">
        <f>ROUND(E136*P136,2)</f>
        <v>0</v>
      </c>
      <c r="R136" s="158"/>
      <c r="S136" s="158" t="s">
        <v>119</v>
      </c>
      <c r="T136" s="158" t="s">
        <v>119</v>
      </c>
      <c r="U136" s="158">
        <v>0.15</v>
      </c>
      <c r="V136" s="158">
        <f>ROUND(E136*U136,2)</f>
        <v>48.25</v>
      </c>
      <c r="W136" s="158"/>
      <c r="X136" s="158" t="s">
        <v>120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276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 x14ac:dyDescent="0.2">
      <c r="A137" s="155"/>
      <c r="B137" s="156"/>
      <c r="C137" s="189" t="s">
        <v>302</v>
      </c>
      <c r="D137" s="160"/>
      <c r="E137" s="161">
        <v>321.68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123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73">
        <v>66</v>
      </c>
      <c r="B138" s="174" t="s">
        <v>303</v>
      </c>
      <c r="C138" s="188" t="s">
        <v>304</v>
      </c>
      <c r="D138" s="175" t="s">
        <v>132</v>
      </c>
      <c r="E138" s="176">
        <v>6</v>
      </c>
      <c r="F138" s="177"/>
      <c r="G138" s="178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8">
        <v>4.2000000000000002E-4</v>
      </c>
      <c r="O138" s="158">
        <f>ROUND(E138*N138,2)</f>
        <v>0</v>
      </c>
      <c r="P138" s="158">
        <v>0</v>
      </c>
      <c r="Q138" s="158">
        <f>ROUND(E138*P138,2)</f>
        <v>0</v>
      </c>
      <c r="R138" s="158"/>
      <c r="S138" s="158" t="s">
        <v>119</v>
      </c>
      <c r="T138" s="158" t="s">
        <v>119</v>
      </c>
      <c r="U138" s="158">
        <v>0.12</v>
      </c>
      <c r="V138" s="158">
        <f>ROUND(E138*U138,2)</f>
        <v>0.72</v>
      </c>
      <c r="W138" s="158"/>
      <c r="X138" s="158" t="s">
        <v>120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121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9" t="s">
        <v>291</v>
      </c>
      <c r="D139" s="160"/>
      <c r="E139" s="161">
        <v>6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123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3">
        <v>67</v>
      </c>
      <c r="B140" s="174" t="s">
        <v>305</v>
      </c>
      <c r="C140" s="188" t="s">
        <v>306</v>
      </c>
      <c r="D140" s="175" t="s">
        <v>132</v>
      </c>
      <c r="E140" s="176">
        <v>22.6</v>
      </c>
      <c r="F140" s="177"/>
      <c r="G140" s="178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8">
        <v>2.3000000000000001E-4</v>
      </c>
      <c r="O140" s="158">
        <f>ROUND(E140*N140,2)</f>
        <v>0.01</v>
      </c>
      <c r="P140" s="158">
        <v>0</v>
      </c>
      <c r="Q140" s="158">
        <f>ROUND(E140*P140,2)</f>
        <v>0</v>
      </c>
      <c r="R140" s="158"/>
      <c r="S140" s="158" t="s">
        <v>119</v>
      </c>
      <c r="T140" s="158" t="s">
        <v>119</v>
      </c>
      <c r="U140" s="158">
        <v>0.12</v>
      </c>
      <c r="V140" s="158">
        <f>ROUND(E140*U140,2)</f>
        <v>2.71</v>
      </c>
      <c r="W140" s="158"/>
      <c r="X140" s="158" t="s">
        <v>120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121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9" t="s">
        <v>307</v>
      </c>
      <c r="D141" s="160"/>
      <c r="E141" s="161">
        <v>22.6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123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3">
        <v>68</v>
      </c>
      <c r="B142" s="174" t="s">
        <v>308</v>
      </c>
      <c r="C142" s="188" t="s">
        <v>309</v>
      </c>
      <c r="D142" s="175" t="s">
        <v>144</v>
      </c>
      <c r="E142" s="176">
        <v>2</v>
      </c>
      <c r="F142" s="177"/>
      <c r="G142" s="178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8">
        <v>3.4000000000000002E-4</v>
      </c>
      <c r="O142" s="158">
        <f>ROUND(E142*N142,2)</f>
        <v>0</v>
      </c>
      <c r="P142" s="158">
        <v>0</v>
      </c>
      <c r="Q142" s="158">
        <f>ROUND(E142*P142,2)</f>
        <v>0</v>
      </c>
      <c r="R142" s="158" t="s">
        <v>216</v>
      </c>
      <c r="S142" s="158" t="s">
        <v>119</v>
      </c>
      <c r="T142" s="158" t="s">
        <v>119</v>
      </c>
      <c r="U142" s="158">
        <v>0</v>
      </c>
      <c r="V142" s="158">
        <f>ROUND(E142*U142,2)</f>
        <v>0</v>
      </c>
      <c r="W142" s="158"/>
      <c r="X142" s="158" t="s">
        <v>218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310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9" t="s">
        <v>311</v>
      </c>
      <c r="D143" s="160"/>
      <c r="E143" s="161">
        <v>2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123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3">
        <v>69</v>
      </c>
      <c r="B144" s="174" t="s">
        <v>312</v>
      </c>
      <c r="C144" s="188" t="s">
        <v>313</v>
      </c>
      <c r="D144" s="175" t="s">
        <v>314</v>
      </c>
      <c r="E144" s="176">
        <v>37.958759999999998</v>
      </c>
      <c r="F144" s="177"/>
      <c r="G144" s="178">
        <f>ROUND(E144*F144,2)</f>
        <v>0</v>
      </c>
      <c r="H144" s="159"/>
      <c r="I144" s="158">
        <f>ROUND(E144*H144,2)</f>
        <v>0</v>
      </c>
      <c r="J144" s="159"/>
      <c r="K144" s="158">
        <f>ROUND(E144*J144,2)</f>
        <v>0</v>
      </c>
      <c r="L144" s="158">
        <v>21</v>
      </c>
      <c r="M144" s="158">
        <f>G144*(1+L144/100)</f>
        <v>0</v>
      </c>
      <c r="N144" s="158">
        <v>1E-3</v>
      </c>
      <c r="O144" s="158">
        <f>ROUND(E144*N144,2)</f>
        <v>0.04</v>
      </c>
      <c r="P144" s="158">
        <v>0</v>
      </c>
      <c r="Q144" s="158">
        <f>ROUND(E144*P144,2)</f>
        <v>0</v>
      </c>
      <c r="R144" s="158" t="s">
        <v>216</v>
      </c>
      <c r="S144" s="158" t="s">
        <v>119</v>
      </c>
      <c r="T144" s="158" t="s">
        <v>119</v>
      </c>
      <c r="U144" s="158">
        <v>0</v>
      </c>
      <c r="V144" s="158">
        <f>ROUND(E144*U144,2)</f>
        <v>0</v>
      </c>
      <c r="W144" s="158"/>
      <c r="X144" s="158" t="s">
        <v>218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219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92" t="s">
        <v>315</v>
      </c>
      <c r="D145" s="162"/>
      <c r="E145" s="163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123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93" t="s">
        <v>316</v>
      </c>
      <c r="D146" s="162"/>
      <c r="E146" s="163">
        <v>7.2378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123</v>
      </c>
      <c r="AH146" s="148">
        <v>2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93" t="s">
        <v>317</v>
      </c>
      <c r="D147" s="162"/>
      <c r="E147" s="163">
        <v>1.8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123</v>
      </c>
      <c r="AH147" s="148">
        <v>2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94" t="s">
        <v>318</v>
      </c>
      <c r="D148" s="164"/>
      <c r="E148" s="165">
        <v>9.0378000000000007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123</v>
      </c>
      <c r="AH148" s="148">
        <v>3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92" t="s">
        <v>319</v>
      </c>
      <c r="D149" s="162"/>
      <c r="E149" s="163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123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9" t="s">
        <v>320</v>
      </c>
      <c r="D150" s="160"/>
      <c r="E150" s="161">
        <v>37.958759999999998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123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22.5" outlineLevel="1" x14ac:dyDescent="0.2">
      <c r="A151" s="173">
        <v>70</v>
      </c>
      <c r="B151" s="174" t="s">
        <v>321</v>
      </c>
      <c r="C151" s="188" t="s">
        <v>322</v>
      </c>
      <c r="D151" s="175" t="s">
        <v>118</v>
      </c>
      <c r="E151" s="176">
        <v>43.02364</v>
      </c>
      <c r="F151" s="177"/>
      <c r="G151" s="178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8">
        <v>1.0999999999999999E-2</v>
      </c>
      <c r="O151" s="158">
        <f>ROUND(E151*N151,2)</f>
        <v>0.47</v>
      </c>
      <c r="P151" s="158">
        <v>0</v>
      </c>
      <c r="Q151" s="158">
        <f>ROUND(E151*P151,2)</f>
        <v>0</v>
      </c>
      <c r="R151" s="158" t="s">
        <v>216</v>
      </c>
      <c r="S151" s="158" t="s">
        <v>119</v>
      </c>
      <c r="T151" s="158" t="s">
        <v>119</v>
      </c>
      <c r="U151" s="158">
        <v>0</v>
      </c>
      <c r="V151" s="158">
        <f>ROUND(E151*U151,2)</f>
        <v>0</v>
      </c>
      <c r="W151" s="158"/>
      <c r="X151" s="158" t="s">
        <v>218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310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92" t="s">
        <v>315</v>
      </c>
      <c r="D152" s="162"/>
      <c r="E152" s="163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123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93" t="s">
        <v>316</v>
      </c>
      <c r="D153" s="162"/>
      <c r="E153" s="163">
        <v>7.2378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123</v>
      </c>
      <c r="AH153" s="148">
        <v>2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93" t="s">
        <v>323</v>
      </c>
      <c r="D154" s="162"/>
      <c r="E154" s="163">
        <v>30.7989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123</v>
      </c>
      <c r="AH154" s="148">
        <v>2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93" t="s">
        <v>317</v>
      </c>
      <c r="D155" s="162"/>
      <c r="E155" s="163">
        <v>1.8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123</v>
      </c>
      <c r="AH155" s="148">
        <v>2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94" t="s">
        <v>318</v>
      </c>
      <c r="D156" s="164"/>
      <c r="E156" s="165">
        <v>39.8367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123</v>
      </c>
      <c r="AH156" s="148">
        <v>3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92" t="s">
        <v>319</v>
      </c>
      <c r="D157" s="162"/>
      <c r="E157" s="163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123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9" t="s">
        <v>324</v>
      </c>
      <c r="D158" s="160"/>
      <c r="E158" s="161">
        <v>43.02364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123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>
        <v>71</v>
      </c>
      <c r="B159" s="156" t="s">
        <v>325</v>
      </c>
      <c r="C159" s="191" t="s">
        <v>326</v>
      </c>
      <c r="D159" s="157" t="s">
        <v>0</v>
      </c>
      <c r="E159" s="185"/>
      <c r="F159" s="159"/>
      <c r="G159" s="158">
        <f>ROUND(E159*F159,2)</f>
        <v>0</v>
      </c>
      <c r="H159" s="159"/>
      <c r="I159" s="158">
        <f>ROUND(E159*H159,2)</f>
        <v>0</v>
      </c>
      <c r="J159" s="159"/>
      <c r="K159" s="158">
        <f>ROUND(E159*J159,2)</f>
        <v>0</v>
      </c>
      <c r="L159" s="158">
        <v>21</v>
      </c>
      <c r="M159" s="158">
        <f>G159*(1+L159/100)</f>
        <v>0</v>
      </c>
      <c r="N159" s="158">
        <v>0</v>
      </c>
      <c r="O159" s="158">
        <f>ROUND(E159*N159,2)</f>
        <v>0</v>
      </c>
      <c r="P159" s="158">
        <v>0</v>
      </c>
      <c r="Q159" s="158">
        <f>ROUND(E159*P159,2)</f>
        <v>0</v>
      </c>
      <c r="R159" s="158"/>
      <c r="S159" s="158" t="s">
        <v>119</v>
      </c>
      <c r="T159" s="158" t="s">
        <v>119</v>
      </c>
      <c r="U159" s="158">
        <v>0</v>
      </c>
      <c r="V159" s="158">
        <f>ROUND(E159*U159,2)</f>
        <v>0</v>
      </c>
      <c r="W159" s="158"/>
      <c r="X159" s="158" t="s">
        <v>209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210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x14ac:dyDescent="0.2">
      <c r="A160" s="167" t="s">
        <v>114</v>
      </c>
      <c r="B160" s="168" t="s">
        <v>78</v>
      </c>
      <c r="C160" s="187" t="s">
        <v>79</v>
      </c>
      <c r="D160" s="169"/>
      <c r="E160" s="170"/>
      <c r="F160" s="171"/>
      <c r="G160" s="172">
        <f>SUMIF(AG161:AG162,"&lt;&gt;NOR",G161:G162)</f>
        <v>0</v>
      </c>
      <c r="H160" s="166"/>
      <c r="I160" s="166">
        <f>SUM(I161:I162)</f>
        <v>0</v>
      </c>
      <c r="J160" s="166"/>
      <c r="K160" s="166">
        <f>SUM(K161:K162)</f>
        <v>0</v>
      </c>
      <c r="L160" s="166"/>
      <c r="M160" s="166">
        <f>SUM(M161:M162)</f>
        <v>0</v>
      </c>
      <c r="N160" s="166"/>
      <c r="O160" s="166">
        <f>SUM(O161:O162)</f>
        <v>0</v>
      </c>
      <c r="P160" s="166"/>
      <c r="Q160" s="166">
        <f>SUM(Q161:Q162)</f>
        <v>0</v>
      </c>
      <c r="R160" s="166"/>
      <c r="S160" s="166"/>
      <c r="T160" s="166"/>
      <c r="U160" s="166"/>
      <c r="V160" s="166">
        <f>SUM(V161:V162)</f>
        <v>17.68</v>
      </c>
      <c r="W160" s="166"/>
      <c r="X160" s="166"/>
      <c r="AG160" t="s">
        <v>115</v>
      </c>
    </row>
    <row r="161" spans="1:60" outlineLevel="1" x14ac:dyDescent="0.2">
      <c r="A161" s="173">
        <v>72</v>
      </c>
      <c r="B161" s="174" t="s">
        <v>327</v>
      </c>
      <c r="C161" s="188" t="s">
        <v>328</v>
      </c>
      <c r="D161" s="175" t="s">
        <v>118</v>
      </c>
      <c r="E161" s="176">
        <v>30.7989</v>
      </c>
      <c r="F161" s="177"/>
      <c r="G161" s="178">
        <f>ROUND(E161*F161,2)</f>
        <v>0</v>
      </c>
      <c r="H161" s="159"/>
      <c r="I161" s="158">
        <f>ROUND(E161*H161,2)</f>
        <v>0</v>
      </c>
      <c r="J161" s="159"/>
      <c r="K161" s="158">
        <f>ROUND(E161*J161,2)</f>
        <v>0</v>
      </c>
      <c r="L161" s="158">
        <v>21</v>
      </c>
      <c r="M161" s="158">
        <f>G161*(1+L161/100)</f>
        <v>0</v>
      </c>
      <c r="N161" s="158">
        <v>1.1E-4</v>
      </c>
      <c r="O161" s="158">
        <f>ROUND(E161*N161,2)</f>
        <v>0</v>
      </c>
      <c r="P161" s="158">
        <v>0</v>
      </c>
      <c r="Q161" s="158">
        <f>ROUND(E161*P161,2)</f>
        <v>0</v>
      </c>
      <c r="R161" s="158"/>
      <c r="S161" s="158" t="s">
        <v>119</v>
      </c>
      <c r="T161" s="158" t="s">
        <v>119</v>
      </c>
      <c r="U161" s="158">
        <v>0.57399999999999995</v>
      </c>
      <c r="V161" s="158">
        <f>ROUND(E161*U161,2)</f>
        <v>17.68</v>
      </c>
      <c r="W161" s="158"/>
      <c r="X161" s="158" t="s">
        <v>120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121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9" t="s">
        <v>141</v>
      </c>
      <c r="D162" s="160"/>
      <c r="E162" s="161">
        <v>30.7989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123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x14ac:dyDescent="0.2">
      <c r="A163" s="167" t="s">
        <v>114</v>
      </c>
      <c r="B163" s="168" t="s">
        <v>80</v>
      </c>
      <c r="C163" s="187" t="s">
        <v>81</v>
      </c>
      <c r="D163" s="169"/>
      <c r="E163" s="170"/>
      <c r="F163" s="171"/>
      <c r="G163" s="172">
        <f>SUMIF(AG164:AG180,"&lt;&gt;NOR",G164:G180)</f>
        <v>0</v>
      </c>
      <c r="H163" s="166"/>
      <c r="I163" s="166">
        <f>SUM(I164:I180)</f>
        <v>0</v>
      </c>
      <c r="J163" s="166"/>
      <c r="K163" s="166">
        <f>SUM(K164:K180)</f>
        <v>0</v>
      </c>
      <c r="L163" s="166"/>
      <c r="M163" s="166">
        <f>SUM(M164:M180)</f>
        <v>0</v>
      </c>
      <c r="N163" s="166"/>
      <c r="O163" s="166">
        <f>SUM(O164:O180)</f>
        <v>0.02</v>
      </c>
      <c r="P163" s="166"/>
      <c r="Q163" s="166">
        <f>SUM(Q164:Q180)</f>
        <v>0</v>
      </c>
      <c r="R163" s="166"/>
      <c r="S163" s="166"/>
      <c r="T163" s="166"/>
      <c r="U163" s="166"/>
      <c r="V163" s="166">
        <f>SUM(V164:V180)</f>
        <v>9.31</v>
      </c>
      <c r="W163" s="166"/>
      <c r="X163" s="166"/>
      <c r="AG163" t="s">
        <v>115</v>
      </c>
    </row>
    <row r="164" spans="1:60" outlineLevel="1" x14ac:dyDescent="0.2">
      <c r="A164" s="173">
        <v>73</v>
      </c>
      <c r="B164" s="174" t="s">
        <v>329</v>
      </c>
      <c r="C164" s="188" t="s">
        <v>330</v>
      </c>
      <c r="D164" s="175" t="s">
        <v>118</v>
      </c>
      <c r="E164" s="176">
        <v>6</v>
      </c>
      <c r="F164" s="177"/>
      <c r="G164" s="178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8">
        <v>0</v>
      </c>
      <c r="O164" s="158">
        <f>ROUND(E164*N164,2)</f>
        <v>0</v>
      </c>
      <c r="P164" s="158">
        <v>0</v>
      </c>
      <c r="Q164" s="158">
        <f>ROUND(E164*P164,2)</f>
        <v>0</v>
      </c>
      <c r="R164" s="158"/>
      <c r="S164" s="158" t="s">
        <v>119</v>
      </c>
      <c r="T164" s="158" t="s">
        <v>119</v>
      </c>
      <c r="U164" s="158">
        <v>6.9709999999999994E-2</v>
      </c>
      <c r="V164" s="158">
        <f>ROUND(E164*U164,2)</f>
        <v>0.42</v>
      </c>
      <c r="W164" s="158"/>
      <c r="X164" s="158" t="s">
        <v>120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121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9" t="s">
        <v>331</v>
      </c>
      <c r="D165" s="160"/>
      <c r="E165" s="161">
        <v>6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123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3">
        <v>74</v>
      </c>
      <c r="B166" s="174" t="s">
        <v>332</v>
      </c>
      <c r="C166" s="188" t="s">
        <v>333</v>
      </c>
      <c r="D166" s="175" t="s">
        <v>118</v>
      </c>
      <c r="E166" s="176">
        <v>16.483499999999999</v>
      </c>
      <c r="F166" s="177"/>
      <c r="G166" s="178">
        <f>ROUND(E166*F166,2)</f>
        <v>0</v>
      </c>
      <c r="H166" s="159"/>
      <c r="I166" s="158">
        <f>ROUND(E166*H166,2)</f>
        <v>0</v>
      </c>
      <c r="J166" s="159"/>
      <c r="K166" s="158">
        <f>ROUND(E166*J166,2)</f>
        <v>0</v>
      </c>
      <c r="L166" s="158">
        <v>21</v>
      </c>
      <c r="M166" s="158">
        <f>G166*(1+L166/100)</f>
        <v>0</v>
      </c>
      <c r="N166" s="158">
        <v>1E-4</v>
      </c>
      <c r="O166" s="158">
        <f>ROUND(E166*N166,2)</f>
        <v>0</v>
      </c>
      <c r="P166" s="158">
        <v>0</v>
      </c>
      <c r="Q166" s="158">
        <f>ROUND(E166*P166,2)</f>
        <v>0</v>
      </c>
      <c r="R166" s="158"/>
      <c r="S166" s="158" t="s">
        <v>119</v>
      </c>
      <c r="T166" s="158" t="s">
        <v>119</v>
      </c>
      <c r="U166" s="158">
        <v>3.2480000000000002E-2</v>
      </c>
      <c r="V166" s="158">
        <f>ROUND(E166*U166,2)</f>
        <v>0.54</v>
      </c>
      <c r="W166" s="158"/>
      <c r="X166" s="158" t="s">
        <v>120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121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9" t="s">
        <v>334</v>
      </c>
      <c r="D167" s="160"/>
      <c r="E167" s="161">
        <v>16.483499999999999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123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9">
        <v>75</v>
      </c>
      <c r="B168" s="180" t="s">
        <v>335</v>
      </c>
      <c r="C168" s="190" t="s">
        <v>336</v>
      </c>
      <c r="D168" s="181" t="s">
        <v>118</v>
      </c>
      <c r="E168" s="182">
        <v>1</v>
      </c>
      <c r="F168" s="183"/>
      <c r="G168" s="184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8">
        <v>4.6000000000000001E-4</v>
      </c>
      <c r="O168" s="158">
        <f>ROUND(E168*N168,2)</f>
        <v>0</v>
      </c>
      <c r="P168" s="158">
        <v>0</v>
      </c>
      <c r="Q168" s="158">
        <f>ROUND(E168*P168,2)</f>
        <v>0</v>
      </c>
      <c r="R168" s="158"/>
      <c r="S168" s="158" t="s">
        <v>119</v>
      </c>
      <c r="T168" s="158" t="s">
        <v>119</v>
      </c>
      <c r="U168" s="158">
        <v>0.17943000000000001</v>
      </c>
      <c r="V168" s="158">
        <f>ROUND(E168*U168,2)</f>
        <v>0.18</v>
      </c>
      <c r="W168" s="158"/>
      <c r="X168" s="158" t="s">
        <v>120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121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3">
        <v>76</v>
      </c>
      <c r="B169" s="174" t="s">
        <v>337</v>
      </c>
      <c r="C169" s="188" t="s">
        <v>338</v>
      </c>
      <c r="D169" s="175" t="s">
        <v>118</v>
      </c>
      <c r="E169" s="176">
        <v>6</v>
      </c>
      <c r="F169" s="177"/>
      <c r="G169" s="178">
        <f>ROUND(E169*F169,2)</f>
        <v>0</v>
      </c>
      <c r="H169" s="159"/>
      <c r="I169" s="158">
        <f>ROUND(E169*H169,2)</f>
        <v>0</v>
      </c>
      <c r="J169" s="159"/>
      <c r="K169" s="158">
        <f>ROUND(E169*J169,2)</f>
        <v>0</v>
      </c>
      <c r="L169" s="158">
        <v>21</v>
      </c>
      <c r="M169" s="158">
        <f>G169*(1+L169/100)</f>
        <v>0</v>
      </c>
      <c r="N169" s="158">
        <v>2E-3</v>
      </c>
      <c r="O169" s="158">
        <f>ROUND(E169*N169,2)</f>
        <v>0.01</v>
      </c>
      <c r="P169" s="158">
        <v>0</v>
      </c>
      <c r="Q169" s="158">
        <f>ROUND(E169*P169,2)</f>
        <v>0</v>
      </c>
      <c r="R169" s="158"/>
      <c r="S169" s="158" t="s">
        <v>119</v>
      </c>
      <c r="T169" s="158" t="s">
        <v>119</v>
      </c>
      <c r="U169" s="158">
        <v>0.59669000000000005</v>
      </c>
      <c r="V169" s="158">
        <f>ROUND(E169*U169,2)</f>
        <v>3.58</v>
      </c>
      <c r="W169" s="158"/>
      <c r="X169" s="158" t="s">
        <v>120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121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9" t="s">
        <v>339</v>
      </c>
      <c r="D170" s="160"/>
      <c r="E170" s="161">
        <v>6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123</v>
      </c>
      <c r="AH170" s="148">
        <v>5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73">
        <v>77</v>
      </c>
      <c r="B171" s="174" t="s">
        <v>340</v>
      </c>
      <c r="C171" s="188" t="s">
        <v>341</v>
      </c>
      <c r="D171" s="175" t="s">
        <v>118</v>
      </c>
      <c r="E171" s="176">
        <v>16.483499999999999</v>
      </c>
      <c r="F171" s="177"/>
      <c r="G171" s="178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8">
        <v>2.9E-4</v>
      </c>
      <c r="O171" s="158">
        <f>ROUND(E171*N171,2)</f>
        <v>0</v>
      </c>
      <c r="P171" s="158">
        <v>0</v>
      </c>
      <c r="Q171" s="158">
        <f>ROUND(E171*P171,2)</f>
        <v>0</v>
      </c>
      <c r="R171" s="158"/>
      <c r="S171" s="158" t="s">
        <v>119</v>
      </c>
      <c r="T171" s="158" t="s">
        <v>119</v>
      </c>
      <c r="U171" s="158">
        <v>0.19503999999999999</v>
      </c>
      <c r="V171" s="158">
        <f>ROUND(E171*U171,2)</f>
        <v>3.21</v>
      </c>
      <c r="W171" s="158"/>
      <c r="X171" s="158" t="s">
        <v>120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121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89" t="s">
        <v>342</v>
      </c>
      <c r="D172" s="160"/>
      <c r="E172" s="161">
        <v>16.483499999999999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123</v>
      </c>
      <c r="AH172" s="148">
        <v>5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3">
        <v>78</v>
      </c>
      <c r="B173" s="174" t="s">
        <v>343</v>
      </c>
      <c r="C173" s="188" t="s">
        <v>344</v>
      </c>
      <c r="D173" s="175" t="s">
        <v>118</v>
      </c>
      <c r="E173" s="176">
        <v>16.483499999999999</v>
      </c>
      <c r="F173" s="177"/>
      <c r="G173" s="178">
        <f>ROUND(E173*F173,2)</f>
        <v>0</v>
      </c>
      <c r="H173" s="159"/>
      <c r="I173" s="158">
        <f>ROUND(E173*H173,2)</f>
        <v>0</v>
      </c>
      <c r="J173" s="159"/>
      <c r="K173" s="158">
        <f>ROUND(E173*J173,2)</f>
        <v>0</v>
      </c>
      <c r="L173" s="158">
        <v>21</v>
      </c>
      <c r="M173" s="158">
        <f>G173*(1+L173/100)</f>
        <v>0</v>
      </c>
      <c r="N173" s="158">
        <v>0</v>
      </c>
      <c r="O173" s="158">
        <f>ROUND(E173*N173,2)</f>
        <v>0</v>
      </c>
      <c r="P173" s="158">
        <v>0</v>
      </c>
      <c r="Q173" s="158">
        <f>ROUND(E173*P173,2)</f>
        <v>0</v>
      </c>
      <c r="R173" s="158"/>
      <c r="S173" s="158" t="s">
        <v>119</v>
      </c>
      <c r="T173" s="158" t="s">
        <v>119</v>
      </c>
      <c r="U173" s="158">
        <v>7.0000000000000001E-3</v>
      </c>
      <c r="V173" s="158">
        <f>ROUND(E173*U173,2)</f>
        <v>0.12</v>
      </c>
      <c r="W173" s="158"/>
      <c r="X173" s="158" t="s">
        <v>120</v>
      </c>
      <c r="Y173" s="148"/>
      <c r="Z173" s="148"/>
      <c r="AA173" s="148"/>
      <c r="AB173" s="148"/>
      <c r="AC173" s="148"/>
      <c r="AD173" s="148"/>
      <c r="AE173" s="148"/>
      <c r="AF173" s="148"/>
      <c r="AG173" s="148" t="s">
        <v>121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89" t="s">
        <v>342</v>
      </c>
      <c r="D174" s="160"/>
      <c r="E174" s="161">
        <v>16.483499999999999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123</v>
      </c>
      <c r="AH174" s="148">
        <v>5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ht="22.5" outlineLevel="1" x14ac:dyDescent="0.2">
      <c r="A175" s="173">
        <v>79</v>
      </c>
      <c r="B175" s="174" t="s">
        <v>345</v>
      </c>
      <c r="C175" s="188" t="s">
        <v>346</v>
      </c>
      <c r="D175" s="175" t="s">
        <v>132</v>
      </c>
      <c r="E175" s="176">
        <v>22.56</v>
      </c>
      <c r="F175" s="177"/>
      <c r="G175" s="178">
        <f>ROUND(E175*F175,2)</f>
        <v>0</v>
      </c>
      <c r="H175" s="159"/>
      <c r="I175" s="158">
        <f>ROUND(E175*H175,2)</f>
        <v>0</v>
      </c>
      <c r="J175" s="159"/>
      <c r="K175" s="158">
        <f>ROUND(E175*J175,2)</f>
        <v>0</v>
      </c>
      <c r="L175" s="158">
        <v>21</v>
      </c>
      <c r="M175" s="158">
        <f>G175*(1+L175/100)</f>
        <v>0</v>
      </c>
      <c r="N175" s="158">
        <v>0</v>
      </c>
      <c r="O175" s="158">
        <f>ROUND(E175*N175,2)</f>
        <v>0</v>
      </c>
      <c r="P175" s="158">
        <v>0</v>
      </c>
      <c r="Q175" s="158">
        <f>ROUND(E175*P175,2)</f>
        <v>0</v>
      </c>
      <c r="R175" s="158"/>
      <c r="S175" s="158" t="s">
        <v>119</v>
      </c>
      <c r="T175" s="158" t="s">
        <v>119</v>
      </c>
      <c r="U175" s="158">
        <v>2.375E-2</v>
      </c>
      <c r="V175" s="158">
        <f>ROUND(E175*U175,2)</f>
        <v>0.54</v>
      </c>
      <c r="W175" s="158"/>
      <c r="X175" s="158" t="s">
        <v>120</v>
      </c>
      <c r="Y175" s="148"/>
      <c r="Z175" s="148"/>
      <c r="AA175" s="148"/>
      <c r="AB175" s="148"/>
      <c r="AC175" s="148"/>
      <c r="AD175" s="148"/>
      <c r="AE175" s="148"/>
      <c r="AF175" s="148"/>
      <c r="AG175" s="148" t="s">
        <v>121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9" t="s">
        <v>347</v>
      </c>
      <c r="D176" s="160"/>
      <c r="E176" s="161">
        <v>22.56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123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3">
        <v>80</v>
      </c>
      <c r="B177" s="174" t="s">
        <v>348</v>
      </c>
      <c r="C177" s="188" t="s">
        <v>349</v>
      </c>
      <c r="D177" s="175" t="s">
        <v>118</v>
      </c>
      <c r="E177" s="176">
        <v>5.76</v>
      </c>
      <c r="F177" s="177"/>
      <c r="G177" s="178">
        <f>ROUND(E177*F177,2)</f>
        <v>0</v>
      </c>
      <c r="H177" s="159"/>
      <c r="I177" s="158">
        <f>ROUND(E177*H177,2)</f>
        <v>0</v>
      </c>
      <c r="J177" s="159"/>
      <c r="K177" s="158">
        <f>ROUND(E177*J177,2)</f>
        <v>0</v>
      </c>
      <c r="L177" s="158">
        <v>21</v>
      </c>
      <c r="M177" s="158">
        <f>G177*(1+L177/100)</f>
        <v>0</v>
      </c>
      <c r="N177" s="158">
        <v>2.0000000000000002E-5</v>
      </c>
      <c r="O177" s="158">
        <f>ROUND(E177*N177,2)</f>
        <v>0</v>
      </c>
      <c r="P177" s="158">
        <v>0</v>
      </c>
      <c r="Q177" s="158">
        <f>ROUND(E177*P177,2)</f>
        <v>0</v>
      </c>
      <c r="R177" s="158"/>
      <c r="S177" s="158" t="s">
        <v>119</v>
      </c>
      <c r="T177" s="158" t="s">
        <v>119</v>
      </c>
      <c r="U177" s="158">
        <v>2.9000000000000001E-2</v>
      </c>
      <c r="V177" s="158">
        <f>ROUND(E177*U177,2)</f>
        <v>0.17</v>
      </c>
      <c r="W177" s="158"/>
      <c r="X177" s="158" t="s">
        <v>120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121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9" t="s">
        <v>129</v>
      </c>
      <c r="D178" s="160"/>
      <c r="E178" s="161">
        <v>5.76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123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3">
        <v>81</v>
      </c>
      <c r="B179" s="174" t="s">
        <v>350</v>
      </c>
      <c r="C179" s="188" t="s">
        <v>351</v>
      </c>
      <c r="D179" s="175" t="s">
        <v>118</v>
      </c>
      <c r="E179" s="176">
        <v>40.698900000000002</v>
      </c>
      <c r="F179" s="177"/>
      <c r="G179" s="178">
        <f>ROUND(E179*F179,2)</f>
        <v>0</v>
      </c>
      <c r="H179" s="159"/>
      <c r="I179" s="158">
        <f>ROUND(E179*H179,2)</f>
        <v>0</v>
      </c>
      <c r="J179" s="159"/>
      <c r="K179" s="158">
        <f>ROUND(E179*J179,2)</f>
        <v>0</v>
      </c>
      <c r="L179" s="158">
        <v>21</v>
      </c>
      <c r="M179" s="158">
        <f>G179*(1+L179/100)</f>
        <v>0</v>
      </c>
      <c r="N179" s="158">
        <v>3.5E-4</v>
      </c>
      <c r="O179" s="158">
        <f>ROUND(E179*N179,2)</f>
        <v>0.01</v>
      </c>
      <c r="P179" s="158">
        <v>0</v>
      </c>
      <c r="Q179" s="158">
        <f>ROUND(E179*P179,2)</f>
        <v>0</v>
      </c>
      <c r="R179" s="158"/>
      <c r="S179" s="158" t="s">
        <v>119</v>
      </c>
      <c r="T179" s="158" t="s">
        <v>119</v>
      </c>
      <c r="U179" s="158">
        <v>1.35E-2</v>
      </c>
      <c r="V179" s="158">
        <f>ROUND(E179*U179,2)</f>
        <v>0.55000000000000004</v>
      </c>
      <c r="W179" s="158"/>
      <c r="X179" s="158" t="s">
        <v>120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121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89" t="s">
        <v>352</v>
      </c>
      <c r="D180" s="160"/>
      <c r="E180" s="161">
        <v>40.698900000000002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123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x14ac:dyDescent="0.2">
      <c r="A181" s="167" t="s">
        <v>114</v>
      </c>
      <c r="B181" s="168" t="s">
        <v>82</v>
      </c>
      <c r="C181" s="187" t="s">
        <v>83</v>
      </c>
      <c r="D181" s="169"/>
      <c r="E181" s="170"/>
      <c r="F181" s="171"/>
      <c r="G181" s="172">
        <f>SUMIF(AG182:AG194,"&lt;&gt;NOR",G182:G194)</f>
        <v>0</v>
      </c>
      <c r="H181" s="166"/>
      <c r="I181" s="166">
        <f>SUM(I182:I194)</f>
        <v>0</v>
      </c>
      <c r="J181" s="166"/>
      <c r="K181" s="166">
        <f>SUM(K182:K194)</f>
        <v>0</v>
      </c>
      <c r="L181" s="166"/>
      <c r="M181" s="166">
        <f>SUM(M182:M194)</f>
        <v>0</v>
      </c>
      <c r="N181" s="166"/>
      <c r="O181" s="166">
        <f>SUM(O182:O194)</f>
        <v>0.03</v>
      </c>
      <c r="P181" s="166"/>
      <c r="Q181" s="166">
        <f>SUM(Q182:Q194)</f>
        <v>0</v>
      </c>
      <c r="R181" s="166"/>
      <c r="S181" s="166"/>
      <c r="T181" s="166"/>
      <c r="U181" s="166"/>
      <c r="V181" s="166">
        <f>SUM(V182:V194)</f>
        <v>22.22</v>
      </c>
      <c r="W181" s="166"/>
      <c r="X181" s="166"/>
      <c r="AG181" t="s">
        <v>115</v>
      </c>
    </row>
    <row r="182" spans="1:60" ht="22.5" outlineLevel="1" x14ac:dyDescent="0.2">
      <c r="A182" s="179">
        <v>82</v>
      </c>
      <c r="B182" s="180" t="s">
        <v>353</v>
      </c>
      <c r="C182" s="190" t="s">
        <v>354</v>
      </c>
      <c r="D182" s="181" t="s">
        <v>144</v>
      </c>
      <c r="E182" s="182">
        <v>6</v>
      </c>
      <c r="F182" s="183"/>
      <c r="G182" s="184">
        <f t="shared" ref="G182:G191" si="0">ROUND(E182*F182,2)</f>
        <v>0</v>
      </c>
      <c r="H182" s="159"/>
      <c r="I182" s="158">
        <f t="shared" ref="I182:I191" si="1">ROUND(E182*H182,2)</f>
        <v>0</v>
      </c>
      <c r="J182" s="159"/>
      <c r="K182" s="158">
        <f t="shared" ref="K182:K191" si="2">ROUND(E182*J182,2)</f>
        <v>0</v>
      </c>
      <c r="L182" s="158">
        <v>21</v>
      </c>
      <c r="M182" s="158">
        <f t="shared" ref="M182:M191" si="3">G182*(1+L182/100)</f>
        <v>0</v>
      </c>
      <c r="N182" s="158">
        <v>2.0000000000000002E-5</v>
      </c>
      <c r="O182" s="158">
        <f t="shared" ref="O182:O191" si="4">ROUND(E182*N182,2)</f>
        <v>0</v>
      </c>
      <c r="P182" s="158">
        <v>0</v>
      </c>
      <c r="Q182" s="158">
        <f t="shared" ref="Q182:Q191" si="5">ROUND(E182*P182,2)</f>
        <v>0</v>
      </c>
      <c r="R182" s="158"/>
      <c r="S182" s="158" t="s">
        <v>119</v>
      </c>
      <c r="T182" s="158" t="s">
        <v>119</v>
      </c>
      <c r="U182" s="158">
        <v>0.14130000000000001</v>
      </c>
      <c r="V182" s="158">
        <f t="shared" ref="V182:V191" si="6">ROUND(E182*U182,2)</f>
        <v>0.85</v>
      </c>
      <c r="W182" s="158"/>
      <c r="X182" s="158" t="s">
        <v>120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121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9">
        <v>83</v>
      </c>
      <c r="B183" s="180" t="s">
        <v>355</v>
      </c>
      <c r="C183" s="190" t="s">
        <v>356</v>
      </c>
      <c r="D183" s="181" t="s">
        <v>144</v>
      </c>
      <c r="E183" s="182">
        <v>48</v>
      </c>
      <c r="F183" s="183"/>
      <c r="G183" s="184">
        <f t="shared" si="0"/>
        <v>0</v>
      </c>
      <c r="H183" s="159"/>
      <c r="I183" s="158">
        <f t="shared" si="1"/>
        <v>0</v>
      </c>
      <c r="J183" s="159"/>
      <c r="K183" s="158">
        <f t="shared" si="2"/>
        <v>0</v>
      </c>
      <c r="L183" s="158">
        <v>21</v>
      </c>
      <c r="M183" s="158">
        <f t="shared" si="3"/>
        <v>0</v>
      </c>
      <c r="N183" s="158">
        <v>0</v>
      </c>
      <c r="O183" s="158">
        <f t="shared" si="4"/>
        <v>0</v>
      </c>
      <c r="P183" s="158">
        <v>0</v>
      </c>
      <c r="Q183" s="158">
        <f t="shared" si="5"/>
        <v>0</v>
      </c>
      <c r="R183" s="158"/>
      <c r="S183" s="158" t="s">
        <v>119</v>
      </c>
      <c r="T183" s="158" t="s">
        <v>119</v>
      </c>
      <c r="U183" s="158">
        <v>5.0999999999999997E-2</v>
      </c>
      <c r="V183" s="158">
        <f t="shared" si="6"/>
        <v>2.4500000000000002</v>
      </c>
      <c r="W183" s="158"/>
      <c r="X183" s="158" t="s">
        <v>120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121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2.5" outlineLevel="1" x14ac:dyDescent="0.2">
      <c r="A184" s="179">
        <v>84</v>
      </c>
      <c r="B184" s="180" t="s">
        <v>357</v>
      </c>
      <c r="C184" s="190" t="s">
        <v>358</v>
      </c>
      <c r="D184" s="181" t="s">
        <v>144</v>
      </c>
      <c r="E184" s="182">
        <v>1</v>
      </c>
      <c r="F184" s="183"/>
      <c r="G184" s="184">
        <f t="shared" si="0"/>
        <v>0</v>
      </c>
      <c r="H184" s="159"/>
      <c r="I184" s="158">
        <f t="shared" si="1"/>
        <v>0</v>
      </c>
      <c r="J184" s="159"/>
      <c r="K184" s="158">
        <f t="shared" si="2"/>
        <v>0</v>
      </c>
      <c r="L184" s="158">
        <v>21</v>
      </c>
      <c r="M184" s="158">
        <f t="shared" si="3"/>
        <v>0</v>
      </c>
      <c r="N184" s="158">
        <v>1.1E-4</v>
      </c>
      <c r="O184" s="158">
        <f t="shared" si="4"/>
        <v>0</v>
      </c>
      <c r="P184" s="158">
        <v>0</v>
      </c>
      <c r="Q184" s="158">
        <f t="shared" si="5"/>
        <v>0</v>
      </c>
      <c r="R184" s="158"/>
      <c r="S184" s="158" t="s">
        <v>119</v>
      </c>
      <c r="T184" s="158" t="s">
        <v>119</v>
      </c>
      <c r="U184" s="158">
        <v>0.1772</v>
      </c>
      <c r="V184" s="158">
        <f t="shared" si="6"/>
        <v>0.18</v>
      </c>
      <c r="W184" s="158"/>
      <c r="X184" s="158" t="s">
        <v>120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121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79">
        <v>85</v>
      </c>
      <c r="B185" s="180" t="s">
        <v>359</v>
      </c>
      <c r="C185" s="190" t="s">
        <v>360</v>
      </c>
      <c r="D185" s="181" t="s">
        <v>144</v>
      </c>
      <c r="E185" s="182">
        <v>5</v>
      </c>
      <c r="F185" s="183"/>
      <c r="G185" s="184">
        <f t="shared" si="0"/>
        <v>0</v>
      </c>
      <c r="H185" s="159"/>
      <c r="I185" s="158">
        <f t="shared" si="1"/>
        <v>0</v>
      </c>
      <c r="J185" s="159"/>
      <c r="K185" s="158">
        <f t="shared" si="2"/>
        <v>0</v>
      </c>
      <c r="L185" s="158">
        <v>21</v>
      </c>
      <c r="M185" s="158">
        <f t="shared" si="3"/>
        <v>0</v>
      </c>
      <c r="N185" s="158">
        <v>9.0000000000000006E-5</v>
      </c>
      <c r="O185" s="158">
        <f t="shared" si="4"/>
        <v>0</v>
      </c>
      <c r="P185" s="158">
        <v>0</v>
      </c>
      <c r="Q185" s="158">
        <f t="shared" si="5"/>
        <v>0</v>
      </c>
      <c r="R185" s="158"/>
      <c r="S185" s="158" t="s">
        <v>119</v>
      </c>
      <c r="T185" s="158" t="s">
        <v>119</v>
      </c>
      <c r="U185" s="158">
        <v>0.2475</v>
      </c>
      <c r="V185" s="158">
        <f t="shared" si="6"/>
        <v>1.24</v>
      </c>
      <c r="W185" s="158"/>
      <c r="X185" s="158" t="s">
        <v>120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121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79">
        <v>86</v>
      </c>
      <c r="B186" s="180" t="s">
        <v>361</v>
      </c>
      <c r="C186" s="190" t="s">
        <v>362</v>
      </c>
      <c r="D186" s="181" t="s">
        <v>144</v>
      </c>
      <c r="E186" s="182">
        <v>4</v>
      </c>
      <c r="F186" s="183"/>
      <c r="G186" s="184">
        <f t="shared" si="0"/>
        <v>0</v>
      </c>
      <c r="H186" s="159"/>
      <c r="I186" s="158">
        <f t="shared" si="1"/>
        <v>0</v>
      </c>
      <c r="J186" s="159"/>
      <c r="K186" s="158">
        <f t="shared" si="2"/>
        <v>0</v>
      </c>
      <c r="L186" s="158">
        <v>21</v>
      </c>
      <c r="M186" s="158">
        <f t="shared" si="3"/>
        <v>0</v>
      </c>
      <c r="N186" s="158">
        <v>0</v>
      </c>
      <c r="O186" s="158">
        <f t="shared" si="4"/>
        <v>0</v>
      </c>
      <c r="P186" s="158">
        <v>0</v>
      </c>
      <c r="Q186" s="158">
        <f t="shared" si="5"/>
        <v>0</v>
      </c>
      <c r="R186" s="158"/>
      <c r="S186" s="158" t="s">
        <v>119</v>
      </c>
      <c r="T186" s="158" t="s">
        <v>119</v>
      </c>
      <c r="U186" s="158">
        <v>0.86450000000000005</v>
      </c>
      <c r="V186" s="158">
        <f t="shared" si="6"/>
        <v>3.46</v>
      </c>
      <c r="W186" s="158"/>
      <c r="X186" s="158" t="s">
        <v>120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121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22.5" outlineLevel="1" x14ac:dyDescent="0.2">
      <c r="A187" s="179">
        <v>87</v>
      </c>
      <c r="B187" s="180" t="s">
        <v>363</v>
      </c>
      <c r="C187" s="190" t="s">
        <v>364</v>
      </c>
      <c r="D187" s="181" t="s">
        <v>132</v>
      </c>
      <c r="E187" s="182">
        <v>40</v>
      </c>
      <c r="F187" s="183"/>
      <c r="G187" s="184">
        <f t="shared" si="0"/>
        <v>0</v>
      </c>
      <c r="H187" s="159"/>
      <c r="I187" s="158">
        <f t="shared" si="1"/>
        <v>0</v>
      </c>
      <c r="J187" s="159"/>
      <c r="K187" s="158">
        <f t="shared" si="2"/>
        <v>0</v>
      </c>
      <c r="L187" s="158">
        <v>21</v>
      </c>
      <c r="M187" s="158">
        <f t="shared" si="3"/>
        <v>0</v>
      </c>
      <c r="N187" s="158">
        <v>1.7000000000000001E-4</v>
      </c>
      <c r="O187" s="158">
        <f t="shared" si="4"/>
        <v>0.01</v>
      </c>
      <c r="P187" s="158">
        <v>0</v>
      </c>
      <c r="Q187" s="158">
        <f t="shared" si="5"/>
        <v>0</v>
      </c>
      <c r="R187" s="158"/>
      <c r="S187" s="158" t="s">
        <v>119</v>
      </c>
      <c r="T187" s="158" t="s">
        <v>217</v>
      </c>
      <c r="U187" s="158">
        <v>5.0959999999999998E-2</v>
      </c>
      <c r="V187" s="158">
        <f t="shared" si="6"/>
        <v>2.04</v>
      </c>
      <c r="W187" s="158"/>
      <c r="X187" s="158" t="s">
        <v>120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121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9">
        <v>88</v>
      </c>
      <c r="B188" s="180" t="s">
        <v>365</v>
      </c>
      <c r="C188" s="190" t="s">
        <v>366</v>
      </c>
      <c r="D188" s="181" t="s">
        <v>367</v>
      </c>
      <c r="E188" s="182">
        <v>3</v>
      </c>
      <c r="F188" s="183"/>
      <c r="G188" s="184">
        <f t="shared" si="0"/>
        <v>0</v>
      </c>
      <c r="H188" s="159"/>
      <c r="I188" s="158">
        <f t="shared" si="1"/>
        <v>0</v>
      </c>
      <c r="J188" s="159"/>
      <c r="K188" s="158">
        <f t="shared" si="2"/>
        <v>0</v>
      </c>
      <c r="L188" s="158">
        <v>21</v>
      </c>
      <c r="M188" s="158">
        <f t="shared" si="3"/>
        <v>0</v>
      </c>
      <c r="N188" s="158">
        <v>0</v>
      </c>
      <c r="O188" s="158">
        <f t="shared" si="4"/>
        <v>0</v>
      </c>
      <c r="P188" s="158">
        <v>0</v>
      </c>
      <c r="Q188" s="158">
        <f t="shared" si="5"/>
        <v>0</v>
      </c>
      <c r="R188" s="158" t="s">
        <v>368</v>
      </c>
      <c r="S188" s="158" t="s">
        <v>119</v>
      </c>
      <c r="T188" s="158" t="s">
        <v>119</v>
      </c>
      <c r="U188" s="158">
        <v>1</v>
      </c>
      <c r="V188" s="158">
        <f t="shared" si="6"/>
        <v>3</v>
      </c>
      <c r="W188" s="158"/>
      <c r="X188" s="158" t="s">
        <v>369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370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9">
        <v>89</v>
      </c>
      <c r="B189" s="180" t="s">
        <v>371</v>
      </c>
      <c r="C189" s="190" t="s">
        <v>372</v>
      </c>
      <c r="D189" s="181" t="s">
        <v>367</v>
      </c>
      <c r="E189" s="182">
        <v>4</v>
      </c>
      <c r="F189" s="183"/>
      <c r="G189" s="184">
        <f t="shared" si="0"/>
        <v>0</v>
      </c>
      <c r="H189" s="159"/>
      <c r="I189" s="158">
        <f t="shared" si="1"/>
        <v>0</v>
      </c>
      <c r="J189" s="159"/>
      <c r="K189" s="158">
        <f t="shared" si="2"/>
        <v>0</v>
      </c>
      <c r="L189" s="158">
        <v>21</v>
      </c>
      <c r="M189" s="158">
        <f t="shared" si="3"/>
        <v>0</v>
      </c>
      <c r="N189" s="158">
        <v>0</v>
      </c>
      <c r="O189" s="158">
        <f t="shared" si="4"/>
        <v>0</v>
      </c>
      <c r="P189" s="158">
        <v>0</v>
      </c>
      <c r="Q189" s="158">
        <f t="shared" si="5"/>
        <v>0</v>
      </c>
      <c r="R189" s="158" t="s">
        <v>368</v>
      </c>
      <c r="S189" s="158" t="s">
        <v>119</v>
      </c>
      <c r="T189" s="158" t="s">
        <v>119</v>
      </c>
      <c r="U189" s="158">
        <v>1</v>
      </c>
      <c r="V189" s="158">
        <f t="shared" si="6"/>
        <v>4</v>
      </c>
      <c r="W189" s="158"/>
      <c r="X189" s="158" t="s">
        <v>369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370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9">
        <v>90</v>
      </c>
      <c r="B190" s="180" t="s">
        <v>373</v>
      </c>
      <c r="C190" s="190" t="s">
        <v>374</v>
      </c>
      <c r="D190" s="181" t="s">
        <v>367</v>
      </c>
      <c r="E190" s="182">
        <v>5</v>
      </c>
      <c r="F190" s="183"/>
      <c r="G190" s="184">
        <f t="shared" si="0"/>
        <v>0</v>
      </c>
      <c r="H190" s="159"/>
      <c r="I190" s="158">
        <f t="shared" si="1"/>
        <v>0</v>
      </c>
      <c r="J190" s="159"/>
      <c r="K190" s="158">
        <f t="shared" si="2"/>
        <v>0</v>
      </c>
      <c r="L190" s="158">
        <v>21</v>
      </c>
      <c r="M190" s="158">
        <f t="shared" si="3"/>
        <v>0</v>
      </c>
      <c r="N190" s="158">
        <v>0</v>
      </c>
      <c r="O190" s="158">
        <f t="shared" si="4"/>
        <v>0</v>
      </c>
      <c r="P190" s="158">
        <v>0</v>
      </c>
      <c r="Q190" s="158">
        <f t="shared" si="5"/>
        <v>0</v>
      </c>
      <c r="R190" s="158" t="s">
        <v>368</v>
      </c>
      <c r="S190" s="158" t="s">
        <v>119</v>
      </c>
      <c r="T190" s="158" t="s">
        <v>119</v>
      </c>
      <c r="U190" s="158">
        <v>1</v>
      </c>
      <c r="V190" s="158">
        <f t="shared" si="6"/>
        <v>5</v>
      </c>
      <c r="W190" s="158"/>
      <c r="X190" s="158" t="s">
        <v>369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370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22.5" outlineLevel="1" x14ac:dyDescent="0.2">
      <c r="A191" s="173">
        <v>91</v>
      </c>
      <c r="B191" s="174" t="s">
        <v>375</v>
      </c>
      <c r="C191" s="188" t="s">
        <v>376</v>
      </c>
      <c r="D191" s="175" t="s">
        <v>144</v>
      </c>
      <c r="E191" s="176">
        <v>4</v>
      </c>
      <c r="F191" s="177"/>
      <c r="G191" s="178">
        <f t="shared" si="0"/>
        <v>0</v>
      </c>
      <c r="H191" s="159"/>
      <c r="I191" s="158">
        <f t="shared" si="1"/>
        <v>0</v>
      </c>
      <c r="J191" s="159"/>
      <c r="K191" s="158">
        <f t="shared" si="2"/>
        <v>0</v>
      </c>
      <c r="L191" s="158">
        <v>21</v>
      </c>
      <c r="M191" s="158">
        <f t="shared" si="3"/>
        <v>0</v>
      </c>
      <c r="N191" s="158">
        <v>4.1000000000000003E-3</v>
      </c>
      <c r="O191" s="158">
        <f t="shared" si="4"/>
        <v>0.02</v>
      </c>
      <c r="P191" s="158">
        <v>0</v>
      </c>
      <c r="Q191" s="158">
        <f t="shared" si="5"/>
        <v>0</v>
      </c>
      <c r="R191" s="158"/>
      <c r="S191" s="158" t="s">
        <v>226</v>
      </c>
      <c r="T191" s="158" t="s">
        <v>217</v>
      </c>
      <c r="U191" s="158">
        <v>0</v>
      </c>
      <c r="V191" s="158">
        <f t="shared" si="6"/>
        <v>0</v>
      </c>
      <c r="W191" s="158"/>
      <c r="X191" s="158" t="s">
        <v>218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219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9" t="s">
        <v>377</v>
      </c>
      <c r="D192" s="160"/>
      <c r="E192" s="161">
        <v>4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123</v>
      </c>
      <c r="AH192" s="148">
        <v>5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9">
        <v>92</v>
      </c>
      <c r="B193" s="180" t="s">
        <v>378</v>
      </c>
      <c r="C193" s="190" t="s">
        <v>379</v>
      </c>
      <c r="D193" s="181" t="s">
        <v>380</v>
      </c>
      <c r="E193" s="182">
        <v>168</v>
      </c>
      <c r="F193" s="183"/>
      <c r="G193" s="184">
        <f>ROUND(E193*F193,2)</f>
        <v>0</v>
      </c>
      <c r="H193" s="159"/>
      <c r="I193" s="158">
        <f>ROUND(E193*H193,2)</f>
        <v>0</v>
      </c>
      <c r="J193" s="159"/>
      <c r="K193" s="158">
        <f>ROUND(E193*J193,2)</f>
        <v>0</v>
      </c>
      <c r="L193" s="158">
        <v>21</v>
      </c>
      <c r="M193" s="158">
        <f>G193*(1+L193/100)</f>
        <v>0</v>
      </c>
      <c r="N193" s="158">
        <v>0</v>
      </c>
      <c r="O193" s="158">
        <f>ROUND(E193*N193,2)</f>
        <v>0</v>
      </c>
      <c r="P193" s="158">
        <v>0</v>
      </c>
      <c r="Q193" s="158">
        <f>ROUND(E193*P193,2)</f>
        <v>0</v>
      </c>
      <c r="R193" s="158"/>
      <c r="S193" s="158" t="s">
        <v>226</v>
      </c>
      <c r="T193" s="158" t="s">
        <v>217</v>
      </c>
      <c r="U193" s="158">
        <v>0</v>
      </c>
      <c r="V193" s="158">
        <f>ROUND(E193*U193,2)</f>
        <v>0</v>
      </c>
      <c r="W193" s="158"/>
      <c r="X193" s="158" t="s">
        <v>381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382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9">
        <v>93</v>
      </c>
      <c r="B194" s="180" t="s">
        <v>383</v>
      </c>
      <c r="C194" s="190" t="s">
        <v>384</v>
      </c>
      <c r="D194" s="181" t="s">
        <v>0</v>
      </c>
      <c r="E194" s="182">
        <v>168</v>
      </c>
      <c r="F194" s="183"/>
      <c r="G194" s="184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8">
        <v>0</v>
      </c>
      <c r="O194" s="158">
        <f>ROUND(E194*N194,2)</f>
        <v>0</v>
      </c>
      <c r="P194" s="158">
        <v>0</v>
      </c>
      <c r="Q194" s="158">
        <f>ROUND(E194*P194,2)</f>
        <v>0</v>
      </c>
      <c r="R194" s="158"/>
      <c r="S194" s="158" t="s">
        <v>226</v>
      </c>
      <c r="T194" s="158" t="s">
        <v>217</v>
      </c>
      <c r="U194" s="158">
        <v>0</v>
      </c>
      <c r="V194" s="158">
        <f>ROUND(E194*U194,2)</f>
        <v>0</v>
      </c>
      <c r="W194" s="158"/>
      <c r="X194" s="158" t="s">
        <v>381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382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x14ac:dyDescent="0.2">
      <c r="A195" s="167" t="s">
        <v>114</v>
      </c>
      <c r="B195" s="168" t="s">
        <v>84</v>
      </c>
      <c r="C195" s="187" t="s">
        <v>85</v>
      </c>
      <c r="D195" s="169"/>
      <c r="E195" s="170"/>
      <c r="F195" s="171"/>
      <c r="G195" s="172">
        <f>SUMIF(AG196:AG200,"&lt;&gt;NOR",G196:G200)</f>
        <v>0</v>
      </c>
      <c r="H195" s="166"/>
      <c r="I195" s="166">
        <f>SUM(I196:I200)</f>
        <v>0</v>
      </c>
      <c r="J195" s="166"/>
      <c r="K195" s="166">
        <f>SUM(K196:K200)</f>
        <v>0</v>
      </c>
      <c r="L195" s="166"/>
      <c r="M195" s="166">
        <f>SUM(M196:M200)</f>
        <v>0</v>
      </c>
      <c r="N195" s="166"/>
      <c r="O195" s="166">
        <f>SUM(O196:O200)</f>
        <v>0</v>
      </c>
      <c r="P195" s="166"/>
      <c r="Q195" s="166">
        <f>SUM(Q196:Q200)</f>
        <v>0</v>
      </c>
      <c r="R195" s="166"/>
      <c r="S195" s="166"/>
      <c r="T195" s="166"/>
      <c r="U195" s="166"/>
      <c r="V195" s="166">
        <f>SUM(V196:V200)</f>
        <v>4.2200000000000006</v>
      </c>
      <c r="W195" s="166"/>
      <c r="X195" s="166"/>
      <c r="AG195" t="s">
        <v>115</v>
      </c>
    </row>
    <row r="196" spans="1:60" outlineLevel="1" x14ac:dyDescent="0.2">
      <c r="A196" s="179">
        <v>94</v>
      </c>
      <c r="B196" s="180" t="s">
        <v>385</v>
      </c>
      <c r="C196" s="190" t="s">
        <v>386</v>
      </c>
      <c r="D196" s="181" t="s">
        <v>208</v>
      </c>
      <c r="E196" s="182">
        <v>1.86127</v>
      </c>
      <c r="F196" s="183"/>
      <c r="G196" s="184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8">
        <v>0</v>
      </c>
      <c r="O196" s="158">
        <f>ROUND(E196*N196,2)</f>
        <v>0</v>
      </c>
      <c r="P196" s="158">
        <v>0</v>
      </c>
      <c r="Q196" s="158">
        <f>ROUND(E196*P196,2)</f>
        <v>0</v>
      </c>
      <c r="R196" s="158"/>
      <c r="S196" s="158" t="s">
        <v>119</v>
      </c>
      <c r="T196" s="158" t="s">
        <v>119</v>
      </c>
      <c r="U196" s="158">
        <v>0.49</v>
      </c>
      <c r="V196" s="158">
        <f>ROUND(E196*U196,2)</f>
        <v>0.91</v>
      </c>
      <c r="W196" s="158"/>
      <c r="X196" s="158" t="s">
        <v>387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388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79">
        <v>95</v>
      </c>
      <c r="B197" s="180" t="s">
        <v>389</v>
      </c>
      <c r="C197" s="190" t="s">
        <v>390</v>
      </c>
      <c r="D197" s="181" t="s">
        <v>208</v>
      </c>
      <c r="E197" s="182">
        <v>35.364159999999998</v>
      </c>
      <c r="F197" s="183"/>
      <c r="G197" s="184">
        <f>ROUND(E197*F197,2)</f>
        <v>0</v>
      </c>
      <c r="H197" s="159"/>
      <c r="I197" s="158">
        <f>ROUND(E197*H197,2)</f>
        <v>0</v>
      </c>
      <c r="J197" s="159"/>
      <c r="K197" s="158">
        <f>ROUND(E197*J197,2)</f>
        <v>0</v>
      </c>
      <c r="L197" s="158">
        <v>21</v>
      </c>
      <c r="M197" s="158">
        <f>G197*(1+L197/100)</f>
        <v>0</v>
      </c>
      <c r="N197" s="158">
        <v>0</v>
      </c>
      <c r="O197" s="158">
        <f>ROUND(E197*N197,2)</f>
        <v>0</v>
      </c>
      <c r="P197" s="158">
        <v>0</v>
      </c>
      <c r="Q197" s="158">
        <f>ROUND(E197*P197,2)</f>
        <v>0</v>
      </c>
      <c r="R197" s="158"/>
      <c r="S197" s="158" t="s">
        <v>119</v>
      </c>
      <c r="T197" s="158" t="s">
        <v>119</v>
      </c>
      <c r="U197" s="158">
        <v>0</v>
      </c>
      <c r="V197" s="158">
        <f>ROUND(E197*U197,2)</f>
        <v>0</v>
      </c>
      <c r="W197" s="158"/>
      <c r="X197" s="158" t="s">
        <v>387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388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9">
        <v>96</v>
      </c>
      <c r="B198" s="180" t="s">
        <v>391</v>
      </c>
      <c r="C198" s="190" t="s">
        <v>392</v>
      </c>
      <c r="D198" s="181" t="s">
        <v>208</v>
      </c>
      <c r="E198" s="182">
        <v>1.86127</v>
      </c>
      <c r="F198" s="183"/>
      <c r="G198" s="184">
        <f>ROUND(E198*F198,2)</f>
        <v>0</v>
      </c>
      <c r="H198" s="159"/>
      <c r="I198" s="158">
        <f>ROUND(E198*H198,2)</f>
        <v>0</v>
      </c>
      <c r="J198" s="159"/>
      <c r="K198" s="158">
        <f>ROUND(E198*J198,2)</f>
        <v>0</v>
      </c>
      <c r="L198" s="158">
        <v>21</v>
      </c>
      <c r="M198" s="158">
        <f>G198*(1+L198/100)</f>
        <v>0</v>
      </c>
      <c r="N198" s="158">
        <v>0</v>
      </c>
      <c r="O198" s="158">
        <f>ROUND(E198*N198,2)</f>
        <v>0</v>
      </c>
      <c r="P198" s="158">
        <v>0</v>
      </c>
      <c r="Q198" s="158">
        <f>ROUND(E198*P198,2)</f>
        <v>0</v>
      </c>
      <c r="R198" s="158"/>
      <c r="S198" s="158" t="s">
        <v>119</v>
      </c>
      <c r="T198" s="158" t="s">
        <v>119</v>
      </c>
      <c r="U198" s="158">
        <v>0.94199999999999995</v>
      </c>
      <c r="V198" s="158">
        <f>ROUND(E198*U198,2)</f>
        <v>1.75</v>
      </c>
      <c r="W198" s="158"/>
      <c r="X198" s="158" t="s">
        <v>387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388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79">
        <v>97</v>
      </c>
      <c r="B199" s="180" t="s">
        <v>393</v>
      </c>
      <c r="C199" s="190" t="s">
        <v>394</v>
      </c>
      <c r="D199" s="181" t="s">
        <v>208</v>
      </c>
      <c r="E199" s="182">
        <v>14.890169999999999</v>
      </c>
      <c r="F199" s="183"/>
      <c r="G199" s="184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8">
        <v>0</v>
      </c>
      <c r="O199" s="158">
        <f>ROUND(E199*N199,2)</f>
        <v>0</v>
      </c>
      <c r="P199" s="158">
        <v>0</v>
      </c>
      <c r="Q199" s="158">
        <f>ROUND(E199*P199,2)</f>
        <v>0</v>
      </c>
      <c r="R199" s="158"/>
      <c r="S199" s="158" t="s">
        <v>119</v>
      </c>
      <c r="T199" s="158" t="s">
        <v>119</v>
      </c>
      <c r="U199" s="158">
        <v>0.105</v>
      </c>
      <c r="V199" s="158">
        <f>ROUND(E199*U199,2)</f>
        <v>1.56</v>
      </c>
      <c r="W199" s="158"/>
      <c r="X199" s="158" t="s">
        <v>387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388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9">
        <v>98</v>
      </c>
      <c r="B200" s="180" t="s">
        <v>395</v>
      </c>
      <c r="C200" s="190" t="s">
        <v>396</v>
      </c>
      <c r="D200" s="181" t="s">
        <v>208</v>
      </c>
      <c r="E200" s="182">
        <v>1.86127</v>
      </c>
      <c r="F200" s="183"/>
      <c r="G200" s="184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8">
        <v>0</v>
      </c>
      <c r="O200" s="158">
        <f>ROUND(E200*N200,2)</f>
        <v>0</v>
      </c>
      <c r="P200" s="158">
        <v>0</v>
      </c>
      <c r="Q200" s="158">
        <f>ROUND(E200*P200,2)</f>
        <v>0</v>
      </c>
      <c r="R200" s="158"/>
      <c r="S200" s="158" t="s">
        <v>119</v>
      </c>
      <c r="T200" s="158" t="s">
        <v>119</v>
      </c>
      <c r="U200" s="158">
        <v>0</v>
      </c>
      <c r="V200" s="158">
        <f>ROUND(E200*U200,2)</f>
        <v>0</v>
      </c>
      <c r="W200" s="158"/>
      <c r="X200" s="158" t="s">
        <v>387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388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x14ac:dyDescent="0.2">
      <c r="A201" s="167" t="s">
        <v>114</v>
      </c>
      <c r="B201" s="168" t="s">
        <v>87</v>
      </c>
      <c r="C201" s="187" t="s">
        <v>29</v>
      </c>
      <c r="D201" s="169"/>
      <c r="E201" s="170"/>
      <c r="F201" s="171"/>
      <c r="G201" s="172">
        <f>SUMIF(AG202:AG205,"&lt;&gt;NOR",G202:G205)</f>
        <v>0</v>
      </c>
      <c r="H201" s="166"/>
      <c r="I201" s="166">
        <f>SUM(I202:I205)</f>
        <v>0</v>
      </c>
      <c r="J201" s="166"/>
      <c r="K201" s="166">
        <f>SUM(K202:K205)</f>
        <v>0</v>
      </c>
      <c r="L201" s="166"/>
      <c r="M201" s="166">
        <f>SUM(M202:M205)</f>
        <v>0</v>
      </c>
      <c r="N201" s="166"/>
      <c r="O201" s="166">
        <f>SUM(O202:O205)</f>
        <v>0</v>
      </c>
      <c r="P201" s="166"/>
      <c r="Q201" s="166">
        <f>SUM(Q202:Q205)</f>
        <v>0</v>
      </c>
      <c r="R201" s="166"/>
      <c r="S201" s="166"/>
      <c r="T201" s="166"/>
      <c r="U201" s="166"/>
      <c r="V201" s="166">
        <f>SUM(V202:V205)</f>
        <v>0</v>
      </c>
      <c r="W201" s="166"/>
      <c r="X201" s="166"/>
      <c r="AG201" t="s">
        <v>115</v>
      </c>
    </row>
    <row r="202" spans="1:60" outlineLevel="1" x14ac:dyDescent="0.2">
      <c r="A202" s="179">
        <v>99</v>
      </c>
      <c r="B202" s="180" t="s">
        <v>397</v>
      </c>
      <c r="C202" s="190" t="s">
        <v>398</v>
      </c>
      <c r="D202" s="181" t="s">
        <v>399</v>
      </c>
      <c r="E202" s="182">
        <v>1</v>
      </c>
      <c r="F202" s="183"/>
      <c r="G202" s="184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8">
        <v>0</v>
      </c>
      <c r="O202" s="158">
        <f>ROUND(E202*N202,2)</f>
        <v>0</v>
      </c>
      <c r="P202" s="158">
        <v>0</v>
      </c>
      <c r="Q202" s="158">
        <f>ROUND(E202*P202,2)</f>
        <v>0</v>
      </c>
      <c r="R202" s="158"/>
      <c r="S202" s="158" t="s">
        <v>119</v>
      </c>
      <c r="T202" s="158" t="s">
        <v>217</v>
      </c>
      <c r="U202" s="158">
        <v>0</v>
      </c>
      <c r="V202" s="158">
        <f>ROUND(E202*U202,2)</f>
        <v>0</v>
      </c>
      <c r="W202" s="158"/>
      <c r="X202" s="158" t="s">
        <v>381</v>
      </c>
      <c r="Y202" s="148"/>
      <c r="Z202" s="148"/>
      <c r="AA202" s="148"/>
      <c r="AB202" s="148"/>
      <c r="AC202" s="148"/>
      <c r="AD202" s="148"/>
      <c r="AE202" s="148"/>
      <c r="AF202" s="148"/>
      <c r="AG202" s="148" t="s">
        <v>400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9">
        <v>100</v>
      </c>
      <c r="B203" s="180" t="s">
        <v>401</v>
      </c>
      <c r="C203" s="190" t="s">
        <v>402</v>
      </c>
      <c r="D203" s="181" t="s">
        <v>399</v>
      </c>
      <c r="E203" s="182">
        <v>1</v>
      </c>
      <c r="F203" s="183"/>
      <c r="G203" s="184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8">
        <v>0</v>
      </c>
      <c r="O203" s="158">
        <f>ROUND(E203*N203,2)</f>
        <v>0</v>
      </c>
      <c r="P203" s="158">
        <v>0</v>
      </c>
      <c r="Q203" s="158">
        <f>ROUND(E203*P203,2)</f>
        <v>0</v>
      </c>
      <c r="R203" s="158"/>
      <c r="S203" s="158" t="s">
        <v>119</v>
      </c>
      <c r="T203" s="158" t="s">
        <v>217</v>
      </c>
      <c r="U203" s="158">
        <v>0</v>
      </c>
      <c r="V203" s="158">
        <f>ROUND(E203*U203,2)</f>
        <v>0</v>
      </c>
      <c r="W203" s="158"/>
      <c r="X203" s="158" t="s">
        <v>381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403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9">
        <v>101</v>
      </c>
      <c r="B204" s="180" t="s">
        <v>404</v>
      </c>
      <c r="C204" s="190" t="s">
        <v>405</v>
      </c>
      <c r="D204" s="181" t="s">
        <v>399</v>
      </c>
      <c r="E204" s="182">
        <v>1</v>
      </c>
      <c r="F204" s="183"/>
      <c r="G204" s="184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21</v>
      </c>
      <c r="M204" s="158">
        <f>G204*(1+L204/100)</f>
        <v>0</v>
      </c>
      <c r="N204" s="158">
        <v>0</v>
      </c>
      <c r="O204" s="158">
        <f>ROUND(E204*N204,2)</f>
        <v>0</v>
      </c>
      <c r="P204" s="158">
        <v>0</v>
      </c>
      <c r="Q204" s="158">
        <f>ROUND(E204*P204,2)</f>
        <v>0</v>
      </c>
      <c r="R204" s="158"/>
      <c r="S204" s="158" t="s">
        <v>119</v>
      </c>
      <c r="T204" s="158" t="s">
        <v>217</v>
      </c>
      <c r="U204" s="158">
        <v>0</v>
      </c>
      <c r="V204" s="158">
        <f>ROUND(E204*U204,2)</f>
        <v>0</v>
      </c>
      <c r="W204" s="158"/>
      <c r="X204" s="158" t="s">
        <v>381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382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3">
        <v>102</v>
      </c>
      <c r="B205" s="174" t="s">
        <v>406</v>
      </c>
      <c r="C205" s="188" t="s">
        <v>407</v>
      </c>
      <c r="D205" s="175" t="s">
        <v>399</v>
      </c>
      <c r="E205" s="176">
        <v>1</v>
      </c>
      <c r="F205" s="177"/>
      <c r="G205" s="178">
        <f>ROUND(E205*F205,2)</f>
        <v>0</v>
      </c>
      <c r="H205" s="159"/>
      <c r="I205" s="158">
        <f>ROUND(E205*H205,2)</f>
        <v>0</v>
      </c>
      <c r="J205" s="159"/>
      <c r="K205" s="158">
        <f>ROUND(E205*J205,2)</f>
        <v>0</v>
      </c>
      <c r="L205" s="158">
        <v>21</v>
      </c>
      <c r="M205" s="158">
        <f>G205*(1+L205/100)</f>
        <v>0</v>
      </c>
      <c r="N205" s="158">
        <v>0</v>
      </c>
      <c r="O205" s="158">
        <f>ROUND(E205*N205,2)</f>
        <v>0</v>
      </c>
      <c r="P205" s="158">
        <v>0</v>
      </c>
      <c r="Q205" s="158">
        <f>ROUND(E205*P205,2)</f>
        <v>0</v>
      </c>
      <c r="R205" s="158"/>
      <c r="S205" s="158" t="s">
        <v>119</v>
      </c>
      <c r="T205" s="158" t="s">
        <v>217</v>
      </c>
      <c r="U205" s="158">
        <v>0</v>
      </c>
      <c r="V205" s="158">
        <f>ROUND(E205*U205,2)</f>
        <v>0</v>
      </c>
      <c r="W205" s="158"/>
      <c r="X205" s="158" t="s">
        <v>381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400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x14ac:dyDescent="0.2">
      <c r="A206" s="3"/>
      <c r="B206" s="4"/>
      <c r="C206" s="195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AE206">
        <v>15</v>
      </c>
      <c r="AF206">
        <v>21</v>
      </c>
      <c r="AG206" t="s">
        <v>101</v>
      </c>
    </row>
    <row r="207" spans="1:60" x14ac:dyDescent="0.2">
      <c r="A207" s="151"/>
      <c r="B207" s="152" t="s">
        <v>31</v>
      </c>
      <c r="C207" s="196"/>
      <c r="D207" s="153"/>
      <c r="E207" s="154"/>
      <c r="F207" s="154"/>
      <c r="G207" s="186">
        <f>G8+G11+G39+G42+G45+G48+G71+G73+G79+G86+G112+G160+G163+G181+G195+G201</f>
        <v>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AE207">
        <f>SUMIF(L7:L205,AE206,G7:G205)</f>
        <v>0</v>
      </c>
      <c r="AF207">
        <f>SUMIF(L7:L205,AF206,G7:G205)</f>
        <v>0</v>
      </c>
      <c r="AG207" t="s">
        <v>408</v>
      </c>
    </row>
    <row r="208" spans="1:60" x14ac:dyDescent="0.2">
      <c r="A208" s="3"/>
      <c r="B208" s="4"/>
      <c r="C208" s="195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33" x14ac:dyDescent="0.2">
      <c r="A209" s="3"/>
      <c r="B209" s="4"/>
      <c r="C209" s="195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33" x14ac:dyDescent="0.2">
      <c r="A210" s="262" t="s">
        <v>409</v>
      </c>
      <c r="B210" s="262"/>
      <c r="C210" s="26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33" x14ac:dyDescent="0.2">
      <c r="A211" s="264"/>
      <c r="B211" s="265"/>
      <c r="C211" s="266"/>
      <c r="D211" s="265"/>
      <c r="E211" s="265"/>
      <c r="F211" s="265"/>
      <c r="G211" s="267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AG211" t="s">
        <v>410</v>
      </c>
    </row>
    <row r="212" spans="1:33" x14ac:dyDescent="0.2">
      <c r="A212" s="268"/>
      <c r="B212" s="269"/>
      <c r="C212" s="270"/>
      <c r="D212" s="269"/>
      <c r="E212" s="269"/>
      <c r="F212" s="269"/>
      <c r="G212" s="27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33" x14ac:dyDescent="0.2">
      <c r="A213" s="268"/>
      <c r="B213" s="269"/>
      <c r="C213" s="270"/>
      <c r="D213" s="269"/>
      <c r="E213" s="269"/>
      <c r="F213" s="269"/>
      <c r="G213" s="27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33" x14ac:dyDescent="0.2">
      <c r="A214" s="268"/>
      <c r="B214" s="269"/>
      <c r="C214" s="270"/>
      <c r="D214" s="269"/>
      <c r="E214" s="269"/>
      <c r="F214" s="269"/>
      <c r="G214" s="27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33" x14ac:dyDescent="0.2">
      <c r="A215" s="272"/>
      <c r="B215" s="273"/>
      <c r="C215" s="274"/>
      <c r="D215" s="273"/>
      <c r="E215" s="273"/>
      <c r="F215" s="273"/>
      <c r="G215" s="27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33" x14ac:dyDescent="0.2">
      <c r="A216" s="3"/>
      <c r="B216" s="4"/>
      <c r="C216" s="195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33" x14ac:dyDescent="0.2">
      <c r="C217" s="197"/>
      <c r="D217" s="10"/>
      <c r="AG217" t="s">
        <v>411</v>
      </c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Nr+K8ILxJzSpf9AFQqnh8Axr3M7Mcyrvl39fgN5ppjCN5vsTXYPRvgbqfl8nR3GBg5G8uxQcnu1DIyDW/Ezrw==" saltValue="Ewjwth61Tv3npH+K0oQW7w==" spinCount="100000" sheet="1"/>
  <mergeCells count="6">
    <mergeCell ref="A211:G215"/>
    <mergeCell ref="A1:G1"/>
    <mergeCell ref="C2:G2"/>
    <mergeCell ref="C3:G3"/>
    <mergeCell ref="C4:G4"/>
    <mergeCell ref="A210:C21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03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'03 02 Pol'!Názvy_tisku</vt:lpstr>
      <vt:lpstr>oadresa</vt:lpstr>
      <vt:lpstr>Stavba!Objednatel</vt:lpstr>
      <vt:lpstr>Stavba!Objekt</vt:lpstr>
      <vt:lpstr>'03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Otrubová Roxana</cp:lastModifiedBy>
  <cp:lastPrinted>2019-03-19T12:27:02Z</cp:lastPrinted>
  <dcterms:created xsi:type="dcterms:W3CDTF">2009-04-08T07:15:50Z</dcterms:created>
  <dcterms:modified xsi:type="dcterms:W3CDTF">2021-10-18T13:01:15Z</dcterms:modified>
</cp:coreProperties>
</file>